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DIO" sheetId="2" r:id="rId2"/>
    <sheet name="SO 101 - Komunikace a par..." sheetId="3" r:id="rId3"/>
    <sheet name="SO 102 - Chodník" sheetId="4" r:id="rId4"/>
    <sheet name="SO 431 - VO" sheetId="5" r:id="rId5"/>
    <sheet name="SO 451 - Přeložka kabelů ..." sheetId="6" r:id="rId6"/>
    <sheet name="SO 801 - Vegetační úpravy" sheetId="7" r:id="rId7"/>
    <sheet name="VRN - VRN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'SO 001 - DIO'!$C$117:$K$167</definedName>
    <definedName name="_xlnm.Print_Area" localSheetId="1">'SO 001 - DIO'!$C$4:$J$76,'SO 001 - DIO'!$C$82:$J$99,'SO 001 - DIO'!$C$105:$K$167</definedName>
    <definedName name="_xlnm._FilterDatabase" localSheetId="2" hidden="1">'SO 101 - Komunikace a par...'!$C$126:$K$471</definedName>
    <definedName name="_xlnm.Print_Area" localSheetId="2">'SO 101 - Komunikace a par...'!$C$4:$J$76,'SO 101 - Komunikace a par...'!$C$82:$J$108,'SO 101 - Komunikace a par...'!$C$114:$K$471</definedName>
    <definedName name="_xlnm._FilterDatabase" localSheetId="3" hidden="1">'SO 102 - Chodník'!$C$123:$K$254</definedName>
    <definedName name="_xlnm.Print_Area" localSheetId="3">'SO 102 - Chodník'!$C$4:$J$76,'SO 102 - Chodník'!$C$82:$J$105,'SO 102 - Chodník'!$C$111:$K$254</definedName>
    <definedName name="_xlnm._FilterDatabase" localSheetId="4" hidden="1">'SO 431 - VO'!$C$124:$K$265</definedName>
    <definedName name="_xlnm.Print_Area" localSheetId="4">'SO 431 - VO'!$C$4:$J$76,'SO 431 - VO'!$C$82:$J$106,'SO 431 - VO'!$C$112:$K$265</definedName>
    <definedName name="_xlnm._FilterDatabase" localSheetId="5" hidden="1">'SO 451 - Přeložka kabelů ...'!$C$117:$K$144</definedName>
    <definedName name="_xlnm.Print_Area" localSheetId="5">'SO 451 - Přeložka kabelů ...'!$C$4:$J$76,'SO 451 - Přeložka kabelů ...'!$C$82:$J$99,'SO 451 - Přeložka kabelů ...'!$C$105:$K$144</definedName>
    <definedName name="_xlnm._FilterDatabase" localSheetId="6" hidden="1">'SO 801 - Vegetační úpravy'!$C$118:$K$157</definedName>
    <definedName name="_xlnm.Print_Area" localSheetId="6">'SO 801 - Vegetační úpravy'!$C$4:$J$76,'SO 801 - Vegetační úpravy'!$C$82:$J$100,'SO 801 - Vegetační úpravy'!$C$106:$K$157</definedName>
    <definedName name="_xlnm._FilterDatabase" localSheetId="7" hidden="1">'VRN - VRN'!$C$118:$K$130</definedName>
    <definedName name="_xlnm.Print_Area" localSheetId="7">'VRN - VRN'!$C$4:$J$76,'VRN - VRN'!$C$82:$J$100,'VRN - VRN'!$C$106:$K$130</definedName>
    <definedName name="_xlnm.Print_Area" localSheetId="8">'Seznam figur'!$C$4:$G$707</definedName>
    <definedName name="_xlnm.Print_Titles" localSheetId="0">'Rekapitulace stavby'!$92:$92</definedName>
    <definedName name="_xlnm.Print_Titles" localSheetId="1">'SO 001 - DIO'!$117:$117</definedName>
    <definedName name="_xlnm.Print_Titles" localSheetId="2">'SO 101 - Komunikace a par...'!$126:$126</definedName>
    <definedName name="_xlnm.Print_Titles" localSheetId="3">'SO 102 - Chodník'!$123:$123</definedName>
    <definedName name="_xlnm.Print_Titles" localSheetId="4">'SO 431 - VO'!$124:$124</definedName>
    <definedName name="_xlnm.Print_Titles" localSheetId="5">'SO 451 - Přeložka kabelů ...'!$117:$117</definedName>
    <definedName name="_xlnm.Print_Titles" localSheetId="6">'SO 801 - Vegetační úpravy'!$118:$118</definedName>
    <definedName name="_xlnm.Print_Titles" localSheetId="7">'VRN - VRN'!$118:$118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<sst xmlns="http://schemas.openxmlformats.org/spreadsheetml/2006/main" count="10194" uniqueCount="1286">
  <si>
    <t>Export Komplet</t>
  </si>
  <si>
    <t/>
  </si>
  <si>
    <t>2.0</t>
  </si>
  <si>
    <t>ZAMOK</t>
  </si>
  <si>
    <t>False</t>
  </si>
  <si>
    <t>{6092aed0-ad71-4078-bf7e-b7ebaceef2ca}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</si>
  <si>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</si>
  <si>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</si>
  <si>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</si>
  <si>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</si>
  <si>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</si>
  <si>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</si>
  <si>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</si>
  <si>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</si>
  <si>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</si>
  <si>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</si>
  <si>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</si>
  <si>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ulice Odborů - Řešení dopravy v klidu</t>
  </si>
  <si>
    <t>KSO:</t>
  </si>
  <si>
    <t>CC-CZ:</t>
  </si>
  <si>
    <t>Místo:</t>
  </si>
  <si>
    <t>Ostrov</t>
  </si>
  <si>
    <t>Datum:</t>
  </si>
  <si>
    <t>10. 5. 2022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</si>
  <si>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</si>
  <si>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</si>
  <si>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</si>
  <si>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</si>
  <si>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</si>
  <si>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</si>
  <si>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</si>
  <si>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</si>
  <si>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</si>
  <si>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</si>
  <si>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</si>
  <si>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</si>
  <si>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</si>
  <si>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</si>
  <si>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</si>
  <si>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</si>
  <si>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</si>
  <si>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</si>
  <si>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</si>
  <si>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</si>
  <si>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</si>
  <si>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</si>
  <si>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</si>
  <si>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</si>
  <si>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</si>
  <si>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</si>
  <si>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</si>
  <si>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</si>
  <si>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</si>
  <si>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</si>
  <si>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</si>
  <si>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</si>
  <si>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</si>
  <si>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</si>
  <si>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</si>
  <si>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</si>
  <si>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</si>
  <si>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</si>
  <si>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</si>
  <si>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</si>
  <si>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</si>
  <si>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</si>
  <si>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</si>
  <si>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</si>
  <si>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</si>
  <si>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</si>
  <si>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</si>
  <si>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</si>
  <si>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</si>
  <si>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</si>
  <si>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</si>
  <si>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</si>
  <si>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</si>
  <si>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</si>
  <si>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</si>
  <si>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</si>
  <si>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</si>
  <si>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</si>
  <si>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</si>
  <si>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</si>
  <si>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</si>
  <si>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DIO</t>
  </si>
  <si>
    <t>STA</t>
  </si>
  <si>
    <t>1</t>
  </si>
  <si>
    <t>{b1186d3b-53ca-4ca9-b765-b866e643a46a}</t>
  </si>
  <si>
    <t>2</t>
  </si>
  <si>
    <t>SO 101</t>
  </si>
  <si>
    <t>Komunikace a parkoviště</t>
  </si>
  <si>
    <t>{7e480d82-27d2-4427-8c40-c2c254be2908}</t>
  </si>
  <si>
    <t>SO 102</t>
  </si>
  <si>
    <t>Chodník</t>
  </si>
  <si>
    <t>{c87a687f-8281-43ae-9a9b-8854a863a769}</t>
  </si>
  <si>
    <t>SO 431</t>
  </si>
  <si>
    <t>VO</t>
  </si>
  <si>
    <t>{05f6d7fe-9f8d-4e23-b641-69d3f34c3f86}</t>
  </si>
  <si>
    <t>SO 451</t>
  </si>
  <si>
    <t>Přeložka kabelů CETIN</t>
  </si>
  <si>
    <t>{2b8d6e8c-fdeb-4e33-9120-bfc3564227f1}</t>
  </si>
  <si>
    <t>SO 801</t>
  </si>
  <si>
    <t>Vegetační úpravy</t>
  </si>
  <si>
    <t>{efd90dd5-646b-4774-8abb-b161708dee7d}</t>
  </si>
  <si>
    <t>VRN</t>
  </si>
  <si>
    <t>{d495bcd9-cbea-4eee-895e-4d4ab58e3879}</t>
  </si>
  <si>
    <t>A15_E1234</t>
  </si>
  <si>
    <t>B24b_E1234</t>
  </si>
  <si>
    <t>KRYCÍ LIST SOUPISU PRACÍ</t>
  </si>
  <si>
    <t>E13_E1234</t>
  </si>
  <si>
    <t>4</t>
  </si>
  <si>
    <t>C4b_E1234</t>
  </si>
  <si>
    <t>B1_E1234</t>
  </si>
  <si>
    <t>IP10a_E1234</t>
  </si>
  <si>
    <t>Objekt:</t>
  </si>
  <si>
    <t>B2_E23</t>
  </si>
  <si>
    <t>SO 001 - DIO</t>
  </si>
  <si>
    <t>E13_E23</t>
  </si>
  <si>
    <t>A15_E23456</t>
  </si>
  <si>
    <t>A15_E2</t>
  </si>
  <si>
    <t>IP4b_E23</t>
  </si>
  <si>
    <t>C4b_E3456</t>
  </si>
  <si>
    <t>IP10a_E4</t>
  </si>
  <si>
    <t>B1_E6</t>
  </si>
  <si>
    <t>E13_E6</t>
  </si>
  <si>
    <t>Z2_E1234</t>
  </si>
  <si>
    <t>3</t>
  </si>
  <si>
    <t>Z4a_E1234</t>
  </si>
  <si>
    <t>Z4a_E23</t>
  </si>
  <si>
    <t>5</t>
  </si>
  <si>
    <t>Z4a_E3</t>
  </si>
  <si>
    <t>Z4b_E234</t>
  </si>
  <si>
    <t>Z4b_E2</t>
  </si>
  <si>
    <t>Z2_E3456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</si>
  <si>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</si>
  <si>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</si>
  <si>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</si>
  <si>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</si>
  <si>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</si>
  <si>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</si>
  <si>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</si>
  <si>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</si>
  <si>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</si>
  <si>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</si>
  <si>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</si>
  <si>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</si>
  <si>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</si>
  <si>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</si>
  <si>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</si>
  <si>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</si>
  <si>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</si>
  <si>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</si>
  <si>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</si>
  <si>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</si>
  <si>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</si>
  <si>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</si>
  <si>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</si>
  <si>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</si>
  <si>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</si>
  <si>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</si>
  <si>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</si>
  <si>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</si>
  <si>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</si>
  <si>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2022 01</t>
  </si>
  <si>
    <t>1726681715</t>
  </si>
  <si>
    <t>PP</t>
  </si>
  <si>
    <t>Montáž a demontáž dočasných dopravních značek  kompletních značek vč. podstavce a sloupku základních</t>
  </si>
  <si>
    <t>VV</t>
  </si>
  <si>
    <t>B24a_E1234</t>
  </si>
  <si>
    <t>Součet</t>
  </si>
  <si>
    <t>913121211</t>
  </si>
  <si>
    <t>Příplatek k dočasné dopravní značce kompletní základní za první a ZKD den použití</t>
  </si>
  <si>
    <t>-1539520621</t>
  </si>
  <si>
    <t>Montáž a demontáž dočasných dopravních značek  Příplatek za první a každý další den použití dočasných dopravních značek k ceně 12-1111</t>
  </si>
  <si>
    <t>(A15_E1234+B24b_E1234+E13_E1234+C4b_E1234+B1_E1234+IP10a_E1234)*52</t>
  </si>
  <si>
    <t>(B2_E23+E13_E23+IP4b_E23)*17</t>
  </si>
  <si>
    <t>A15_E23456*34</t>
  </si>
  <si>
    <t>A15_E2*10</t>
  </si>
  <si>
    <t>C4b_E3456*24</t>
  </si>
  <si>
    <t>(IP10a_E4+B1_E6+E13_E6)*7</t>
  </si>
  <si>
    <t>913211113</t>
  </si>
  <si>
    <t>Montáž a demontáž dočasné dopravní zábrany reflexní šířky 3 m</t>
  </si>
  <si>
    <t>1916298286</t>
  </si>
  <si>
    <t>Montáž a demontáž dočasných dopravních zábran reflexních, šířky 3 m</t>
  </si>
  <si>
    <t>913211213</t>
  </si>
  <si>
    <t>Příplatek k dočasné dopravní zábraně reflexní 3 m za první a ZKD den použití</t>
  </si>
  <si>
    <t>-1361466576</t>
  </si>
  <si>
    <t>Montáž a demontáž dočasných dopravních zábran Příplatek za první a každý další den použití dočasných dopravních zábran k ceně 21-1113</t>
  </si>
  <si>
    <t>(Z2_E1234+Z4a_E1234)*52</t>
  </si>
  <si>
    <t>Z4a_E23*17</t>
  </si>
  <si>
    <t>Z4a_E3*7</t>
  </si>
  <si>
    <t>Z4b_E234*24</t>
  </si>
  <si>
    <t>Z4b_E2*10</t>
  </si>
  <si>
    <t>Z2_E3456*24</t>
  </si>
  <si>
    <t>sut_kam</t>
  </si>
  <si>
    <t>835,22</t>
  </si>
  <si>
    <t>sut_bet_skl</t>
  </si>
  <si>
    <t>102,526</t>
  </si>
  <si>
    <t>sut_ziv</t>
  </si>
  <si>
    <t>689,806</t>
  </si>
  <si>
    <t>dem_UV</t>
  </si>
  <si>
    <t>UV</t>
  </si>
  <si>
    <t>PVC160</t>
  </si>
  <si>
    <t>25</t>
  </si>
  <si>
    <t>loze</t>
  </si>
  <si>
    <t>SO 101 - Komunikace a parkoviště</t>
  </si>
  <si>
    <t>ryha</t>
  </si>
  <si>
    <t>44,8</t>
  </si>
  <si>
    <t>obetonovani</t>
  </si>
  <si>
    <t>19,66</t>
  </si>
  <si>
    <t>zasyp</t>
  </si>
  <si>
    <t>19,684</t>
  </si>
  <si>
    <t>odvoz_zem</t>
  </si>
  <si>
    <t>260,984</t>
  </si>
  <si>
    <t>odkop</t>
  </si>
  <si>
    <t>235,868</t>
  </si>
  <si>
    <t>V1a</t>
  </si>
  <si>
    <t>V2b</t>
  </si>
  <si>
    <t>63</t>
  </si>
  <si>
    <t>dl_ch_80_prir</t>
  </si>
  <si>
    <t>319,984</t>
  </si>
  <si>
    <t>dl_sil_80_prir</t>
  </si>
  <si>
    <t>146,414</t>
  </si>
  <si>
    <t>dl_sil_80_park</t>
  </si>
  <si>
    <t>29,338</t>
  </si>
  <si>
    <t>dl_slep_80</t>
  </si>
  <si>
    <t>44,153</t>
  </si>
  <si>
    <t>dl_vodici</t>
  </si>
  <si>
    <t>2,618</t>
  </si>
  <si>
    <t>dl_sil_80_cerv</t>
  </si>
  <si>
    <t>123,635</t>
  </si>
  <si>
    <t>dl_dren</t>
  </si>
  <si>
    <t>322,091</t>
  </si>
  <si>
    <t>dl_ch_60_prir</t>
  </si>
  <si>
    <t>335,232</t>
  </si>
  <si>
    <t>dl_60_slep</t>
  </si>
  <si>
    <t>20,701</t>
  </si>
  <si>
    <t>dl_60</t>
  </si>
  <si>
    <t>355,933</t>
  </si>
  <si>
    <t>zivice</t>
  </si>
  <si>
    <t>891,322</t>
  </si>
  <si>
    <t>sjezd_OZ</t>
  </si>
  <si>
    <t>23,762</t>
  </si>
  <si>
    <t>sjezdy</t>
  </si>
  <si>
    <t>173,675</t>
  </si>
  <si>
    <t>rez</t>
  </si>
  <si>
    <t>60,653</t>
  </si>
  <si>
    <t>dl_80</t>
  </si>
  <si>
    <t>666,142</t>
  </si>
  <si>
    <t>dem_dl_ch</t>
  </si>
  <si>
    <t>314,77</t>
  </si>
  <si>
    <t>dem_dl_sil</t>
  </si>
  <si>
    <t>56,705</t>
  </si>
  <si>
    <t>dem_ziv_ch</t>
  </si>
  <si>
    <t>251,524</t>
  </si>
  <si>
    <t>dem_ziv_voz</t>
  </si>
  <si>
    <t>1356,275</t>
  </si>
  <si>
    <t>obr_sil_30_100</t>
  </si>
  <si>
    <t>286,31</t>
  </si>
  <si>
    <t>obr_sil_25_100</t>
  </si>
  <si>
    <t>134,199</t>
  </si>
  <si>
    <t>obr_sil_25_50</t>
  </si>
  <si>
    <t>51,917</t>
  </si>
  <si>
    <t>obr_sil_N</t>
  </si>
  <si>
    <t>75,01</t>
  </si>
  <si>
    <t>obr_sil_PL</t>
  </si>
  <si>
    <t>11</t>
  </si>
  <si>
    <t>obr_sil_PP</t>
  </si>
  <si>
    <t>obr_sil_R50</t>
  </si>
  <si>
    <t>5,588</t>
  </si>
  <si>
    <t>obr_sil_R200</t>
  </si>
  <si>
    <t>13,933</t>
  </si>
  <si>
    <t>obr_sil_ROHV</t>
  </si>
  <si>
    <t>1,2</t>
  </si>
  <si>
    <t>obr_ch_50</t>
  </si>
  <si>
    <t>261,193</t>
  </si>
  <si>
    <t>obr_ch_R100</t>
  </si>
  <si>
    <t>2,532</t>
  </si>
  <si>
    <t>sondy</t>
  </si>
  <si>
    <t>30</t>
  </si>
  <si>
    <t>sut_dlazba</t>
  </si>
  <si>
    <t>49,284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</si>
  <si>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</si>
  <si>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</si>
  <si>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</si>
  <si>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</si>
  <si>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</si>
  <si>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</si>
  <si>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</si>
  <si>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</si>
  <si>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</si>
  <si>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Zemní práce</t>
  </si>
  <si>
    <t>113106123</t>
  </si>
  <si>
    <t>Rozebrání dlažeb ze zámkových dlaždic komunikací pro pěší ručně</t>
  </si>
  <si>
    <t>m2</t>
  </si>
  <si>
    <t>-591192580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</si>
  <si>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</si>
  <si>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41,050+9,478+6,223+1,150+52,635+5,086+45,808+58,146+46,527+48,667</t>
  </si>
  <si>
    <t>113106171</t>
  </si>
  <si>
    <t>Rozebrání dlažeb vozovek ze zámkové dlažby s ložem z kameniva ručně</t>
  </si>
  <si>
    <t>-1120316461</t>
  </si>
  <si>
    <t>Rozebrání dlažeb a dílců vozovek a ploch s přemístěním hmot na skládku na vzdálenost do 3 m nebo s naložením na dopravní prostředek, s jakoukoliv výplní spár ručně ze zámkové dlažby s ložem z kameniva</t>
  </si>
  <si>
    <t>16,347+40,358</t>
  </si>
  <si>
    <t>113107222</t>
  </si>
  <si>
    <t>Odstranění podkladu z kameniva drceného tl přes 100 do 200 mm strojně pl přes 200 m2</t>
  </si>
  <si>
    <t>-1935166593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</si>
  <si>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</si>
  <si>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dem_dl_ch+dem_ziv_ch</t>
  </si>
  <si>
    <t>113107223</t>
  </si>
  <si>
    <t>Odstranění podkladu z kameniva drceného tl přes 200 do 300 mm strojně pl přes 200 m2</t>
  </si>
  <si>
    <t>-1102976884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</si>
  <si>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</si>
  <si>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dem_ziv_voz+dem_dl_sil</t>
  </si>
  <si>
    <t>113107243</t>
  </si>
  <si>
    <t>Odstranění podkladu nebo krytu živičného tl přes 100 do 150 mm strojně pl přes 200 m2</t>
  </si>
  <si>
    <t>1855410523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</si>
  <si>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</si>
  <si>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6</t>
  </si>
  <si>
    <t>113107244</t>
  </si>
  <si>
    <t>Odstranění podkladu nebo krytu živičného tl přes 150 do 200 mm strojně pl přes 200 m2</t>
  </si>
  <si>
    <t>-1047900101</t>
  </si>
  <si>
    <t>Odstranění podkladů nebo krytů strojně plochy jednotlivě přes 200 m2 s přemístěním hmot na skládku na vzdálenost do 20 m nebo s naložením na dopravní prostředek živičných, o tl. vrstvy přes 150 do 200 mm</t>
  </si>
  <si>
    <t>1196,446+2,761+112,634+44,434</t>
  </si>
  <si>
    <t>7</t>
  </si>
  <si>
    <t>113202111</t>
  </si>
  <si>
    <t>Vytrhání obrub krajníků obrubníků stojatých</t>
  </si>
  <si>
    <t>m</t>
  </si>
  <si>
    <t>-296917923</t>
  </si>
  <si>
    <t>Vytrhání obrub  s vybouráním lože, s přemístěním hmot na skládku na vzdálenost do 3 m nebo s naložením na dopravní prostředek z krajníků nebo obrubníků stojatých</t>
  </si>
  <si>
    <t>8</t>
  </si>
  <si>
    <t>113204111</t>
  </si>
  <si>
    <t>Vytrhání obrub záhonových</t>
  </si>
  <si>
    <t>1707664139</t>
  </si>
  <si>
    <t>Vytrhání obrub  s vybouráním lože, s přemístěním hmot na skládku na vzdálenost do 3 m nebo s naložením na dopravní prostředek záhonových</t>
  </si>
  <si>
    <t>122452204</t>
  </si>
  <si>
    <t>Odkopávky a prokopávky nezapažené pro silnice a dálnice v hornině třídy těžitelnosti II objem do 500 m3 strojně</t>
  </si>
  <si>
    <t>m3</t>
  </si>
  <si>
    <t>-685491399</t>
  </si>
  <si>
    <t>Odkopávky a prokopávky nezapažené pro silnice a dálnice strojně v hornině třídy těžitelnosti II přes 100 do 500 m3</t>
  </si>
  <si>
    <t>217,17*0,55+(2,81+7,39+9,55+18,42+9,16)*0,32+(64,96+1,34+11,20+40,42+34,98)*0,6+(12,30+2,55+10,93+15,38)*0,20+0,36*0,21+(3,24+1,89)*0,24</t>
  </si>
  <si>
    <t>10</t>
  </si>
  <si>
    <t>132251101</t>
  </si>
  <si>
    <t>Hloubení rýh nezapažených š do 800 mm v hornině třídy těžitelnosti I skupiny 3 objem do 20 m3 strojně</t>
  </si>
  <si>
    <t>-688524455</t>
  </si>
  <si>
    <t>Hloubení nezapažených rýh šířky do 800 mm strojně s urovnáním dna do předepsaného profilu a spádu v hornině třídy těžitelnosti I skupiny 3 do 20 m3</t>
  </si>
  <si>
    <t>PVC160*0,8*2,0+UV*0,8*1,5</t>
  </si>
  <si>
    <t>162751117</t>
  </si>
  <si>
    <t>Vodorovné přemístění přes 9 000 do 10000 m výkopku/sypaniny z horniny třídy těžitelnosti I skupiny 1 až 3 (RC Sadov 11 km)</t>
  </si>
  <si>
    <t>-825862677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</si>
  <si>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</si>
  <si>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odkop+ryha-zasyp</t>
  </si>
  <si>
    <t>12</t>
  </si>
  <si>
    <t>162751119</t>
  </si>
  <si>
    <t>Příplatek k vodorovnému přemístění výkopku/sypaniny z horniny třídy těžitelnosti I skupiny 1 až 3 ZKD 1000 m přes 10000 m (další 1 km)</t>
  </si>
  <si>
    <t>2061689446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</si>
  <si>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</si>
  <si>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odvoz_zem*1</t>
  </si>
  <si>
    <t>13</t>
  </si>
  <si>
    <t>174151101</t>
  </si>
  <si>
    <t>Zásyp jam, šachet rýh nebo kolem objektů sypaninou se zhutněním</t>
  </si>
  <si>
    <t>1962738350</t>
  </si>
  <si>
    <t>Zásyp sypaninou z jakékoliv horniny strojně s uložením výkopku ve vrstvách se zhutněním jam, šachet, rýh nebo kolem objektů v těchto vykopávkách</t>
  </si>
  <si>
    <t>ryha-loze-obetonovani-UV*0,864</t>
  </si>
  <si>
    <t>14</t>
  </si>
  <si>
    <t>181252305</t>
  </si>
  <si>
    <t>Úprava pláně pro silnice a dálnice na násypech se zhutněním</t>
  </si>
  <si>
    <t>-1562090179</t>
  </si>
  <si>
    <t>Úprava pláně na stavbách silnic a dálnic strojně na násypech se zhutněním</t>
  </si>
  <si>
    <t>zivice+dl_60+dl_80+dl_dren</t>
  </si>
  <si>
    <t>Zakládání</t>
  </si>
  <si>
    <t>272313611</t>
  </si>
  <si>
    <t>Základové klenby z betonu tř. C 16/20 (zaslepení rušených UV)</t>
  </si>
  <si>
    <t>-336745883</t>
  </si>
  <si>
    <t>Základy z betonu prostého klenby z betonu kamenem neprokládaného tř. C 16/20</t>
  </si>
  <si>
    <t>4*0,5*0,5*0,5</t>
  </si>
  <si>
    <t>Vodorovné konstrukce</t>
  </si>
  <si>
    <t>16</t>
  </si>
  <si>
    <t>451572111</t>
  </si>
  <si>
    <t>Lože pod potrubí otevřený výkop z kameniva drobného těženého</t>
  </si>
  <si>
    <t>-1912953567</t>
  </si>
  <si>
    <t>Lože pod potrubí, stoky a drobné objekty v otevřeném výkopu z kameniva drobného těženého 0 až 4 mm</t>
  </si>
  <si>
    <t>PVC160*0,8*0,1</t>
  </si>
  <si>
    <t>Komunikace pozemní</t>
  </si>
  <si>
    <t>17</t>
  </si>
  <si>
    <t>564851111</t>
  </si>
  <si>
    <t>Podklad ze štěrkodrtě ŠDA frakce 0/32 mm plochy přes 100 m2 tl 150 mm</t>
  </si>
  <si>
    <t>-15752905</t>
  </si>
  <si>
    <t>Podklad ze štěrkodrti ŠD s rozprostřením a zhutněním plochy přes 100 m2, po zhutnění tl. 150 mm</t>
  </si>
  <si>
    <t>sjezdy+sjezd_OZ</t>
  </si>
  <si>
    <t>18</t>
  </si>
  <si>
    <t>564861111</t>
  </si>
  <si>
    <t>Podklad ze štěrkodrtě ŠDA france 0/63 mm plochy přes 100 m2 tl 200 mm</t>
  </si>
  <si>
    <t>651599279</t>
  </si>
  <si>
    <t>Podklad ze štěrkodrti ŠD s rozprostřením a zhutněním plochy přes 100 m2, po zhutnění tl. 200 mm</t>
  </si>
  <si>
    <t>2*(dl_sil_80_park+dl_dren)+zivice</t>
  </si>
  <si>
    <t>291,144+4,176+4,968+4,721+4,407+4,832+1,485</t>
  </si>
  <si>
    <t>19</t>
  </si>
  <si>
    <t>565155121</t>
  </si>
  <si>
    <t>Asfaltový beton vrstva podkladní ACP 16 (obalované kamenivo OKS) tl 70 mm š přes 3 m</t>
  </si>
  <si>
    <t>-168836045</t>
  </si>
  <si>
    <t>Asfaltový beton vrstva podkladní ACP 16 (obalované kamenivo střednězrnné - OKS)  s rozprostřením a zhutněním v pruhu šířky přes 3 m, po zhutnění tl. 70 mm</t>
  </si>
  <si>
    <t>20</t>
  </si>
  <si>
    <t>567122111</t>
  </si>
  <si>
    <t>Podklad ze směsi stmelené cementem SC C 8/10 (KSC I) tl 120 mm</t>
  </si>
  <si>
    <t>-229416732</t>
  </si>
  <si>
    <t>Podklad ze směsi stmelené cementem SC bez dilatačních spár, s rozprostřením a zhutněním SC C 8/10 (KSC I), po zhutnění tl. 120 mm</t>
  </si>
  <si>
    <t>sjezd_1</t>
  </si>
  <si>
    <t>3,006+25,410+5,565+3,133</t>
  </si>
  <si>
    <t>sjezd_2</t>
  </si>
  <si>
    <t>4,447+35,069+8,491+2,619+85,935</t>
  </si>
  <si>
    <t>567122112</t>
  </si>
  <si>
    <t>Podklad ze směsi stmelené cementem SC C 8/10 (KSC I) tl 130 mm</t>
  </si>
  <si>
    <t>1227275878</t>
  </si>
  <si>
    <t>Podklad ze směsi stmelené cementem SC bez dilatačních spár, s rozprostřením a zhutněním SC C 8/10 (KSC I), po zhutnění tl. 130 mm</t>
  </si>
  <si>
    <t>22</t>
  </si>
  <si>
    <t>567122113</t>
  </si>
  <si>
    <t>Podklad ze směsi stmelené cementem SC C 8/10 (KSC I) tl 140 mm</t>
  </si>
  <si>
    <t>-406567374</t>
  </si>
  <si>
    <t>Podklad ze směsi stmelené cementem SC bez dilatačních spár, s rozprostřením a zhutněním SC C 8/10 (KSC I), po zhutnění tl. 140 mm</t>
  </si>
  <si>
    <t>3,155+14,784+5,823</t>
  </si>
  <si>
    <t>23</t>
  </si>
  <si>
    <t>573231108</t>
  </si>
  <si>
    <t>Postřik živičný spojovací ze silniční emulze v množství 0,50 kg/m2</t>
  </si>
  <si>
    <t>-88222717</t>
  </si>
  <si>
    <t>Postřik spojovací PS bez posypu kamenivem ze silniční emulze, v množství 0,50 kg/m2</t>
  </si>
  <si>
    <t>2*zivice</t>
  </si>
  <si>
    <t>24</t>
  </si>
  <si>
    <t>577134221</t>
  </si>
  <si>
    <t>Asfaltový beton vrstva obrusná ACO 11 (ABS) tř. II tl 40 mm š přes 3 m z nemodifikovaného asfaltu</t>
  </si>
  <si>
    <t>-657067413</t>
  </si>
  <si>
    <t>Asfaltový beton vrstva obrusná ACO 11 (ABS)  s rozprostřením a se zhutněním z nemodifikovaného asfaltu v pruhu šířky přes 3 m tř. II, po zhutnění tl. 40 mm</t>
  </si>
  <si>
    <t>865,453+25,869</t>
  </si>
  <si>
    <t>596211113</t>
  </si>
  <si>
    <t>Kladení zámkové dlažby komunikací pro pěší ručně tl 60 mm skupiny A pl přes 300 m2</t>
  </si>
  <si>
    <t>-518412211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</si>
  <si>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</si>
  <si>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11,101+3,378+30,662+7,526+17,180+61,411+7,363+2,306+75,567+8,694+3,028+38,158+51,109+9,391+4,555+3,803</t>
  </si>
  <si>
    <t>2,907+3,246+1,011+5,191+1,018+4,102+3,226</t>
  </si>
  <si>
    <t>26</t>
  </si>
  <si>
    <t>M</t>
  </si>
  <si>
    <t>59245018</t>
  </si>
  <si>
    <t>dlažba tvar obdélník betonová 200x100x60mm přírodní</t>
  </si>
  <si>
    <t>1721661796</t>
  </si>
  <si>
    <t>dl_ch_60_prir*1,02</t>
  </si>
  <si>
    <t>27</t>
  </si>
  <si>
    <t>59245006</t>
  </si>
  <si>
    <t>dlažba tvar obdélník betonová pro nevidomé 200x100x60mm barevná</t>
  </si>
  <si>
    <t>-1442427503</t>
  </si>
  <si>
    <t>dl_60_slep*1,02</t>
  </si>
  <si>
    <t>28</t>
  </si>
  <si>
    <t>596212213</t>
  </si>
  <si>
    <t>Kladení zámkové dlažby pozemních komunikací ručně tl 80 mm skupiny A pl přes 300 m2</t>
  </si>
  <si>
    <t>-1250901258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</si>
  <si>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</si>
  <si>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291,144+5,565+8,491+14,784</t>
  </si>
  <si>
    <t>25,410+35,069+85,935</t>
  </si>
  <si>
    <t>14,494+14,844</t>
  </si>
  <si>
    <t>3,133+3,006+4,447+5,823+3,155+4,176+4,968+4,721+4,407+4,832+1,485</t>
  </si>
  <si>
    <t>29</t>
  </si>
  <si>
    <t>59245030</t>
  </si>
  <si>
    <t>dlažba tvar čtverec betonová 200x200x80mm přírodní</t>
  </si>
  <si>
    <t>-1938367125</t>
  </si>
  <si>
    <t>(dl_sil_80_prir+dl_sil_80_park)*1,02</t>
  </si>
  <si>
    <t>59245004</t>
  </si>
  <si>
    <t>dlažba tvar čtverec betonová 200x200x80mm barevná</t>
  </si>
  <si>
    <t>-602259869</t>
  </si>
  <si>
    <t>dl_sil_80_cerv*1,02</t>
  </si>
  <si>
    <t>31</t>
  </si>
  <si>
    <t>59245020</t>
  </si>
  <si>
    <t>dlažba tvar obdélník betonová 200x100x80mm přírodní</t>
  </si>
  <si>
    <t>1991941367</t>
  </si>
  <si>
    <t>dl_ch_80_prir*1,02</t>
  </si>
  <si>
    <t>32</t>
  </si>
  <si>
    <t>59245226</t>
  </si>
  <si>
    <t>dlažba tvar obdélník betonová pro nevidomé 200x100x80mm barevná</t>
  </si>
  <si>
    <t>-1246085242</t>
  </si>
  <si>
    <t>dl_slep_80*1,02</t>
  </si>
  <si>
    <t>33</t>
  </si>
  <si>
    <t>59245226.1</t>
  </si>
  <si>
    <t>dlažba tvar čtverec betonová vodící linie pro nevidomé 200x200x80mm červená</t>
  </si>
  <si>
    <t>R-pol.</t>
  </si>
  <si>
    <t>-167661368</t>
  </si>
  <si>
    <t>dl_vodici*1,02</t>
  </si>
  <si>
    <t>34</t>
  </si>
  <si>
    <t>596412213</t>
  </si>
  <si>
    <t>Kladení dlažby z vegetačních tvárnic pozemních komunikací tl 80 mm pl přes 300 m2</t>
  </si>
  <si>
    <t>114193575</t>
  </si>
  <si>
    <t>Kladení dlažby z betonových vegetačních dlaždic pozemních komunikací  s ložem z kameniva těženého nebo drceného tl. do 50 mm, s vyplněním spár a vegetačních otvorů, s hutněním vibrováním tl. 80 mm, pro plochy přes 300 m2</t>
  </si>
  <si>
    <t>35</t>
  </si>
  <si>
    <t>59246026</t>
  </si>
  <si>
    <t>dlažba obdélník betonová drenážní 170x210x80mm přírodní</t>
  </si>
  <si>
    <t>535431563</t>
  </si>
  <si>
    <t>dl_dren*1,02</t>
  </si>
  <si>
    <t>Trubní vedení</t>
  </si>
  <si>
    <t>36</t>
  </si>
  <si>
    <t>871315221</t>
  </si>
  <si>
    <t>Kanalizační potrubí z tvrdého PVC jednovrstvé tuhost třídy SN8 DN 160</t>
  </si>
  <si>
    <t>-404727201</t>
  </si>
  <si>
    <t>Kanalizační potrubí z tvrdého PVC v otevřeném výkopu ve sklonu do 20 %, hladkého plnostěnného jednovrstvého, tuhost třídy SN 8 DN 160</t>
  </si>
  <si>
    <t>1+5+1+11+7</t>
  </si>
  <si>
    <t>37</t>
  </si>
  <si>
    <t>877315211</t>
  </si>
  <si>
    <t>Montáž tvarovek z tvrdého PVC-systém KG nebo z polypropylenu-systém KG 2000 jednoosé DN 160</t>
  </si>
  <si>
    <t>786618457</t>
  </si>
  <si>
    <t>Montáž tvarovek na kanalizačním potrubí z trub z plastu  z tvrdého PVC nebo z polypropylenu v otevřeném výkopu jednoosých DN 160</t>
  </si>
  <si>
    <t>38</t>
  </si>
  <si>
    <t>28611359</t>
  </si>
  <si>
    <t>koleno kanalizace PVC KG 160x15°</t>
  </si>
  <si>
    <t>-2072898311</t>
  </si>
  <si>
    <t>UV*2</t>
  </si>
  <si>
    <t>39</t>
  </si>
  <si>
    <t>28611361</t>
  </si>
  <si>
    <t>koleno kanalizační PVC KG 160x45°</t>
  </si>
  <si>
    <t>-705272139</t>
  </si>
  <si>
    <t>UV*3+3</t>
  </si>
  <si>
    <t>40</t>
  </si>
  <si>
    <t>28611363</t>
  </si>
  <si>
    <t>koleno kanalizační PVC KG 160x87°</t>
  </si>
  <si>
    <t>-443583962</t>
  </si>
  <si>
    <t>41</t>
  </si>
  <si>
    <t>890411851</t>
  </si>
  <si>
    <t>Bourání šachet z prefabrikovaných skruží strojně obestavěného prostoru do 1,5 m3</t>
  </si>
  <si>
    <t>104154349</t>
  </si>
  <si>
    <t>Bourání šachet a jímek strojně velikosti obestavěného prostoru do 1,5 m3 z prefabrikovaných skruží</t>
  </si>
  <si>
    <t>dem_UV*0,6*0,6*1,4</t>
  </si>
  <si>
    <t>42</t>
  </si>
  <si>
    <t>895941302</t>
  </si>
  <si>
    <t>Osazení vpusti uliční DN 450 z betonových dílců dno s kalištěm</t>
  </si>
  <si>
    <t>-663632444</t>
  </si>
  <si>
    <t>Osazení vpusti uliční z betonových dílců DN 450 dno s kalištěm</t>
  </si>
  <si>
    <t>43</t>
  </si>
  <si>
    <t>59223852</t>
  </si>
  <si>
    <t>dno pro uliční vpusť s kalovou prohlubní betonové 450x300x50mm</t>
  </si>
  <si>
    <t>909923151</t>
  </si>
  <si>
    <t>44</t>
  </si>
  <si>
    <t>895941314</t>
  </si>
  <si>
    <t>Osazení vpusti uliční DN 450 z betonových dílců skruž horní 570 mm</t>
  </si>
  <si>
    <t>1131284464</t>
  </si>
  <si>
    <t>Osazení vpusti uliční z betonových dílců DN 450 skruž horní 570 mm</t>
  </si>
  <si>
    <t>45</t>
  </si>
  <si>
    <t>59223858</t>
  </si>
  <si>
    <t>skruž pro uliční vpusť horní betonová 450x570x50mm</t>
  </si>
  <si>
    <t>-1535454791</t>
  </si>
  <si>
    <t>46</t>
  </si>
  <si>
    <t>895941331</t>
  </si>
  <si>
    <t>Osazení vpusti uliční DN 450 z betonových dílců skruž průběžná s výtokem</t>
  </si>
  <si>
    <t>1965264641</t>
  </si>
  <si>
    <t>Osazení vpusti uliční z betonových dílců DN 450 skruž průběžná s výtokem</t>
  </si>
  <si>
    <t>47</t>
  </si>
  <si>
    <t>59223854</t>
  </si>
  <si>
    <t>skruž pro uliční vpusť s výtokovým otvorem PVC betonová 450x350x50mm</t>
  </si>
  <si>
    <t>1772628825</t>
  </si>
  <si>
    <t>48</t>
  </si>
  <si>
    <t>899201211</t>
  </si>
  <si>
    <t>Demontáž mříží litinových včetně rámů hmotnosti do 50 kg</t>
  </si>
  <si>
    <t>159998967</t>
  </si>
  <si>
    <t>Demontáž mříží litinových včetně rámů, hmotnosti jednotlivě do 50 kg</t>
  </si>
  <si>
    <t>49</t>
  </si>
  <si>
    <t>899204112</t>
  </si>
  <si>
    <t>Osazení mříží litinových včetně rámů a košů na bahno pro třídu zatížení D400, E600</t>
  </si>
  <si>
    <t>-1501084394</t>
  </si>
  <si>
    <t>50</t>
  </si>
  <si>
    <t>59224481</t>
  </si>
  <si>
    <t>mříž vtoková s rámem pro uliční vpusť 500x500, zatížení 40 tun</t>
  </si>
  <si>
    <t>-2122297386</t>
  </si>
  <si>
    <t>51</t>
  </si>
  <si>
    <t>59223864</t>
  </si>
  <si>
    <t>prstenec pro uliční vpusť vyrovnávací betonový 390x60x130mm</t>
  </si>
  <si>
    <t>-1287014644</t>
  </si>
  <si>
    <t>52</t>
  </si>
  <si>
    <t>899331111</t>
  </si>
  <si>
    <t>Výšková úprava uličního vstupu nebo vpusti do 200 mm zvýšením poklopu</t>
  </si>
  <si>
    <t>-1665220702</t>
  </si>
  <si>
    <t>Výšková úprava uličního vstupu nebo vpusti do 200 mm  zvýšením poklopu</t>
  </si>
  <si>
    <t>53</t>
  </si>
  <si>
    <t>899431111</t>
  </si>
  <si>
    <t>Výšková úprava uličního vstupu nebo vpusti do 200 mm zvýšením krycího hrnce, šoupěte nebo hydrantu</t>
  </si>
  <si>
    <t>1766700747</t>
  </si>
  <si>
    <t>Výšková úprava uličního vstupu nebo vpusti do 200 mm  zvýšením krycího hrnce, šoupěte nebo hydrantu bez úpravy armatur</t>
  </si>
  <si>
    <t>54</t>
  </si>
  <si>
    <t>899623151</t>
  </si>
  <si>
    <t>Obetonování potrubí nebo zdiva stok betonem prostým tř. C 16/20 v otevřeném výkopu</t>
  </si>
  <si>
    <t>-906980454</t>
  </si>
  <si>
    <t>Obetonování potrubí nebo zdiva stok betonem prostým v otevřeném výkopu, betonem tř. C 16/20</t>
  </si>
  <si>
    <t>PVC160*0,7864</t>
  </si>
  <si>
    <t>55</t>
  </si>
  <si>
    <t>914111111</t>
  </si>
  <si>
    <t>Montáž svislé dopravní značky do velikosti 1 m2 objímkami na sloupek nebo konzolu</t>
  </si>
  <si>
    <t>-1400427379</t>
  </si>
  <si>
    <t>Montáž svislé dopravní značky základní  velikosti do 1 m2 objímkami na sloupky nebo konzoly</t>
  </si>
  <si>
    <t>56</t>
  </si>
  <si>
    <t>40445609</t>
  </si>
  <si>
    <t>značky upravující přednost P1, P4 900mm</t>
  </si>
  <si>
    <t>274638098</t>
  </si>
  <si>
    <t>P4</t>
  </si>
  <si>
    <t>57</t>
  </si>
  <si>
    <t>40445612</t>
  </si>
  <si>
    <t>značky upravující přednost P2, P3, P8 750mm</t>
  </si>
  <si>
    <t>841590761</t>
  </si>
  <si>
    <t>P2</t>
  </si>
  <si>
    <t>58</t>
  </si>
  <si>
    <t>40445621</t>
  </si>
  <si>
    <t>informativní značky provozní IP1-IP3, IP4b-IP7, IP10a, b 500x500mm</t>
  </si>
  <si>
    <t>1565829666</t>
  </si>
  <si>
    <t>IP4b</t>
  </si>
  <si>
    <t>IP6</t>
  </si>
  <si>
    <t>59</t>
  </si>
  <si>
    <t>40445625</t>
  </si>
  <si>
    <t>informativní značky provozní IP8, IP9, IP11-IP13 500x700mm</t>
  </si>
  <si>
    <t>-284901289</t>
  </si>
  <si>
    <t>IP12_O7</t>
  </si>
  <si>
    <t>60</t>
  </si>
  <si>
    <t>40445620</t>
  </si>
  <si>
    <t>zákazové, příkazové dopravní značky B1-B34, C1-15 700mm</t>
  </si>
  <si>
    <t>1640800356</t>
  </si>
  <si>
    <t>B24b</t>
  </si>
  <si>
    <t>B20</t>
  </si>
  <si>
    <t>B2</t>
  </si>
  <si>
    <t>C3b</t>
  </si>
  <si>
    <t>61</t>
  </si>
  <si>
    <t>40445601</t>
  </si>
  <si>
    <t>výstražné dopravní značky A1-A30, A33 900mm</t>
  </si>
  <si>
    <t>-19326238</t>
  </si>
  <si>
    <t>A10</t>
  </si>
  <si>
    <t>62</t>
  </si>
  <si>
    <t>40445626</t>
  </si>
  <si>
    <t>informativní značky provozní IP14-IP29, IP31 750x1000mm</t>
  </si>
  <si>
    <t>-963581799</t>
  </si>
  <si>
    <t>IZ5a</t>
  </si>
  <si>
    <t>IZ5b</t>
  </si>
  <si>
    <t>914111112</t>
  </si>
  <si>
    <t>Montáž svislé dopravní značky do velikosti 1 m2 páskováním na sloup</t>
  </si>
  <si>
    <t>-892157520</t>
  </si>
  <si>
    <t>Montáž svislé dopravní značky základní  velikosti do 1 m2 páskováním na sloupy</t>
  </si>
  <si>
    <t>64</t>
  </si>
  <si>
    <t>1454596656</t>
  </si>
  <si>
    <t>IP6_VO</t>
  </si>
  <si>
    <t>65</t>
  </si>
  <si>
    <t>914511112</t>
  </si>
  <si>
    <t>Montáž sloupku dopravních značek délky do 3,5 m s betonovým základem a patkou</t>
  </si>
  <si>
    <t>1005668295</t>
  </si>
  <si>
    <t>Montáž sloupku dopravních značek  délky do 3,5 m do hliníkové patky</t>
  </si>
  <si>
    <t>66</t>
  </si>
  <si>
    <t>40445225</t>
  </si>
  <si>
    <t>sloupek pro dopravní značku Zn D 60mm v 3,5m</t>
  </si>
  <si>
    <t>-1912845885</t>
  </si>
  <si>
    <t>67</t>
  </si>
  <si>
    <t>915111111</t>
  </si>
  <si>
    <t>Vodorovné dopravní značení dělící čáry souvislé š 125 mm základní bílá barva</t>
  </si>
  <si>
    <t>1259960175</t>
  </si>
  <si>
    <t>Vodorovné dopravní značení stříkané barvou  dělící čára šířky 125 mm souvislá bílá základní</t>
  </si>
  <si>
    <t>68</t>
  </si>
  <si>
    <t>915111121</t>
  </si>
  <si>
    <t>Vodorovné dopravní značení dělící čáry přerušované š 125 mm základní bílá barva</t>
  </si>
  <si>
    <t>-1509417589</t>
  </si>
  <si>
    <t>Vodorovné dopravní značení stříkané barvou  dělící čára šířky 125 mm přerušovaná bílá základní</t>
  </si>
  <si>
    <t>69</t>
  </si>
  <si>
    <t>915131111</t>
  </si>
  <si>
    <t>Vodorovné dopravní značení přechody pro chodce, šipky, symboly základní bílá barva</t>
  </si>
  <si>
    <t>1218748169</t>
  </si>
  <si>
    <t>Vodorovné dopravní značení stříkané barvou  přechody pro chodce, šipky, symboly bílé základní</t>
  </si>
  <si>
    <t>V10f</t>
  </si>
  <si>
    <t>V7a</t>
  </si>
  <si>
    <t>3*16,5</t>
  </si>
  <si>
    <t>70</t>
  </si>
  <si>
    <t>915611111</t>
  </si>
  <si>
    <t>Předznačení vodorovného liniového značení</t>
  </si>
  <si>
    <t>-962945302</t>
  </si>
  <si>
    <t>Předznačení pro vodorovné značení  stříkané barvou nebo prováděné z nátěrových hmot liniové dělicí čáry, vodicí proužky</t>
  </si>
  <si>
    <t>V1a+V2b</t>
  </si>
  <si>
    <t>71</t>
  </si>
  <si>
    <t>916131213.1</t>
  </si>
  <si>
    <t>Osazení silničního obrubníku betonového stojatého s oboustrannou boční opěrou do lože z betonu prostého C16/20 n XF1</t>
  </si>
  <si>
    <t>207634746</t>
  </si>
  <si>
    <t>Osazení silničního obrubníku betonového se zřízením lože, s vyplněním a zatřením spár cementovou maltou stojatého s boční opěrou z betonu prostého, do lože z betonu prostého</t>
  </si>
  <si>
    <t>286,310</t>
  </si>
  <si>
    <t>45,917+6</t>
  </si>
  <si>
    <t>75,010</t>
  </si>
  <si>
    <t>4*0,3</t>
  </si>
  <si>
    <t>72</t>
  </si>
  <si>
    <t>59217034</t>
  </si>
  <si>
    <t>obrubník betonový silniční 1000x150x300mm</t>
  </si>
  <si>
    <t>2141216243</t>
  </si>
  <si>
    <t>obr_sil_30_100*1,02</t>
  </si>
  <si>
    <t>73</t>
  </si>
  <si>
    <t>59217031</t>
  </si>
  <si>
    <t>obrubník betonový silniční 1000x150x250mm</t>
  </si>
  <si>
    <t>1465837955</t>
  </si>
  <si>
    <t>obr_sil_25_100*1,02</t>
  </si>
  <si>
    <t>74</t>
  </si>
  <si>
    <t>59217026</t>
  </si>
  <si>
    <t>obrubník betonový silniční 500x150x250mm</t>
  </si>
  <si>
    <t>200912580</t>
  </si>
  <si>
    <t>obr_sil_25_50*1,02</t>
  </si>
  <si>
    <t>75</t>
  </si>
  <si>
    <t>59217029</t>
  </si>
  <si>
    <t>obrubník betonový silniční nájezdový 1000x150x150mm</t>
  </si>
  <si>
    <t>1566627036</t>
  </si>
  <si>
    <t>obr_sil_N*1,02</t>
  </si>
  <si>
    <t>76</t>
  </si>
  <si>
    <t>59217030</t>
  </si>
  <si>
    <t>obrubník betonový silniční přechodový 1000x150x150-250mm</t>
  </si>
  <si>
    <t>-652324782</t>
  </si>
  <si>
    <t>(obr_sil_PL+obr_sil_PP)*1,02</t>
  </si>
  <si>
    <t>77</t>
  </si>
  <si>
    <t>59217035.1</t>
  </si>
  <si>
    <t>obrubník betonový obloukový vnější R=0,5m 780x150x250mm</t>
  </si>
  <si>
    <t>1570564293</t>
  </si>
  <si>
    <t>obrubník betonový obloukový vnější 780x150x250mm</t>
  </si>
  <si>
    <t>obr_sil_R50/0,785*1,02</t>
  </si>
  <si>
    <t>78</t>
  </si>
  <si>
    <t>59217035.3</t>
  </si>
  <si>
    <t>obrubník betonový obloukový vnější R=2,0m 780x150x250mm</t>
  </si>
  <si>
    <t>774644456</t>
  </si>
  <si>
    <t>obr_sil_R200/0,785*1,02</t>
  </si>
  <si>
    <t>79</t>
  </si>
  <si>
    <t>59217026.1</t>
  </si>
  <si>
    <t>obrubník betonový silniční roh vnitřní 150x150x250mm</t>
  </si>
  <si>
    <t>-321985671</t>
  </si>
  <si>
    <t>obr_sil_ROHV/0,3*1,02</t>
  </si>
  <si>
    <t>80</t>
  </si>
  <si>
    <t>916231213.1</t>
  </si>
  <si>
    <t>Osazení chodníkového obrubníku betonového stojatého s oboustrannou boční opěrou do lože z betonu prostého C16/20 n XF1</t>
  </si>
  <si>
    <t>206320316</t>
  </si>
  <si>
    <t>Osazení chodníkového obrubníku betonového se zřízením lože, s vyplněním a zatřením spár cementovou maltou stojatého s boční opěrou z betonu prostého, do lože z betonu prostého</t>
  </si>
  <si>
    <t>81</t>
  </si>
  <si>
    <t>59217036</t>
  </si>
  <si>
    <t>obrubník betonový parkový přírodní 500x80x250mm</t>
  </si>
  <si>
    <t>-1249010503</t>
  </si>
  <si>
    <t>obr_ch_50*1,02</t>
  </si>
  <si>
    <t>266,417*1,02 'Přepočtené koeficientem množství</t>
  </si>
  <si>
    <t>82</t>
  </si>
  <si>
    <t>59217036.2</t>
  </si>
  <si>
    <t>obrubník betonový parkový přírodní oblouk vnější R=1,0m 780x80x250mm</t>
  </si>
  <si>
    <t>-350353271</t>
  </si>
  <si>
    <t>obr_ch_R100/0,785*1,02</t>
  </si>
  <si>
    <t>83</t>
  </si>
  <si>
    <t>919112212</t>
  </si>
  <si>
    <t>Řezání spár pro vytvoření komůrky š 10 mm hl 20 mm pro těsnící zálivku v živičném krytu</t>
  </si>
  <si>
    <t>-1779089818</t>
  </si>
  <si>
    <t>Řezání dilatačních spár v živičném krytu  vytvoření komůrky pro těsnící zálivku šířky 10 mm, hloubky 20 mm</t>
  </si>
  <si>
    <t>84</t>
  </si>
  <si>
    <t>919122111</t>
  </si>
  <si>
    <t>Těsnění spár zálivkou za tepla pro komůrky š 10 mm hl 20 mm s těsnicím profilem</t>
  </si>
  <si>
    <t>-1109939482</t>
  </si>
  <si>
    <t>Utěsnění dilatačních spár zálivkou za tepla  v cementobetonovém nebo živičném krytu včetně adhezního nátěru s těsnicím profilem pod zálivkou, pro komůrky šířky 10 mm, hloubky 20 mm</t>
  </si>
  <si>
    <t>85</t>
  </si>
  <si>
    <t>919726123.1</t>
  </si>
  <si>
    <t>Geotextilie pro ochranu, separaci a filtraci netkaná sorpční REO Fb měrná hmotnost 400g/m2</t>
  </si>
  <si>
    <t>-1387225318</t>
  </si>
  <si>
    <t>Geotextilie netkaná pro ochranu, separaci nebo filtraci měrná hmotnost přes 300 do 500 g/m2</t>
  </si>
  <si>
    <t>(dl_sil_80_park+dl_dren)*1,05</t>
  </si>
  <si>
    <t>86</t>
  </si>
  <si>
    <t>919735113</t>
  </si>
  <si>
    <t>Řezání stávajícího živičného krytu hl přes 100 do 150 mm</t>
  </si>
  <si>
    <t>-199770099</t>
  </si>
  <si>
    <t>Řezání stávajícího živičného krytu nebo podkladu  hloubky přes 100 do 150 mm</t>
  </si>
  <si>
    <t>19,848+10,325+30,480</t>
  </si>
  <si>
    <t>87</t>
  </si>
  <si>
    <t>936104211</t>
  </si>
  <si>
    <t>Montáž odpadkového koše do betonové patky</t>
  </si>
  <si>
    <t>-559868740</t>
  </si>
  <si>
    <t>Montáž odpadkového koše  do betonové patky</t>
  </si>
  <si>
    <t>88</t>
  </si>
  <si>
    <t>74910122</t>
  </si>
  <si>
    <t>koš odpadkový plastový (+ nádoba pro psí exkrementy) v 755mm š 435mm obsah 50L</t>
  </si>
  <si>
    <t>1094900924</t>
  </si>
  <si>
    <t>89</t>
  </si>
  <si>
    <t>966001311</t>
  </si>
  <si>
    <t>Odstranění odpadkového koše s betonovou patkou</t>
  </si>
  <si>
    <t>1676093971</t>
  </si>
  <si>
    <t>Odstranění odpadkového koše  s betonovou patkou</t>
  </si>
  <si>
    <t>90</t>
  </si>
  <si>
    <t>966006132</t>
  </si>
  <si>
    <t>Odstranění značek dopravních nebo orientačních se sloupky s betonovými patkami</t>
  </si>
  <si>
    <t>-760746364</t>
  </si>
  <si>
    <t>Odstranění dopravních nebo orientačních značek se sloupkem  s uložením hmot na vzdálenost do 20 m nebo s naložením na dopravní prostředek, se zásypem jam a jeho zhutněním s betonovou patkou</t>
  </si>
  <si>
    <t>91</t>
  </si>
  <si>
    <t>966006211</t>
  </si>
  <si>
    <t>Odstranění svislých dopravních značek ze sloupů, sloupků nebo konzol</t>
  </si>
  <si>
    <t>974067974</t>
  </si>
  <si>
    <t>Odstranění (demontáž) svislých dopravních značek  s odklizením materiálu na skládku na vzdálenost do 20 m nebo s naložením na dopravní prostředek ze sloupů, sloupků nebo konzol</t>
  </si>
  <si>
    <t>92</t>
  </si>
  <si>
    <t>971052331</t>
  </si>
  <si>
    <t>Vybourání nebo prorážení otvorů v ŽB příčkách a zdech pl do 0,09 m2 tl do 150 mm</t>
  </si>
  <si>
    <t>1341951732</t>
  </si>
  <si>
    <t>Vybourání a prorážení otvorů v železobetonových příčkách a zdech  základových nebo nadzákladových, plochy do 0,09 m2, tl. do 150 mm</t>
  </si>
  <si>
    <t>997</t>
  </si>
  <si>
    <t>Přesun sutě</t>
  </si>
  <si>
    <t>93</t>
  </si>
  <si>
    <t>997013861</t>
  </si>
  <si>
    <t>Poplatek za uložení stavebního odpadu na recyklační skládce (skládkovné) z prostého betonu kód odpadu 17 01 01</t>
  </si>
  <si>
    <t>t</t>
  </si>
  <si>
    <t>-659636793</t>
  </si>
  <si>
    <t>Poplatek za uložení stavebního odpadu na recyklační skládce (skládkovné) z prostého betonu zatříděného do Katalogu odpadů pod kódem 17 01 01</t>
  </si>
  <si>
    <t>94</t>
  </si>
  <si>
    <t>997013873</t>
  </si>
  <si>
    <t>Poplatek za uložení stavebního odpadu na recyklační skládce (skládkovné) zeminy a kamení zatříděného do Katalogu odpadů pod kódem 17 05 04</t>
  </si>
  <si>
    <t>-35457464</t>
  </si>
  <si>
    <t>sut_kam+odvoz_zem*1,7</t>
  </si>
  <si>
    <t>95</t>
  </si>
  <si>
    <t>997013875</t>
  </si>
  <si>
    <t>Poplatek za uložení stavebního odpadu na recyklační skládce (skládkovné) asfaltového bez obsahu dehtu zatříděného do Katalogu odpadů pod kódem 17 03 02</t>
  </si>
  <si>
    <t>-297768843</t>
  </si>
  <si>
    <t>96</t>
  </si>
  <si>
    <t>997221551</t>
  </si>
  <si>
    <t>Vodorovná doprava suti ze sypkých materiálů do 1 km</t>
  </si>
  <si>
    <t>-1099627119</t>
  </si>
  <si>
    <t>Vodorovná doprava suti  bez naložení, ale se složením a s hrubým urovnáním ze sypkých materiálů, na vzdálenost do 1 km</t>
  </si>
  <si>
    <t>164,225+621,711+(81,840+16,728)*0,5</t>
  </si>
  <si>
    <t>97</t>
  </si>
  <si>
    <t>997221559</t>
  </si>
  <si>
    <t>Příplatek ZKD 1 km u vodorovné dopravy suti ze sypkých materiálů</t>
  </si>
  <si>
    <t>1676050070</t>
  </si>
  <si>
    <t>Vodorovná doprava suti  bez naložení, ale se složením a s hrubým urovnáním Příplatek k ceně za každý další i započatý 1 km přes 1 km</t>
  </si>
  <si>
    <t>sut_kam*10</t>
  </si>
  <si>
    <t>98</t>
  </si>
  <si>
    <t>997221561</t>
  </si>
  <si>
    <t>Vodorovná doprava suti z kusových materiálů do 1 km (RC Sadov 11 km, deponie 3 km)</t>
  </si>
  <si>
    <t>-1326409418</t>
  </si>
  <si>
    <t>Vodorovná doprava suti  bez naložení, ale se složením a s hrubým urovnáním z kusových materiálů, na vzdálenost do 1 km</t>
  </si>
  <si>
    <t>83,992+12,422+4,838+0,250+1,024</t>
  </si>
  <si>
    <t>(81,840+16,728)*0,5</t>
  </si>
  <si>
    <t>79,482+610,324</t>
  </si>
  <si>
    <t>99</t>
  </si>
  <si>
    <t>997221569</t>
  </si>
  <si>
    <t>Příplatek ZKD 1 km u vodorovné dopravy suti z kusových materiálů (RC Sadov dalších 10 km, deponie další 2 km)</t>
  </si>
  <si>
    <t>619173877</t>
  </si>
  <si>
    <t>(sut_bet_skl+sut_ziv)*10+sut_dlazba*2</t>
  </si>
  <si>
    <t>998</t>
  </si>
  <si>
    <t>Přesun hmot</t>
  </si>
  <si>
    <t>100</t>
  </si>
  <si>
    <t>998223011</t>
  </si>
  <si>
    <t>Přesun hmot pro pozemní komunikace s krytem dlážděným</t>
  </si>
  <si>
    <t>336127943</t>
  </si>
  <si>
    <t>Přesun hmot pro pozemní komunikace s krytem dlážděným  dopravní vzdálenost do 200 m jakékoliv délky objektu</t>
  </si>
  <si>
    <t>Práce a dodávky M</t>
  </si>
  <si>
    <t>46-M</t>
  </si>
  <si>
    <t>Zemní práce při extr.mont.pracích</t>
  </si>
  <si>
    <t>101</t>
  </si>
  <si>
    <t>460010024</t>
  </si>
  <si>
    <t>Vytyčení trasy vedení kabelového podzemního v zastavěném prostoru</t>
  </si>
  <si>
    <t>km</t>
  </si>
  <si>
    <t>816064176</t>
  </si>
  <si>
    <t>Vytyčení trasy vedení kabelového (podzemního) v zastavěném prostoru</t>
  </si>
  <si>
    <t>102</t>
  </si>
  <si>
    <t>460161182</t>
  </si>
  <si>
    <t>Hloubení kabelových rýh ručně š 35 cm hl 90 cm v hornině tř I skupiny 3</t>
  </si>
  <si>
    <t>-966473085</t>
  </si>
  <si>
    <t>Hloubení zapažených i nezapažených kabelových rýh ručně včetně urovnání dna s přemístěním výkopku do vzdálenosti 3 m od okraje jámy nebo s naložením na dopravní prostředek šířky 35 cm hloubky 90 cm v hornině třídy těžitelnosti I skupiny 3</t>
  </si>
  <si>
    <t>103</t>
  </si>
  <si>
    <t>460451192</t>
  </si>
  <si>
    <t>Zásyp kabelových rýh strojně se zhutněním š 35 cm hl 90 cm z horniny tř I skupiny 3</t>
  </si>
  <si>
    <t>-678247832</t>
  </si>
  <si>
    <t>Zásyp kabelových rýh strojně s přemístěním sypaniny ze vzdálenosti do 10 m, s uložením výkopku ve vrstvách včetně zhutnění a urovnání povrchu šířky 35 cm hloubky 90 cm z horniny třídy těžitelnosti I skupiny 3</t>
  </si>
  <si>
    <t>104</t>
  </si>
  <si>
    <t>460671113</t>
  </si>
  <si>
    <t>Výstražná fólie pro krytí kabelů šířky 34 cm</t>
  </si>
  <si>
    <t>-2110790860</t>
  </si>
  <si>
    <t>Výstražná fólie z PVC pro krytí kabelů včetně vyrovnání povrchu rýhy, rozvinutí a uložení fólie šířky do 34 cm</t>
  </si>
  <si>
    <t>obr_sil_100</t>
  </si>
  <si>
    <t>46,43</t>
  </si>
  <si>
    <t>obr_sil_50</t>
  </si>
  <si>
    <t>2,42</t>
  </si>
  <si>
    <t>obr_sil</t>
  </si>
  <si>
    <t>60,74</t>
  </si>
  <si>
    <t>6,32</t>
  </si>
  <si>
    <t>obr_sil_R20</t>
  </si>
  <si>
    <t>1,57</t>
  </si>
  <si>
    <t>SO 102 - Chodník</t>
  </si>
  <si>
    <t>52,28</t>
  </si>
  <si>
    <t>obr_ch_R10</t>
  </si>
  <si>
    <t>1,08</t>
  </si>
  <si>
    <t>obr_ch_R05</t>
  </si>
  <si>
    <t>0,7</t>
  </si>
  <si>
    <t>102,149</t>
  </si>
  <si>
    <t>dl_ch_60_slep</t>
  </si>
  <si>
    <t>4,673</t>
  </si>
  <si>
    <t>dl_ch_60</t>
  </si>
  <si>
    <t>106,822</t>
  </si>
  <si>
    <t>dem_chod</t>
  </si>
  <si>
    <t>11,134</t>
  </si>
  <si>
    <t>2,32</t>
  </si>
  <si>
    <t>21,333</t>
  </si>
  <si>
    <t>sut_bet</t>
  </si>
  <si>
    <t>11,775</t>
  </si>
  <si>
    <t>sut_kus</t>
  </si>
  <si>
    <t>33,108</t>
  </si>
  <si>
    <t>113107182</t>
  </si>
  <si>
    <t>Odstranění podkladu nebo krytu živičného tl přes 50 do 100 mm strojně pl přes 50 do 200 m2</t>
  </si>
  <si>
    <t>-450523069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</si>
  <si>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</si>
  <si>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8,00</t>
  </si>
  <si>
    <t>113107183</t>
  </si>
  <si>
    <t>Odstranění podkladu nebo krytu živičného tl přes 100 do 150 mm strojně pl přes 50 do 200 m2</t>
  </si>
  <si>
    <t>-152765577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</si>
  <si>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</si>
  <si>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dem_voz</t>
  </si>
  <si>
    <t>61,94</t>
  </si>
  <si>
    <t>113107322</t>
  </si>
  <si>
    <t>Odstranění podkladu z kameniva drceného tl přes 100 do 200 mm strojně pl do 50 m2</t>
  </si>
  <si>
    <t>-1360075001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</si>
  <si>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</si>
  <si>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1369775231</t>
  </si>
  <si>
    <t>122452203</t>
  </si>
  <si>
    <t>Odkopávky a prokopávky nezapažené pro silnice a dálnice v hornině třídy těžitelnosti II objem do 100 m3 strojně</t>
  </si>
  <si>
    <t>1272009572</t>
  </si>
  <si>
    <t>Odkopávky a prokopávky nezapažené pro silnice a dálnice strojně v hornině třídy těžitelnosti II do 100 m3</t>
  </si>
  <si>
    <t>(0,613+45,734+0,045)*0,24</t>
  </si>
  <si>
    <t>-333089585</t>
  </si>
  <si>
    <t>-1802944015</t>
  </si>
  <si>
    <t>odkop*1</t>
  </si>
  <si>
    <t>-1158470450</t>
  </si>
  <si>
    <t>Podklad ze štěrkodrtě ŠDB frakce 0/32 mm plochy přes 100 m2 tl 150 mm</t>
  </si>
  <si>
    <t>1625386037</t>
  </si>
  <si>
    <t>596211112</t>
  </si>
  <si>
    <t>Kladení zámkové dlažby komunikací pro pěší ručně tl 60 mm skupiny A pl přes 100 do 300 m2</t>
  </si>
  <si>
    <t>-868960058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</si>
  <si>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</si>
  <si>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3,297+98,852</t>
  </si>
  <si>
    <t>3,047+1,626</t>
  </si>
  <si>
    <t>763368464</t>
  </si>
  <si>
    <t>1655903679</t>
  </si>
  <si>
    <t>dl_ch_60_slep*1,02</t>
  </si>
  <si>
    <t>-1030593509</t>
  </si>
  <si>
    <t>46.43</t>
  </si>
  <si>
    <t>1649985656</t>
  </si>
  <si>
    <t>obr_sil_100*1,02</t>
  </si>
  <si>
    <t>426834802</t>
  </si>
  <si>
    <t>obr_sil_50*1,02</t>
  </si>
  <si>
    <t>1777421097</t>
  </si>
  <si>
    <t>545185602</t>
  </si>
  <si>
    <t>(obr_sil_PP+obr_sil_PL)*1,02</t>
  </si>
  <si>
    <t>59217035.6</t>
  </si>
  <si>
    <t>obrubník betonový obloukový vnitřní R=1,0m 780x150x250mm</t>
  </si>
  <si>
    <t>-321954469</t>
  </si>
  <si>
    <t>obr_sil_R20/0,785*1,02</t>
  </si>
  <si>
    <t>-184532347</t>
  </si>
  <si>
    <t>0,70</t>
  </si>
  <si>
    <t>obr_ch</t>
  </si>
  <si>
    <t>1837394823</t>
  </si>
  <si>
    <t>53,326*1,02 'Přepočtené koeficientem množství</t>
  </si>
  <si>
    <t>59217036.1</t>
  </si>
  <si>
    <t>obrubník betonový parkový přírodní oblouk vnější R=0,5m 780x80x250mm</t>
  </si>
  <si>
    <t>1638202542</t>
  </si>
  <si>
    <t>obr_ch_R05/0,785*1,02</t>
  </si>
  <si>
    <t>963692693</t>
  </si>
  <si>
    <t>obr_ch_R10/0,785*1,02</t>
  </si>
  <si>
    <t>919735112</t>
  </si>
  <si>
    <t>Řezání stávajícího živičného krytu hl přes 50 do 100 mm</t>
  </si>
  <si>
    <t>2072395199</t>
  </si>
  <si>
    <t>Řezání stávajícího živičného krytu nebo podkladu  hloubky přes 50 do 100 mm</t>
  </si>
  <si>
    <t>473907170</t>
  </si>
  <si>
    <t>-907459186</t>
  </si>
  <si>
    <t>-1462956717</t>
  </si>
  <si>
    <t>339612788</t>
  </si>
  <si>
    <t>-1640735107</t>
  </si>
  <si>
    <t>odkop*1,7</t>
  </si>
  <si>
    <t>1491790700</t>
  </si>
  <si>
    <t>Vodorovná doprava suti ze sypkých materiálů do 1 km (RC Sadov 11 km)</t>
  </si>
  <si>
    <t>-1914534680</t>
  </si>
  <si>
    <t>2,320</t>
  </si>
  <si>
    <t>Příplatek ZKD 1 km u vodorovné dopravy suti ze sypkých materiálů (dalších 10 km)</t>
  </si>
  <si>
    <t>-105165231</t>
  </si>
  <si>
    <t>Vodorovná doprava suti z kusových materiálů do 1 km (RC Sadov 11 km)</t>
  </si>
  <si>
    <t>-1043872802</t>
  </si>
  <si>
    <t>1,760+19,573</t>
  </si>
  <si>
    <t>Příplatek ZKD 1 km u vodorovné dopravy suti z kusových materiálů (dalších 10 km)</t>
  </si>
  <si>
    <t>-332703816</t>
  </si>
  <si>
    <t>sut_kus*10</t>
  </si>
  <si>
    <t>981642193</t>
  </si>
  <si>
    <t>-582747606</t>
  </si>
  <si>
    <t>460161142</t>
  </si>
  <si>
    <t>Hloubení kabelových rýh ručně š 35 cm hl 50 cm v hornině tř I skupiny 3</t>
  </si>
  <si>
    <t>-93125595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</si>
  <si>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</si>
  <si>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460451152</t>
  </si>
  <si>
    <t>Zásyp kabelových rýh strojně se zhutněním š 35 cm hl 50 cm z horniny tř I skupiny 3</t>
  </si>
  <si>
    <t>-1515319535</t>
  </si>
  <si>
    <t>Zásyp kabelových rýh strojně s přemístěním sypaniny ze vzdálenosti do 10 m, s uložením výkopku ve vrstvách včetně zhutnění a urovnání povrchu šířky 35 cm hloubky 50 cm z horniny třídy těžitelnosti I skupiny 3</t>
  </si>
  <si>
    <t>-1044561278</t>
  </si>
  <si>
    <t>VO_prech</t>
  </si>
  <si>
    <t>VO_sil</t>
  </si>
  <si>
    <t>dem_VO</t>
  </si>
  <si>
    <t>jama</t>
  </si>
  <si>
    <t>3,024</t>
  </si>
  <si>
    <t>HDPE</t>
  </si>
  <si>
    <t>326</t>
  </si>
  <si>
    <t>KOPOFLEX</t>
  </si>
  <si>
    <t>155</t>
  </si>
  <si>
    <t>SO 431 - VO</t>
  </si>
  <si>
    <t>4,312</t>
  </si>
  <si>
    <t>dem_stozar</t>
  </si>
  <si>
    <t>1,1</t>
  </si>
  <si>
    <t>dem_zakl</t>
  </si>
  <si>
    <t>1,96</t>
  </si>
  <si>
    <t>1,064</t>
  </si>
  <si>
    <t>CYKY_15</t>
  </si>
  <si>
    <t>CYKY</t>
  </si>
  <si>
    <t>381</t>
  </si>
  <si>
    <t>FeZn</t>
  </si>
  <si>
    <t>128</t>
  </si>
  <si>
    <t>ryha_R_50</t>
  </si>
  <si>
    <t>ryha_R_70</t>
  </si>
  <si>
    <t>ryha_S_50</t>
  </si>
  <si>
    <t>ryha_S_70</t>
  </si>
  <si>
    <t>158</t>
  </si>
  <si>
    <t>PSV - Práce a dodávky PSV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</si>
  <si>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</si>
  <si>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</si>
  <si>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</si>
  <si>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>163641033</t>
  </si>
  <si>
    <t>jama-dem_zakl</t>
  </si>
  <si>
    <t>370004061</t>
  </si>
  <si>
    <t>-1241202359</t>
  </si>
  <si>
    <t>851621202</t>
  </si>
  <si>
    <t>odvoz_zem*1,7</t>
  </si>
  <si>
    <t>PSV</t>
  </si>
  <si>
    <t>Práce a dodávky PSV</t>
  </si>
  <si>
    <t>741</t>
  </si>
  <si>
    <t>Elektroinstalace - silnoproud</t>
  </si>
  <si>
    <t>741122122</t>
  </si>
  <si>
    <t>Montáž kabel Cu plný kulatý žíla 3x1,5 až 6 mm2 zatažený v trubkách (např. CYKY)</t>
  </si>
  <si>
    <t>-1045055859</t>
  </si>
  <si>
    <t>Montáž kabelů měděných bez ukončení uložených v trubkách zatažených plných kulatých nebo bezhalogenových (např. CYKY) počtu a průřezu žil 3x1,5 až 6 mm2</t>
  </si>
  <si>
    <t>VO_prech*6+VO_sil*8</t>
  </si>
  <si>
    <t>34111030</t>
  </si>
  <si>
    <t>kabel instalační jádro Cu plné izolace PVC plášť PVC 450/750V (CYKY) 3x1,5mm2</t>
  </si>
  <si>
    <t>-612083925</t>
  </si>
  <si>
    <t>741122133</t>
  </si>
  <si>
    <t>Montáž kabel Cu plný kulatý žíla 4x10 mm2 zatažený v trubkách (např. CYKY)</t>
  </si>
  <si>
    <t>1664522096</t>
  </si>
  <si>
    <t>Montáž kabelů měděných bez ukončení uložených v trubkách zatažených plných kulatých nebo bezhalogenových (např. CYKY) počtu a průřezu žil 4x10 mm2</t>
  </si>
  <si>
    <t>34111076</t>
  </si>
  <si>
    <t>kabel instalační jádro Cu plné izolace PVC plášť PVC 450/750V (CYKY) 4x10mm2</t>
  </si>
  <si>
    <t>-670956099</t>
  </si>
  <si>
    <t>741410041</t>
  </si>
  <si>
    <t>Montáž vodič uzemňovací drát nebo lano D do 10 mm v městské zástavbě</t>
  </si>
  <si>
    <t>560947566</t>
  </si>
  <si>
    <t>Montáž uzemňovacího vedení s upevněním, propojením a připojením pomocí svorek v zemi s izolací spojů drátu nebo lana Ø do 10 mm v městské zástavbě</t>
  </si>
  <si>
    <t>35441072</t>
  </si>
  <si>
    <t>drát D 8mm FeZn pro hromosvod</t>
  </si>
  <si>
    <t>kg</t>
  </si>
  <si>
    <t>965190034</t>
  </si>
  <si>
    <t>FeZn/2,5</t>
  </si>
  <si>
    <t>21-M</t>
  </si>
  <si>
    <t>Elektromontáže</t>
  </si>
  <si>
    <t>210202016</t>
  </si>
  <si>
    <t>Montáž svítidlo výbojkové průmyslové nebo venkovní na sloupek parkový</t>
  </si>
  <si>
    <t>-586117600</t>
  </si>
  <si>
    <t>Montáž svítidel výbojkových se zapojením vodičů průmyslových nebo venkovních na sloupek parkových</t>
  </si>
  <si>
    <t>348446582</t>
  </si>
  <si>
    <t>svítidlo AMPERA MIDI - P 32 LED/450 mA/5145/NW/46W (normální bílá) + CLO</t>
  </si>
  <si>
    <t>256</t>
  </si>
  <si>
    <t>545362092</t>
  </si>
  <si>
    <t>svítidlo VOLTANA 2/16 LED/350 mA/5102/WW/20W (teplá bílá)</t>
  </si>
  <si>
    <t>348446532.1</t>
  </si>
  <si>
    <t>svítidlo TECEO S/16 LED/600 mA/5098/WW 2700 K/31W (teplá bílá) + CLO</t>
  </si>
  <si>
    <t>351855178</t>
  </si>
  <si>
    <t>210204002</t>
  </si>
  <si>
    <t>Montáž stožárů osvětlení parkových ocelových</t>
  </si>
  <si>
    <t>-1651692980</t>
  </si>
  <si>
    <t>VO_prech+VO_sil</t>
  </si>
  <si>
    <t>31674067</t>
  </si>
  <si>
    <t>stožár osvětlovací sadový Pz 133/89/60 v 6,0m</t>
  </si>
  <si>
    <t>1384189116</t>
  </si>
  <si>
    <t>31674069</t>
  </si>
  <si>
    <t>stožár osvětlovací sadový Pz 133/89/60 v 8,0m</t>
  </si>
  <si>
    <t>-331321737</t>
  </si>
  <si>
    <t>210204201</t>
  </si>
  <si>
    <t>Montáž elektrovýzbroje stožárů osvětlení 1 okruh</t>
  </si>
  <si>
    <t>1526779915</t>
  </si>
  <si>
    <t>Montáž elektrovýzbroje stožárů osvětlení  1 okruh</t>
  </si>
  <si>
    <t>345622350</t>
  </si>
  <si>
    <t>svorkovnice řadová RSA 16 barevná 6.16.4</t>
  </si>
  <si>
    <t>546050413</t>
  </si>
  <si>
    <t>345622351</t>
  </si>
  <si>
    <t>svorkovnice řadová RSA 16 barevná 9.16.4</t>
  </si>
  <si>
    <t>696763675</t>
  </si>
  <si>
    <t>210280002</t>
  </si>
  <si>
    <t>Zkoušky a prohlídky el rozvodů a zařízení celková prohlídka pro objem montážních prací přes 100 do 500 tis Kč</t>
  </si>
  <si>
    <t>-1206417483</t>
  </si>
  <si>
    <t>Zkoušky a prohlídky elektrických rozvodů a zařízení  celková prohlídka, zkoušení, měření a vyhotovení revizní zprávy pro objem montážních prací přes 100 do 500 tisíc Kč</t>
  </si>
  <si>
    <t>218202013</t>
  </si>
  <si>
    <t>Demontáž svítidla výbojkového průmyslového nebo venkovního z výložníku</t>
  </si>
  <si>
    <t>-1525506089</t>
  </si>
  <si>
    <t>Demontáž svítidel výbojkových s odpojením vodičů průmyslových nebo venkovních z výložníku</t>
  </si>
  <si>
    <t>218204011</t>
  </si>
  <si>
    <t>Demontáž stožárů osvětlení ocelových samostatně stojících délky do 12 m</t>
  </si>
  <si>
    <t>-683482115</t>
  </si>
  <si>
    <t>Demontáž stožárů osvětlení ocelových samostatně stojících, délky do 12 m</t>
  </si>
  <si>
    <t>218204103</t>
  </si>
  <si>
    <t>Demontáž výložníků osvětlení jednoramenných sloupových hmotnosti do 35 kg</t>
  </si>
  <si>
    <t>1916773476</t>
  </si>
  <si>
    <t>Demontáž výložníků osvětlení jednoramenných sloupových, hmotnosti do 35 kg</t>
  </si>
  <si>
    <t>22-M</t>
  </si>
  <si>
    <t>Montáže technologických zařízení pro dopravní stavby</t>
  </si>
  <si>
    <t>220080891</t>
  </si>
  <si>
    <t>Montáž spojky [GELSNAP] pro celoplastové kabely bez pancíře do 6 žil</t>
  </si>
  <si>
    <t>394348112</t>
  </si>
  <si>
    <t>Montáž spojky [GELSNAP] pro kabely celoplastové bez pancíře do 6 žil</t>
  </si>
  <si>
    <t>35436021</t>
  </si>
  <si>
    <t>spojka kabelová smršťovaná přímé do 1kV 91ah-21s 4x6-25mm</t>
  </si>
  <si>
    <t>1030399607</t>
  </si>
  <si>
    <t>572126827</t>
  </si>
  <si>
    <t>460141112</t>
  </si>
  <si>
    <t>Hloubení nezapažených jam při elektromontážích strojně v hornině tř I skupiny 3</t>
  </si>
  <si>
    <t>1276131674</t>
  </si>
  <si>
    <t>Hloubení nezapažených jam strojně včetně urovnáním dna s přemístěním výkopku do vzdálenosti 3 m od okraje jámy nebo s naložením na dopravní prostředek v hornině třídy těžitelnosti I skupiny 3</t>
  </si>
  <si>
    <t>(VO_prech*0,8+VO_sil*1,0)*0,6*0,6</t>
  </si>
  <si>
    <t>2068610352</t>
  </si>
  <si>
    <t>460161162</t>
  </si>
  <si>
    <t>Hloubení kabelových rýh ručně š 35 cm hl 70 cm v hornině tř I skupiny 3</t>
  </si>
  <si>
    <t>-1364099342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</si>
  <si>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</si>
  <si>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460171142</t>
  </si>
  <si>
    <t>Hloubení kabelových nezapažených rýh strojně š 35 cm hl 50 cm v hornině tř I skupiny 3</t>
  </si>
  <si>
    <t>-2081190957</t>
  </si>
  <si>
    <t>Hloubení nezapažených kabelových rýh strojně včetně urovnání dna s přemístěním výkopku do vzdálenosti 3 m od okraje jámy nebo s naložením na dopravní prostředek šířky 35 cm hloubky 50 cm v hornině třídy těžitelnosti I skupiny 3</t>
  </si>
  <si>
    <t>460171162</t>
  </si>
  <si>
    <t>Hloubení kabelových nezapažených rýh strojně š 35 cm hl 70 cm v hornině tř I skupiny 3</t>
  </si>
  <si>
    <t>140679692</t>
  </si>
  <si>
    <t>Hloubení nezapažených kabelových rýh strojně včetně urovnání dna s přemístěním výkopku do vzdálenosti 3 m od okraje jámy nebo s naložením na dopravní prostředek šířky 35 cm hloubky 70 cm v hornině třídy těžitelnosti I skupiny 3</t>
  </si>
  <si>
    <t>311650823</t>
  </si>
  <si>
    <t>ryha_R_50+ryha_S_50</t>
  </si>
  <si>
    <t>460451172</t>
  </si>
  <si>
    <t>Zásyp kabelových rýh strojně se zhutněním š 35 cm hl 70 cm z horniny tř I skupiny 3</t>
  </si>
  <si>
    <t>-1816137179</t>
  </si>
  <si>
    <t>Zásyp kabelových rýh strojně s přemístěním sypaniny ze vzdálenosti do 10 m, s uložením výkopku ve vrstvách včetně zhutnění a urovnání povrchu šířky 35 cm hloubky 70 cm z horniny třídy těžitelnosti I skupiny 3</t>
  </si>
  <si>
    <t>ryha_R_70+ryha_S_70</t>
  </si>
  <si>
    <t>460510091</t>
  </si>
  <si>
    <t>Osazení a ukotvení stožárového pouzdra před provedením základu, průměru 25-30 cm</t>
  </si>
  <si>
    <t>-822492815</t>
  </si>
  <si>
    <t>Osazení a ukotvení stožárového pouzdra před provedením základu, průměru nad 30 cm</t>
  </si>
  <si>
    <t>286147091</t>
  </si>
  <si>
    <t>Stožárové pouzdro dvouplášťové korugované tuhé DN 300 mm dl. 1,0 m</t>
  </si>
  <si>
    <t>444319496</t>
  </si>
  <si>
    <t>Stožárové pouzdro SYTREX 300 mm</t>
  </si>
  <si>
    <t>460641124</t>
  </si>
  <si>
    <t>Základové konstrukce při elektromontážích ze ŽB tř. C 20/25 bez zvláštních nároků na prostředí</t>
  </si>
  <si>
    <t>-1377166783</t>
  </si>
  <si>
    <t>Základové konstrukce základ bez bednění do rostlé zeminy z monolitického železobetonu bez výztuže bez zvláštních nároků na prostředí tř. C 20/25</t>
  </si>
  <si>
    <t>jama-VO*0,0565</t>
  </si>
  <si>
    <t>-771879013</t>
  </si>
  <si>
    <t>ryha_R_50+ryha_S_50+ryha_R_70+ryha_S_70</t>
  </si>
  <si>
    <t>460742121</t>
  </si>
  <si>
    <t>Osazení kabelových prostupů z trub plastových do rýhy s obsypem z písku průměru do 10 cm</t>
  </si>
  <si>
    <t>919622470</t>
  </si>
  <si>
    <t>Osazení kabelových prostupů včetně utěsnění a spárování z trub plastových do rýhy, bez výkopových prací s obsypem z písku, vnitřního průměru do 10 cm</t>
  </si>
  <si>
    <t>34571350</t>
  </si>
  <si>
    <t>trubka elektroinstalační ohebná dvouplášťová korugovaná (chránička) D 32/40mm, HDPE+LDPE</t>
  </si>
  <si>
    <t>1073653832</t>
  </si>
  <si>
    <t>460742122</t>
  </si>
  <si>
    <t>Osazení kabelových prostupů z trub plastových do rýhy s obsypem z písku průměru přes 10 do 15 cm</t>
  </si>
  <si>
    <t>416349465</t>
  </si>
  <si>
    <t>Osazení kabelových prostupů včetně utěsnění a spárování z trub plastových do rýhy, bez výkopových prací s obsypem z písku, vnitřního průměru přes 10 do 15 cm</t>
  </si>
  <si>
    <t>6,5+34+8+20+25+11+22+11+8,5+9</t>
  </si>
  <si>
    <t>34571357</t>
  </si>
  <si>
    <t>trubka elektroinstalační ohebná dvouplášťová korugovaná (chránička) D 108/125mm, HDPE+LDPE</t>
  </si>
  <si>
    <t>-440268555</t>
  </si>
  <si>
    <t>468051121</t>
  </si>
  <si>
    <t>Bourání základu betonového při elektromontážích</t>
  </si>
  <si>
    <t>-2090474277</t>
  </si>
  <si>
    <t>Bourání základu betonového</t>
  </si>
  <si>
    <t>dem_VO*0,7*0,7*0,8</t>
  </si>
  <si>
    <t>469972111</t>
  </si>
  <si>
    <t>Odvoz suti a vybouraných hmot při elektromontážích do 1 km (RC Sadov 11 km, deponie města 3 km)</t>
  </si>
  <si>
    <t>-135040511</t>
  </si>
  <si>
    <t>Odvoz suti a vybouraných hmot odvoz suti a vybouraných hmot do 1 km</t>
  </si>
  <si>
    <t>dem_VO*0,220</t>
  </si>
  <si>
    <t>469972121</t>
  </si>
  <si>
    <t>Příplatek k odvozu suti a vybouraných hmot při elektromontážích za každý další 1 km (dalších 10 nebo 2 km)</t>
  </si>
  <si>
    <t>-167168835</t>
  </si>
  <si>
    <t>Odvoz suti a vybouraných hmot odvoz suti a vybouraných hmot Příplatek k ceně za každý další i započatý 1 km</t>
  </si>
  <si>
    <t>sut_bet*10+dem_stozar*2</t>
  </si>
  <si>
    <t>469981111</t>
  </si>
  <si>
    <t>Přesun hmot pro pomocné stavební práce při elektromotážích</t>
  </si>
  <si>
    <t>167742632</t>
  </si>
  <si>
    <t>Přesun hmot pro pomocné stavební práce při elektromontážích dopravní vzdálenost do 1 000 m</t>
  </si>
  <si>
    <t>110</t>
  </si>
  <si>
    <t>SO 451 - Přeložka kabelů CETIN</t>
  </si>
  <si>
    <t>2134962382</t>
  </si>
  <si>
    <t>-1083868154</t>
  </si>
  <si>
    <t>1540226820</t>
  </si>
  <si>
    <t>413732546</t>
  </si>
  <si>
    <t>-164940885</t>
  </si>
  <si>
    <t>1053729508</t>
  </si>
  <si>
    <t>-483988535</t>
  </si>
  <si>
    <t>1625513253</t>
  </si>
  <si>
    <t>732529542</t>
  </si>
  <si>
    <t>travnik</t>
  </si>
  <si>
    <t>261,907</t>
  </si>
  <si>
    <t>doplneni</t>
  </si>
  <si>
    <t>155,998</t>
  </si>
  <si>
    <t>zemina</t>
  </si>
  <si>
    <t>31,2</t>
  </si>
  <si>
    <t>voda</t>
  </si>
  <si>
    <t>3,929</t>
  </si>
  <si>
    <t>SO 801 - Vegetační úpravy</t>
  </si>
  <si>
    <t>122151102</t>
  </si>
  <si>
    <t>Odkopávky a prokopávky nezapažené v hornině třídy těžitelnosti I skupiny 1 a 2 objem do 50 m3 strojně</t>
  </si>
  <si>
    <t>-1921673014</t>
  </si>
  <si>
    <t>Odkopávky a prokopávky nezapažené strojně v hornině třídy těžitelnosti I skupiny 1 a 2 přes 20 do 50 m3</t>
  </si>
  <si>
    <t>doplneni *0,2</t>
  </si>
  <si>
    <t>162651111</t>
  </si>
  <si>
    <t>Vodorovné přemístění přes 3 000 do 4000 m výkopku/sypaniny z horniny třídy těžitelnosti I skupiny 1 až 3</t>
  </si>
  <si>
    <t>-1073187749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</si>
  <si>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</si>
  <si>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171203111</t>
  </si>
  <si>
    <t>Uložení a hrubé rozhrnutí výkopku bez zhutnění v rovině a ve svahu do 1:5</t>
  </si>
  <si>
    <t>-1193458039</t>
  </si>
  <si>
    <t>Uložení výkopku bez zhutnění  s hrubým rozhrnutím v rovině nebo na svahu do 1:5</t>
  </si>
  <si>
    <t>181111131</t>
  </si>
  <si>
    <t>Plošná úprava terénu do 500 m2 zemina skupiny 1 až 4 nerovnosti přes 150 do 200 mm v rovinně a svahu do 1:5</t>
  </si>
  <si>
    <t>-1696194038</t>
  </si>
  <si>
    <t>Plošná úprava terénu v zemině skupiny 1 až 4 s urovnáním povrchu bez doplnění ornice souvislé plochy do 500 m2 při nerovnostech terénu přes 150 do 200 mm v rovině nebo na svahu do 1:5</t>
  </si>
  <si>
    <t>1,811+24,022+7,634+71,222+20,205+9,212+8,958+1,67+1,139+6,208+3,631+0,286</t>
  </si>
  <si>
    <t>181411131</t>
  </si>
  <si>
    <t>Založení parkového trávníku výsevem pl do 1000 m2 v rovině a ve svahu do 1:5 (25 g/m2)</t>
  </si>
  <si>
    <t>1919290945</t>
  </si>
  <si>
    <t>Založení trávníku na půdě předem připravené plochy do 1000 m2 výsevem včetně utažení parkového v rovině nebo na svahu do 1:5</t>
  </si>
  <si>
    <t>13,634+24,022+13,445+71,222+24,663+9,530+8,870+21,606+13,057+18,338+0,920+(25,4+30,3+34,2+4,5+47,6)*0,3</t>
  </si>
  <si>
    <t>00572410</t>
  </si>
  <si>
    <t>osivo směs travní parková</t>
  </si>
  <si>
    <t>169557103</t>
  </si>
  <si>
    <t>travnik*0,025</t>
  </si>
  <si>
    <t>182303111</t>
  </si>
  <si>
    <t>Doplnění zeminy nebo substrátu na travnatých plochách tl do 50 mm rovina v rovinně a svahu do 1:5</t>
  </si>
  <si>
    <t>-2127992544</t>
  </si>
  <si>
    <t>Doplnění zeminy nebo substrátu na travnatých plochách tloušťky do 50 mm v rovině nebo na svahu do 1:5</t>
  </si>
  <si>
    <t>10371500</t>
  </si>
  <si>
    <t>substrát pro trávníky VL</t>
  </si>
  <si>
    <t>-2075642167</t>
  </si>
  <si>
    <t>travnik*0,05</t>
  </si>
  <si>
    <t>185804312</t>
  </si>
  <si>
    <t>Zalití rostlin vodou plocha přes 20 m2 (3x)</t>
  </si>
  <si>
    <t>-1840334520</t>
  </si>
  <si>
    <t>Zalití rostlin vodou plochy záhonů jednotlivě přes 20 m2</t>
  </si>
  <si>
    <t>3*travnik*0,005</t>
  </si>
  <si>
    <t>185851121</t>
  </si>
  <si>
    <t>Dovoz vody pro zálivku rostlin za vzdálenost do 1000 m (s km)</t>
  </si>
  <si>
    <t>-826444136</t>
  </si>
  <si>
    <t>Dovoz vody pro zálivku rostlin  na vzdálenost do 1000 m</t>
  </si>
  <si>
    <t>185851129</t>
  </si>
  <si>
    <t>Příplatek k dovozu vody pro zálivku rostlin do 1000 m ZKD 1000 m (další 2 km)</t>
  </si>
  <si>
    <t>-1455743237</t>
  </si>
  <si>
    <t>Dovoz vody pro zálivku rostlin  Příplatek k ceně za každých dalších i započatých 1000 m</t>
  </si>
  <si>
    <t>voda*2</t>
  </si>
  <si>
    <t>998231411</t>
  </si>
  <si>
    <t>Ruční přesun hmot pro sadovnické a krajinářské úpravy do 100 m</t>
  </si>
  <si>
    <t>731279706</t>
  </si>
  <si>
    <t>Přesun hmot pro sadovnické a krajinářské úpravy - ručně bez užití mechanizace vodorovná dopravní vzdálenost do 100 m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</si>
  <si>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</si>
  <si>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</si>
  <si>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</si>
  <si>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</si>
  <si>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</si>
  <si>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</si>
  <si>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</si>
  <si>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</si>
  <si>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</si>
  <si>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</si>
  <si>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</si>
  <si>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960535723</t>
  </si>
  <si>
    <t>012303000</t>
  </si>
  <si>
    <t>Geodetické práce po výstavbě - zaměření skutečného provedení stavby + geometrický plán</t>
  </si>
  <si>
    <t>-2041552973</t>
  </si>
  <si>
    <t>Geodetické práce po výstavbě</t>
  </si>
  <si>
    <t>013254000</t>
  </si>
  <si>
    <t>Dokumentace skutečného provedení stavby</t>
  </si>
  <si>
    <t>957334613</t>
  </si>
  <si>
    <t>VRN3</t>
  </si>
  <si>
    <t>Zařízení staveniště</t>
  </si>
  <si>
    <t>032103000</t>
  </si>
  <si>
    <t>Náklady na stavební buňky</t>
  </si>
  <si>
    <t>-2090272629</t>
  </si>
  <si>
    <t>SEZNAM FIGUR</t>
  </si>
  <si>
    <t>Výměra</t>
  </si>
  <si>
    <t xml:space="preserve"> SO 001</t>
  </si>
  <si>
    <t>Použití figury:</t>
  </si>
  <si>
    <t xml:space="preserve"> SO 101</t>
  </si>
  <si>
    <t xml:space="preserve"> SO 102</t>
  </si>
  <si>
    <t xml:space="preserve"> SO 431</t>
  </si>
  <si>
    <t xml:space="preserve"> SO 451</t>
  </si>
  <si>
    <t xml:space="preserve"> SO 801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</si>
</sst>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22-003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ulice Odborů - Řešení dopravy v klidu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10. 5. 2022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ROUND(SUM(AV94:AW94),2)</f>
        <v>0</v>
      </c>
      <c r="AU94" s="114">
        <f>ROUND(SUM(AU95:AU101),5)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ROUND(SUM(AZ95:AZ101),2)</f>
        <v>0</v>
      </c>
      <c r="BA94" s="113">
        <f>ROUND(SUM(BA95:BA101),2)</f>
        <v>0</v>
      </c>
      <c r="BB94" s="113">
        <f>ROUND(SUM(BB95:BB101),2)</f>
        <v>0</v>
      </c>
      <c r="BC94" s="113">
        <f>ROUND(SUM(BC95:BC101),2)</f>
        <v>0</v>
      </c>
      <c r="BD94" s="115">
        <f>ROUND(SUM(BD95:BD101),2)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001 - DIO'!J30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'SO 001 - DIO'!P118</f>
        <v>0</v>
      </c>
      <c r="AV95" s="127">
        <f>'SO 001 - DIO'!J33</f>
        <v>0</v>
      </c>
      <c r="AW95" s="127">
        <f>'SO 001 - DIO'!J34</f>
        <v>0</v>
      </c>
      <c r="AX95" s="127">
        <f>'SO 001 - DIO'!J35</f>
        <v>0</v>
      </c>
      <c r="AY95" s="127">
        <f>'SO 001 - DIO'!J36</f>
        <v>0</v>
      </c>
      <c r="AZ95" s="127">
        <f>'SO 001 - DIO'!F33</f>
        <v>0</v>
      </c>
      <c r="BA95" s="127">
        <f>'SO 001 - DIO'!F34</f>
        <v>0</v>
      </c>
      <c r="BB95" s="127">
        <f>'SO 001 - DIO'!F35</f>
        <v>0</v>
      </c>
      <c r="BC95" s="127">
        <f>'SO 001 - DIO'!F36</f>
        <v>0</v>
      </c>
      <c r="BD95" s="129">
        <f>'SO 001 - DIO'!F37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101 - Komunikace a par...'!J30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'SO 101 - Komunikace a par...'!P127</f>
        <v>0</v>
      </c>
      <c r="AV96" s="127">
        <f>'SO 101 - Komunikace a par...'!J33</f>
        <v>0</v>
      </c>
      <c r="AW96" s="127">
        <f>'SO 101 - Komunikace a par...'!J34</f>
        <v>0</v>
      </c>
      <c r="AX96" s="127">
        <f>'SO 101 - Komunikace a par...'!J35</f>
        <v>0</v>
      </c>
      <c r="AY96" s="127">
        <f>'SO 101 - Komunikace a par...'!J36</f>
        <v>0</v>
      </c>
      <c r="AZ96" s="127">
        <f>'SO 101 - Komunikace a par...'!F33</f>
        <v>0</v>
      </c>
      <c r="BA96" s="127">
        <f>'SO 101 - Komunikace a par...'!F34</f>
        <v>0</v>
      </c>
      <c r="BB96" s="127">
        <f>'SO 101 - Komunikace a par...'!F35</f>
        <v>0</v>
      </c>
      <c r="BC96" s="127">
        <f>'SO 101 - Komunikace a par...'!F36</f>
        <v>0</v>
      </c>
      <c r="BD96" s="129">
        <f>'SO 101 - Komunikace a par...'!F37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1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102 - Chodník'!J30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'SO 102 - Chodník'!P124</f>
        <v>0</v>
      </c>
      <c r="AV97" s="127">
        <f>'SO 102 - Chodník'!J33</f>
        <v>0</v>
      </c>
      <c r="AW97" s="127">
        <f>'SO 102 - Chodník'!J34</f>
        <v>0</v>
      </c>
      <c r="AX97" s="127">
        <f>'SO 102 - Chodník'!J35</f>
        <v>0</v>
      </c>
      <c r="AY97" s="127">
        <f>'SO 102 - Chodník'!J36</f>
        <v>0</v>
      </c>
      <c r="AZ97" s="127">
        <f>'SO 102 - Chodník'!F33</f>
        <v>0</v>
      </c>
      <c r="BA97" s="127">
        <f>'SO 102 - Chodník'!F34</f>
        <v>0</v>
      </c>
      <c r="BB97" s="127">
        <f>'SO 102 - Chodník'!F35</f>
        <v>0</v>
      </c>
      <c r="BC97" s="127">
        <f>'SO 102 - Chodník'!F36</f>
        <v>0</v>
      </c>
      <c r="BD97" s="129">
        <f>'SO 102 - Chodník'!F37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pans="1:91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431 - VO'!J30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'SO 431 - VO'!P125</f>
        <v>0</v>
      </c>
      <c r="AV98" s="127">
        <f>'SO 431 - VO'!J33</f>
        <v>0</v>
      </c>
      <c r="AW98" s="127">
        <f>'SO 431 - VO'!J34</f>
        <v>0</v>
      </c>
      <c r="AX98" s="127">
        <f>'SO 431 - VO'!J35</f>
        <v>0</v>
      </c>
      <c r="AY98" s="127">
        <f>'SO 431 - VO'!J36</f>
        <v>0</v>
      </c>
      <c r="AZ98" s="127">
        <f>'SO 431 - VO'!F33</f>
        <v>0</v>
      </c>
      <c r="BA98" s="127">
        <f>'SO 431 - VO'!F34</f>
        <v>0</v>
      </c>
      <c r="BB98" s="127">
        <f>'SO 431 - VO'!F35</f>
        <v>0</v>
      </c>
      <c r="BC98" s="127">
        <f>'SO 431 - VO'!F36</f>
        <v>0</v>
      </c>
      <c r="BD98" s="129">
        <f>'SO 431 - VO'!F37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pans="1:91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 451 - Přeložka kabelů 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'SO 451 - Přeložka kabelů ...'!P118</f>
        <v>0</v>
      </c>
      <c r="AV99" s="127">
        <f>'SO 451 - Přeložka kabelů ...'!J33</f>
        <v>0</v>
      </c>
      <c r="AW99" s="127">
        <f>'SO 451 - Přeložka kabelů ...'!J34</f>
        <v>0</v>
      </c>
      <c r="AX99" s="127">
        <f>'SO 451 - Přeložka kabelů ...'!J35</f>
        <v>0</v>
      </c>
      <c r="AY99" s="127">
        <f>'SO 451 - Přeložka kabelů ...'!J36</f>
        <v>0</v>
      </c>
      <c r="AZ99" s="127">
        <f>'SO 451 - Přeložka kabelů ...'!F33</f>
        <v>0</v>
      </c>
      <c r="BA99" s="127">
        <f>'SO 451 - Přeložka kabelů ...'!F34</f>
        <v>0</v>
      </c>
      <c r="BB99" s="127">
        <f>'SO 451 - Přeložka kabelů ...'!F35</f>
        <v>0</v>
      </c>
      <c r="BC99" s="127">
        <f>'SO 451 - Přeložka kabelů ...'!F36</f>
        <v>0</v>
      </c>
      <c r="BD99" s="129">
        <f>'SO 451 - Přeložka kabelů ...'!F37</f>
        <v>0</v>
      </c>
      <c r="BE99" s="7"/>
      <c r="BT99" s="130" t="s">
        <v>87</v>
      </c>
      <c r="BV99" s="130" t="s">
        <v>81</v>
      </c>
      <c r="BW99" s="130" t="s">
        <v>101</v>
      </c>
      <c r="BX99" s="130" t="s">
        <v>5</v>
      </c>
      <c r="CL99" s="130" t="s">
        <v>1</v>
      </c>
      <c r="CM99" s="130" t="s">
        <v>89</v>
      </c>
    </row>
    <row r="100" spans="1:91" s="7" customFormat="1" ht="16.5" customHeight="1">
      <c r="A100" s="118" t="s">
        <v>83</v>
      </c>
      <c r="B100" s="119"/>
      <c r="C100" s="120"/>
      <c r="D100" s="121" t="s">
        <v>102</v>
      </c>
      <c r="E100" s="121"/>
      <c r="F100" s="121"/>
      <c r="G100" s="121"/>
      <c r="H100" s="121"/>
      <c r="I100" s="122"/>
      <c r="J100" s="121" t="s">
        <v>103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'SO 801 - Vegetační úpravy'!J30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'SO 801 - Vegetační úpravy'!P119</f>
        <v>0</v>
      </c>
      <c r="AV100" s="127">
        <f>'SO 801 - Vegetační úpravy'!J33</f>
        <v>0</v>
      </c>
      <c r="AW100" s="127">
        <f>'SO 801 - Vegetační úpravy'!J34</f>
        <v>0</v>
      </c>
      <c r="AX100" s="127">
        <f>'SO 801 - Vegetační úpravy'!J35</f>
        <v>0</v>
      </c>
      <c r="AY100" s="127">
        <f>'SO 801 - Vegetační úpravy'!J36</f>
        <v>0</v>
      </c>
      <c r="AZ100" s="127">
        <f>'SO 801 - Vegetační úpravy'!F33</f>
        <v>0</v>
      </c>
      <c r="BA100" s="127">
        <f>'SO 801 - Vegetační úpravy'!F34</f>
        <v>0</v>
      </c>
      <c r="BB100" s="127">
        <f>'SO 801 - Vegetační úpravy'!F35</f>
        <v>0</v>
      </c>
      <c r="BC100" s="127">
        <f>'SO 801 - Vegetační úpravy'!F36</f>
        <v>0</v>
      </c>
      <c r="BD100" s="129">
        <f>'SO 801 - Vegetační úpravy'!F37</f>
        <v>0</v>
      </c>
      <c r="BE100" s="7"/>
      <c r="BT100" s="130" t="s">
        <v>87</v>
      </c>
      <c r="BV100" s="130" t="s">
        <v>81</v>
      </c>
      <c r="BW100" s="130" t="s">
        <v>104</v>
      </c>
      <c r="BX100" s="130" t="s">
        <v>5</v>
      </c>
      <c r="CL100" s="130" t="s">
        <v>1</v>
      </c>
      <c r="CM100" s="130" t="s">
        <v>89</v>
      </c>
    </row>
    <row r="101" spans="1:91" s="7" customFormat="1" ht="16.5" customHeight="1">
      <c r="A101" s="118" t="s">
        <v>83</v>
      </c>
      <c r="B101" s="119"/>
      <c r="C101" s="120"/>
      <c r="D101" s="121" t="s">
        <v>105</v>
      </c>
      <c r="E101" s="121"/>
      <c r="F101" s="121"/>
      <c r="G101" s="121"/>
      <c r="H101" s="121"/>
      <c r="I101" s="122"/>
      <c r="J101" s="121" t="s">
        <v>105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'VRN - VRN'!J30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31">
        <v>0</v>
      </c>
      <c r="AT101" s="132">
        <f>ROUND(SUM(AV101:AW101),2)</f>
        <v>0</v>
      </c>
      <c r="AU101" s="133">
        <f>'VRN - VRN'!P119</f>
        <v>0</v>
      </c>
      <c r="AV101" s="132">
        <f>'VRN - VRN'!J33</f>
        <v>0</v>
      </c>
      <c r="AW101" s="132">
        <f>'VRN - VRN'!J34</f>
        <v>0</v>
      </c>
      <c r="AX101" s="132">
        <f>'VRN - VRN'!J35</f>
        <v>0</v>
      </c>
      <c r="AY101" s="132">
        <f>'VRN - VRN'!J36</f>
        <v>0</v>
      </c>
      <c r="AZ101" s="132">
        <f>'VRN - VRN'!F33</f>
        <v>0</v>
      </c>
      <c r="BA101" s="132">
        <f>'VRN - VRN'!F34</f>
        <v>0</v>
      </c>
      <c r="BB101" s="132">
        <f>'VRN - VRN'!F35</f>
        <v>0</v>
      </c>
      <c r="BC101" s="132">
        <f>'VRN - VRN'!F36</f>
        <v>0</v>
      </c>
      <c r="BD101" s="134">
        <f>'VRN - VRN'!F37</f>
        <v>0</v>
      </c>
      <c r="BE101" s="7"/>
      <c r="BT101" s="130" t="s">
        <v>87</v>
      </c>
      <c r="BV101" s="130" t="s">
        <v>81</v>
      </c>
      <c r="BW101" s="130" t="s">
        <v>106</v>
      </c>
      <c r="BX101" s="130" t="s">
        <v>5</v>
      </c>
      <c r="CL101" s="130" t="s">
        <v>1</v>
      </c>
      <c r="CM101" s="130" t="s">
        <v>89</v>
      </c>
    </row>
    <row r="102" spans="1:57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DIO'!C2" display="/"/>
    <hyperlink ref="A96" location="'SO 101 - Komunikace a par...'!C2" display="/"/>
    <hyperlink ref="A97" location="'SO 102 - Chodník'!C2" display="/"/>
    <hyperlink ref="A98" location="'SO 431 - VO'!C2" display="/"/>
    <hyperlink ref="A99" location="'SO 451 - Přeložka kabelů ...'!C2" display="/"/>
    <hyperlink ref="A100" location="'SO 801 - Vegetační úpravy'!C2" display="/"/>
    <hyperlink ref="A101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  <c r="AZ2" s="135" t="s">
        <v>107</v>
      </c>
      <c r="BA2" s="135" t="s">
        <v>1</v>
      </c>
      <c r="BB2" s="135" t="s">
        <v>1</v>
      </c>
      <c r="BC2" s="135" t="s">
        <v>89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108</v>
      </c>
      <c r="BA3" s="135" t="s">
        <v>1</v>
      </c>
      <c r="BB3" s="135" t="s">
        <v>1</v>
      </c>
      <c r="BC3" s="135" t="s">
        <v>87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110</v>
      </c>
      <c r="BA4" s="135" t="s">
        <v>1</v>
      </c>
      <c r="BB4" s="135" t="s">
        <v>1</v>
      </c>
      <c r="BC4" s="135" t="s">
        <v>111</v>
      </c>
      <c r="BD4" s="135" t="s">
        <v>89</v>
      </c>
    </row>
    <row r="5" spans="2:56" s="1" customFormat="1" ht="6.95" customHeight="1">
      <c r="B5" s="19"/>
      <c r="L5" s="19"/>
      <c r="AZ5" s="135" t="s">
        <v>112</v>
      </c>
      <c r="BA5" s="135" t="s">
        <v>1</v>
      </c>
      <c r="BB5" s="135" t="s">
        <v>1</v>
      </c>
      <c r="BC5" s="135" t="s">
        <v>87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113</v>
      </c>
      <c r="BA6" s="135" t="s">
        <v>1</v>
      </c>
      <c r="BB6" s="135" t="s">
        <v>1</v>
      </c>
      <c r="BC6" s="135" t="s">
        <v>87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114</v>
      </c>
      <c r="BA7" s="135" t="s">
        <v>1</v>
      </c>
      <c r="BB7" s="135" t="s">
        <v>1</v>
      </c>
      <c r="BC7" s="135" t="s">
        <v>87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116</v>
      </c>
      <c r="BA8" s="135" t="s">
        <v>1</v>
      </c>
      <c r="BB8" s="135" t="s">
        <v>1</v>
      </c>
      <c r="BC8" s="135" t="s">
        <v>87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117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118</v>
      </c>
      <c r="BA9" s="135" t="s">
        <v>1</v>
      </c>
      <c r="BB9" s="135" t="s">
        <v>1</v>
      </c>
      <c r="BC9" s="135" t="s">
        <v>87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119</v>
      </c>
      <c r="BA10" s="135" t="s">
        <v>1</v>
      </c>
      <c r="BB10" s="135" t="s">
        <v>1</v>
      </c>
      <c r="BC10" s="135" t="s">
        <v>89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120</v>
      </c>
      <c r="BA11" s="135" t="s">
        <v>1</v>
      </c>
      <c r="BB11" s="135" t="s">
        <v>1</v>
      </c>
      <c r="BC11" s="135" t="s">
        <v>87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121</v>
      </c>
      <c r="BA12" s="135" t="s">
        <v>1</v>
      </c>
      <c r="BB12" s="135" t="s">
        <v>1</v>
      </c>
      <c r="BC12" s="135" t="s">
        <v>87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122</v>
      </c>
      <c r="BA13" s="135" t="s">
        <v>1</v>
      </c>
      <c r="BB13" s="135" t="s">
        <v>1</v>
      </c>
      <c r="BC13" s="135" t="s">
        <v>87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123</v>
      </c>
      <c r="BA14" s="135" t="s">
        <v>1</v>
      </c>
      <c r="BB14" s="135" t="s">
        <v>1</v>
      </c>
      <c r="BC14" s="135" t="s">
        <v>87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124</v>
      </c>
      <c r="BA15" s="135" t="s">
        <v>1</v>
      </c>
      <c r="BB15" s="135" t="s">
        <v>1</v>
      </c>
      <c r="BC15" s="135" t="s">
        <v>89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125</v>
      </c>
      <c r="BA16" s="135" t="s">
        <v>1</v>
      </c>
      <c r="BB16" s="135" t="s">
        <v>1</v>
      </c>
      <c r="BC16" s="135" t="s">
        <v>89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126</v>
      </c>
      <c r="BA17" s="135" t="s">
        <v>1</v>
      </c>
      <c r="BB17" s="135" t="s">
        <v>1</v>
      </c>
      <c r="BC17" s="135" t="s">
        <v>127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128</v>
      </c>
      <c r="BA18" s="135" t="s">
        <v>1</v>
      </c>
      <c r="BB18" s="135" t="s">
        <v>1</v>
      </c>
      <c r="BC18" s="135" t="s">
        <v>111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129</v>
      </c>
      <c r="BA19" s="135" t="s">
        <v>1</v>
      </c>
      <c r="BB19" s="135" t="s">
        <v>1</v>
      </c>
      <c r="BC19" s="135" t="s">
        <v>130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131</v>
      </c>
      <c r="BA20" s="135" t="s">
        <v>1</v>
      </c>
      <c r="BB20" s="135" t="s">
        <v>1</v>
      </c>
      <c r="BC20" s="135" t="s">
        <v>127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132</v>
      </c>
      <c r="BA21" s="135" t="s">
        <v>1</v>
      </c>
      <c r="BB21" s="135" t="s">
        <v>1</v>
      </c>
      <c r="BC21" s="135" t="s">
        <v>111</v>
      </c>
      <c r="BD21" s="135" t="s">
        <v>89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133</v>
      </c>
      <c r="BA22" s="135" t="s">
        <v>1</v>
      </c>
      <c r="BB22" s="135" t="s">
        <v>1</v>
      </c>
      <c r="BC22" s="135" t="s">
        <v>89</v>
      </c>
      <c r="BD22" s="135" t="s">
        <v>89</v>
      </c>
    </row>
    <row r="23" spans="1:56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134</v>
      </c>
      <c r="BA23" s="135" t="s">
        <v>1</v>
      </c>
      <c r="BB23" s="135" t="s">
        <v>1</v>
      </c>
      <c r="BC23" s="135" t="s">
        <v>127</v>
      </c>
      <c r="BD23" s="135" t="s">
        <v>89</v>
      </c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ROUND((SUM(BE118:BE167)),2)</f>
        <v>0</v>
      </c>
      <c r="G33" s="37"/>
      <c r="H33" s="37"/>
      <c r="I33" s="155">
        <v>0.21</v>
      </c>
      <c r="J33" s="154">
        <f>ROUND(((SUM(BE118:BE167))*I33),2)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ROUND((SUM(BF118:BF167)),2)</f>
        <v>0</v>
      </c>
      <c r="G34" s="37"/>
      <c r="H34" s="37"/>
      <c r="I34" s="155">
        <v>0.15</v>
      </c>
      <c r="J34" s="154">
        <f>ROUND(((SUM(BF118:BF167))*I34),2)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ROUND((SUM(BG118:BG167)),2)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ROUND((SUM(BH118:BH167)),2)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ROUND((SUM(BI118:BI167)),2)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001 - DIO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141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142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4" t="str">
        <f>E7</f>
        <v>Ostrov, ulice Odborů - Řešení dopravy v klidu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 001 - DIO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Ostrov</v>
      </c>
      <c r="G112" s="39"/>
      <c r="H112" s="39"/>
      <c r="I112" s="31" t="s">
        <v>22</v>
      </c>
      <c r="J112" s="78" t="str">
        <f>IF(J12="","",J12)</f>
        <v>10. 5. 2022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Ostrov</v>
      </c>
      <c r="G114" s="39"/>
      <c r="H114" s="39"/>
      <c r="I114" s="31" t="s">
        <v>32</v>
      </c>
      <c r="J114" s="35" t="str">
        <f>E21</f>
        <v>Ing. Igor Hrazdil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1"/>
      <c r="B117" s="192"/>
      <c r="C117" s="193" t="s">
        <v>143</v>
      </c>
      <c r="D117" s="194" t="s">
        <v>64</v>
      </c>
      <c r="E117" s="194" t="s">
        <v>60</v>
      </c>
      <c r="F117" s="194" t="s">
        <v>61</v>
      </c>
      <c r="G117" s="194" t="s">
        <v>144</v>
      </c>
      <c r="H117" s="194" t="s">
        <v>145</v>
      </c>
      <c r="I117" s="194" t="s">
        <v>146</v>
      </c>
      <c r="J117" s="194" t="s">
        <v>137</v>
      </c>
      <c r="K117" s="195" t="s">
        <v>147</v>
      </c>
      <c r="L117" s="196"/>
      <c r="M117" s="99" t="s">
        <v>1</v>
      </c>
      <c r="N117" s="100" t="s">
        <v>43</v>
      </c>
      <c r="O117" s="100" t="s">
        <v>148</v>
      </c>
      <c r="P117" s="100" t="s">
        <v>149</v>
      </c>
      <c r="Q117" s="100" t="s">
        <v>150</v>
      </c>
      <c r="R117" s="100" t="s">
        <v>151</v>
      </c>
      <c r="S117" s="100" t="s">
        <v>152</v>
      </c>
      <c r="T117" s="101" t="s">
        <v>153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7"/>
      <c r="B118" s="38"/>
      <c r="C118" s="106" t="s">
        <v>154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139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155</v>
      </c>
      <c r="F119" s="205" t="s">
        <v>156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87</v>
      </c>
      <c r="AT119" s="214" t="s">
        <v>78</v>
      </c>
      <c r="AU119" s="214" t="s">
        <v>79</v>
      </c>
      <c r="AY119" s="213" t="s">
        <v>157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78</v>
      </c>
      <c r="E120" s="216" t="s">
        <v>158</v>
      </c>
      <c r="F120" s="216" t="s">
        <v>159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SUM(P121:P167)</f>
        <v>0</v>
      </c>
      <c r="Q120" s="210"/>
      <c r="R120" s="211">
        <f>SUM(R121:R167)</f>
        <v>0</v>
      </c>
      <c r="S120" s="210"/>
      <c r="T120" s="212">
        <f>SUM(T121:T167)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87</v>
      </c>
      <c r="AT120" s="214" t="s">
        <v>78</v>
      </c>
      <c r="AU120" s="214" t="s">
        <v>87</v>
      </c>
      <c r="AY120" s="213" t="s">
        <v>157</v>
      </c>
      <c r="BK120" s="215">
        <f>SUM(BK121:BK167)</f>
        <v>0</v>
      </c>
    </row>
    <row r="121" spans="1:65" s="2" customFormat="1" ht="24.15" customHeight="1">
      <c r="A121" s="37"/>
      <c r="B121" s="38"/>
      <c r="C121" s="218" t="s">
        <v>87</v>
      </c>
      <c r="D121" s="218" t="s">
        <v>160</v>
      </c>
      <c r="E121" s="219" t="s">
        <v>161</v>
      </c>
      <c r="F121" s="220" t="s">
        <v>162</v>
      </c>
      <c r="G121" s="221" t="s">
        <v>163</v>
      </c>
      <c r="H121" s="222">
        <v>23</v>
      </c>
      <c r="I121" s="223"/>
      <c r="J121" s="224">
        <f>ROUND(I121*H121,2)</f>
        <v>0</v>
      </c>
      <c r="K121" s="220" t="s">
        <v>164</v>
      </c>
      <c r="L121" s="43"/>
      <c r="M121" s="225" t="s">
        <v>1</v>
      </c>
      <c r="N121" s="226" t="s">
        <v>44</v>
      </c>
      <c r="O121" s="90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111</v>
      </c>
      <c r="AT121" s="229" t="s">
        <v>160</v>
      </c>
      <c r="AU121" s="229" t="s">
        <v>89</v>
      </c>
      <c r="AY121" s="16" t="s">
        <v>157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87</v>
      </c>
      <c r="BK121" s="230">
        <f>ROUND(I121*H121,2)</f>
        <v>0</v>
      </c>
      <c r="BL121" s="16" t="s">
        <v>111</v>
      </c>
      <c r="BM121" s="229" t="s">
        <v>165</v>
      </c>
    </row>
    <row r="122" spans="1:47" s="2" customFormat="1" ht="12">
      <c r="A122" s="37"/>
      <c r="B122" s="38"/>
      <c r="C122" s="39"/>
      <c r="D122" s="231" t="s">
        <v>166</v>
      </c>
      <c r="E122" s="39"/>
      <c r="F122" s="232" t="s">
        <v>167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166</v>
      </c>
      <c r="AU122" s="16" t="s">
        <v>89</v>
      </c>
    </row>
    <row r="123" spans="1:51" s="13" customFormat="1" ht="12">
      <c r="A123" s="13"/>
      <c r="B123" s="236"/>
      <c r="C123" s="237"/>
      <c r="D123" s="231" t="s">
        <v>168</v>
      </c>
      <c r="E123" s="238" t="s">
        <v>107</v>
      </c>
      <c r="F123" s="239" t="s">
        <v>89</v>
      </c>
      <c r="G123" s="237"/>
      <c r="H123" s="240">
        <v>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168</v>
      </c>
      <c r="AU123" s="246" t="s">
        <v>89</v>
      </c>
      <c r="AV123" s="13" t="s">
        <v>89</v>
      </c>
      <c r="AW123" s="13" t="s">
        <v>36</v>
      </c>
      <c r="AX123" s="13" t="s">
        <v>79</v>
      </c>
      <c r="AY123" s="246" t="s">
        <v>157</v>
      </c>
    </row>
    <row r="124" spans="1:51" s="13" customFormat="1" ht="12">
      <c r="A124" s="13"/>
      <c r="B124" s="236"/>
      <c r="C124" s="237"/>
      <c r="D124" s="231" t="s">
        <v>168</v>
      </c>
      <c r="E124" s="238" t="s">
        <v>108</v>
      </c>
      <c r="F124" s="239" t="s">
        <v>87</v>
      </c>
      <c r="G124" s="237"/>
      <c r="H124" s="240">
        <v>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168</v>
      </c>
      <c r="AU124" s="246" t="s">
        <v>89</v>
      </c>
      <c r="AV124" s="13" t="s">
        <v>89</v>
      </c>
      <c r="AW124" s="13" t="s">
        <v>36</v>
      </c>
      <c r="AX124" s="13" t="s">
        <v>79</v>
      </c>
      <c r="AY124" s="246" t="s">
        <v>157</v>
      </c>
    </row>
    <row r="125" spans="1:51" s="13" customFormat="1" ht="12">
      <c r="A125" s="13"/>
      <c r="B125" s="236"/>
      <c r="C125" s="237"/>
      <c r="D125" s="231" t="s">
        <v>168</v>
      </c>
      <c r="E125" s="238" t="s">
        <v>169</v>
      </c>
      <c r="F125" s="239" t="s">
        <v>87</v>
      </c>
      <c r="G125" s="237"/>
      <c r="H125" s="240">
        <v>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168</v>
      </c>
      <c r="AU125" s="246" t="s">
        <v>89</v>
      </c>
      <c r="AV125" s="13" t="s">
        <v>89</v>
      </c>
      <c r="AW125" s="13" t="s">
        <v>36</v>
      </c>
      <c r="AX125" s="13" t="s">
        <v>79</v>
      </c>
      <c r="AY125" s="246" t="s">
        <v>157</v>
      </c>
    </row>
    <row r="126" spans="1:51" s="13" customFormat="1" ht="12">
      <c r="A126" s="13"/>
      <c r="B126" s="236"/>
      <c r="C126" s="237"/>
      <c r="D126" s="231" t="s">
        <v>168</v>
      </c>
      <c r="E126" s="238" t="s">
        <v>110</v>
      </c>
      <c r="F126" s="239" t="s">
        <v>111</v>
      </c>
      <c r="G126" s="237"/>
      <c r="H126" s="240">
        <v>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168</v>
      </c>
      <c r="AU126" s="246" t="s">
        <v>89</v>
      </c>
      <c r="AV126" s="13" t="s">
        <v>89</v>
      </c>
      <c r="AW126" s="13" t="s">
        <v>36</v>
      </c>
      <c r="AX126" s="13" t="s">
        <v>79</v>
      </c>
      <c r="AY126" s="246" t="s">
        <v>157</v>
      </c>
    </row>
    <row r="127" spans="1:51" s="13" customFormat="1" ht="12">
      <c r="A127" s="13"/>
      <c r="B127" s="236"/>
      <c r="C127" s="237"/>
      <c r="D127" s="231" t="s">
        <v>168</v>
      </c>
      <c r="E127" s="238" t="s">
        <v>112</v>
      </c>
      <c r="F127" s="239" t="s">
        <v>87</v>
      </c>
      <c r="G127" s="237"/>
      <c r="H127" s="240">
        <v>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168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157</v>
      </c>
    </row>
    <row r="128" spans="1:51" s="13" customFormat="1" ht="12">
      <c r="A128" s="13"/>
      <c r="B128" s="236"/>
      <c r="C128" s="237"/>
      <c r="D128" s="231" t="s">
        <v>168</v>
      </c>
      <c r="E128" s="238" t="s">
        <v>113</v>
      </c>
      <c r="F128" s="239" t="s">
        <v>87</v>
      </c>
      <c r="G128" s="237"/>
      <c r="H128" s="240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168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157</v>
      </c>
    </row>
    <row r="129" spans="1:51" s="13" customFormat="1" ht="12">
      <c r="A129" s="13"/>
      <c r="B129" s="236"/>
      <c r="C129" s="237"/>
      <c r="D129" s="231" t="s">
        <v>168</v>
      </c>
      <c r="E129" s="238" t="s">
        <v>114</v>
      </c>
      <c r="F129" s="239" t="s">
        <v>87</v>
      </c>
      <c r="G129" s="237"/>
      <c r="H129" s="240">
        <v>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168</v>
      </c>
      <c r="AU129" s="246" t="s">
        <v>89</v>
      </c>
      <c r="AV129" s="13" t="s">
        <v>89</v>
      </c>
      <c r="AW129" s="13" t="s">
        <v>36</v>
      </c>
      <c r="AX129" s="13" t="s">
        <v>79</v>
      </c>
      <c r="AY129" s="246" t="s">
        <v>157</v>
      </c>
    </row>
    <row r="130" spans="1:51" s="13" customFormat="1" ht="12">
      <c r="A130" s="13"/>
      <c r="B130" s="236"/>
      <c r="C130" s="237"/>
      <c r="D130" s="231" t="s">
        <v>168</v>
      </c>
      <c r="E130" s="238" t="s">
        <v>116</v>
      </c>
      <c r="F130" s="239" t="s">
        <v>87</v>
      </c>
      <c r="G130" s="237"/>
      <c r="H130" s="240">
        <v>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168</v>
      </c>
      <c r="AU130" s="246" t="s">
        <v>89</v>
      </c>
      <c r="AV130" s="13" t="s">
        <v>89</v>
      </c>
      <c r="AW130" s="13" t="s">
        <v>36</v>
      </c>
      <c r="AX130" s="13" t="s">
        <v>79</v>
      </c>
      <c r="AY130" s="246" t="s">
        <v>157</v>
      </c>
    </row>
    <row r="131" spans="1:51" s="13" customFormat="1" ht="12">
      <c r="A131" s="13"/>
      <c r="B131" s="236"/>
      <c r="C131" s="237"/>
      <c r="D131" s="231" t="s">
        <v>168</v>
      </c>
      <c r="E131" s="238" t="s">
        <v>118</v>
      </c>
      <c r="F131" s="239" t="s">
        <v>87</v>
      </c>
      <c r="G131" s="237"/>
      <c r="H131" s="240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168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157</v>
      </c>
    </row>
    <row r="132" spans="1:51" s="13" customFormat="1" ht="12">
      <c r="A132" s="13"/>
      <c r="B132" s="236"/>
      <c r="C132" s="237"/>
      <c r="D132" s="231" t="s">
        <v>168</v>
      </c>
      <c r="E132" s="238" t="s">
        <v>119</v>
      </c>
      <c r="F132" s="239" t="s">
        <v>89</v>
      </c>
      <c r="G132" s="237"/>
      <c r="H132" s="240">
        <v>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168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157</v>
      </c>
    </row>
    <row r="133" spans="1:51" s="13" customFormat="1" ht="12">
      <c r="A133" s="13"/>
      <c r="B133" s="236"/>
      <c r="C133" s="237"/>
      <c r="D133" s="231" t="s">
        <v>168</v>
      </c>
      <c r="E133" s="238" t="s">
        <v>120</v>
      </c>
      <c r="F133" s="239" t="s">
        <v>87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168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157</v>
      </c>
    </row>
    <row r="134" spans="1:51" s="13" customFormat="1" ht="12">
      <c r="A134" s="13"/>
      <c r="B134" s="236"/>
      <c r="C134" s="237"/>
      <c r="D134" s="231" t="s">
        <v>168</v>
      </c>
      <c r="E134" s="238" t="s">
        <v>121</v>
      </c>
      <c r="F134" s="239" t="s">
        <v>87</v>
      </c>
      <c r="G134" s="237"/>
      <c r="H134" s="240">
        <v>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168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157</v>
      </c>
    </row>
    <row r="135" spans="1:51" s="13" customFormat="1" ht="12">
      <c r="A135" s="13"/>
      <c r="B135" s="236"/>
      <c r="C135" s="237"/>
      <c r="D135" s="231" t="s">
        <v>168</v>
      </c>
      <c r="E135" s="238" t="s">
        <v>122</v>
      </c>
      <c r="F135" s="239" t="s">
        <v>87</v>
      </c>
      <c r="G135" s="237"/>
      <c r="H135" s="240">
        <v>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168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157</v>
      </c>
    </row>
    <row r="136" spans="1:51" s="13" customFormat="1" ht="12">
      <c r="A136" s="13"/>
      <c r="B136" s="236"/>
      <c r="C136" s="237"/>
      <c r="D136" s="231" t="s">
        <v>168</v>
      </c>
      <c r="E136" s="238" t="s">
        <v>123</v>
      </c>
      <c r="F136" s="239" t="s">
        <v>87</v>
      </c>
      <c r="G136" s="237"/>
      <c r="H136" s="240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168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157</v>
      </c>
    </row>
    <row r="137" spans="1:51" s="13" customFormat="1" ht="12">
      <c r="A137" s="13"/>
      <c r="B137" s="236"/>
      <c r="C137" s="237"/>
      <c r="D137" s="231" t="s">
        <v>168</v>
      </c>
      <c r="E137" s="238" t="s">
        <v>124</v>
      </c>
      <c r="F137" s="239" t="s">
        <v>89</v>
      </c>
      <c r="G137" s="237"/>
      <c r="H137" s="240">
        <v>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168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157</v>
      </c>
    </row>
    <row r="138" spans="1:51" s="13" customFormat="1" ht="12">
      <c r="A138" s="13"/>
      <c r="B138" s="236"/>
      <c r="C138" s="237"/>
      <c r="D138" s="231" t="s">
        <v>168</v>
      </c>
      <c r="E138" s="238" t="s">
        <v>125</v>
      </c>
      <c r="F138" s="239" t="s">
        <v>89</v>
      </c>
      <c r="G138" s="237"/>
      <c r="H138" s="240">
        <v>2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168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157</v>
      </c>
    </row>
    <row r="139" spans="1:51" s="14" customFormat="1" ht="12">
      <c r="A139" s="14"/>
      <c r="B139" s="247"/>
      <c r="C139" s="248"/>
      <c r="D139" s="231" t="s">
        <v>168</v>
      </c>
      <c r="E139" s="249" t="s">
        <v>1</v>
      </c>
      <c r="F139" s="250" t="s">
        <v>170</v>
      </c>
      <c r="G139" s="248"/>
      <c r="H139" s="251">
        <v>23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168</v>
      </c>
      <c r="AU139" s="257" t="s">
        <v>89</v>
      </c>
      <c r="AV139" s="14" t="s">
        <v>111</v>
      </c>
      <c r="AW139" s="14" t="s">
        <v>36</v>
      </c>
      <c r="AX139" s="14" t="s">
        <v>87</v>
      </c>
      <c r="AY139" s="257" t="s">
        <v>157</v>
      </c>
    </row>
    <row r="140" spans="1:65" s="2" customFormat="1" ht="24.15" customHeight="1">
      <c r="A140" s="37"/>
      <c r="B140" s="38"/>
      <c r="C140" s="218" t="s">
        <v>89</v>
      </c>
      <c r="D140" s="218" t="s">
        <v>160</v>
      </c>
      <c r="E140" s="219" t="s">
        <v>171</v>
      </c>
      <c r="F140" s="220" t="s">
        <v>172</v>
      </c>
      <c r="G140" s="221" t="s">
        <v>163</v>
      </c>
      <c r="H140" s="222">
        <v>708</v>
      </c>
      <c r="I140" s="223"/>
      <c r="J140" s="224">
        <f>ROUND(I140*H140,2)</f>
        <v>0</v>
      </c>
      <c r="K140" s="220" t="s">
        <v>164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111</v>
      </c>
      <c r="AT140" s="229" t="s">
        <v>160</v>
      </c>
      <c r="AU140" s="229" t="s">
        <v>89</v>
      </c>
      <c r="AY140" s="16" t="s">
        <v>157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111</v>
      </c>
      <c r="BM140" s="229" t="s">
        <v>173</v>
      </c>
    </row>
    <row r="141" spans="1:47" s="2" customFormat="1" ht="12">
      <c r="A141" s="37"/>
      <c r="B141" s="38"/>
      <c r="C141" s="39"/>
      <c r="D141" s="231" t="s">
        <v>166</v>
      </c>
      <c r="E141" s="39"/>
      <c r="F141" s="232" t="s">
        <v>174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166</v>
      </c>
      <c r="AU141" s="16" t="s">
        <v>89</v>
      </c>
    </row>
    <row r="142" spans="1:51" s="13" customFormat="1" ht="12">
      <c r="A142" s="13"/>
      <c r="B142" s="236"/>
      <c r="C142" s="237"/>
      <c r="D142" s="231" t="s">
        <v>168</v>
      </c>
      <c r="E142" s="238" t="s">
        <v>1</v>
      </c>
      <c r="F142" s="239" t="s">
        <v>175</v>
      </c>
      <c r="G142" s="237"/>
      <c r="H142" s="240">
        <v>520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168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157</v>
      </c>
    </row>
    <row r="143" spans="1:51" s="13" customFormat="1" ht="12">
      <c r="A143" s="13"/>
      <c r="B143" s="236"/>
      <c r="C143" s="237"/>
      <c r="D143" s="231" t="s">
        <v>168</v>
      </c>
      <c r="E143" s="238" t="s">
        <v>1</v>
      </c>
      <c r="F143" s="239" t="s">
        <v>176</v>
      </c>
      <c r="G143" s="237"/>
      <c r="H143" s="240">
        <v>51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168</v>
      </c>
      <c r="AU143" s="246" t="s">
        <v>89</v>
      </c>
      <c r="AV143" s="13" t="s">
        <v>89</v>
      </c>
      <c r="AW143" s="13" t="s">
        <v>36</v>
      </c>
      <c r="AX143" s="13" t="s">
        <v>79</v>
      </c>
      <c r="AY143" s="246" t="s">
        <v>157</v>
      </c>
    </row>
    <row r="144" spans="1:51" s="13" customFormat="1" ht="12">
      <c r="A144" s="13"/>
      <c r="B144" s="236"/>
      <c r="C144" s="237"/>
      <c r="D144" s="231" t="s">
        <v>168</v>
      </c>
      <c r="E144" s="238" t="s">
        <v>1</v>
      </c>
      <c r="F144" s="239" t="s">
        <v>177</v>
      </c>
      <c r="G144" s="237"/>
      <c r="H144" s="240">
        <v>68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168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157</v>
      </c>
    </row>
    <row r="145" spans="1:51" s="13" customFormat="1" ht="12">
      <c r="A145" s="13"/>
      <c r="B145" s="236"/>
      <c r="C145" s="237"/>
      <c r="D145" s="231" t="s">
        <v>168</v>
      </c>
      <c r="E145" s="238" t="s">
        <v>1</v>
      </c>
      <c r="F145" s="239" t="s">
        <v>178</v>
      </c>
      <c r="G145" s="237"/>
      <c r="H145" s="240">
        <v>10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168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157</v>
      </c>
    </row>
    <row r="146" spans="1:51" s="13" customFormat="1" ht="12">
      <c r="A146" s="13"/>
      <c r="B146" s="236"/>
      <c r="C146" s="237"/>
      <c r="D146" s="231" t="s">
        <v>168</v>
      </c>
      <c r="E146" s="238" t="s">
        <v>1</v>
      </c>
      <c r="F146" s="239" t="s">
        <v>179</v>
      </c>
      <c r="G146" s="237"/>
      <c r="H146" s="240">
        <v>24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168</v>
      </c>
      <c r="AU146" s="246" t="s">
        <v>89</v>
      </c>
      <c r="AV146" s="13" t="s">
        <v>89</v>
      </c>
      <c r="AW146" s="13" t="s">
        <v>36</v>
      </c>
      <c r="AX146" s="13" t="s">
        <v>79</v>
      </c>
      <c r="AY146" s="246" t="s">
        <v>157</v>
      </c>
    </row>
    <row r="147" spans="1:51" s="13" customFormat="1" ht="12">
      <c r="A147" s="13"/>
      <c r="B147" s="236"/>
      <c r="C147" s="237"/>
      <c r="D147" s="231" t="s">
        <v>168</v>
      </c>
      <c r="E147" s="238" t="s">
        <v>1</v>
      </c>
      <c r="F147" s="239" t="s">
        <v>180</v>
      </c>
      <c r="G147" s="237"/>
      <c r="H147" s="240">
        <v>35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168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157</v>
      </c>
    </row>
    <row r="148" spans="1:51" s="14" customFormat="1" ht="12">
      <c r="A148" s="14"/>
      <c r="B148" s="247"/>
      <c r="C148" s="248"/>
      <c r="D148" s="231" t="s">
        <v>168</v>
      </c>
      <c r="E148" s="249" t="s">
        <v>1</v>
      </c>
      <c r="F148" s="250" t="s">
        <v>170</v>
      </c>
      <c r="G148" s="248"/>
      <c r="H148" s="251">
        <v>708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168</v>
      </c>
      <c r="AU148" s="257" t="s">
        <v>89</v>
      </c>
      <c r="AV148" s="14" t="s">
        <v>111</v>
      </c>
      <c r="AW148" s="14" t="s">
        <v>36</v>
      </c>
      <c r="AX148" s="14" t="s">
        <v>87</v>
      </c>
      <c r="AY148" s="257" t="s">
        <v>157</v>
      </c>
    </row>
    <row r="149" spans="1:65" s="2" customFormat="1" ht="24.15" customHeight="1">
      <c r="A149" s="37"/>
      <c r="B149" s="38"/>
      <c r="C149" s="218" t="s">
        <v>127</v>
      </c>
      <c r="D149" s="218" t="s">
        <v>160</v>
      </c>
      <c r="E149" s="219" t="s">
        <v>181</v>
      </c>
      <c r="F149" s="220" t="s">
        <v>182</v>
      </c>
      <c r="G149" s="221" t="s">
        <v>163</v>
      </c>
      <c r="H149" s="222">
        <v>24</v>
      </c>
      <c r="I149" s="223"/>
      <c r="J149" s="224">
        <f>ROUND(I149*H149,2)</f>
        <v>0</v>
      </c>
      <c r="K149" s="220" t="s">
        <v>164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111</v>
      </c>
      <c r="AT149" s="229" t="s">
        <v>160</v>
      </c>
      <c r="AU149" s="229" t="s">
        <v>89</v>
      </c>
      <c r="AY149" s="16" t="s">
        <v>157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111</v>
      </c>
      <c r="BM149" s="229" t="s">
        <v>183</v>
      </c>
    </row>
    <row r="150" spans="1:47" s="2" customFormat="1" ht="12">
      <c r="A150" s="37"/>
      <c r="B150" s="38"/>
      <c r="C150" s="39"/>
      <c r="D150" s="231" t="s">
        <v>166</v>
      </c>
      <c r="E150" s="39"/>
      <c r="F150" s="232" t="s">
        <v>184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166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168</v>
      </c>
      <c r="E151" s="238" t="s">
        <v>126</v>
      </c>
      <c r="F151" s="239" t="s">
        <v>127</v>
      </c>
      <c r="G151" s="237"/>
      <c r="H151" s="240">
        <v>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168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157</v>
      </c>
    </row>
    <row r="152" spans="1:51" s="13" customFormat="1" ht="12">
      <c r="A152" s="13"/>
      <c r="B152" s="236"/>
      <c r="C152" s="237"/>
      <c r="D152" s="231" t="s">
        <v>168</v>
      </c>
      <c r="E152" s="238" t="s">
        <v>128</v>
      </c>
      <c r="F152" s="239" t="s">
        <v>111</v>
      </c>
      <c r="G152" s="237"/>
      <c r="H152" s="240">
        <v>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168</v>
      </c>
      <c r="AU152" s="246" t="s">
        <v>89</v>
      </c>
      <c r="AV152" s="13" t="s">
        <v>89</v>
      </c>
      <c r="AW152" s="13" t="s">
        <v>36</v>
      </c>
      <c r="AX152" s="13" t="s">
        <v>79</v>
      </c>
      <c r="AY152" s="246" t="s">
        <v>157</v>
      </c>
    </row>
    <row r="153" spans="1:51" s="13" customFormat="1" ht="12">
      <c r="A153" s="13"/>
      <c r="B153" s="236"/>
      <c r="C153" s="237"/>
      <c r="D153" s="231" t="s">
        <v>168</v>
      </c>
      <c r="E153" s="238" t="s">
        <v>129</v>
      </c>
      <c r="F153" s="239" t="s">
        <v>130</v>
      </c>
      <c r="G153" s="237"/>
      <c r="H153" s="240">
        <v>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168</v>
      </c>
      <c r="AU153" s="246" t="s">
        <v>89</v>
      </c>
      <c r="AV153" s="13" t="s">
        <v>89</v>
      </c>
      <c r="AW153" s="13" t="s">
        <v>36</v>
      </c>
      <c r="AX153" s="13" t="s">
        <v>79</v>
      </c>
      <c r="AY153" s="246" t="s">
        <v>157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131</v>
      </c>
      <c r="F154" s="239" t="s">
        <v>127</v>
      </c>
      <c r="G154" s="237"/>
      <c r="H154" s="240">
        <v>3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79</v>
      </c>
      <c r="AY154" s="246" t="s">
        <v>157</v>
      </c>
    </row>
    <row r="155" spans="1:51" s="13" customFormat="1" ht="12">
      <c r="A155" s="13"/>
      <c r="B155" s="236"/>
      <c r="C155" s="237"/>
      <c r="D155" s="231" t="s">
        <v>168</v>
      </c>
      <c r="E155" s="238" t="s">
        <v>132</v>
      </c>
      <c r="F155" s="239" t="s">
        <v>111</v>
      </c>
      <c r="G155" s="237"/>
      <c r="H155" s="240">
        <v>4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168</v>
      </c>
      <c r="AU155" s="246" t="s">
        <v>89</v>
      </c>
      <c r="AV155" s="13" t="s">
        <v>89</v>
      </c>
      <c r="AW155" s="13" t="s">
        <v>36</v>
      </c>
      <c r="AX155" s="13" t="s">
        <v>79</v>
      </c>
      <c r="AY155" s="246" t="s">
        <v>157</v>
      </c>
    </row>
    <row r="156" spans="1:51" s="13" customFormat="1" ht="12">
      <c r="A156" s="13"/>
      <c r="B156" s="236"/>
      <c r="C156" s="237"/>
      <c r="D156" s="231" t="s">
        <v>168</v>
      </c>
      <c r="E156" s="238" t="s">
        <v>133</v>
      </c>
      <c r="F156" s="239" t="s">
        <v>89</v>
      </c>
      <c r="G156" s="237"/>
      <c r="H156" s="240">
        <v>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168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157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134</v>
      </c>
      <c r="F157" s="239" t="s">
        <v>127</v>
      </c>
      <c r="G157" s="237"/>
      <c r="H157" s="240">
        <v>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157</v>
      </c>
    </row>
    <row r="158" spans="1:51" s="14" customFormat="1" ht="12">
      <c r="A158" s="14"/>
      <c r="B158" s="247"/>
      <c r="C158" s="248"/>
      <c r="D158" s="231" t="s">
        <v>168</v>
      </c>
      <c r="E158" s="249" t="s">
        <v>1</v>
      </c>
      <c r="F158" s="250" t="s">
        <v>170</v>
      </c>
      <c r="G158" s="248"/>
      <c r="H158" s="251">
        <v>24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168</v>
      </c>
      <c r="AU158" s="257" t="s">
        <v>89</v>
      </c>
      <c r="AV158" s="14" t="s">
        <v>111</v>
      </c>
      <c r="AW158" s="14" t="s">
        <v>36</v>
      </c>
      <c r="AX158" s="14" t="s">
        <v>87</v>
      </c>
      <c r="AY158" s="257" t="s">
        <v>157</v>
      </c>
    </row>
    <row r="159" spans="1:65" s="2" customFormat="1" ht="24.15" customHeight="1">
      <c r="A159" s="37"/>
      <c r="B159" s="38"/>
      <c r="C159" s="218" t="s">
        <v>111</v>
      </c>
      <c r="D159" s="218" t="s">
        <v>160</v>
      </c>
      <c r="E159" s="219" t="s">
        <v>185</v>
      </c>
      <c r="F159" s="220" t="s">
        <v>186</v>
      </c>
      <c r="G159" s="221" t="s">
        <v>163</v>
      </c>
      <c r="H159" s="222">
        <v>658</v>
      </c>
      <c r="I159" s="223"/>
      <c r="J159" s="224">
        <f>ROUND(I159*H159,2)</f>
        <v>0</v>
      </c>
      <c r="K159" s="220" t="s">
        <v>164</v>
      </c>
      <c r="L159" s="43"/>
      <c r="M159" s="225" t="s">
        <v>1</v>
      </c>
      <c r="N159" s="226" t="s">
        <v>44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111</v>
      </c>
      <c r="AT159" s="229" t="s">
        <v>160</v>
      </c>
      <c r="AU159" s="229" t="s">
        <v>89</v>
      </c>
      <c r="AY159" s="16" t="s">
        <v>157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111</v>
      </c>
      <c r="BM159" s="229" t="s">
        <v>187</v>
      </c>
    </row>
    <row r="160" spans="1:47" s="2" customFormat="1" ht="12">
      <c r="A160" s="37"/>
      <c r="B160" s="38"/>
      <c r="C160" s="39"/>
      <c r="D160" s="231" t="s">
        <v>166</v>
      </c>
      <c r="E160" s="39"/>
      <c r="F160" s="232" t="s">
        <v>188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166</v>
      </c>
      <c r="AU160" s="16" t="s">
        <v>89</v>
      </c>
    </row>
    <row r="161" spans="1:51" s="13" customFormat="1" ht="12">
      <c r="A161" s="13"/>
      <c r="B161" s="236"/>
      <c r="C161" s="237"/>
      <c r="D161" s="231" t="s">
        <v>168</v>
      </c>
      <c r="E161" s="238" t="s">
        <v>1</v>
      </c>
      <c r="F161" s="239" t="s">
        <v>189</v>
      </c>
      <c r="G161" s="237"/>
      <c r="H161" s="240">
        <v>364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168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157</v>
      </c>
    </row>
    <row r="162" spans="1:51" s="13" customFormat="1" ht="12">
      <c r="A162" s="13"/>
      <c r="B162" s="236"/>
      <c r="C162" s="237"/>
      <c r="D162" s="231" t="s">
        <v>168</v>
      </c>
      <c r="E162" s="238" t="s">
        <v>1</v>
      </c>
      <c r="F162" s="239" t="s">
        <v>190</v>
      </c>
      <c r="G162" s="237"/>
      <c r="H162" s="240">
        <v>85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168</v>
      </c>
      <c r="AU162" s="246" t="s">
        <v>89</v>
      </c>
      <c r="AV162" s="13" t="s">
        <v>89</v>
      </c>
      <c r="AW162" s="13" t="s">
        <v>36</v>
      </c>
      <c r="AX162" s="13" t="s">
        <v>79</v>
      </c>
      <c r="AY162" s="246" t="s">
        <v>157</v>
      </c>
    </row>
    <row r="163" spans="1:51" s="13" customFormat="1" ht="12">
      <c r="A163" s="13"/>
      <c r="B163" s="236"/>
      <c r="C163" s="237"/>
      <c r="D163" s="231" t="s">
        <v>168</v>
      </c>
      <c r="E163" s="238" t="s">
        <v>1</v>
      </c>
      <c r="F163" s="239" t="s">
        <v>191</v>
      </c>
      <c r="G163" s="237"/>
      <c r="H163" s="240">
        <v>21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168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157</v>
      </c>
    </row>
    <row r="164" spans="1:51" s="13" customFormat="1" ht="12">
      <c r="A164" s="13"/>
      <c r="B164" s="236"/>
      <c r="C164" s="237"/>
      <c r="D164" s="231" t="s">
        <v>168</v>
      </c>
      <c r="E164" s="238" t="s">
        <v>1</v>
      </c>
      <c r="F164" s="239" t="s">
        <v>192</v>
      </c>
      <c r="G164" s="237"/>
      <c r="H164" s="240">
        <v>96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168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157</v>
      </c>
    </row>
    <row r="165" spans="1:51" s="13" customFormat="1" ht="12">
      <c r="A165" s="13"/>
      <c r="B165" s="236"/>
      <c r="C165" s="237"/>
      <c r="D165" s="231" t="s">
        <v>168</v>
      </c>
      <c r="E165" s="238" t="s">
        <v>1</v>
      </c>
      <c r="F165" s="239" t="s">
        <v>193</v>
      </c>
      <c r="G165" s="237"/>
      <c r="H165" s="240">
        <v>20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168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157</v>
      </c>
    </row>
    <row r="166" spans="1:51" s="13" customFormat="1" ht="12">
      <c r="A166" s="13"/>
      <c r="B166" s="236"/>
      <c r="C166" s="237"/>
      <c r="D166" s="231" t="s">
        <v>168</v>
      </c>
      <c r="E166" s="238" t="s">
        <v>1</v>
      </c>
      <c r="F166" s="239" t="s">
        <v>194</v>
      </c>
      <c r="G166" s="237"/>
      <c r="H166" s="240">
        <v>72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168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157</v>
      </c>
    </row>
    <row r="167" spans="1:51" s="14" customFormat="1" ht="12">
      <c r="A167" s="14"/>
      <c r="B167" s="247"/>
      <c r="C167" s="248"/>
      <c r="D167" s="231" t="s">
        <v>168</v>
      </c>
      <c r="E167" s="249" t="s">
        <v>1</v>
      </c>
      <c r="F167" s="250" t="s">
        <v>170</v>
      </c>
      <c r="G167" s="248"/>
      <c r="H167" s="251">
        <v>658</v>
      </c>
      <c r="I167" s="252"/>
      <c r="J167" s="248"/>
      <c r="K167" s="248"/>
      <c r="L167" s="253"/>
      <c r="M167" s="258"/>
      <c r="N167" s="259"/>
      <c r="O167" s="259"/>
      <c r="P167" s="259"/>
      <c r="Q167" s="259"/>
      <c r="R167" s="259"/>
      <c r="S167" s="259"/>
      <c r="T167" s="26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168</v>
      </c>
      <c r="AU167" s="257" t="s">
        <v>89</v>
      </c>
      <c r="AV167" s="14" t="s">
        <v>111</v>
      </c>
      <c r="AW167" s="14" t="s">
        <v>36</v>
      </c>
      <c r="AX167" s="14" t="s">
        <v>87</v>
      </c>
      <c r="AY167" s="257" t="s">
        <v>157</v>
      </c>
    </row>
    <row r="168" spans="1:31" s="2" customFormat="1" ht="6.95" customHeight="1">
      <c r="A168" s="37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password="CC35" sheet="1" objects="1" scenarios="1" formatColumns="0" formatRows="0" autoFilter="0"/>
  <autoFilter ref="C117:K16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35" t="s">
        <v>195</v>
      </c>
      <c r="BA2" s="135" t="s">
        <v>1</v>
      </c>
      <c r="BB2" s="135" t="s">
        <v>1</v>
      </c>
      <c r="BC2" s="135" t="s">
        <v>196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197</v>
      </c>
      <c r="BA3" s="135" t="s">
        <v>1</v>
      </c>
      <c r="BB3" s="135" t="s">
        <v>1</v>
      </c>
      <c r="BC3" s="135" t="s">
        <v>198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199</v>
      </c>
      <c r="BA4" s="135" t="s">
        <v>1</v>
      </c>
      <c r="BB4" s="135" t="s">
        <v>1</v>
      </c>
      <c r="BC4" s="135" t="s">
        <v>200</v>
      </c>
      <c r="BD4" s="135" t="s">
        <v>89</v>
      </c>
    </row>
    <row r="5" spans="2:56" s="1" customFormat="1" ht="6.95" customHeight="1">
      <c r="B5" s="19"/>
      <c r="L5" s="19"/>
      <c r="AZ5" s="135" t="s">
        <v>201</v>
      </c>
      <c r="BA5" s="135" t="s">
        <v>1</v>
      </c>
      <c r="BB5" s="135" t="s">
        <v>1</v>
      </c>
      <c r="BC5" s="135" t="s">
        <v>130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202</v>
      </c>
      <c r="BA6" s="135" t="s">
        <v>1</v>
      </c>
      <c r="BB6" s="135" t="s">
        <v>1</v>
      </c>
      <c r="BC6" s="135" t="s">
        <v>111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203</v>
      </c>
      <c r="BA7" s="135" t="s">
        <v>1</v>
      </c>
      <c r="BB7" s="135" t="s">
        <v>1</v>
      </c>
      <c r="BC7" s="135" t="s">
        <v>204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205</v>
      </c>
      <c r="BA8" s="135" t="s">
        <v>1</v>
      </c>
      <c r="BB8" s="135" t="s">
        <v>1</v>
      </c>
      <c r="BC8" s="135" t="s">
        <v>89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206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207</v>
      </c>
      <c r="BA9" s="135" t="s">
        <v>1</v>
      </c>
      <c r="BB9" s="135" t="s">
        <v>1</v>
      </c>
      <c r="BC9" s="135" t="s">
        <v>208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209</v>
      </c>
      <c r="BA10" s="135" t="s">
        <v>1</v>
      </c>
      <c r="BB10" s="135" t="s">
        <v>1</v>
      </c>
      <c r="BC10" s="135" t="s">
        <v>210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211</v>
      </c>
      <c r="BA11" s="135" t="s">
        <v>1</v>
      </c>
      <c r="BB11" s="135" t="s">
        <v>1</v>
      </c>
      <c r="BC11" s="135" t="s">
        <v>212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213</v>
      </c>
      <c r="BA12" s="135" t="s">
        <v>1</v>
      </c>
      <c r="BB12" s="135" t="s">
        <v>1</v>
      </c>
      <c r="BC12" s="135" t="s">
        <v>214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215</v>
      </c>
      <c r="BA13" s="135" t="s">
        <v>1</v>
      </c>
      <c r="BB13" s="135" t="s">
        <v>1</v>
      </c>
      <c r="BC13" s="135" t="s">
        <v>216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217</v>
      </c>
      <c r="BA14" s="135" t="s">
        <v>1</v>
      </c>
      <c r="BB14" s="135" t="s">
        <v>1</v>
      </c>
      <c r="BC14" s="135" t="s">
        <v>7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218</v>
      </c>
      <c r="BA15" s="135" t="s">
        <v>1</v>
      </c>
      <c r="BB15" s="135" t="s">
        <v>1</v>
      </c>
      <c r="BC15" s="135" t="s">
        <v>219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220</v>
      </c>
      <c r="BA16" s="135" t="s">
        <v>1</v>
      </c>
      <c r="BB16" s="135" t="s">
        <v>1</v>
      </c>
      <c r="BC16" s="135" t="s">
        <v>221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222</v>
      </c>
      <c r="BA17" s="135" t="s">
        <v>1</v>
      </c>
      <c r="BB17" s="135" t="s">
        <v>1</v>
      </c>
      <c r="BC17" s="135" t="s">
        <v>223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224</v>
      </c>
      <c r="BA18" s="135" t="s">
        <v>1</v>
      </c>
      <c r="BB18" s="135" t="s">
        <v>1</v>
      </c>
      <c r="BC18" s="135" t="s">
        <v>225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226</v>
      </c>
      <c r="BA19" s="135" t="s">
        <v>1</v>
      </c>
      <c r="BB19" s="135" t="s">
        <v>1</v>
      </c>
      <c r="BC19" s="135" t="s">
        <v>227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228</v>
      </c>
      <c r="BA20" s="135" t="s">
        <v>1</v>
      </c>
      <c r="BB20" s="135" t="s">
        <v>1</v>
      </c>
      <c r="BC20" s="135" t="s">
        <v>229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230</v>
      </c>
      <c r="BA21" s="135" t="s">
        <v>1</v>
      </c>
      <c r="BB21" s="135" t="s">
        <v>1</v>
      </c>
      <c r="BC21" s="135" t="s">
        <v>231</v>
      </c>
      <c r="BD21" s="135" t="s">
        <v>89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232</v>
      </c>
      <c r="BA22" s="135" t="s">
        <v>1</v>
      </c>
      <c r="BB22" s="135" t="s">
        <v>1</v>
      </c>
      <c r="BC22" s="135" t="s">
        <v>233</v>
      </c>
      <c r="BD22" s="135" t="s">
        <v>89</v>
      </c>
    </row>
    <row r="23" spans="1:56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234</v>
      </c>
      <c r="BA23" s="135" t="s">
        <v>1</v>
      </c>
      <c r="BB23" s="135" t="s">
        <v>1</v>
      </c>
      <c r="BC23" s="135" t="s">
        <v>235</v>
      </c>
      <c r="BD23" s="135" t="s">
        <v>89</v>
      </c>
    </row>
    <row r="24" spans="1:56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5" t="s">
        <v>236</v>
      </c>
      <c r="BA24" s="135" t="s">
        <v>1</v>
      </c>
      <c r="BB24" s="135" t="s">
        <v>1</v>
      </c>
      <c r="BC24" s="135" t="s">
        <v>237</v>
      </c>
      <c r="BD24" s="135" t="s">
        <v>89</v>
      </c>
    </row>
    <row r="25" spans="1:56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5" t="s">
        <v>238</v>
      </c>
      <c r="BA25" s="135" t="s">
        <v>1</v>
      </c>
      <c r="BB25" s="135" t="s">
        <v>1</v>
      </c>
      <c r="BC25" s="135" t="s">
        <v>239</v>
      </c>
      <c r="BD25" s="135" t="s">
        <v>89</v>
      </c>
    </row>
    <row r="26" spans="1:56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5" t="s">
        <v>240</v>
      </c>
      <c r="BA26" s="135" t="s">
        <v>1</v>
      </c>
      <c r="BB26" s="135" t="s">
        <v>1</v>
      </c>
      <c r="BC26" s="135" t="s">
        <v>241</v>
      </c>
      <c r="BD26" s="135" t="s">
        <v>89</v>
      </c>
    </row>
    <row r="27" spans="1:56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261" t="s">
        <v>242</v>
      </c>
      <c r="BA27" s="261" t="s">
        <v>1</v>
      </c>
      <c r="BB27" s="261" t="s">
        <v>1</v>
      </c>
      <c r="BC27" s="261" t="s">
        <v>243</v>
      </c>
      <c r="BD27" s="261" t="s">
        <v>89</v>
      </c>
    </row>
    <row r="28" spans="1:56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5" t="s">
        <v>244</v>
      </c>
      <c r="BA28" s="135" t="s">
        <v>1</v>
      </c>
      <c r="BB28" s="135" t="s">
        <v>1</v>
      </c>
      <c r="BC28" s="135" t="s">
        <v>245</v>
      </c>
      <c r="BD28" s="135" t="s">
        <v>89</v>
      </c>
    </row>
    <row r="29" spans="1:56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5" t="s">
        <v>246</v>
      </c>
      <c r="BA29" s="135" t="s">
        <v>1</v>
      </c>
      <c r="BB29" s="135" t="s">
        <v>1</v>
      </c>
      <c r="BC29" s="135" t="s">
        <v>247</v>
      </c>
      <c r="BD29" s="135" t="s">
        <v>89</v>
      </c>
    </row>
    <row r="30" spans="1:56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5" t="s">
        <v>248</v>
      </c>
      <c r="BA30" s="135" t="s">
        <v>1</v>
      </c>
      <c r="BB30" s="135" t="s">
        <v>1</v>
      </c>
      <c r="BC30" s="135" t="s">
        <v>249</v>
      </c>
      <c r="BD30" s="135" t="s">
        <v>89</v>
      </c>
    </row>
    <row r="31" spans="1:56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5" t="s">
        <v>250</v>
      </c>
      <c r="BA31" s="135" t="s">
        <v>1</v>
      </c>
      <c r="BB31" s="135" t="s">
        <v>1</v>
      </c>
      <c r="BC31" s="135" t="s">
        <v>251</v>
      </c>
      <c r="BD31" s="135" t="s">
        <v>89</v>
      </c>
    </row>
    <row r="32" spans="1:56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5" t="s">
        <v>252</v>
      </c>
      <c r="BA32" s="135" t="s">
        <v>1</v>
      </c>
      <c r="BB32" s="135" t="s">
        <v>1</v>
      </c>
      <c r="BC32" s="135" t="s">
        <v>253</v>
      </c>
      <c r="BD32" s="135" t="s">
        <v>89</v>
      </c>
    </row>
    <row r="33" spans="1:56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ROUND((SUM(BE127:BE471)),2)</f>
        <v>0</v>
      </c>
      <c r="G33" s="37"/>
      <c r="H33" s="37"/>
      <c r="I33" s="155">
        <v>0.21</v>
      </c>
      <c r="J33" s="154">
        <f>ROUND(((SUM(BE127:BE471))*I33),2)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5" t="s">
        <v>254</v>
      </c>
      <c r="BA33" s="135" t="s">
        <v>1</v>
      </c>
      <c r="BB33" s="135" t="s">
        <v>1</v>
      </c>
      <c r="BC33" s="135" t="s">
        <v>255</v>
      </c>
      <c r="BD33" s="135" t="s">
        <v>89</v>
      </c>
    </row>
    <row r="34" spans="1:56" s="2" customFormat="1" ht="14.4" customHeight="1">
      <c r="A34" s="37"/>
      <c r="B34" s="43"/>
      <c r="C34" s="37"/>
      <c r="D34" s="37"/>
      <c r="E34" s="140" t="s">
        <v>45</v>
      </c>
      <c r="F34" s="154">
        <f>ROUND((SUM(BF127:BF471)),2)</f>
        <v>0</v>
      </c>
      <c r="G34" s="37"/>
      <c r="H34" s="37"/>
      <c r="I34" s="155">
        <v>0.15</v>
      </c>
      <c r="J34" s="154">
        <f>ROUND(((SUM(BF127:BF471))*I34),2)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5" t="s">
        <v>256</v>
      </c>
      <c r="BA34" s="135" t="s">
        <v>1</v>
      </c>
      <c r="BB34" s="135" t="s">
        <v>1</v>
      </c>
      <c r="BC34" s="135" t="s">
        <v>257</v>
      </c>
      <c r="BD34" s="135" t="s">
        <v>89</v>
      </c>
    </row>
    <row r="35" spans="1:56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ROUND((SUM(BG127:BG471)),2)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5" t="s">
        <v>258</v>
      </c>
      <c r="BA35" s="135" t="s">
        <v>1</v>
      </c>
      <c r="BB35" s="135" t="s">
        <v>1</v>
      </c>
      <c r="BC35" s="135" t="s">
        <v>259</v>
      </c>
      <c r="BD35" s="135" t="s">
        <v>89</v>
      </c>
    </row>
    <row r="36" spans="1:56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ROUND((SUM(BH127:BH471)),2)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5" t="s">
        <v>260</v>
      </c>
      <c r="BA36" s="135" t="s">
        <v>1</v>
      </c>
      <c r="BB36" s="135" t="s">
        <v>1</v>
      </c>
      <c r="BC36" s="135" t="s">
        <v>261</v>
      </c>
      <c r="BD36" s="135" t="s">
        <v>89</v>
      </c>
    </row>
    <row r="37" spans="1:56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ROUND((SUM(BI127:BI471)),2)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35" t="s">
        <v>262</v>
      </c>
      <c r="BA37" s="135" t="s">
        <v>1</v>
      </c>
      <c r="BB37" s="135" t="s">
        <v>1</v>
      </c>
      <c r="BC37" s="135" t="s">
        <v>263</v>
      </c>
      <c r="BD37" s="135" t="s">
        <v>89</v>
      </c>
    </row>
    <row r="38" spans="1:56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Z38" s="135" t="s">
        <v>264</v>
      </c>
      <c r="BA38" s="135" t="s">
        <v>1</v>
      </c>
      <c r="BB38" s="135" t="s">
        <v>1</v>
      </c>
      <c r="BC38" s="135" t="s">
        <v>265</v>
      </c>
      <c r="BD38" s="135" t="s">
        <v>89</v>
      </c>
    </row>
    <row r="39" spans="1:56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Z39" s="135" t="s">
        <v>266</v>
      </c>
      <c r="BA39" s="135" t="s">
        <v>1</v>
      </c>
      <c r="BB39" s="135" t="s">
        <v>1</v>
      </c>
      <c r="BC39" s="135" t="s">
        <v>267</v>
      </c>
      <c r="BD39" s="135" t="s">
        <v>89</v>
      </c>
    </row>
    <row r="40" spans="1:56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Z40" s="135" t="s">
        <v>268</v>
      </c>
      <c r="BA40" s="135" t="s">
        <v>1</v>
      </c>
      <c r="BB40" s="135" t="s">
        <v>1</v>
      </c>
      <c r="BC40" s="135" t="s">
        <v>267</v>
      </c>
      <c r="BD40" s="135" t="s">
        <v>89</v>
      </c>
    </row>
    <row r="41" spans="2:56" s="1" customFormat="1" ht="14.4" customHeight="1">
      <c r="B41" s="19"/>
      <c r="L41" s="19"/>
      <c r="AZ41" s="135" t="s">
        <v>269</v>
      </c>
      <c r="BA41" s="135" t="s">
        <v>1</v>
      </c>
      <c r="BB41" s="135" t="s">
        <v>1</v>
      </c>
      <c r="BC41" s="135" t="s">
        <v>270</v>
      </c>
      <c r="BD41" s="135" t="s">
        <v>89</v>
      </c>
    </row>
    <row r="42" spans="2:56" s="1" customFormat="1" ht="14.4" customHeight="1">
      <c r="B42" s="19"/>
      <c r="L42" s="19"/>
      <c r="AZ42" s="135" t="s">
        <v>271</v>
      </c>
      <c r="BA42" s="135" t="s">
        <v>1</v>
      </c>
      <c r="BB42" s="135" t="s">
        <v>1</v>
      </c>
      <c r="BC42" s="135" t="s">
        <v>272</v>
      </c>
      <c r="BD42" s="135" t="s">
        <v>89</v>
      </c>
    </row>
    <row r="43" spans="2:56" s="1" customFormat="1" ht="14.4" customHeight="1">
      <c r="B43" s="19"/>
      <c r="L43" s="19"/>
      <c r="AZ43" s="135" t="s">
        <v>273</v>
      </c>
      <c r="BA43" s="135" t="s">
        <v>1</v>
      </c>
      <c r="BB43" s="135" t="s">
        <v>1</v>
      </c>
      <c r="BC43" s="135" t="s">
        <v>274</v>
      </c>
      <c r="BD43" s="135" t="s">
        <v>89</v>
      </c>
    </row>
    <row r="44" spans="2:56" s="1" customFormat="1" ht="14.4" customHeight="1">
      <c r="B44" s="19"/>
      <c r="L44" s="19"/>
      <c r="AZ44" s="135" t="s">
        <v>275</v>
      </c>
      <c r="BA44" s="135" t="s">
        <v>1</v>
      </c>
      <c r="BB44" s="135" t="s">
        <v>1</v>
      </c>
      <c r="BC44" s="135" t="s">
        <v>276</v>
      </c>
      <c r="BD44" s="135" t="s">
        <v>89</v>
      </c>
    </row>
    <row r="45" spans="2:56" s="1" customFormat="1" ht="14.4" customHeight="1">
      <c r="B45" s="19"/>
      <c r="L45" s="19"/>
      <c r="AZ45" s="135" t="s">
        <v>277</v>
      </c>
      <c r="BA45" s="135" t="s">
        <v>1</v>
      </c>
      <c r="BB45" s="135" t="s">
        <v>1</v>
      </c>
      <c r="BC45" s="135" t="s">
        <v>278</v>
      </c>
      <c r="BD45" s="135" t="s">
        <v>89</v>
      </c>
    </row>
    <row r="46" spans="2:56" s="1" customFormat="1" ht="14.4" customHeight="1">
      <c r="B46" s="19"/>
      <c r="L46" s="19"/>
      <c r="AZ46" s="135" t="s">
        <v>279</v>
      </c>
      <c r="BA46" s="135" t="s">
        <v>1</v>
      </c>
      <c r="BB46" s="135" t="s">
        <v>1</v>
      </c>
      <c r="BC46" s="135" t="s">
        <v>280</v>
      </c>
      <c r="BD46" s="135" t="s">
        <v>89</v>
      </c>
    </row>
    <row r="47" spans="2:56" s="1" customFormat="1" ht="14.4" customHeight="1">
      <c r="B47" s="19"/>
      <c r="L47" s="19"/>
      <c r="AZ47" s="135" t="s">
        <v>281</v>
      </c>
      <c r="BA47" s="135" t="s">
        <v>1</v>
      </c>
      <c r="BB47" s="135" t="s">
        <v>1</v>
      </c>
      <c r="BC47" s="135" t="s">
        <v>282</v>
      </c>
      <c r="BD47" s="135" t="s">
        <v>89</v>
      </c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101 - Komunikace a parkoviště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284</v>
      </c>
      <c r="E99" s="188"/>
      <c r="F99" s="188"/>
      <c r="G99" s="188"/>
      <c r="H99" s="188"/>
      <c r="I99" s="188"/>
      <c r="J99" s="189">
        <f>J170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285</v>
      </c>
      <c r="E100" s="188"/>
      <c r="F100" s="188"/>
      <c r="G100" s="188"/>
      <c r="H100" s="188"/>
      <c r="I100" s="188"/>
      <c r="J100" s="189">
        <f>J174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286</v>
      </c>
      <c r="E101" s="188"/>
      <c r="F101" s="188"/>
      <c r="G101" s="188"/>
      <c r="H101" s="188"/>
      <c r="I101" s="188"/>
      <c r="J101" s="189">
        <f>J178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287</v>
      </c>
      <c r="E102" s="188"/>
      <c r="F102" s="188"/>
      <c r="G102" s="188"/>
      <c r="H102" s="188"/>
      <c r="I102" s="188"/>
      <c r="J102" s="189">
        <f>J250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141</v>
      </c>
      <c r="E103" s="188"/>
      <c r="F103" s="188"/>
      <c r="G103" s="188"/>
      <c r="H103" s="188"/>
      <c r="I103" s="188"/>
      <c r="J103" s="189">
        <f>J304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288</v>
      </c>
      <c r="E104" s="188"/>
      <c r="F104" s="188"/>
      <c r="G104" s="188"/>
      <c r="H104" s="188"/>
      <c r="I104" s="188"/>
      <c r="J104" s="189">
        <f>J431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289</v>
      </c>
      <c r="E105" s="188"/>
      <c r="F105" s="188"/>
      <c r="G105" s="188"/>
      <c r="H105" s="188"/>
      <c r="I105" s="188"/>
      <c r="J105" s="189">
        <f>J456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290</v>
      </c>
      <c r="E106" s="182"/>
      <c r="F106" s="182"/>
      <c r="G106" s="182"/>
      <c r="H106" s="182"/>
      <c r="I106" s="182"/>
      <c r="J106" s="183">
        <f>J459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291</v>
      </c>
      <c r="E107" s="188"/>
      <c r="F107" s="188"/>
      <c r="G107" s="188"/>
      <c r="H107" s="188"/>
      <c r="I107" s="188"/>
      <c r="J107" s="189">
        <f>J460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142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4" t="str">
        <f>E7</f>
        <v>Ostrov, ulice Odborů - Řešení dopravy v klidu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115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SO 101 - Komunikace a parkoviště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Ostrov</v>
      </c>
      <c r="G121" s="39"/>
      <c r="H121" s="39"/>
      <c r="I121" s="31" t="s">
        <v>22</v>
      </c>
      <c r="J121" s="78" t="str">
        <f>IF(J12="","",J12)</f>
        <v>10. 5. 2022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Město Ostrov</v>
      </c>
      <c r="G123" s="39"/>
      <c r="H123" s="39"/>
      <c r="I123" s="31" t="s">
        <v>32</v>
      </c>
      <c r="J123" s="35" t="str">
        <f>E21</f>
        <v>Ing. Igor Hrazdil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31" t="s">
        <v>37</v>
      </c>
      <c r="J124" s="35" t="str">
        <f>E24</f>
        <v>Ing. Igor Hrazdil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1"/>
      <c r="B126" s="192"/>
      <c r="C126" s="193" t="s">
        <v>143</v>
      </c>
      <c r="D126" s="194" t="s">
        <v>64</v>
      </c>
      <c r="E126" s="194" t="s">
        <v>60</v>
      </c>
      <c r="F126" s="194" t="s">
        <v>61</v>
      </c>
      <c r="G126" s="194" t="s">
        <v>144</v>
      </c>
      <c r="H126" s="194" t="s">
        <v>145</v>
      </c>
      <c r="I126" s="194" t="s">
        <v>146</v>
      </c>
      <c r="J126" s="194" t="s">
        <v>137</v>
      </c>
      <c r="K126" s="195" t="s">
        <v>147</v>
      </c>
      <c r="L126" s="196"/>
      <c r="M126" s="99" t="s">
        <v>1</v>
      </c>
      <c r="N126" s="100" t="s">
        <v>43</v>
      </c>
      <c r="O126" s="100" t="s">
        <v>148</v>
      </c>
      <c r="P126" s="100" t="s">
        <v>149</v>
      </c>
      <c r="Q126" s="100" t="s">
        <v>150</v>
      </c>
      <c r="R126" s="100" t="s">
        <v>151</v>
      </c>
      <c r="S126" s="100" t="s">
        <v>152</v>
      </c>
      <c r="T126" s="101" t="s">
        <v>153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7"/>
      <c r="B127" s="38"/>
      <c r="C127" s="106" t="s">
        <v>154</v>
      </c>
      <c r="D127" s="39"/>
      <c r="E127" s="39"/>
      <c r="F127" s="39"/>
      <c r="G127" s="39"/>
      <c r="H127" s="39"/>
      <c r="I127" s="39"/>
      <c r="J127" s="197">
        <f>BK127</f>
        <v>0</v>
      </c>
      <c r="K127" s="39"/>
      <c r="L127" s="43"/>
      <c r="M127" s="102"/>
      <c r="N127" s="198"/>
      <c r="O127" s="103"/>
      <c r="P127" s="199">
        <f>P128+P459</f>
        <v>0</v>
      </c>
      <c r="Q127" s="103"/>
      <c r="R127" s="199">
        <f>R128+R459</f>
        <v>591.34412982</v>
      </c>
      <c r="S127" s="103"/>
      <c r="T127" s="200">
        <f>T128+T459</f>
        <v>1676.836794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139</v>
      </c>
      <c r="BK127" s="201">
        <f>BK128+BK459</f>
        <v>0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155</v>
      </c>
      <c r="F128" s="205" t="s">
        <v>156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P129+P170+P174+P178+P250+P304+P431+P456</f>
        <v>0</v>
      </c>
      <c r="Q128" s="210"/>
      <c r="R128" s="211">
        <f>R129+R170+R174+R178+R250+R304+R431+R456</f>
        <v>591.32382982</v>
      </c>
      <c r="S128" s="210"/>
      <c r="T128" s="212">
        <f>T129+T170+T174+T178+T250+T304+T431+T456</f>
        <v>1676.836794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87</v>
      </c>
      <c r="AT128" s="214" t="s">
        <v>78</v>
      </c>
      <c r="AU128" s="214" t="s">
        <v>79</v>
      </c>
      <c r="AY128" s="213" t="s">
        <v>157</v>
      </c>
      <c r="BK128" s="215">
        <f>BK129+BK170+BK174+BK178+BK250+BK304+BK431+BK456</f>
        <v>0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87</v>
      </c>
      <c r="F129" s="216" t="s">
        <v>292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SUM(P130:P169)</f>
        <v>0</v>
      </c>
      <c r="Q129" s="210"/>
      <c r="R129" s="211">
        <f>SUM(R130:R169)</f>
        <v>0</v>
      </c>
      <c r="S129" s="210"/>
      <c r="T129" s="212">
        <f>SUM(T130:T169)</f>
        <v>1670.724394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87</v>
      </c>
      <c r="AY129" s="213" t="s">
        <v>157</v>
      </c>
      <c r="BK129" s="215">
        <f>SUM(BK130:BK169)</f>
        <v>0</v>
      </c>
    </row>
    <row r="130" spans="1:65" s="2" customFormat="1" ht="24.15" customHeight="1">
      <c r="A130" s="37"/>
      <c r="B130" s="38"/>
      <c r="C130" s="218" t="s">
        <v>87</v>
      </c>
      <c r="D130" s="218" t="s">
        <v>160</v>
      </c>
      <c r="E130" s="219" t="s">
        <v>293</v>
      </c>
      <c r="F130" s="220" t="s">
        <v>294</v>
      </c>
      <c r="G130" s="221" t="s">
        <v>295</v>
      </c>
      <c r="H130" s="222">
        <v>314.77</v>
      </c>
      <c r="I130" s="223"/>
      <c r="J130" s="224">
        <f>ROUND(I130*H130,2)</f>
        <v>0</v>
      </c>
      <c r="K130" s="220" t="s">
        <v>164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0.26</v>
      </c>
      <c r="T130" s="228">
        <f>S130*H130</f>
        <v>81.8402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111</v>
      </c>
      <c r="AT130" s="229" t="s">
        <v>160</v>
      </c>
      <c r="AU130" s="229" t="s">
        <v>89</v>
      </c>
      <c r="AY130" s="16" t="s">
        <v>157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111</v>
      </c>
      <c r="BM130" s="229" t="s">
        <v>296</v>
      </c>
    </row>
    <row r="131" spans="1:47" s="2" customFormat="1" ht="12">
      <c r="A131" s="37"/>
      <c r="B131" s="38"/>
      <c r="C131" s="39"/>
      <c r="D131" s="231" t="s">
        <v>166</v>
      </c>
      <c r="E131" s="39"/>
      <c r="F131" s="232" t="s">
        <v>297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166</v>
      </c>
      <c r="AU131" s="16" t="s">
        <v>89</v>
      </c>
    </row>
    <row r="132" spans="1:51" s="13" customFormat="1" ht="12">
      <c r="A132" s="13"/>
      <c r="B132" s="236"/>
      <c r="C132" s="237"/>
      <c r="D132" s="231" t="s">
        <v>168</v>
      </c>
      <c r="E132" s="238" t="s">
        <v>250</v>
      </c>
      <c r="F132" s="239" t="s">
        <v>298</v>
      </c>
      <c r="G132" s="237"/>
      <c r="H132" s="240">
        <v>314.77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168</v>
      </c>
      <c r="AU132" s="246" t="s">
        <v>89</v>
      </c>
      <c r="AV132" s="13" t="s">
        <v>89</v>
      </c>
      <c r="AW132" s="13" t="s">
        <v>36</v>
      </c>
      <c r="AX132" s="13" t="s">
        <v>87</v>
      </c>
      <c r="AY132" s="246" t="s">
        <v>157</v>
      </c>
    </row>
    <row r="133" spans="1:65" s="2" customFormat="1" ht="24.15" customHeight="1">
      <c r="A133" s="37"/>
      <c r="B133" s="38"/>
      <c r="C133" s="218" t="s">
        <v>89</v>
      </c>
      <c r="D133" s="218" t="s">
        <v>160</v>
      </c>
      <c r="E133" s="219" t="s">
        <v>299</v>
      </c>
      <c r="F133" s="220" t="s">
        <v>300</v>
      </c>
      <c r="G133" s="221" t="s">
        <v>295</v>
      </c>
      <c r="H133" s="222">
        <v>56.705</v>
      </c>
      <c r="I133" s="223"/>
      <c r="J133" s="224">
        <f>ROUND(I133*H133,2)</f>
        <v>0</v>
      </c>
      <c r="K133" s="220" t="s">
        <v>164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0.295</v>
      </c>
      <c r="T133" s="228">
        <f>S133*H133</f>
        <v>16.727974999999997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111</v>
      </c>
      <c r="AT133" s="229" t="s">
        <v>160</v>
      </c>
      <c r="AU133" s="229" t="s">
        <v>89</v>
      </c>
      <c r="AY133" s="16" t="s">
        <v>157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111</v>
      </c>
      <c r="BM133" s="229" t="s">
        <v>301</v>
      </c>
    </row>
    <row r="134" spans="1:47" s="2" customFormat="1" ht="12">
      <c r="A134" s="37"/>
      <c r="B134" s="38"/>
      <c r="C134" s="39"/>
      <c r="D134" s="231" t="s">
        <v>166</v>
      </c>
      <c r="E134" s="39"/>
      <c r="F134" s="232" t="s">
        <v>302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166</v>
      </c>
      <c r="AU134" s="16" t="s">
        <v>89</v>
      </c>
    </row>
    <row r="135" spans="1:51" s="13" customFormat="1" ht="12">
      <c r="A135" s="13"/>
      <c r="B135" s="236"/>
      <c r="C135" s="237"/>
      <c r="D135" s="231" t="s">
        <v>168</v>
      </c>
      <c r="E135" s="238" t="s">
        <v>252</v>
      </c>
      <c r="F135" s="239" t="s">
        <v>303</v>
      </c>
      <c r="G135" s="237"/>
      <c r="H135" s="240">
        <v>56.705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168</v>
      </c>
      <c r="AU135" s="246" t="s">
        <v>89</v>
      </c>
      <c r="AV135" s="13" t="s">
        <v>89</v>
      </c>
      <c r="AW135" s="13" t="s">
        <v>36</v>
      </c>
      <c r="AX135" s="13" t="s">
        <v>87</v>
      </c>
      <c r="AY135" s="246" t="s">
        <v>157</v>
      </c>
    </row>
    <row r="136" spans="1:65" s="2" customFormat="1" ht="24.15" customHeight="1">
      <c r="A136" s="37"/>
      <c r="B136" s="38"/>
      <c r="C136" s="218" t="s">
        <v>127</v>
      </c>
      <c r="D136" s="218" t="s">
        <v>160</v>
      </c>
      <c r="E136" s="219" t="s">
        <v>304</v>
      </c>
      <c r="F136" s="220" t="s">
        <v>305</v>
      </c>
      <c r="G136" s="221" t="s">
        <v>295</v>
      </c>
      <c r="H136" s="222">
        <v>566.294</v>
      </c>
      <c r="I136" s="223"/>
      <c r="J136" s="224">
        <f>ROUND(I136*H136,2)</f>
        <v>0</v>
      </c>
      <c r="K136" s="220" t="s">
        <v>164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0.29</v>
      </c>
      <c r="T136" s="228">
        <f>S136*H136</f>
        <v>164.22526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111</v>
      </c>
      <c r="AT136" s="229" t="s">
        <v>160</v>
      </c>
      <c r="AU136" s="229" t="s">
        <v>89</v>
      </c>
      <c r="AY136" s="16" t="s">
        <v>157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111</v>
      </c>
      <c r="BM136" s="229" t="s">
        <v>306</v>
      </c>
    </row>
    <row r="137" spans="1:47" s="2" customFormat="1" ht="12">
      <c r="A137" s="37"/>
      <c r="B137" s="38"/>
      <c r="C137" s="39"/>
      <c r="D137" s="231" t="s">
        <v>166</v>
      </c>
      <c r="E137" s="39"/>
      <c r="F137" s="232" t="s">
        <v>307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166</v>
      </c>
      <c r="AU137" s="16" t="s">
        <v>89</v>
      </c>
    </row>
    <row r="138" spans="1:51" s="13" customFormat="1" ht="12">
      <c r="A138" s="13"/>
      <c r="B138" s="236"/>
      <c r="C138" s="237"/>
      <c r="D138" s="231" t="s">
        <v>168</v>
      </c>
      <c r="E138" s="238" t="s">
        <v>1</v>
      </c>
      <c r="F138" s="239" t="s">
        <v>308</v>
      </c>
      <c r="G138" s="237"/>
      <c r="H138" s="240">
        <v>566.294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168</v>
      </c>
      <c r="AU138" s="246" t="s">
        <v>89</v>
      </c>
      <c r="AV138" s="13" t="s">
        <v>89</v>
      </c>
      <c r="AW138" s="13" t="s">
        <v>36</v>
      </c>
      <c r="AX138" s="13" t="s">
        <v>87</v>
      </c>
      <c r="AY138" s="246" t="s">
        <v>157</v>
      </c>
    </row>
    <row r="139" spans="1:65" s="2" customFormat="1" ht="24.15" customHeight="1">
      <c r="A139" s="37"/>
      <c r="B139" s="38"/>
      <c r="C139" s="218" t="s">
        <v>111</v>
      </c>
      <c r="D139" s="218" t="s">
        <v>160</v>
      </c>
      <c r="E139" s="219" t="s">
        <v>309</v>
      </c>
      <c r="F139" s="220" t="s">
        <v>310</v>
      </c>
      <c r="G139" s="221" t="s">
        <v>295</v>
      </c>
      <c r="H139" s="222">
        <v>1412.98</v>
      </c>
      <c r="I139" s="223"/>
      <c r="J139" s="224">
        <f>ROUND(I139*H139,2)</f>
        <v>0</v>
      </c>
      <c r="K139" s="220" t="s">
        <v>164</v>
      </c>
      <c r="L139" s="43"/>
      <c r="M139" s="225" t="s">
        <v>1</v>
      </c>
      <c r="N139" s="226" t="s">
        <v>44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0.44</v>
      </c>
      <c r="T139" s="228">
        <f>S139*H139</f>
        <v>621.7112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111</v>
      </c>
      <c r="AT139" s="229" t="s">
        <v>160</v>
      </c>
      <c r="AU139" s="229" t="s">
        <v>89</v>
      </c>
      <c r="AY139" s="16" t="s">
        <v>157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111</v>
      </c>
      <c r="BM139" s="229" t="s">
        <v>311</v>
      </c>
    </row>
    <row r="140" spans="1:47" s="2" customFormat="1" ht="12">
      <c r="A140" s="37"/>
      <c r="B140" s="38"/>
      <c r="C140" s="39"/>
      <c r="D140" s="231" t="s">
        <v>166</v>
      </c>
      <c r="E140" s="39"/>
      <c r="F140" s="232" t="s">
        <v>312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166</v>
      </c>
      <c r="AU140" s="16" t="s">
        <v>89</v>
      </c>
    </row>
    <row r="141" spans="1:51" s="13" customFormat="1" ht="12">
      <c r="A141" s="13"/>
      <c r="B141" s="236"/>
      <c r="C141" s="237"/>
      <c r="D141" s="231" t="s">
        <v>168</v>
      </c>
      <c r="E141" s="238" t="s">
        <v>1</v>
      </c>
      <c r="F141" s="239" t="s">
        <v>313</v>
      </c>
      <c r="G141" s="237"/>
      <c r="H141" s="240">
        <v>1412.98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168</v>
      </c>
      <c r="AU141" s="246" t="s">
        <v>89</v>
      </c>
      <c r="AV141" s="13" t="s">
        <v>89</v>
      </c>
      <c r="AW141" s="13" t="s">
        <v>36</v>
      </c>
      <c r="AX141" s="13" t="s">
        <v>87</v>
      </c>
      <c r="AY141" s="246" t="s">
        <v>157</v>
      </c>
    </row>
    <row r="142" spans="1:65" s="2" customFormat="1" ht="24.15" customHeight="1">
      <c r="A142" s="37"/>
      <c r="B142" s="38"/>
      <c r="C142" s="218" t="s">
        <v>130</v>
      </c>
      <c r="D142" s="218" t="s">
        <v>160</v>
      </c>
      <c r="E142" s="219" t="s">
        <v>314</v>
      </c>
      <c r="F142" s="220" t="s">
        <v>315</v>
      </c>
      <c r="G142" s="221" t="s">
        <v>295</v>
      </c>
      <c r="H142" s="222">
        <v>251.524</v>
      </c>
      <c r="I142" s="223"/>
      <c r="J142" s="224">
        <f>ROUND(I142*H142,2)</f>
        <v>0</v>
      </c>
      <c r="K142" s="220" t="s">
        <v>164</v>
      </c>
      <c r="L142" s="43"/>
      <c r="M142" s="225" t="s">
        <v>1</v>
      </c>
      <c r="N142" s="226" t="s">
        <v>44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0.316</v>
      </c>
      <c r="T142" s="228">
        <f>S142*H142</f>
        <v>79.481584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111</v>
      </c>
      <c r="AT142" s="229" t="s">
        <v>160</v>
      </c>
      <c r="AU142" s="229" t="s">
        <v>89</v>
      </c>
      <c r="AY142" s="16" t="s">
        <v>157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87</v>
      </c>
      <c r="BK142" s="230">
        <f>ROUND(I142*H142,2)</f>
        <v>0</v>
      </c>
      <c r="BL142" s="16" t="s">
        <v>111</v>
      </c>
      <c r="BM142" s="229" t="s">
        <v>316</v>
      </c>
    </row>
    <row r="143" spans="1:47" s="2" customFormat="1" ht="12">
      <c r="A143" s="37"/>
      <c r="B143" s="38"/>
      <c r="C143" s="39"/>
      <c r="D143" s="231" t="s">
        <v>166</v>
      </c>
      <c r="E143" s="39"/>
      <c r="F143" s="232" t="s">
        <v>317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166</v>
      </c>
      <c r="AU143" s="16" t="s">
        <v>89</v>
      </c>
    </row>
    <row r="144" spans="1:51" s="13" customFormat="1" ht="12">
      <c r="A144" s="13"/>
      <c r="B144" s="236"/>
      <c r="C144" s="237"/>
      <c r="D144" s="231" t="s">
        <v>168</v>
      </c>
      <c r="E144" s="238" t="s">
        <v>254</v>
      </c>
      <c r="F144" s="239" t="s">
        <v>255</v>
      </c>
      <c r="G144" s="237"/>
      <c r="H144" s="240">
        <v>251.524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168</v>
      </c>
      <c r="AU144" s="246" t="s">
        <v>89</v>
      </c>
      <c r="AV144" s="13" t="s">
        <v>89</v>
      </c>
      <c r="AW144" s="13" t="s">
        <v>36</v>
      </c>
      <c r="AX144" s="13" t="s">
        <v>87</v>
      </c>
      <c r="AY144" s="246" t="s">
        <v>157</v>
      </c>
    </row>
    <row r="145" spans="1:65" s="2" customFormat="1" ht="24.15" customHeight="1">
      <c r="A145" s="37"/>
      <c r="B145" s="38"/>
      <c r="C145" s="218" t="s">
        <v>318</v>
      </c>
      <c r="D145" s="218" t="s">
        <v>160</v>
      </c>
      <c r="E145" s="219" t="s">
        <v>319</v>
      </c>
      <c r="F145" s="220" t="s">
        <v>320</v>
      </c>
      <c r="G145" s="221" t="s">
        <v>295</v>
      </c>
      <c r="H145" s="222">
        <v>1356.275</v>
      </c>
      <c r="I145" s="223"/>
      <c r="J145" s="224">
        <f>ROUND(I145*H145,2)</f>
        <v>0</v>
      </c>
      <c r="K145" s="220" t="s">
        <v>164</v>
      </c>
      <c r="L145" s="43"/>
      <c r="M145" s="225" t="s">
        <v>1</v>
      </c>
      <c r="N145" s="226" t="s">
        <v>44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0.45</v>
      </c>
      <c r="T145" s="228">
        <f>S145*H145</f>
        <v>610.32375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111</v>
      </c>
      <c r="AT145" s="229" t="s">
        <v>160</v>
      </c>
      <c r="AU145" s="229" t="s">
        <v>89</v>
      </c>
      <c r="AY145" s="16" t="s">
        <v>157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87</v>
      </c>
      <c r="BK145" s="230">
        <f>ROUND(I145*H145,2)</f>
        <v>0</v>
      </c>
      <c r="BL145" s="16" t="s">
        <v>111</v>
      </c>
      <c r="BM145" s="229" t="s">
        <v>321</v>
      </c>
    </row>
    <row r="146" spans="1:47" s="2" customFormat="1" ht="12">
      <c r="A146" s="37"/>
      <c r="B146" s="38"/>
      <c r="C146" s="39"/>
      <c r="D146" s="231" t="s">
        <v>166</v>
      </c>
      <c r="E146" s="39"/>
      <c r="F146" s="232" t="s">
        <v>322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166</v>
      </c>
      <c r="AU146" s="16" t="s">
        <v>89</v>
      </c>
    </row>
    <row r="147" spans="1:51" s="13" customFormat="1" ht="12">
      <c r="A147" s="13"/>
      <c r="B147" s="236"/>
      <c r="C147" s="237"/>
      <c r="D147" s="231" t="s">
        <v>168</v>
      </c>
      <c r="E147" s="238" t="s">
        <v>256</v>
      </c>
      <c r="F147" s="239" t="s">
        <v>323</v>
      </c>
      <c r="G147" s="237"/>
      <c r="H147" s="240">
        <v>1356.275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168</v>
      </c>
      <c r="AU147" s="246" t="s">
        <v>89</v>
      </c>
      <c r="AV147" s="13" t="s">
        <v>89</v>
      </c>
      <c r="AW147" s="13" t="s">
        <v>36</v>
      </c>
      <c r="AX147" s="13" t="s">
        <v>87</v>
      </c>
      <c r="AY147" s="246" t="s">
        <v>157</v>
      </c>
    </row>
    <row r="148" spans="1:65" s="2" customFormat="1" ht="16.5" customHeight="1">
      <c r="A148" s="37"/>
      <c r="B148" s="38"/>
      <c r="C148" s="218" t="s">
        <v>324</v>
      </c>
      <c r="D148" s="218" t="s">
        <v>160</v>
      </c>
      <c r="E148" s="219" t="s">
        <v>325</v>
      </c>
      <c r="F148" s="220" t="s">
        <v>326</v>
      </c>
      <c r="G148" s="221" t="s">
        <v>327</v>
      </c>
      <c r="H148" s="222">
        <v>409.717</v>
      </c>
      <c r="I148" s="223"/>
      <c r="J148" s="224">
        <f>ROUND(I148*H148,2)</f>
        <v>0</v>
      </c>
      <c r="K148" s="220" t="s">
        <v>164</v>
      </c>
      <c r="L148" s="43"/>
      <c r="M148" s="225" t="s">
        <v>1</v>
      </c>
      <c r="N148" s="226" t="s">
        <v>44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0.205</v>
      </c>
      <c r="T148" s="228">
        <f>S148*H148</f>
        <v>83.99198499999999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111</v>
      </c>
      <c r="AT148" s="229" t="s">
        <v>160</v>
      </c>
      <c r="AU148" s="229" t="s">
        <v>89</v>
      </c>
      <c r="AY148" s="16" t="s">
        <v>157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87</v>
      </c>
      <c r="BK148" s="230">
        <f>ROUND(I148*H148,2)</f>
        <v>0</v>
      </c>
      <c r="BL148" s="16" t="s">
        <v>111</v>
      </c>
      <c r="BM148" s="229" t="s">
        <v>328</v>
      </c>
    </row>
    <row r="149" spans="1:47" s="2" customFormat="1" ht="12">
      <c r="A149" s="37"/>
      <c r="B149" s="38"/>
      <c r="C149" s="39"/>
      <c r="D149" s="231" t="s">
        <v>166</v>
      </c>
      <c r="E149" s="39"/>
      <c r="F149" s="232" t="s">
        <v>329</v>
      </c>
      <c r="G149" s="39"/>
      <c r="H149" s="39"/>
      <c r="I149" s="233"/>
      <c r="J149" s="39"/>
      <c r="K149" s="39"/>
      <c r="L149" s="43"/>
      <c r="M149" s="234"/>
      <c r="N149" s="23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166</v>
      </c>
      <c r="AU149" s="16" t="s">
        <v>89</v>
      </c>
    </row>
    <row r="150" spans="1:65" s="2" customFormat="1" ht="16.5" customHeight="1">
      <c r="A150" s="37"/>
      <c r="B150" s="38"/>
      <c r="C150" s="218" t="s">
        <v>330</v>
      </c>
      <c r="D150" s="218" t="s">
        <v>160</v>
      </c>
      <c r="E150" s="219" t="s">
        <v>331</v>
      </c>
      <c r="F150" s="220" t="s">
        <v>332</v>
      </c>
      <c r="G150" s="221" t="s">
        <v>327</v>
      </c>
      <c r="H150" s="222">
        <v>310.561</v>
      </c>
      <c r="I150" s="223"/>
      <c r="J150" s="224">
        <f>ROUND(I150*H150,2)</f>
        <v>0</v>
      </c>
      <c r="K150" s="220" t="s">
        <v>164</v>
      </c>
      <c r="L150" s="43"/>
      <c r="M150" s="225" t="s">
        <v>1</v>
      </c>
      <c r="N150" s="226" t="s">
        <v>44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0.04</v>
      </c>
      <c r="T150" s="228">
        <f>S150*H150</f>
        <v>12.42244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111</v>
      </c>
      <c r="AT150" s="229" t="s">
        <v>160</v>
      </c>
      <c r="AU150" s="229" t="s">
        <v>89</v>
      </c>
      <c r="AY150" s="16" t="s">
        <v>157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87</v>
      </c>
      <c r="BK150" s="230">
        <f>ROUND(I150*H150,2)</f>
        <v>0</v>
      </c>
      <c r="BL150" s="16" t="s">
        <v>111</v>
      </c>
      <c r="BM150" s="229" t="s">
        <v>333</v>
      </c>
    </row>
    <row r="151" spans="1:47" s="2" customFormat="1" ht="12">
      <c r="A151" s="37"/>
      <c r="B151" s="38"/>
      <c r="C151" s="39"/>
      <c r="D151" s="231" t="s">
        <v>166</v>
      </c>
      <c r="E151" s="39"/>
      <c r="F151" s="232" t="s">
        <v>334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166</v>
      </c>
      <c r="AU151" s="16" t="s">
        <v>89</v>
      </c>
    </row>
    <row r="152" spans="1:65" s="2" customFormat="1" ht="37.8" customHeight="1">
      <c r="A152" s="37"/>
      <c r="B152" s="38"/>
      <c r="C152" s="218" t="s">
        <v>158</v>
      </c>
      <c r="D152" s="218" t="s">
        <v>160</v>
      </c>
      <c r="E152" s="219" t="s">
        <v>335</v>
      </c>
      <c r="F152" s="220" t="s">
        <v>336</v>
      </c>
      <c r="G152" s="221" t="s">
        <v>337</v>
      </c>
      <c r="H152" s="222">
        <v>235.868</v>
      </c>
      <c r="I152" s="223"/>
      <c r="J152" s="224">
        <f>ROUND(I152*H152,2)</f>
        <v>0</v>
      </c>
      <c r="K152" s="220" t="s">
        <v>164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111</v>
      </c>
      <c r="AT152" s="229" t="s">
        <v>160</v>
      </c>
      <c r="AU152" s="229" t="s">
        <v>89</v>
      </c>
      <c r="AY152" s="16" t="s">
        <v>157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111</v>
      </c>
      <c r="BM152" s="229" t="s">
        <v>338</v>
      </c>
    </row>
    <row r="153" spans="1:47" s="2" customFormat="1" ht="12">
      <c r="A153" s="37"/>
      <c r="B153" s="38"/>
      <c r="C153" s="39"/>
      <c r="D153" s="231" t="s">
        <v>166</v>
      </c>
      <c r="E153" s="39"/>
      <c r="F153" s="232" t="s">
        <v>339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166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215</v>
      </c>
      <c r="F154" s="239" t="s">
        <v>340</v>
      </c>
      <c r="G154" s="237"/>
      <c r="H154" s="240">
        <v>235.868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157</v>
      </c>
    </row>
    <row r="155" spans="1:65" s="2" customFormat="1" ht="33" customHeight="1">
      <c r="A155" s="37"/>
      <c r="B155" s="38"/>
      <c r="C155" s="218" t="s">
        <v>341</v>
      </c>
      <c r="D155" s="218" t="s">
        <v>160</v>
      </c>
      <c r="E155" s="219" t="s">
        <v>342</v>
      </c>
      <c r="F155" s="220" t="s">
        <v>343</v>
      </c>
      <c r="G155" s="221" t="s">
        <v>337</v>
      </c>
      <c r="H155" s="222">
        <v>44.8</v>
      </c>
      <c r="I155" s="223"/>
      <c r="J155" s="224">
        <f>ROUND(I155*H155,2)</f>
        <v>0</v>
      </c>
      <c r="K155" s="220" t="s">
        <v>164</v>
      </c>
      <c r="L155" s="43"/>
      <c r="M155" s="225" t="s">
        <v>1</v>
      </c>
      <c r="N155" s="226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111</v>
      </c>
      <c r="AT155" s="229" t="s">
        <v>160</v>
      </c>
      <c r="AU155" s="229" t="s">
        <v>89</v>
      </c>
      <c r="AY155" s="16" t="s">
        <v>157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111</v>
      </c>
      <c r="BM155" s="229" t="s">
        <v>344</v>
      </c>
    </row>
    <row r="156" spans="1:47" s="2" customFormat="1" ht="12">
      <c r="A156" s="37"/>
      <c r="B156" s="38"/>
      <c r="C156" s="39"/>
      <c r="D156" s="231" t="s">
        <v>166</v>
      </c>
      <c r="E156" s="39"/>
      <c r="F156" s="232" t="s">
        <v>345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166</v>
      </c>
      <c r="AU156" s="16" t="s">
        <v>89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207</v>
      </c>
      <c r="F157" s="239" t="s">
        <v>346</v>
      </c>
      <c r="G157" s="237"/>
      <c r="H157" s="240">
        <v>44.8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87</v>
      </c>
      <c r="AY157" s="246" t="s">
        <v>157</v>
      </c>
    </row>
    <row r="158" spans="1:65" s="2" customFormat="1" ht="37.8" customHeight="1">
      <c r="A158" s="37"/>
      <c r="B158" s="38"/>
      <c r="C158" s="218" t="s">
        <v>267</v>
      </c>
      <c r="D158" s="218" t="s">
        <v>160</v>
      </c>
      <c r="E158" s="219" t="s">
        <v>347</v>
      </c>
      <c r="F158" s="220" t="s">
        <v>348</v>
      </c>
      <c r="G158" s="221" t="s">
        <v>337</v>
      </c>
      <c r="H158" s="222">
        <v>260.984</v>
      </c>
      <c r="I158" s="223"/>
      <c r="J158" s="224">
        <f>ROUND(I158*H158,2)</f>
        <v>0</v>
      </c>
      <c r="K158" s="220" t="s">
        <v>164</v>
      </c>
      <c r="L158" s="43"/>
      <c r="M158" s="225" t="s">
        <v>1</v>
      </c>
      <c r="N158" s="226" t="s">
        <v>44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111</v>
      </c>
      <c r="AT158" s="229" t="s">
        <v>160</v>
      </c>
      <c r="AU158" s="229" t="s">
        <v>89</v>
      </c>
      <c r="AY158" s="16" t="s">
        <v>157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111</v>
      </c>
      <c r="BM158" s="229" t="s">
        <v>349</v>
      </c>
    </row>
    <row r="159" spans="1:47" s="2" customFormat="1" ht="12">
      <c r="A159" s="37"/>
      <c r="B159" s="38"/>
      <c r="C159" s="39"/>
      <c r="D159" s="231" t="s">
        <v>166</v>
      </c>
      <c r="E159" s="39"/>
      <c r="F159" s="232" t="s">
        <v>350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166</v>
      </c>
      <c r="AU159" s="16" t="s">
        <v>89</v>
      </c>
    </row>
    <row r="160" spans="1:51" s="13" customFormat="1" ht="12">
      <c r="A160" s="13"/>
      <c r="B160" s="236"/>
      <c r="C160" s="237"/>
      <c r="D160" s="231" t="s">
        <v>168</v>
      </c>
      <c r="E160" s="238" t="s">
        <v>213</v>
      </c>
      <c r="F160" s="239" t="s">
        <v>351</v>
      </c>
      <c r="G160" s="237"/>
      <c r="H160" s="240">
        <v>260.984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168</v>
      </c>
      <c r="AU160" s="246" t="s">
        <v>89</v>
      </c>
      <c r="AV160" s="13" t="s">
        <v>89</v>
      </c>
      <c r="AW160" s="13" t="s">
        <v>36</v>
      </c>
      <c r="AX160" s="13" t="s">
        <v>87</v>
      </c>
      <c r="AY160" s="246" t="s">
        <v>157</v>
      </c>
    </row>
    <row r="161" spans="1:65" s="2" customFormat="1" ht="44.25" customHeight="1">
      <c r="A161" s="37"/>
      <c r="B161" s="38"/>
      <c r="C161" s="218" t="s">
        <v>352</v>
      </c>
      <c r="D161" s="218" t="s">
        <v>160</v>
      </c>
      <c r="E161" s="219" t="s">
        <v>353</v>
      </c>
      <c r="F161" s="220" t="s">
        <v>354</v>
      </c>
      <c r="G161" s="221" t="s">
        <v>337</v>
      </c>
      <c r="H161" s="222">
        <v>260.984</v>
      </c>
      <c r="I161" s="223"/>
      <c r="J161" s="224">
        <f>ROUND(I161*H161,2)</f>
        <v>0</v>
      </c>
      <c r="K161" s="220" t="s">
        <v>164</v>
      </c>
      <c r="L161" s="43"/>
      <c r="M161" s="225" t="s">
        <v>1</v>
      </c>
      <c r="N161" s="226" t="s">
        <v>44</v>
      </c>
      <c r="O161" s="90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111</v>
      </c>
      <c r="AT161" s="229" t="s">
        <v>160</v>
      </c>
      <c r="AU161" s="229" t="s">
        <v>89</v>
      </c>
      <c r="AY161" s="16" t="s">
        <v>157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87</v>
      </c>
      <c r="BK161" s="230">
        <f>ROUND(I161*H161,2)</f>
        <v>0</v>
      </c>
      <c r="BL161" s="16" t="s">
        <v>111</v>
      </c>
      <c r="BM161" s="229" t="s">
        <v>355</v>
      </c>
    </row>
    <row r="162" spans="1:47" s="2" customFormat="1" ht="12">
      <c r="A162" s="37"/>
      <c r="B162" s="38"/>
      <c r="C162" s="39"/>
      <c r="D162" s="231" t="s">
        <v>166</v>
      </c>
      <c r="E162" s="39"/>
      <c r="F162" s="232" t="s">
        <v>356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166</v>
      </c>
      <c r="AU162" s="16" t="s">
        <v>89</v>
      </c>
    </row>
    <row r="163" spans="1:51" s="13" customFormat="1" ht="12">
      <c r="A163" s="13"/>
      <c r="B163" s="236"/>
      <c r="C163" s="237"/>
      <c r="D163" s="231" t="s">
        <v>168</v>
      </c>
      <c r="E163" s="238" t="s">
        <v>1</v>
      </c>
      <c r="F163" s="239" t="s">
        <v>357</v>
      </c>
      <c r="G163" s="237"/>
      <c r="H163" s="240">
        <v>260.984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168</v>
      </c>
      <c r="AU163" s="246" t="s">
        <v>89</v>
      </c>
      <c r="AV163" s="13" t="s">
        <v>89</v>
      </c>
      <c r="AW163" s="13" t="s">
        <v>36</v>
      </c>
      <c r="AX163" s="13" t="s">
        <v>87</v>
      </c>
      <c r="AY163" s="246" t="s">
        <v>157</v>
      </c>
    </row>
    <row r="164" spans="1:65" s="2" customFormat="1" ht="24.15" customHeight="1">
      <c r="A164" s="37"/>
      <c r="B164" s="38"/>
      <c r="C164" s="218" t="s">
        <v>358</v>
      </c>
      <c r="D164" s="218" t="s">
        <v>160</v>
      </c>
      <c r="E164" s="219" t="s">
        <v>359</v>
      </c>
      <c r="F164" s="220" t="s">
        <v>360</v>
      </c>
      <c r="G164" s="221" t="s">
        <v>337</v>
      </c>
      <c r="H164" s="222">
        <v>19.684</v>
      </c>
      <c r="I164" s="223"/>
      <c r="J164" s="224">
        <f>ROUND(I164*H164,2)</f>
        <v>0</v>
      </c>
      <c r="K164" s="220" t="s">
        <v>164</v>
      </c>
      <c r="L164" s="43"/>
      <c r="M164" s="225" t="s">
        <v>1</v>
      </c>
      <c r="N164" s="226" t="s">
        <v>44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111</v>
      </c>
      <c r="AT164" s="229" t="s">
        <v>160</v>
      </c>
      <c r="AU164" s="229" t="s">
        <v>89</v>
      </c>
      <c r="AY164" s="16" t="s">
        <v>157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111</v>
      </c>
      <c r="BM164" s="229" t="s">
        <v>361</v>
      </c>
    </row>
    <row r="165" spans="1:47" s="2" customFormat="1" ht="12">
      <c r="A165" s="37"/>
      <c r="B165" s="38"/>
      <c r="C165" s="39"/>
      <c r="D165" s="231" t="s">
        <v>166</v>
      </c>
      <c r="E165" s="39"/>
      <c r="F165" s="232" t="s">
        <v>362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166</v>
      </c>
      <c r="AU165" s="16" t="s">
        <v>89</v>
      </c>
    </row>
    <row r="166" spans="1:51" s="13" customFormat="1" ht="12">
      <c r="A166" s="13"/>
      <c r="B166" s="236"/>
      <c r="C166" s="237"/>
      <c r="D166" s="231" t="s">
        <v>168</v>
      </c>
      <c r="E166" s="238" t="s">
        <v>211</v>
      </c>
      <c r="F166" s="239" t="s">
        <v>363</v>
      </c>
      <c r="G166" s="237"/>
      <c r="H166" s="240">
        <v>19.684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168</v>
      </c>
      <c r="AU166" s="246" t="s">
        <v>89</v>
      </c>
      <c r="AV166" s="13" t="s">
        <v>89</v>
      </c>
      <c r="AW166" s="13" t="s">
        <v>36</v>
      </c>
      <c r="AX166" s="13" t="s">
        <v>87</v>
      </c>
      <c r="AY166" s="246" t="s">
        <v>157</v>
      </c>
    </row>
    <row r="167" spans="1:65" s="2" customFormat="1" ht="24.15" customHeight="1">
      <c r="A167" s="37"/>
      <c r="B167" s="38"/>
      <c r="C167" s="218" t="s">
        <v>364</v>
      </c>
      <c r="D167" s="218" t="s">
        <v>160</v>
      </c>
      <c r="E167" s="219" t="s">
        <v>365</v>
      </c>
      <c r="F167" s="220" t="s">
        <v>366</v>
      </c>
      <c r="G167" s="221" t="s">
        <v>295</v>
      </c>
      <c r="H167" s="222">
        <v>2235.488</v>
      </c>
      <c r="I167" s="223"/>
      <c r="J167" s="224">
        <f>ROUND(I167*H167,2)</f>
        <v>0</v>
      </c>
      <c r="K167" s="220" t="s">
        <v>164</v>
      </c>
      <c r="L167" s="43"/>
      <c r="M167" s="225" t="s">
        <v>1</v>
      </c>
      <c r="N167" s="226" t="s">
        <v>44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111</v>
      </c>
      <c r="AT167" s="229" t="s">
        <v>160</v>
      </c>
      <c r="AU167" s="229" t="s">
        <v>89</v>
      </c>
      <c r="AY167" s="16" t="s">
        <v>157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87</v>
      </c>
      <c r="BK167" s="230">
        <f>ROUND(I167*H167,2)</f>
        <v>0</v>
      </c>
      <c r="BL167" s="16" t="s">
        <v>111</v>
      </c>
      <c r="BM167" s="229" t="s">
        <v>367</v>
      </c>
    </row>
    <row r="168" spans="1:47" s="2" customFormat="1" ht="12">
      <c r="A168" s="37"/>
      <c r="B168" s="38"/>
      <c r="C168" s="39"/>
      <c r="D168" s="231" t="s">
        <v>166</v>
      </c>
      <c r="E168" s="39"/>
      <c r="F168" s="232" t="s">
        <v>368</v>
      </c>
      <c r="G168" s="39"/>
      <c r="H168" s="39"/>
      <c r="I168" s="233"/>
      <c r="J168" s="39"/>
      <c r="K168" s="39"/>
      <c r="L168" s="43"/>
      <c r="M168" s="234"/>
      <c r="N168" s="235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166</v>
      </c>
      <c r="AU168" s="16" t="s">
        <v>89</v>
      </c>
    </row>
    <row r="169" spans="1:51" s="13" customFormat="1" ht="12">
      <c r="A169" s="13"/>
      <c r="B169" s="236"/>
      <c r="C169" s="237"/>
      <c r="D169" s="231" t="s">
        <v>168</v>
      </c>
      <c r="E169" s="238" t="s">
        <v>1</v>
      </c>
      <c r="F169" s="239" t="s">
        <v>369</v>
      </c>
      <c r="G169" s="237"/>
      <c r="H169" s="240">
        <v>2235.488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168</v>
      </c>
      <c r="AU169" s="246" t="s">
        <v>89</v>
      </c>
      <c r="AV169" s="13" t="s">
        <v>89</v>
      </c>
      <c r="AW169" s="13" t="s">
        <v>36</v>
      </c>
      <c r="AX169" s="13" t="s">
        <v>87</v>
      </c>
      <c r="AY169" s="246" t="s">
        <v>157</v>
      </c>
    </row>
    <row r="170" spans="1:63" s="12" customFormat="1" ht="22.8" customHeight="1">
      <c r="A170" s="12"/>
      <c r="B170" s="202"/>
      <c r="C170" s="203"/>
      <c r="D170" s="204" t="s">
        <v>78</v>
      </c>
      <c r="E170" s="216" t="s">
        <v>89</v>
      </c>
      <c r="F170" s="216" t="s">
        <v>370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SUM(P171:P173)</f>
        <v>0</v>
      </c>
      <c r="Q170" s="210"/>
      <c r="R170" s="211">
        <f>SUM(R171:R173)</f>
        <v>1.15051</v>
      </c>
      <c r="S170" s="210"/>
      <c r="T170" s="212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87</v>
      </c>
      <c r="AT170" s="214" t="s">
        <v>78</v>
      </c>
      <c r="AU170" s="214" t="s">
        <v>87</v>
      </c>
      <c r="AY170" s="213" t="s">
        <v>157</v>
      </c>
      <c r="BK170" s="215">
        <f>SUM(BK171:BK173)</f>
        <v>0</v>
      </c>
    </row>
    <row r="171" spans="1:65" s="2" customFormat="1" ht="24.15" customHeight="1">
      <c r="A171" s="37"/>
      <c r="B171" s="38"/>
      <c r="C171" s="218" t="s">
        <v>8</v>
      </c>
      <c r="D171" s="218" t="s">
        <v>160</v>
      </c>
      <c r="E171" s="219" t="s">
        <v>371</v>
      </c>
      <c r="F171" s="220" t="s">
        <v>372</v>
      </c>
      <c r="G171" s="221" t="s">
        <v>337</v>
      </c>
      <c r="H171" s="222">
        <v>0.5</v>
      </c>
      <c r="I171" s="223"/>
      <c r="J171" s="224">
        <f>ROUND(I171*H171,2)</f>
        <v>0</v>
      </c>
      <c r="K171" s="220" t="s">
        <v>164</v>
      </c>
      <c r="L171" s="43"/>
      <c r="M171" s="225" t="s">
        <v>1</v>
      </c>
      <c r="N171" s="226" t="s">
        <v>44</v>
      </c>
      <c r="O171" s="90"/>
      <c r="P171" s="227">
        <f>O171*H171</f>
        <v>0</v>
      </c>
      <c r="Q171" s="227">
        <v>2.30102</v>
      </c>
      <c r="R171" s="227">
        <f>Q171*H171</f>
        <v>1.15051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111</v>
      </c>
      <c r="AT171" s="229" t="s">
        <v>160</v>
      </c>
      <c r="AU171" s="229" t="s">
        <v>89</v>
      </c>
      <c r="AY171" s="16" t="s">
        <v>157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111</v>
      </c>
      <c r="BM171" s="229" t="s">
        <v>373</v>
      </c>
    </row>
    <row r="172" spans="1:47" s="2" customFormat="1" ht="12">
      <c r="A172" s="37"/>
      <c r="B172" s="38"/>
      <c r="C172" s="39"/>
      <c r="D172" s="231" t="s">
        <v>166</v>
      </c>
      <c r="E172" s="39"/>
      <c r="F172" s="232" t="s">
        <v>374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166</v>
      </c>
      <c r="AU172" s="16" t="s">
        <v>89</v>
      </c>
    </row>
    <row r="173" spans="1:51" s="13" customFormat="1" ht="12">
      <c r="A173" s="13"/>
      <c r="B173" s="236"/>
      <c r="C173" s="237"/>
      <c r="D173" s="231" t="s">
        <v>168</v>
      </c>
      <c r="E173" s="238" t="s">
        <v>1</v>
      </c>
      <c r="F173" s="239" t="s">
        <v>375</v>
      </c>
      <c r="G173" s="237"/>
      <c r="H173" s="240">
        <v>0.5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168</v>
      </c>
      <c r="AU173" s="246" t="s">
        <v>89</v>
      </c>
      <c r="AV173" s="13" t="s">
        <v>89</v>
      </c>
      <c r="AW173" s="13" t="s">
        <v>36</v>
      </c>
      <c r="AX173" s="13" t="s">
        <v>87</v>
      </c>
      <c r="AY173" s="246" t="s">
        <v>157</v>
      </c>
    </row>
    <row r="174" spans="1:63" s="12" customFormat="1" ht="22.8" customHeight="1">
      <c r="A174" s="12"/>
      <c r="B174" s="202"/>
      <c r="C174" s="203"/>
      <c r="D174" s="204" t="s">
        <v>78</v>
      </c>
      <c r="E174" s="216" t="s">
        <v>111</v>
      </c>
      <c r="F174" s="216" t="s">
        <v>376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SUM(P175:P177)</f>
        <v>0</v>
      </c>
      <c r="Q174" s="210"/>
      <c r="R174" s="211">
        <f>SUM(R175:R177)</f>
        <v>0</v>
      </c>
      <c r="S174" s="210"/>
      <c r="T174" s="212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87</v>
      </c>
      <c r="AT174" s="214" t="s">
        <v>78</v>
      </c>
      <c r="AU174" s="214" t="s">
        <v>87</v>
      </c>
      <c r="AY174" s="213" t="s">
        <v>157</v>
      </c>
      <c r="BK174" s="215">
        <f>SUM(BK175:BK177)</f>
        <v>0</v>
      </c>
    </row>
    <row r="175" spans="1:65" s="2" customFormat="1" ht="24.15" customHeight="1">
      <c r="A175" s="37"/>
      <c r="B175" s="38"/>
      <c r="C175" s="218" t="s">
        <v>377</v>
      </c>
      <c r="D175" s="218" t="s">
        <v>160</v>
      </c>
      <c r="E175" s="219" t="s">
        <v>378</v>
      </c>
      <c r="F175" s="220" t="s">
        <v>379</v>
      </c>
      <c r="G175" s="221" t="s">
        <v>337</v>
      </c>
      <c r="H175" s="222">
        <v>2</v>
      </c>
      <c r="I175" s="223"/>
      <c r="J175" s="224">
        <f>ROUND(I175*H175,2)</f>
        <v>0</v>
      </c>
      <c r="K175" s="220" t="s">
        <v>164</v>
      </c>
      <c r="L175" s="43"/>
      <c r="M175" s="225" t="s">
        <v>1</v>
      </c>
      <c r="N175" s="226" t="s">
        <v>44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111</v>
      </c>
      <c r="AT175" s="229" t="s">
        <v>160</v>
      </c>
      <c r="AU175" s="229" t="s">
        <v>89</v>
      </c>
      <c r="AY175" s="16" t="s">
        <v>157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111</v>
      </c>
      <c r="BM175" s="229" t="s">
        <v>380</v>
      </c>
    </row>
    <row r="176" spans="1:47" s="2" customFormat="1" ht="12">
      <c r="A176" s="37"/>
      <c r="B176" s="38"/>
      <c r="C176" s="39"/>
      <c r="D176" s="231" t="s">
        <v>166</v>
      </c>
      <c r="E176" s="39"/>
      <c r="F176" s="232" t="s">
        <v>381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166</v>
      </c>
      <c r="AU176" s="16" t="s">
        <v>89</v>
      </c>
    </row>
    <row r="177" spans="1:51" s="13" customFormat="1" ht="12">
      <c r="A177" s="13"/>
      <c r="B177" s="236"/>
      <c r="C177" s="237"/>
      <c r="D177" s="231" t="s">
        <v>168</v>
      </c>
      <c r="E177" s="238" t="s">
        <v>205</v>
      </c>
      <c r="F177" s="239" t="s">
        <v>382</v>
      </c>
      <c r="G177" s="237"/>
      <c r="H177" s="240">
        <v>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168</v>
      </c>
      <c r="AU177" s="246" t="s">
        <v>89</v>
      </c>
      <c r="AV177" s="13" t="s">
        <v>89</v>
      </c>
      <c r="AW177" s="13" t="s">
        <v>36</v>
      </c>
      <c r="AX177" s="13" t="s">
        <v>87</v>
      </c>
      <c r="AY177" s="246" t="s">
        <v>157</v>
      </c>
    </row>
    <row r="178" spans="1:63" s="12" customFormat="1" ht="22.8" customHeight="1">
      <c r="A178" s="12"/>
      <c r="B178" s="202"/>
      <c r="C178" s="203"/>
      <c r="D178" s="204" t="s">
        <v>78</v>
      </c>
      <c r="E178" s="216" t="s">
        <v>130</v>
      </c>
      <c r="F178" s="216" t="s">
        <v>383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SUM(P179:P249)</f>
        <v>0</v>
      </c>
      <c r="Q178" s="210"/>
      <c r="R178" s="211">
        <f>SUM(R179:R249)</f>
        <v>356.28078135</v>
      </c>
      <c r="S178" s="210"/>
      <c r="T178" s="212">
        <f>SUM(T179:T249)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87</v>
      </c>
      <c r="AT178" s="214" t="s">
        <v>78</v>
      </c>
      <c r="AU178" s="214" t="s">
        <v>87</v>
      </c>
      <c r="AY178" s="213" t="s">
        <v>157</v>
      </c>
      <c r="BK178" s="215">
        <f>SUM(BK179:BK249)</f>
        <v>0</v>
      </c>
    </row>
    <row r="179" spans="1:65" s="2" customFormat="1" ht="24.15" customHeight="1">
      <c r="A179" s="37"/>
      <c r="B179" s="38"/>
      <c r="C179" s="218" t="s">
        <v>384</v>
      </c>
      <c r="D179" s="218" t="s">
        <v>160</v>
      </c>
      <c r="E179" s="219" t="s">
        <v>385</v>
      </c>
      <c r="F179" s="220" t="s">
        <v>386</v>
      </c>
      <c r="G179" s="221" t="s">
        <v>295</v>
      </c>
      <c r="H179" s="222">
        <v>553.37</v>
      </c>
      <c r="I179" s="223"/>
      <c r="J179" s="224">
        <f>ROUND(I179*H179,2)</f>
        <v>0</v>
      </c>
      <c r="K179" s="220" t="s">
        <v>164</v>
      </c>
      <c r="L179" s="43"/>
      <c r="M179" s="225" t="s">
        <v>1</v>
      </c>
      <c r="N179" s="226" t="s">
        <v>44</v>
      </c>
      <c r="O179" s="90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111</v>
      </c>
      <c r="AT179" s="229" t="s">
        <v>160</v>
      </c>
      <c r="AU179" s="229" t="s">
        <v>89</v>
      </c>
      <c r="AY179" s="16" t="s">
        <v>157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87</v>
      </c>
      <c r="BK179" s="230">
        <f>ROUND(I179*H179,2)</f>
        <v>0</v>
      </c>
      <c r="BL179" s="16" t="s">
        <v>111</v>
      </c>
      <c r="BM179" s="229" t="s">
        <v>387</v>
      </c>
    </row>
    <row r="180" spans="1:47" s="2" customFormat="1" ht="12">
      <c r="A180" s="37"/>
      <c r="B180" s="38"/>
      <c r="C180" s="39"/>
      <c r="D180" s="231" t="s">
        <v>166</v>
      </c>
      <c r="E180" s="39"/>
      <c r="F180" s="232" t="s">
        <v>388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166</v>
      </c>
      <c r="AU180" s="16" t="s">
        <v>89</v>
      </c>
    </row>
    <row r="181" spans="1:51" s="13" customFormat="1" ht="12">
      <c r="A181" s="13"/>
      <c r="B181" s="236"/>
      <c r="C181" s="237"/>
      <c r="D181" s="231" t="s">
        <v>168</v>
      </c>
      <c r="E181" s="238" t="s">
        <v>1</v>
      </c>
      <c r="F181" s="239" t="s">
        <v>238</v>
      </c>
      <c r="G181" s="237"/>
      <c r="H181" s="240">
        <v>355.933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168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157</v>
      </c>
    </row>
    <row r="182" spans="1:51" s="13" customFormat="1" ht="12">
      <c r="A182" s="13"/>
      <c r="B182" s="236"/>
      <c r="C182" s="237"/>
      <c r="D182" s="231" t="s">
        <v>168</v>
      </c>
      <c r="E182" s="238" t="s">
        <v>1</v>
      </c>
      <c r="F182" s="239" t="s">
        <v>389</v>
      </c>
      <c r="G182" s="237"/>
      <c r="H182" s="240">
        <v>197.437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168</v>
      </c>
      <c r="AU182" s="246" t="s">
        <v>89</v>
      </c>
      <c r="AV182" s="13" t="s">
        <v>89</v>
      </c>
      <c r="AW182" s="13" t="s">
        <v>36</v>
      </c>
      <c r="AX182" s="13" t="s">
        <v>79</v>
      </c>
      <c r="AY182" s="246" t="s">
        <v>157</v>
      </c>
    </row>
    <row r="183" spans="1:51" s="14" customFormat="1" ht="12">
      <c r="A183" s="14"/>
      <c r="B183" s="247"/>
      <c r="C183" s="248"/>
      <c r="D183" s="231" t="s">
        <v>168</v>
      </c>
      <c r="E183" s="249" t="s">
        <v>1</v>
      </c>
      <c r="F183" s="250" t="s">
        <v>170</v>
      </c>
      <c r="G183" s="248"/>
      <c r="H183" s="251">
        <v>553.37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168</v>
      </c>
      <c r="AU183" s="257" t="s">
        <v>89</v>
      </c>
      <c r="AV183" s="14" t="s">
        <v>111</v>
      </c>
      <c r="AW183" s="14" t="s">
        <v>36</v>
      </c>
      <c r="AX183" s="14" t="s">
        <v>87</v>
      </c>
      <c r="AY183" s="257" t="s">
        <v>157</v>
      </c>
    </row>
    <row r="184" spans="1:65" s="2" customFormat="1" ht="24.15" customHeight="1">
      <c r="A184" s="37"/>
      <c r="B184" s="38"/>
      <c r="C184" s="218" t="s">
        <v>390</v>
      </c>
      <c r="D184" s="218" t="s">
        <v>160</v>
      </c>
      <c r="E184" s="219" t="s">
        <v>391</v>
      </c>
      <c r="F184" s="220" t="s">
        <v>392</v>
      </c>
      <c r="G184" s="221" t="s">
        <v>295</v>
      </c>
      <c r="H184" s="222">
        <v>1909.913</v>
      </c>
      <c r="I184" s="223"/>
      <c r="J184" s="224">
        <f>ROUND(I184*H184,2)</f>
        <v>0</v>
      </c>
      <c r="K184" s="220" t="s">
        <v>164</v>
      </c>
      <c r="L184" s="43"/>
      <c r="M184" s="225" t="s">
        <v>1</v>
      </c>
      <c r="N184" s="226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111</v>
      </c>
      <c r="AT184" s="229" t="s">
        <v>160</v>
      </c>
      <c r="AU184" s="229" t="s">
        <v>89</v>
      </c>
      <c r="AY184" s="16" t="s">
        <v>157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111</v>
      </c>
      <c r="BM184" s="229" t="s">
        <v>393</v>
      </c>
    </row>
    <row r="185" spans="1:47" s="2" customFormat="1" ht="12">
      <c r="A185" s="37"/>
      <c r="B185" s="38"/>
      <c r="C185" s="39"/>
      <c r="D185" s="231" t="s">
        <v>166</v>
      </c>
      <c r="E185" s="39"/>
      <c r="F185" s="232" t="s">
        <v>394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166</v>
      </c>
      <c r="AU185" s="16" t="s">
        <v>89</v>
      </c>
    </row>
    <row r="186" spans="1:51" s="13" customFormat="1" ht="12">
      <c r="A186" s="13"/>
      <c r="B186" s="236"/>
      <c r="C186" s="237"/>
      <c r="D186" s="231" t="s">
        <v>168</v>
      </c>
      <c r="E186" s="238" t="s">
        <v>1</v>
      </c>
      <c r="F186" s="239" t="s">
        <v>395</v>
      </c>
      <c r="G186" s="237"/>
      <c r="H186" s="240">
        <v>1594.18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168</v>
      </c>
      <c r="AU186" s="246" t="s">
        <v>89</v>
      </c>
      <c r="AV186" s="13" t="s">
        <v>89</v>
      </c>
      <c r="AW186" s="13" t="s">
        <v>36</v>
      </c>
      <c r="AX186" s="13" t="s">
        <v>79</v>
      </c>
      <c r="AY186" s="246" t="s">
        <v>157</v>
      </c>
    </row>
    <row r="187" spans="1:51" s="13" customFormat="1" ht="12">
      <c r="A187" s="13"/>
      <c r="B187" s="236"/>
      <c r="C187" s="237"/>
      <c r="D187" s="231" t="s">
        <v>168</v>
      </c>
      <c r="E187" s="238" t="s">
        <v>1</v>
      </c>
      <c r="F187" s="239" t="s">
        <v>396</v>
      </c>
      <c r="G187" s="237"/>
      <c r="H187" s="240">
        <v>315.733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168</v>
      </c>
      <c r="AU187" s="246" t="s">
        <v>89</v>
      </c>
      <c r="AV187" s="13" t="s">
        <v>89</v>
      </c>
      <c r="AW187" s="13" t="s">
        <v>36</v>
      </c>
      <c r="AX187" s="13" t="s">
        <v>79</v>
      </c>
      <c r="AY187" s="246" t="s">
        <v>157</v>
      </c>
    </row>
    <row r="188" spans="1:51" s="14" customFormat="1" ht="12">
      <c r="A188" s="14"/>
      <c r="B188" s="247"/>
      <c r="C188" s="248"/>
      <c r="D188" s="231" t="s">
        <v>168</v>
      </c>
      <c r="E188" s="249" t="s">
        <v>1</v>
      </c>
      <c r="F188" s="250" t="s">
        <v>170</v>
      </c>
      <c r="G188" s="248"/>
      <c r="H188" s="251">
        <v>1909.913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168</v>
      </c>
      <c r="AU188" s="257" t="s">
        <v>89</v>
      </c>
      <c r="AV188" s="14" t="s">
        <v>111</v>
      </c>
      <c r="AW188" s="14" t="s">
        <v>36</v>
      </c>
      <c r="AX188" s="14" t="s">
        <v>87</v>
      </c>
      <c r="AY188" s="257" t="s">
        <v>157</v>
      </c>
    </row>
    <row r="189" spans="1:65" s="2" customFormat="1" ht="33" customHeight="1">
      <c r="A189" s="37"/>
      <c r="B189" s="38"/>
      <c r="C189" s="218" t="s">
        <v>397</v>
      </c>
      <c r="D189" s="218" t="s">
        <v>160</v>
      </c>
      <c r="E189" s="219" t="s">
        <v>398</v>
      </c>
      <c r="F189" s="220" t="s">
        <v>399</v>
      </c>
      <c r="G189" s="221" t="s">
        <v>295</v>
      </c>
      <c r="H189" s="222">
        <v>891.322</v>
      </c>
      <c r="I189" s="223"/>
      <c r="J189" s="224">
        <f>ROUND(I189*H189,2)</f>
        <v>0</v>
      </c>
      <c r="K189" s="220" t="s">
        <v>164</v>
      </c>
      <c r="L189" s="43"/>
      <c r="M189" s="225" t="s">
        <v>1</v>
      </c>
      <c r="N189" s="226" t="s">
        <v>44</v>
      </c>
      <c r="O189" s="90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111</v>
      </c>
      <c r="AT189" s="229" t="s">
        <v>160</v>
      </c>
      <c r="AU189" s="229" t="s">
        <v>89</v>
      </c>
      <c r="AY189" s="16" t="s">
        <v>157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87</v>
      </c>
      <c r="BK189" s="230">
        <f>ROUND(I189*H189,2)</f>
        <v>0</v>
      </c>
      <c r="BL189" s="16" t="s">
        <v>111</v>
      </c>
      <c r="BM189" s="229" t="s">
        <v>400</v>
      </c>
    </row>
    <row r="190" spans="1:47" s="2" customFormat="1" ht="12">
      <c r="A190" s="37"/>
      <c r="B190" s="38"/>
      <c r="C190" s="39"/>
      <c r="D190" s="231" t="s">
        <v>166</v>
      </c>
      <c r="E190" s="39"/>
      <c r="F190" s="232" t="s">
        <v>401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166</v>
      </c>
      <c r="AU190" s="16" t="s">
        <v>89</v>
      </c>
    </row>
    <row r="191" spans="1:51" s="13" customFormat="1" ht="12">
      <c r="A191" s="13"/>
      <c r="B191" s="236"/>
      <c r="C191" s="237"/>
      <c r="D191" s="231" t="s">
        <v>168</v>
      </c>
      <c r="E191" s="238" t="s">
        <v>1</v>
      </c>
      <c r="F191" s="239" t="s">
        <v>240</v>
      </c>
      <c r="G191" s="237"/>
      <c r="H191" s="240">
        <v>891.322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168</v>
      </c>
      <c r="AU191" s="246" t="s">
        <v>89</v>
      </c>
      <c r="AV191" s="13" t="s">
        <v>89</v>
      </c>
      <c r="AW191" s="13" t="s">
        <v>36</v>
      </c>
      <c r="AX191" s="13" t="s">
        <v>87</v>
      </c>
      <c r="AY191" s="246" t="s">
        <v>157</v>
      </c>
    </row>
    <row r="192" spans="1:65" s="2" customFormat="1" ht="24.15" customHeight="1">
      <c r="A192" s="37"/>
      <c r="B192" s="38"/>
      <c r="C192" s="218" t="s">
        <v>402</v>
      </c>
      <c r="D192" s="218" t="s">
        <v>160</v>
      </c>
      <c r="E192" s="219" t="s">
        <v>403</v>
      </c>
      <c r="F192" s="220" t="s">
        <v>404</v>
      </c>
      <c r="G192" s="221" t="s">
        <v>295</v>
      </c>
      <c r="H192" s="222">
        <v>173.675</v>
      </c>
      <c r="I192" s="223"/>
      <c r="J192" s="224">
        <f>ROUND(I192*H192,2)</f>
        <v>0</v>
      </c>
      <c r="K192" s="220" t="s">
        <v>164</v>
      </c>
      <c r="L192" s="43"/>
      <c r="M192" s="225" t="s">
        <v>1</v>
      </c>
      <c r="N192" s="226" t="s">
        <v>44</v>
      </c>
      <c r="O192" s="90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111</v>
      </c>
      <c r="AT192" s="229" t="s">
        <v>160</v>
      </c>
      <c r="AU192" s="229" t="s">
        <v>89</v>
      </c>
      <c r="AY192" s="16" t="s">
        <v>157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87</v>
      </c>
      <c r="BK192" s="230">
        <f>ROUND(I192*H192,2)</f>
        <v>0</v>
      </c>
      <c r="BL192" s="16" t="s">
        <v>111</v>
      </c>
      <c r="BM192" s="229" t="s">
        <v>405</v>
      </c>
    </row>
    <row r="193" spans="1:47" s="2" customFormat="1" ht="12">
      <c r="A193" s="37"/>
      <c r="B193" s="38"/>
      <c r="C193" s="39"/>
      <c r="D193" s="231" t="s">
        <v>166</v>
      </c>
      <c r="E193" s="39"/>
      <c r="F193" s="232" t="s">
        <v>406</v>
      </c>
      <c r="G193" s="39"/>
      <c r="H193" s="39"/>
      <c r="I193" s="233"/>
      <c r="J193" s="39"/>
      <c r="K193" s="39"/>
      <c r="L193" s="43"/>
      <c r="M193" s="234"/>
      <c r="N193" s="235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166</v>
      </c>
      <c r="AU193" s="16" t="s">
        <v>89</v>
      </c>
    </row>
    <row r="194" spans="1:51" s="13" customFormat="1" ht="12">
      <c r="A194" s="13"/>
      <c r="B194" s="236"/>
      <c r="C194" s="237"/>
      <c r="D194" s="231" t="s">
        <v>168</v>
      </c>
      <c r="E194" s="238" t="s">
        <v>407</v>
      </c>
      <c r="F194" s="239" t="s">
        <v>408</v>
      </c>
      <c r="G194" s="237"/>
      <c r="H194" s="240">
        <v>37.114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168</v>
      </c>
      <c r="AU194" s="246" t="s">
        <v>89</v>
      </c>
      <c r="AV194" s="13" t="s">
        <v>89</v>
      </c>
      <c r="AW194" s="13" t="s">
        <v>36</v>
      </c>
      <c r="AX194" s="13" t="s">
        <v>79</v>
      </c>
      <c r="AY194" s="246" t="s">
        <v>157</v>
      </c>
    </row>
    <row r="195" spans="1:51" s="13" customFormat="1" ht="12">
      <c r="A195" s="13"/>
      <c r="B195" s="236"/>
      <c r="C195" s="237"/>
      <c r="D195" s="231" t="s">
        <v>168</v>
      </c>
      <c r="E195" s="238" t="s">
        <v>409</v>
      </c>
      <c r="F195" s="239" t="s">
        <v>410</v>
      </c>
      <c r="G195" s="237"/>
      <c r="H195" s="240">
        <v>136.561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168</v>
      </c>
      <c r="AU195" s="246" t="s">
        <v>89</v>
      </c>
      <c r="AV195" s="13" t="s">
        <v>89</v>
      </c>
      <c r="AW195" s="13" t="s">
        <v>36</v>
      </c>
      <c r="AX195" s="13" t="s">
        <v>79</v>
      </c>
      <c r="AY195" s="246" t="s">
        <v>157</v>
      </c>
    </row>
    <row r="196" spans="1:51" s="14" customFormat="1" ht="12">
      <c r="A196" s="14"/>
      <c r="B196" s="247"/>
      <c r="C196" s="248"/>
      <c r="D196" s="231" t="s">
        <v>168</v>
      </c>
      <c r="E196" s="249" t="s">
        <v>244</v>
      </c>
      <c r="F196" s="250" t="s">
        <v>170</v>
      </c>
      <c r="G196" s="248"/>
      <c r="H196" s="251">
        <v>173.675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168</v>
      </c>
      <c r="AU196" s="257" t="s">
        <v>89</v>
      </c>
      <c r="AV196" s="14" t="s">
        <v>111</v>
      </c>
      <c r="AW196" s="14" t="s">
        <v>36</v>
      </c>
      <c r="AX196" s="14" t="s">
        <v>87</v>
      </c>
      <c r="AY196" s="257" t="s">
        <v>157</v>
      </c>
    </row>
    <row r="197" spans="1:65" s="2" customFormat="1" ht="24.15" customHeight="1">
      <c r="A197" s="37"/>
      <c r="B197" s="38"/>
      <c r="C197" s="218" t="s">
        <v>7</v>
      </c>
      <c r="D197" s="218" t="s">
        <v>160</v>
      </c>
      <c r="E197" s="219" t="s">
        <v>411</v>
      </c>
      <c r="F197" s="220" t="s">
        <v>412</v>
      </c>
      <c r="G197" s="221" t="s">
        <v>295</v>
      </c>
      <c r="H197" s="222">
        <v>891.322</v>
      </c>
      <c r="I197" s="223"/>
      <c r="J197" s="224">
        <f>ROUND(I197*H197,2)</f>
        <v>0</v>
      </c>
      <c r="K197" s="220" t="s">
        <v>164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111</v>
      </c>
      <c r="AT197" s="229" t="s">
        <v>160</v>
      </c>
      <c r="AU197" s="229" t="s">
        <v>89</v>
      </c>
      <c r="AY197" s="16" t="s">
        <v>157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111</v>
      </c>
      <c r="BM197" s="229" t="s">
        <v>413</v>
      </c>
    </row>
    <row r="198" spans="1:47" s="2" customFormat="1" ht="12">
      <c r="A198" s="37"/>
      <c r="B198" s="38"/>
      <c r="C198" s="39"/>
      <c r="D198" s="231" t="s">
        <v>166</v>
      </c>
      <c r="E198" s="39"/>
      <c r="F198" s="232" t="s">
        <v>414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166</v>
      </c>
      <c r="AU198" s="16" t="s">
        <v>89</v>
      </c>
    </row>
    <row r="199" spans="1:51" s="13" customFormat="1" ht="12">
      <c r="A199" s="13"/>
      <c r="B199" s="236"/>
      <c r="C199" s="237"/>
      <c r="D199" s="231" t="s">
        <v>168</v>
      </c>
      <c r="E199" s="238" t="s">
        <v>1</v>
      </c>
      <c r="F199" s="239" t="s">
        <v>240</v>
      </c>
      <c r="G199" s="237"/>
      <c r="H199" s="240">
        <v>891.322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168</v>
      </c>
      <c r="AU199" s="246" t="s">
        <v>89</v>
      </c>
      <c r="AV199" s="13" t="s">
        <v>89</v>
      </c>
      <c r="AW199" s="13" t="s">
        <v>36</v>
      </c>
      <c r="AX199" s="13" t="s">
        <v>87</v>
      </c>
      <c r="AY199" s="246" t="s">
        <v>157</v>
      </c>
    </row>
    <row r="200" spans="1:65" s="2" customFormat="1" ht="24.15" customHeight="1">
      <c r="A200" s="37"/>
      <c r="B200" s="38"/>
      <c r="C200" s="218" t="s">
        <v>415</v>
      </c>
      <c r="D200" s="218" t="s">
        <v>160</v>
      </c>
      <c r="E200" s="219" t="s">
        <v>416</v>
      </c>
      <c r="F200" s="220" t="s">
        <v>417</v>
      </c>
      <c r="G200" s="221" t="s">
        <v>295</v>
      </c>
      <c r="H200" s="222">
        <v>23.762</v>
      </c>
      <c r="I200" s="223"/>
      <c r="J200" s="224">
        <f>ROUND(I200*H200,2)</f>
        <v>0</v>
      </c>
      <c r="K200" s="220" t="s">
        <v>164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111</v>
      </c>
      <c r="AT200" s="229" t="s">
        <v>160</v>
      </c>
      <c r="AU200" s="229" t="s">
        <v>89</v>
      </c>
      <c r="AY200" s="16" t="s">
        <v>157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111</v>
      </c>
      <c r="BM200" s="229" t="s">
        <v>418</v>
      </c>
    </row>
    <row r="201" spans="1:47" s="2" customFormat="1" ht="12">
      <c r="A201" s="37"/>
      <c r="B201" s="38"/>
      <c r="C201" s="39"/>
      <c r="D201" s="231" t="s">
        <v>166</v>
      </c>
      <c r="E201" s="39"/>
      <c r="F201" s="232" t="s">
        <v>419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166</v>
      </c>
      <c r="AU201" s="16" t="s">
        <v>89</v>
      </c>
    </row>
    <row r="202" spans="1:51" s="13" customFormat="1" ht="12">
      <c r="A202" s="13"/>
      <c r="B202" s="236"/>
      <c r="C202" s="237"/>
      <c r="D202" s="231" t="s">
        <v>168</v>
      </c>
      <c r="E202" s="238" t="s">
        <v>242</v>
      </c>
      <c r="F202" s="239" t="s">
        <v>420</v>
      </c>
      <c r="G202" s="237"/>
      <c r="H202" s="240">
        <v>23.762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168</v>
      </c>
      <c r="AU202" s="246" t="s">
        <v>89</v>
      </c>
      <c r="AV202" s="13" t="s">
        <v>89</v>
      </c>
      <c r="AW202" s="13" t="s">
        <v>36</v>
      </c>
      <c r="AX202" s="13" t="s">
        <v>87</v>
      </c>
      <c r="AY202" s="246" t="s">
        <v>157</v>
      </c>
    </row>
    <row r="203" spans="1:65" s="2" customFormat="1" ht="24.15" customHeight="1">
      <c r="A203" s="37"/>
      <c r="B203" s="38"/>
      <c r="C203" s="218" t="s">
        <v>421</v>
      </c>
      <c r="D203" s="218" t="s">
        <v>160</v>
      </c>
      <c r="E203" s="219" t="s">
        <v>422</v>
      </c>
      <c r="F203" s="220" t="s">
        <v>423</v>
      </c>
      <c r="G203" s="221" t="s">
        <v>295</v>
      </c>
      <c r="H203" s="222">
        <v>1782.644</v>
      </c>
      <c r="I203" s="223"/>
      <c r="J203" s="224">
        <f>ROUND(I203*H203,2)</f>
        <v>0</v>
      </c>
      <c r="K203" s="220" t="s">
        <v>164</v>
      </c>
      <c r="L203" s="43"/>
      <c r="M203" s="225" t="s">
        <v>1</v>
      </c>
      <c r="N203" s="226" t="s">
        <v>44</v>
      </c>
      <c r="O203" s="90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111</v>
      </c>
      <c r="AT203" s="229" t="s">
        <v>160</v>
      </c>
      <c r="AU203" s="229" t="s">
        <v>89</v>
      </c>
      <c r="AY203" s="16" t="s">
        <v>157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111</v>
      </c>
      <c r="BM203" s="229" t="s">
        <v>424</v>
      </c>
    </row>
    <row r="204" spans="1:47" s="2" customFormat="1" ht="12">
      <c r="A204" s="37"/>
      <c r="B204" s="38"/>
      <c r="C204" s="39"/>
      <c r="D204" s="231" t="s">
        <v>166</v>
      </c>
      <c r="E204" s="39"/>
      <c r="F204" s="232" t="s">
        <v>425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166</v>
      </c>
      <c r="AU204" s="16" t="s">
        <v>89</v>
      </c>
    </row>
    <row r="205" spans="1:51" s="13" customFormat="1" ht="12">
      <c r="A205" s="13"/>
      <c r="B205" s="236"/>
      <c r="C205" s="237"/>
      <c r="D205" s="231" t="s">
        <v>168</v>
      </c>
      <c r="E205" s="238" t="s">
        <v>1</v>
      </c>
      <c r="F205" s="239" t="s">
        <v>426</v>
      </c>
      <c r="G205" s="237"/>
      <c r="H205" s="240">
        <v>1782.644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168</v>
      </c>
      <c r="AU205" s="246" t="s">
        <v>89</v>
      </c>
      <c r="AV205" s="13" t="s">
        <v>89</v>
      </c>
      <c r="AW205" s="13" t="s">
        <v>36</v>
      </c>
      <c r="AX205" s="13" t="s">
        <v>87</v>
      </c>
      <c r="AY205" s="246" t="s">
        <v>157</v>
      </c>
    </row>
    <row r="206" spans="1:65" s="2" customFormat="1" ht="33" customHeight="1">
      <c r="A206" s="37"/>
      <c r="B206" s="38"/>
      <c r="C206" s="218" t="s">
        <v>427</v>
      </c>
      <c r="D206" s="218" t="s">
        <v>160</v>
      </c>
      <c r="E206" s="219" t="s">
        <v>428</v>
      </c>
      <c r="F206" s="220" t="s">
        <v>429</v>
      </c>
      <c r="G206" s="221" t="s">
        <v>295</v>
      </c>
      <c r="H206" s="222">
        <v>891.322</v>
      </c>
      <c r="I206" s="223"/>
      <c r="J206" s="224">
        <f>ROUND(I206*H206,2)</f>
        <v>0</v>
      </c>
      <c r="K206" s="220" t="s">
        <v>164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111</v>
      </c>
      <c r="AT206" s="229" t="s">
        <v>160</v>
      </c>
      <c r="AU206" s="229" t="s">
        <v>89</v>
      </c>
      <c r="AY206" s="16" t="s">
        <v>157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111</v>
      </c>
      <c r="BM206" s="229" t="s">
        <v>430</v>
      </c>
    </row>
    <row r="207" spans="1:47" s="2" customFormat="1" ht="12">
      <c r="A207" s="37"/>
      <c r="B207" s="38"/>
      <c r="C207" s="39"/>
      <c r="D207" s="231" t="s">
        <v>166</v>
      </c>
      <c r="E207" s="39"/>
      <c r="F207" s="232" t="s">
        <v>431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166</v>
      </c>
      <c r="AU207" s="16" t="s">
        <v>89</v>
      </c>
    </row>
    <row r="208" spans="1:51" s="13" customFormat="1" ht="12">
      <c r="A208" s="13"/>
      <c r="B208" s="236"/>
      <c r="C208" s="237"/>
      <c r="D208" s="231" t="s">
        <v>168</v>
      </c>
      <c r="E208" s="238" t="s">
        <v>240</v>
      </c>
      <c r="F208" s="239" t="s">
        <v>432</v>
      </c>
      <c r="G208" s="237"/>
      <c r="H208" s="240">
        <v>891.322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168</v>
      </c>
      <c r="AU208" s="246" t="s">
        <v>89</v>
      </c>
      <c r="AV208" s="13" t="s">
        <v>89</v>
      </c>
      <c r="AW208" s="13" t="s">
        <v>36</v>
      </c>
      <c r="AX208" s="13" t="s">
        <v>87</v>
      </c>
      <c r="AY208" s="246" t="s">
        <v>157</v>
      </c>
    </row>
    <row r="209" spans="1:65" s="2" customFormat="1" ht="24.15" customHeight="1">
      <c r="A209" s="37"/>
      <c r="B209" s="38"/>
      <c r="C209" s="218" t="s">
        <v>204</v>
      </c>
      <c r="D209" s="218" t="s">
        <v>160</v>
      </c>
      <c r="E209" s="219" t="s">
        <v>433</v>
      </c>
      <c r="F209" s="220" t="s">
        <v>434</v>
      </c>
      <c r="G209" s="221" t="s">
        <v>295</v>
      </c>
      <c r="H209" s="222">
        <v>355.933</v>
      </c>
      <c r="I209" s="223"/>
      <c r="J209" s="224">
        <f>ROUND(I209*H209,2)</f>
        <v>0</v>
      </c>
      <c r="K209" s="220" t="s">
        <v>164</v>
      </c>
      <c r="L209" s="43"/>
      <c r="M209" s="225" t="s">
        <v>1</v>
      </c>
      <c r="N209" s="226" t="s">
        <v>44</v>
      </c>
      <c r="O209" s="90"/>
      <c r="P209" s="227">
        <f>O209*H209</f>
        <v>0</v>
      </c>
      <c r="Q209" s="227">
        <v>0.08922</v>
      </c>
      <c r="R209" s="227">
        <f>Q209*H209</f>
        <v>31.756342259999997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111</v>
      </c>
      <c r="AT209" s="229" t="s">
        <v>160</v>
      </c>
      <c r="AU209" s="229" t="s">
        <v>89</v>
      </c>
      <c r="AY209" s="16" t="s">
        <v>157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87</v>
      </c>
      <c r="BK209" s="230">
        <f>ROUND(I209*H209,2)</f>
        <v>0</v>
      </c>
      <c r="BL209" s="16" t="s">
        <v>111</v>
      </c>
      <c r="BM209" s="229" t="s">
        <v>435</v>
      </c>
    </row>
    <row r="210" spans="1:47" s="2" customFormat="1" ht="12">
      <c r="A210" s="37"/>
      <c r="B210" s="38"/>
      <c r="C210" s="39"/>
      <c r="D210" s="231" t="s">
        <v>166</v>
      </c>
      <c r="E210" s="39"/>
      <c r="F210" s="232" t="s">
        <v>436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166</v>
      </c>
      <c r="AU210" s="16" t="s">
        <v>89</v>
      </c>
    </row>
    <row r="211" spans="1:51" s="13" customFormat="1" ht="12">
      <c r="A211" s="13"/>
      <c r="B211" s="236"/>
      <c r="C211" s="237"/>
      <c r="D211" s="231" t="s">
        <v>168</v>
      </c>
      <c r="E211" s="238" t="s">
        <v>234</v>
      </c>
      <c r="F211" s="239" t="s">
        <v>437</v>
      </c>
      <c r="G211" s="237"/>
      <c r="H211" s="240">
        <v>335.232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168</v>
      </c>
      <c r="AU211" s="246" t="s">
        <v>89</v>
      </c>
      <c r="AV211" s="13" t="s">
        <v>89</v>
      </c>
      <c r="AW211" s="13" t="s">
        <v>36</v>
      </c>
      <c r="AX211" s="13" t="s">
        <v>79</v>
      </c>
      <c r="AY211" s="246" t="s">
        <v>157</v>
      </c>
    </row>
    <row r="212" spans="1:51" s="13" customFormat="1" ht="12">
      <c r="A212" s="13"/>
      <c r="B212" s="236"/>
      <c r="C212" s="237"/>
      <c r="D212" s="231" t="s">
        <v>168</v>
      </c>
      <c r="E212" s="238" t="s">
        <v>236</v>
      </c>
      <c r="F212" s="239" t="s">
        <v>438</v>
      </c>
      <c r="G212" s="237"/>
      <c r="H212" s="240">
        <v>20.701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168</v>
      </c>
      <c r="AU212" s="246" t="s">
        <v>89</v>
      </c>
      <c r="AV212" s="13" t="s">
        <v>89</v>
      </c>
      <c r="AW212" s="13" t="s">
        <v>36</v>
      </c>
      <c r="AX212" s="13" t="s">
        <v>79</v>
      </c>
      <c r="AY212" s="246" t="s">
        <v>157</v>
      </c>
    </row>
    <row r="213" spans="1:51" s="14" customFormat="1" ht="12">
      <c r="A213" s="14"/>
      <c r="B213" s="247"/>
      <c r="C213" s="248"/>
      <c r="D213" s="231" t="s">
        <v>168</v>
      </c>
      <c r="E213" s="249" t="s">
        <v>238</v>
      </c>
      <c r="F213" s="250" t="s">
        <v>170</v>
      </c>
      <c r="G213" s="248"/>
      <c r="H213" s="251">
        <v>355.933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7" t="s">
        <v>168</v>
      </c>
      <c r="AU213" s="257" t="s">
        <v>89</v>
      </c>
      <c r="AV213" s="14" t="s">
        <v>111</v>
      </c>
      <c r="AW213" s="14" t="s">
        <v>36</v>
      </c>
      <c r="AX213" s="14" t="s">
        <v>87</v>
      </c>
      <c r="AY213" s="257" t="s">
        <v>157</v>
      </c>
    </row>
    <row r="214" spans="1:65" s="2" customFormat="1" ht="21.75" customHeight="1">
      <c r="A214" s="37"/>
      <c r="B214" s="38"/>
      <c r="C214" s="262" t="s">
        <v>439</v>
      </c>
      <c r="D214" s="262" t="s">
        <v>440</v>
      </c>
      <c r="E214" s="263" t="s">
        <v>441</v>
      </c>
      <c r="F214" s="264" t="s">
        <v>442</v>
      </c>
      <c r="G214" s="265" t="s">
        <v>295</v>
      </c>
      <c r="H214" s="266">
        <v>341.937</v>
      </c>
      <c r="I214" s="267"/>
      <c r="J214" s="268">
        <f>ROUND(I214*H214,2)</f>
        <v>0</v>
      </c>
      <c r="K214" s="264" t="s">
        <v>164</v>
      </c>
      <c r="L214" s="269"/>
      <c r="M214" s="270" t="s">
        <v>1</v>
      </c>
      <c r="N214" s="271" t="s">
        <v>44</v>
      </c>
      <c r="O214" s="90"/>
      <c r="P214" s="227">
        <f>O214*H214</f>
        <v>0</v>
      </c>
      <c r="Q214" s="227">
        <v>0.134</v>
      </c>
      <c r="R214" s="227">
        <f>Q214*H214</f>
        <v>45.81955800000001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330</v>
      </c>
      <c r="AT214" s="229" t="s">
        <v>440</v>
      </c>
      <c r="AU214" s="229" t="s">
        <v>89</v>
      </c>
      <c r="AY214" s="16" t="s">
        <v>157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87</v>
      </c>
      <c r="BK214" s="230">
        <f>ROUND(I214*H214,2)</f>
        <v>0</v>
      </c>
      <c r="BL214" s="16" t="s">
        <v>111</v>
      </c>
      <c r="BM214" s="229" t="s">
        <v>443</v>
      </c>
    </row>
    <row r="215" spans="1:47" s="2" customFormat="1" ht="12">
      <c r="A215" s="37"/>
      <c r="B215" s="38"/>
      <c r="C215" s="39"/>
      <c r="D215" s="231" t="s">
        <v>166</v>
      </c>
      <c r="E215" s="39"/>
      <c r="F215" s="232" t="s">
        <v>442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166</v>
      </c>
      <c r="AU215" s="16" t="s">
        <v>89</v>
      </c>
    </row>
    <row r="216" spans="1:51" s="13" customFormat="1" ht="12">
      <c r="A216" s="13"/>
      <c r="B216" s="236"/>
      <c r="C216" s="237"/>
      <c r="D216" s="231" t="s">
        <v>168</v>
      </c>
      <c r="E216" s="238" t="s">
        <v>1</v>
      </c>
      <c r="F216" s="239" t="s">
        <v>444</v>
      </c>
      <c r="G216" s="237"/>
      <c r="H216" s="240">
        <v>341.937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168</v>
      </c>
      <c r="AU216" s="246" t="s">
        <v>89</v>
      </c>
      <c r="AV216" s="13" t="s">
        <v>89</v>
      </c>
      <c r="AW216" s="13" t="s">
        <v>36</v>
      </c>
      <c r="AX216" s="13" t="s">
        <v>87</v>
      </c>
      <c r="AY216" s="246" t="s">
        <v>157</v>
      </c>
    </row>
    <row r="217" spans="1:65" s="2" customFormat="1" ht="24.15" customHeight="1">
      <c r="A217" s="37"/>
      <c r="B217" s="38"/>
      <c r="C217" s="262" t="s">
        <v>445</v>
      </c>
      <c r="D217" s="262" t="s">
        <v>440</v>
      </c>
      <c r="E217" s="263" t="s">
        <v>446</v>
      </c>
      <c r="F217" s="264" t="s">
        <v>447</v>
      </c>
      <c r="G217" s="265" t="s">
        <v>295</v>
      </c>
      <c r="H217" s="266">
        <v>21.115</v>
      </c>
      <c r="I217" s="267"/>
      <c r="J217" s="268">
        <f>ROUND(I217*H217,2)</f>
        <v>0</v>
      </c>
      <c r="K217" s="264" t="s">
        <v>164</v>
      </c>
      <c r="L217" s="269"/>
      <c r="M217" s="270" t="s">
        <v>1</v>
      </c>
      <c r="N217" s="271" t="s">
        <v>44</v>
      </c>
      <c r="O217" s="90"/>
      <c r="P217" s="227">
        <f>O217*H217</f>
        <v>0</v>
      </c>
      <c r="Q217" s="227">
        <v>0.131</v>
      </c>
      <c r="R217" s="227">
        <f>Q217*H217</f>
        <v>2.7660649999999998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330</v>
      </c>
      <c r="AT217" s="229" t="s">
        <v>440</v>
      </c>
      <c r="AU217" s="229" t="s">
        <v>89</v>
      </c>
      <c r="AY217" s="16" t="s">
        <v>157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87</v>
      </c>
      <c r="BK217" s="230">
        <f>ROUND(I217*H217,2)</f>
        <v>0</v>
      </c>
      <c r="BL217" s="16" t="s">
        <v>111</v>
      </c>
      <c r="BM217" s="229" t="s">
        <v>448</v>
      </c>
    </row>
    <row r="218" spans="1:47" s="2" customFormat="1" ht="12">
      <c r="A218" s="37"/>
      <c r="B218" s="38"/>
      <c r="C218" s="39"/>
      <c r="D218" s="231" t="s">
        <v>166</v>
      </c>
      <c r="E218" s="39"/>
      <c r="F218" s="232" t="s">
        <v>447</v>
      </c>
      <c r="G218" s="39"/>
      <c r="H218" s="39"/>
      <c r="I218" s="233"/>
      <c r="J218" s="39"/>
      <c r="K218" s="39"/>
      <c r="L218" s="43"/>
      <c r="M218" s="234"/>
      <c r="N218" s="235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166</v>
      </c>
      <c r="AU218" s="16" t="s">
        <v>89</v>
      </c>
    </row>
    <row r="219" spans="1:51" s="13" customFormat="1" ht="12">
      <c r="A219" s="13"/>
      <c r="B219" s="236"/>
      <c r="C219" s="237"/>
      <c r="D219" s="231" t="s">
        <v>168</v>
      </c>
      <c r="E219" s="238" t="s">
        <v>1</v>
      </c>
      <c r="F219" s="239" t="s">
        <v>449</v>
      </c>
      <c r="G219" s="237"/>
      <c r="H219" s="240">
        <v>21.115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168</v>
      </c>
      <c r="AU219" s="246" t="s">
        <v>89</v>
      </c>
      <c r="AV219" s="13" t="s">
        <v>89</v>
      </c>
      <c r="AW219" s="13" t="s">
        <v>36</v>
      </c>
      <c r="AX219" s="13" t="s">
        <v>87</v>
      </c>
      <c r="AY219" s="246" t="s">
        <v>157</v>
      </c>
    </row>
    <row r="220" spans="1:65" s="2" customFormat="1" ht="24.15" customHeight="1">
      <c r="A220" s="37"/>
      <c r="B220" s="38"/>
      <c r="C220" s="218" t="s">
        <v>450</v>
      </c>
      <c r="D220" s="218" t="s">
        <v>160</v>
      </c>
      <c r="E220" s="219" t="s">
        <v>451</v>
      </c>
      <c r="F220" s="220" t="s">
        <v>452</v>
      </c>
      <c r="G220" s="221" t="s">
        <v>295</v>
      </c>
      <c r="H220" s="222">
        <v>666.142</v>
      </c>
      <c r="I220" s="223"/>
      <c r="J220" s="224">
        <f>ROUND(I220*H220,2)</f>
        <v>0</v>
      </c>
      <c r="K220" s="220" t="s">
        <v>164</v>
      </c>
      <c r="L220" s="43"/>
      <c r="M220" s="225" t="s">
        <v>1</v>
      </c>
      <c r="N220" s="226" t="s">
        <v>44</v>
      </c>
      <c r="O220" s="90"/>
      <c r="P220" s="227">
        <f>O220*H220</f>
        <v>0</v>
      </c>
      <c r="Q220" s="227">
        <v>0.11162</v>
      </c>
      <c r="R220" s="227">
        <f>Q220*H220</f>
        <v>74.35477004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111</v>
      </c>
      <c r="AT220" s="229" t="s">
        <v>160</v>
      </c>
      <c r="AU220" s="229" t="s">
        <v>89</v>
      </c>
      <c r="AY220" s="16" t="s">
        <v>157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87</v>
      </c>
      <c r="BK220" s="230">
        <f>ROUND(I220*H220,2)</f>
        <v>0</v>
      </c>
      <c r="BL220" s="16" t="s">
        <v>111</v>
      </c>
      <c r="BM220" s="229" t="s">
        <v>453</v>
      </c>
    </row>
    <row r="221" spans="1:47" s="2" customFormat="1" ht="12">
      <c r="A221" s="37"/>
      <c r="B221" s="38"/>
      <c r="C221" s="39"/>
      <c r="D221" s="231" t="s">
        <v>166</v>
      </c>
      <c r="E221" s="39"/>
      <c r="F221" s="232" t="s">
        <v>454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166</v>
      </c>
      <c r="AU221" s="16" t="s">
        <v>89</v>
      </c>
    </row>
    <row r="222" spans="1:51" s="13" customFormat="1" ht="12">
      <c r="A222" s="13"/>
      <c r="B222" s="236"/>
      <c r="C222" s="237"/>
      <c r="D222" s="231" t="s">
        <v>168</v>
      </c>
      <c r="E222" s="238" t="s">
        <v>220</v>
      </c>
      <c r="F222" s="239" t="s">
        <v>455</v>
      </c>
      <c r="G222" s="237"/>
      <c r="H222" s="240">
        <v>319.984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168</v>
      </c>
      <c r="AU222" s="246" t="s">
        <v>89</v>
      </c>
      <c r="AV222" s="13" t="s">
        <v>89</v>
      </c>
      <c r="AW222" s="13" t="s">
        <v>36</v>
      </c>
      <c r="AX222" s="13" t="s">
        <v>79</v>
      </c>
      <c r="AY222" s="246" t="s">
        <v>157</v>
      </c>
    </row>
    <row r="223" spans="1:51" s="13" customFormat="1" ht="12">
      <c r="A223" s="13"/>
      <c r="B223" s="236"/>
      <c r="C223" s="237"/>
      <c r="D223" s="231" t="s">
        <v>168</v>
      </c>
      <c r="E223" s="238" t="s">
        <v>222</v>
      </c>
      <c r="F223" s="239" t="s">
        <v>456</v>
      </c>
      <c r="G223" s="237"/>
      <c r="H223" s="240">
        <v>146.414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168</v>
      </c>
      <c r="AU223" s="246" t="s">
        <v>89</v>
      </c>
      <c r="AV223" s="13" t="s">
        <v>89</v>
      </c>
      <c r="AW223" s="13" t="s">
        <v>36</v>
      </c>
      <c r="AX223" s="13" t="s">
        <v>79</v>
      </c>
      <c r="AY223" s="246" t="s">
        <v>157</v>
      </c>
    </row>
    <row r="224" spans="1:51" s="13" customFormat="1" ht="12">
      <c r="A224" s="13"/>
      <c r="B224" s="236"/>
      <c r="C224" s="237"/>
      <c r="D224" s="231" t="s">
        <v>168</v>
      </c>
      <c r="E224" s="238" t="s">
        <v>224</v>
      </c>
      <c r="F224" s="239" t="s">
        <v>457</v>
      </c>
      <c r="G224" s="237"/>
      <c r="H224" s="240">
        <v>29.338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168</v>
      </c>
      <c r="AU224" s="246" t="s">
        <v>89</v>
      </c>
      <c r="AV224" s="13" t="s">
        <v>89</v>
      </c>
      <c r="AW224" s="13" t="s">
        <v>36</v>
      </c>
      <c r="AX224" s="13" t="s">
        <v>79</v>
      </c>
      <c r="AY224" s="246" t="s">
        <v>157</v>
      </c>
    </row>
    <row r="225" spans="1:51" s="13" customFormat="1" ht="12">
      <c r="A225" s="13"/>
      <c r="B225" s="236"/>
      <c r="C225" s="237"/>
      <c r="D225" s="231" t="s">
        <v>168</v>
      </c>
      <c r="E225" s="238" t="s">
        <v>230</v>
      </c>
      <c r="F225" s="239" t="s">
        <v>231</v>
      </c>
      <c r="G225" s="237"/>
      <c r="H225" s="240">
        <v>123.635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168</v>
      </c>
      <c r="AU225" s="246" t="s">
        <v>89</v>
      </c>
      <c r="AV225" s="13" t="s">
        <v>89</v>
      </c>
      <c r="AW225" s="13" t="s">
        <v>36</v>
      </c>
      <c r="AX225" s="13" t="s">
        <v>79</v>
      </c>
      <c r="AY225" s="246" t="s">
        <v>157</v>
      </c>
    </row>
    <row r="226" spans="1:51" s="13" customFormat="1" ht="12">
      <c r="A226" s="13"/>
      <c r="B226" s="236"/>
      <c r="C226" s="237"/>
      <c r="D226" s="231" t="s">
        <v>168</v>
      </c>
      <c r="E226" s="238" t="s">
        <v>226</v>
      </c>
      <c r="F226" s="239" t="s">
        <v>458</v>
      </c>
      <c r="G226" s="237"/>
      <c r="H226" s="240">
        <v>44.153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168</v>
      </c>
      <c r="AU226" s="246" t="s">
        <v>89</v>
      </c>
      <c r="AV226" s="13" t="s">
        <v>89</v>
      </c>
      <c r="AW226" s="13" t="s">
        <v>36</v>
      </c>
      <c r="AX226" s="13" t="s">
        <v>79</v>
      </c>
      <c r="AY226" s="246" t="s">
        <v>157</v>
      </c>
    </row>
    <row r="227" spans="1:51" s="13" customFormat="1" ht="12">
      <c r="A227" s="13"/>
      <c r="B227" s="236"/>
      <c r="C227" s="237"/>
      <c r="D227" s="231" t="s">
        <v>168</v>
      </c>
      <c r="E227" s="238" t="s">
        <v>228</v>
      </c>
      <c r="F227" s="239" t="s">
        <v>229</v>
      </c>
      <c r="G227" s="237"/>
      <c r="H227" s="240">
        <v>2.618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168</v>
      </c>
      <c r="AU227" s="246" t="s">
        <v>89</v>
      </c>
      <c r="AV227" s="13" t="s">
        <v>89</v>
      </c>
      <c r="AW227" s="13" t="s">
        <v>36</v>
      </c>
      <c r="AX227" s="13" t="s">
        <v>79</v>
      </c>
      <c r="AY227" s="246" t="s">
        <v>157</v>
      </c>
    </row>
    <row r="228" spans="1:51" s="14" customFormat="1" ht="12">
      <c r="A228" s="14"/>
      <c r="B228" s="247"/>
      <c r="C228" s="248"/>
      <c r="D228" s="231" t="s">
        <v>168</v>
      </c>
      <c r="E228" s="249" t="s">
        <v>248</v>
      </c>
      <c r="F228" s="250" t="s">
        <v>170</v>
      </c>
      <c r="G228" s="248"/>
      <c r="H228" s="251">
        <v>666.142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168</v>
      </c>
      <c r="AU228" s="257" t="s">
        <v>89</v>
      </c>
      <c r="AV228" s="14" t="s">
        <v>111</v>
      </c>
      <c r="AW228" s="14" t="s">
        <v>36</v>
      </c>
      <c r="AX228" s="14" t="s">
        <v>87</v>
      </c>
      <c r="AY228" s="257" t="s">
        <v>157</v>
      </c>
    </row>
    <row r="229" spans="1:65" s="2" customFormat="1" ht="21.75" customHeight="1">
      <c r="A229" s="37"/>
      <c r="B229" s="38"/>
      <c r="C229" s="262" t="s">
        <v>459</v>
      </c>
      <c r="D229" s="262" t="s">
        <v>440</v>
      </c>
      <c r="E229" s="263" t="s">
        <v>460</v>
      </c>
      <c r="F229" s="264" t="s">
        <v>461</v>
      </c>
      <c r="G229" s="265" t="s">
        <v>295</v>
      </c>
      <c r="H229" s="266">
        <v>179.267</v>
      </c>
      <c r="I229" s="267"/>
      <c r="J229" s="268">
        <f>ROUND(I229*H229,2)</f>
        <v>0</v>
      </c>
      <c r="K229" s="264" t="s">
        <v>164</v>
      </c>
      <c r="L229" s="269"/>
      <c r="M229" s="270" t="s">
        <v>1</v>
      </c>
      <c r="N229" s="271" t="s">
        <v>44</v>
      </c>
      <c r="O229" s="90"/>
      <c r="P229" s="227">
        <f>O229*H229</f>
        <v>0</v>
      </c>
      <c r="Q229" s="227">
        <v>0.18135</v>
      </c>
      <c r="R229" s="227">
        <f>Q229*H229</f>
        <v>32.51007045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330</v>
      </c>
      <c r="AT229" s="229" t="s">
        <v>440</v>
      </c>
      <c r="AU229" s="229" t="s">
        <v>89</v>
      </c>
      <c r="AY229" s="16" t="s">
        <v>157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111</v>
      </c>
      <c r="BM229" s="229" t="s">
        <v>462</v>
      </c>
    </row>
    <row r="230" spans="1:47" s="2" customFormat="1" ht="12">
      <c r="A230" s="37"/>
      <c r="B230" s="38"/>
      <c r="C230" s="39"/>
      <c r="D230" s="231" t="s">
        <v>166</v>
      </c>
      <c r="E230" s="39"/>
      <c r="F230" s="232" t="s">
        <v>461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166</v>
      </c>
      <c r="AU230" s="16" t="s">
        <v>89</v>
      </c>
    </row>
    <row r="231" spans="1:51" s="13" customFormat="1" ht="12">
      <c r="A231" s="13"/>
      <c r="B231" s="236"/>
      <c r="C231" s="237"/>
      <c r="D231" s="231" t="s">
        <v>168</v>
      </c>
      <c r="E231" s="238" t="s">
        <v>1</v>
      </c>
      <c r="F231" s="239" t="s">
        <v>463</v>
      </c>
      <c r="G231" s="237"/>
      <c r="H231" s="240">
        <v>179.267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168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157</v>
      </c>
    </row>
    <row r="232" spans="1:65" s="2" customFormat="1" ht="21.75" customHeight="1">
      <c r="A232" s="37"/>
      <c r="B232" s="38"/>
      <c r="C232" s="262" t="s">
        <v>280</v>
      </c>
      <c r="D232" s="262" t="s">
        <v>440</v>
      </c>
      <c r="E232" s="263" t="s">
        <v>464</v>
      </c>
      <c r="F232" s="264" t="s">
        <v>465</v>
      </c>
      <c r="G232" s="265" t="s">
        <v>295</v>
      </c>
      <c r="H232" s="266">
        <v>126.108</v>
      </c>
      <c r="I232" s="267"/>
      <c r="J232" s="268">
        <f>ROUND(I232*H232,2)</f>
        <v>0</v>
      </c>
      <c r="K232" s="264" t="s">
        <v>164</v>
      </c>
      <c r="L232" s="269"/>
      <c r="M232" s="270" t="s">
        <v>1</v>
      </c>
      <c r="N232" s="271" t="s">
        <v>44</v>
      </c>
      <c r="O232" s="90"/>
      <c r="P232" s="227">
        <f>O232*H232</f>
        <v>0</v>
      </c>
      <c r="Q232" s="227">
        <v>0.18135</v>
      </c>
      <c r="R232" s="227">
        <f>Q232*H232</f>
        <v>22.869685800000003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330</v>
      </c>
      <c r="AT232" s="229" t="s">
        <v>440</v>
      </c>
      <c r="AU232" s="229" t="s">
        <v>89</v>
      </c>
      <c r="AY232" s="16" t="s">
        <v>157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111</v>
      </c>
      <c r="BM232" s="229" t="s">
        <v>466</v>
      </c>
    </row>
    <row r="233" spans="1:47" s="2" customFormat="1" ht="12">
      <c r="A233" s="37"/>
      <c r="B233" s="38"/>
      <c r="C233" s="39"/>
      <c r="D233" s="231" t="s">
        <v>166</v>
      </c>
      <c r="E233" s="39"/>
      <c r="F233" s="232" t="s">
        <v>465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166</v>
      </c>
      <c r="AU233" s="16" t="s">
        <v>89</v>
      </c>
    </row>
    <row r="234" spans="1:51" s="13" customFormat="1" ht="12">
      <c r="A234" s="13"/>
      <c r="B234" s="236"/>
      <c r="C234" s="237"/>
      <c r="D234" s="231" t="s">
        <v>168</v>
      </c>
      <c r="E234" s="238" t="s">
        <v>1</v>
      </c>
      <c r="F234" s="239" t="s">
        <v>467</v>
      </c>
      <c r="G234" s="237"/>
      <c r="H234" s="240">
        <v>126.108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168</v>
      </c>
      <c r="AU234" s="246" t="s">
        <v>89</v>
      </c>
      <c r="AV234" s="13" t="s">
        <v>89</v>
      </c>
      <c r="AW234" s="13" t="s">
        <v>36</v>
      </c>
      <c r="AX234" s="13" t="s">
        <v>87</v>
      </c>
      <c r="AY234" s="246" t="s">
        <v>157</v>
      </c>
    </row>
    <row r="235" spans="1:65" s="2" customFormat="1" ht="21.75" customHeight="1">
      <c r="A235" s="37"/>
      <c r="B235" s="38"/>
      <c r="C235" s="262" t="s">
        <v>468</v>
      </c>
      <c r="D235" s="262" t="s">
        <v>440</v>
      </c>
      <c r="E235" s="263" t="s">
        <v>469</v>
      </c>
      <c r="F235" s="264" t="s">
        <v>470</v>
      </c>
      <c r="G235" s="265" t="s">
        <v>295</v>
      </c>
      <c r="H235" s="266">
        <v>326.384</v>
      </c>
      <c r="I235" s="267"/>
      <c r="J235" s="268">
        <f>ROUND(I235*H235,2)</f>
        <v>0</v>
      </c>
      <c r="K235" s="264" t="s">
        <v>164</v>
      </c>
      <c r="L235" s="269"/>
      <c r="M235" s="270" t="s">
        <v>1</v>
      </c>
      <c r="N235" s="271" t="s">
        <v>44</v>
      </c>
      <c r="O235" s="90"/>
      <c r="P235" s="227">
        <f>O235*H235</f>
        <v>0</v>
      </c>
      <c r="Q235" s="227">
        <v>0.176</v>
      </c>
      <c r="R235" s="227">
        <f>Q235*H235</f>
        <v>57.443584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330</v>
      </c>
      <c r="AT235" s="229" t="s">
        <v>440</v>
      </c>
      <c r="AU235" s="229" t="s">
        <v>89</v>
      </c>
      <c r="AY235" s="16" t="s">
        <v>157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111</v>
      </c>
      <c r="BM235" s="229" t="s">
        <v>471</v>
      </c>
    </row>
    <row r="236" spans="1:47" s="2" customFormat="1" ht="12">
      <c r="A236" s="37"/>
      <c r="B236" s="38"/>
      <c r="C236" s="39"/>
      <c r="D236" s="231" t="s">
        <v>166</v>
      </c>
      <c r="E236" s="39"/>
      <c r="F236" s="232" t="s">
        <v>470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166</v>
      </c>
      <c r="AU236" s="16" t="s">
        <v>89</v>
      </c>
    </row>
    <row r="237" spans="1:51" s="13" customFormat="1" ht="12">
      <c r="A237" s="13"/>
      <c r="B237" s="236"/>
      <c r="C237" s="237"/>
      <c r="D237" s="231" t="s">
        <v>168</v>
      </c>
      <c r="E237" s="238" t="s">
        <v>1</v>
      </c>
      <c r="F237" s="239" t="s">
        <v>472</v>
      </c>
      <c r="G237" s="237"/>
      <c r="H237" s="240">
        <v>326.384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168</v>
      </c>
      <c r="AU237" s="246" t="s">
        <v>89</v>
      </c>
      <c r="AV237" s="13" t="s">
        <v>89</v>
      </c>
      <c r="AW237" s="13" t="s">
        <v>36</v>
      </c>
      <c r="AX237" s="13" t="s">
        <v>87</v>
      </c>
      <c r="AY237" s="246" t="s">
        <v>157</v>
      </c>
    </row>
    <row r="238" spans="1:65" s="2" customFormat="1" ht="24.15" customHeight="1">
      <c r="A238" s="37"/>
      <c r="B238" s="38"/>
      <c r="C238" s="262" t="s">
        <v>473</v>
      </c>
      <c r="D238" s="262" t="s">
        <v>440</v>
      </c>
      <c r="E238" s="263" t="s">
        <v>474</v>
      </c>
      <c r="F238" s="264" t="s">
        <v>475</v>
      </c>
      <c r="G238" s="265" t="s">
        <v>295</v>
      </c>
      <c r="H238" s="266">
        <v>45.036</v>
      </c>
      <c r="I238" s="267"/>
      <c r="J238" s="268">
        <f>ROUND(I238*H238,2)</f>
        <v>0</v>
      </c>
      <c r="K238" s="264" t="s">
        <v>164</v>
      </c>
      <c r="L238" s="269"/>
      <c r="M238" s="270" t="s">
        <v>1</v>
      </c>
      <c r="N238" s="271" t="s">
        <v>44</v>
      </c>
      <c r="O238" s="90"/>
      <c r="P238" s="227">
        <f>O238*H238</f>
        <v>0</v>
      </c>
      <c r="Q238" s="227">
        <v>0.175</v>
      </c>
      <c r="R238" s="227">
        <f>Q238*H238</f>
        <v>7.8812999999999995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330</v>
      </c>
      <c r="AT238" s="229" t="s">
        <v>440</v>
      </c>
      <c r="AU238" s="229" t="s">
        <v>89</v>
      </c>
      <c r="AY238" s="16" t="s">
        <v>157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111</v>
      </c>
      <c r="BM238" s="229" t="s">
        <v>476</v>
      </c>
    </row>
    <row r="239" spans="1:47" s="2" customFormat="1" ht="12">
      <c r="A239" s="37"/>
      <c r="B239" s="38"/>
      <c r="C239" s="39"/>
      <c r="D239" s="231" t="s">
        <v>166</v>
      </c>
      <c r="E239" s="39"/>
      <c r="F239" s="232" t="s">
        <v>475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166</v>
      </c>
      <c r="AU239" s="16" t="s">
        <v>89</v>
      </c>
    </row>
    <row r="240" spans="1:51" s="13" customFormat="1" ht="12">
      <c r="A240" s="13"/>
      <c r="B240" s="236"/>
      <c r="C240" s="237"/>
      <c r="D240" s="231" t="s">
        <v>168</v>
      </c>
      <c r="E240" s="238" t="s">
        <v>1</v>
      </c>
      <c r="F240" s="239" t="s">
        <v>477</v>
      </c>
      <c r="G240" s="237"/>
      <c r="H240" s="240">
        <v>45.036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168</v>
      </c>
      <c r="AU240" s="246" t="s">
        <v>89</v>
      </c>
      <c r="AV240" s="13" t="s">
        <v>89</v>
      </c>
      <c r="AW240" s="13" t="s">
        <v>36</v>
      </c>
      <c r="AX240" s="13" t="s">
        <v>87</v>
      </c>
      <c r="AY240" s="246" t="s">
        <v>157</v>
      </c>
    </row>
    <row r="241" spans="1:65" s="2" customFormat="1" ht="24.15" customHeight="1">
      <c r="A241" s="37"/>
      <c r="B241" s="38"/>
      <c r="C241" s="262" t="s">
        <v>478</v>
      </c>
      <c r="D241" s="262" t="s">
        <v>440</v>
      </c>
      <c r="E241" s="263" t="s">
        <v>479</v>
      </c>
      <c r="F241" s="264" t="s">
        <v>480</v>
      </c>
      <c r="G241" s="265" t="s">
        <v>295</v>
      </c>
      <c r="H241" s="266">
        <v>2.67</v>
      </c>
      <c r="I241" s="267"/>
      <c r="J241" s="268">
        <f>ROUND(I241*H241,2)</f>
        <v>0</v>
      </c>
      <c r="K241" s="264" t="s">
        <v>481</v>
      </c>
      <c r="L241" s="269"/>
      <c r="M241" s="270" t="s">
        <v>1</v>
      </c>
      <c r="N241" s="271" t="s">
        <v>44</v>
      </c>
      <c r="O241" s="90"/>
      <c r="P241" s="227">
        <f>O241*H241</f>
        <v>0</v>
      </c>
      <c r="Q241" s="227">
        <v>0.1852</v>
      </c>
      <c r="R241" s="227">
        <f>Q241*H241</f>
        <v>0.494484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330</v>
      </c>
      <c r="AT241" s="229" t="s">
        <v>440</v>
      </c>
      <c r="AU241" s="229" t="s">
        <v>89</v>
      </c>
      <c r="AY241" s="16" t="s">
        <v>157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87</v>
      </c>
      <c r="BK241" s="230">
        <f>ROUND(I241*H241,2)</f>
        <v>0</v>
      </c>
      <c r="BL241" s="16" t="s">
        <v>111</v>
      </c>
      <c r="BM241" s="229" t="s">
        <v>482</v>
      </c>
    </row>
    <row r="242" spans="1:47" s="2" customFormat="1" ht="12">
      <c r="A242" s="37"/>
      <c r="B242" s="38"/>
      <c r="C242" s="39"/>
      <c r="D242" s="231" t="s">
        <v>166</v>
      </c>
      <c r="E242" s="39"/>
      <c r="F242" s="232" t="s">
        <v>475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166</v>
      </c>
      <c r="AU242" s="16" t="s">
        <v>89</v>
      </c>
    </row>
    <row r="243" spans="1:51" s="13" customFormat="1" ht="12">
      <c r="A243" s="13"/>
      <c r="B243" s="236"/>
      <c r="C243" s="237"/>
      <c r="D243" s="231" t="s">
        <v>168</v>
      </c>
      <c r="E243" s="238" t="s">
        <v>1</v>
      </c>
      <c r="F243" s="239" t="s">
        <v>483</v>
      </c>
      <c r="G243" s="237"/>
      <c r="H243" s="240">
        <v>2.67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168</v>
      </c>
      <c r="AU243" s="246" t="s">
        <v>89</v>
      </c>
      <c r="AV243" s="13" t="s">
        <v>89</v>
      </c>
      <c r="AW243" s="13" t="s">
        <v>36</v>
      </c>
      <c r="AX243" s="13" t="s">
        <v>87</v>
      </c>
      <c r="AY243" s="246" t="s">
        <v>157</v>
      </c>
    </row>
    <row r="244" spans="1:65" s="2" customFormat="1" ht="24.15" customHeight="1">
      <c r="A244" s="37"/>
      <c r="B244" s="38"/>
      <c r="C244" s="218" t="s">
        <v>484</v>
      </c>
      <c r="D244" s="218" t="s">
        <v>160</v>
      </c>
      <c r="E244" s="219" t="s">
        <v>485</v>
      </c>
      <c r="F244" s="220" t="s">
        <v>486</v>
      </c>
      <c r="G244" s="221" t="s">
        <v>295</v>
      </c>
      <c r="H244" s="222">
        <v>322.091</v>
      </c>
      <c r="I244" s="223"/>
      <c r="J244" s="224">
        <f>ROUND(I244*H244,2)</f>
        <v>0</v>
      </c>
      <c r="K244" s="220" t="s">
        <v>164</v>
      </c>
      <c r="L244" s="43"/>
      <c r="M244" s="225" t="s">
        <v>1</v>
      </c>
      <c r="N244" s="226" t="s">
        <v>44</v>
      </c>
      <c r="O244" s="90"/>
      <c r="P244" s="227">
        <f>O244*H244</f>
        <v>0</v>
      </c>
      <c r="Q244" s="227">
        <v>0.098</v>
      </c>
      <c r="R244" s="227">
        <f>Q244*H244</f>
        <v>31.564918000000002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111</v>
      </c>
      <c r="AT244" s="229" t="s">
        <v>160</v>
      </c>
      <c r="AU244" s="229" t="s">
        <v>89</v>
      </c>
      <c r="AY244" s="16" t="s">
        <v>157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111</v>
      </c>
      <c r="BM244" s="229" t="s">
        <v>487</v>
      </c>
    </row>
    <row r="245" spans="1:47" s="2" customFormat="1" ht="12">
      <c r="A245" s="37"/>
      <c r="B245" s="38"/>
      <c r="C245" s="39"/>
      <c r="D245" s="231" t="s">
        <v>166</v>
      </c>
      <c r="E245" s="39"/>
      <c r="F245" s="232" t="s">
        <v>488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166</v>
      </c>
      <c r="AU245" s="16" t="s">
        <v>89</v>
      </c>
    </row>
    <row r="246" spans="1:51" s="13" customFormat="1" ht="12">
      <c r="A246" s="13"/>
      <c r="B246" s="236"/>
      <c r="C246" s="237"/>
      <c r="D246" s="231" t="s">
        <v>168</v>
      </c>
      <c r="E246" s="238" t="s">
        <v>232</v>
      </c>
      <c r="F246" s="239" t="s">
        <v>233</v>
      </c>
      <c r="G246" s="237"/>
      <c r="H246" s="240">
        <v>322.091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168</v>
      </c>
      <c r="AU246" s="246" t="s">
        <v>89</v>
      </c>
      <c r="AV246" s="13" t="s">
        <v>89</v>
      </c>
      <c r="AW246" s="13" t="s">
        <v>36</v>
      </c>
      <c r="AX246" s="13" t="s">
        <v>87</v>
      </c>
      <c r="AY246" s="246" t="s">
        <v>157</v>
      </c>
    </row>
    <row r="247" spans="1:65" s="2" customFormat="1" ht="24.15" customHeight="1">
      <c r="A247" s="37"/>
      <c r="B247" s="38"/>
      <c r="C247" s="262" t="s">
        <v>489</v>
      </c>
      <c r="D247" s="262" t="s">
        <v>440</v>
      </c>
      <c r="E247" s="263" t="s">
        <v>490</v>
      </c>
      <c r="F247" s="264" t="s">
        <v>491</v>
      </c>
      <c r="G247" s="265" t="s">
        <v>295</v>
      </c>
      <c r="H247" s="266">
        <v>328.533</v>
      </c>
      <c r="I247" s="267"/>
      <c r="J247" s="268">
        <f>ROUND(I247*H247,2)</f>
        <v>0</v>
      </c>
      <c r="K247" s="264" t="s">
        <v>481</v>
      </c>
      <c r="L247" s="269"/>
      <c r="M247" s="270" t="s">
        <v>1</v>
      </c>
      <c r="N247" s="271" t="s">
        <v>44</v>
      </c>
      <c r="O247" s="90"/>
      <c r="P247" s="227">
        <f>O247*H247</f>
        <v>0</v>
      </c>
      <c r="Q247" s="227">
        <v>0.1486</v>
      </c>
      <c r="R247" s="227">
        <f>Q247*H247</f>
        <v>48.8200038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330</v>
      </c>
      <c r="AT247" s="229" t="s">
        <v>440</v>
      </c>
      <c r="AU247" s="229" t="s">
        <v>89</v>
      </c>
      <c r="AY247" s="16" t="s">
        <v>157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87</v>
      </c>
      <c r="BK247" s="230">
        <f>ROUND(I247*H247,2)</f>
        <v>0</v>
      </c>
      <c r="BL247" s="16" t="s">
        <v>111</v>
      </c>
      <c r="BM247" s="229" t="s">
        <v>492</v>
      </c>
    </row>
    <row r="248" spans="1:47" s="2" customFormat="1" ht="12">
      <c r="A248" s="37"/>
      <c r="B248" s="38"/>
      <c r="C248" s="39"/>
      <c r="D248" s="231" t="s">
        <v>166</v>
      </c>
      <c r="E248" s="39"/>
      <c r="F248" s="232" t="s">
        <v>470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166</v>
      </c>
      <c r="AU248" s="16" t="s">
        <v>89</v>
      </c>
    </row>
    <row r="249" spans="1:51" s="13" customFormat="1" ht="12">
      <c r="A249" s="13"/>
      <c r="B249" s="236"/>
      <c r="C249" s="237"/>
      <c r="D249" s="231" t="s">
        <v>168</v>
      </c>
      <c r="E249" s="238" t="s">
        <v>1</v>
      </c>
      <c r="F249" s="239" t="s">
        <v>493</v>
      </c>
      <c r="G249" s="237"/>
      <c r="H249" s="240">
        <v>328.533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168</v>
      </c>
      <c r="AU249" s="246" t="s">
        <v>89</v>
      </c>
      <c r="AV249" s="13" t="s">
        <v>89</v>
      </c>
      <c r="AW249" s="13" t="s">
        <v>36</v>
      </c>
      <c r="AX249" s="13" t="s">
        <v>87</v>
      </c>
      <c r="AY249" s="246" t="s">
        <v>157</v>
      </c>
    </row>
    <row r="250" spans="1:63" s="12" customFormat="1" ht="22.8" customHeight="1">
      <c r="A250" s="12"/>
      <c r="B250" s="202"/>
      <c r="C250" s="203"/>
      <c r="D250" s="204" t="s">
        <v>78</v>
      </c>
      <c r="E250" s="216" t="s">
        <v>330</v>
      </c>
      <c r="F250" s="216" t="s">
        <v>494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SUM(P251:P303)</f>
        <v>0</v>
      </c>
      <c r="Q250" s="210"/>
      <c r="R250" s="211">
        <f>SUM(R251:R303)</f>
        <v>10.36123</v>
      </c>
      <c r="S250" s="210"/>
      <c r="T250" s="212">
        <f>SUM(T251:T303)</f>
        <v>5.0884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87</v>
      </c>
      <c r="AT250" s="214" t="s">
        <v>78</v>
      </c>
      <c r="AU250" s="214" t="s">
        <v>87</v>
      </c>
      <c r="AY250" s="213" t="s">
        <v>157</v>
      </c>
      <c r="BK250" s="215">
        <f>SUM(BK251:BK303)</f>
        <v>0</v>
      </c>
    </row>
    <row r="251" spans="1:65" s="2" customFormat="1" ht="24.15" customHeight="1">
      <c r="A251" s="37"/>
      <c r="B251" s="38"/>
      <c r="C251" s="218" t="s">
        <v>495</v>
      </c>
      <c r="D251" s="218" t="s">
        <v>160</v>
      </c>
      <c r="E251" s="219" t="s">
        <v>496</v>
      </c>
      <c r="F251" s="220" t="s">
        <v>497</v>
      </c>
      <c r="G251" s="221" t="s">
        <v>327</v>
      </c>
      <c r="H251" s="222">
        <v>25</v>
      </c>
      <c r="I251" s="223"/>
      <c r="J251" s="224">
        <f>ROUND(I251*H251,2)</f>
        <v>0</v>
      </c>
      <c r="K251" s="220" t="s">
        <v>164</v>
      </c>
      <c r="L251" s="43"/>
      <c r="M251" s="225" t="s">
        <v>1</v>
      </c>
      <c r="N251" s="226" t="s">
        <v>44</v>
      </c>
      <c r="O251" s="90"/>
      <c r="P251" s="227">
        <f>O251*H251</f>
        <v>0</v>
      </c>
      <c r="Q251" s="227">
        <v>0.00276</v>
      </c>
      <c r="R251" s="227">
        <f>Q251*H251</f>
        <v>0.06899999999999999</v>
      </c>
      <c r="S251" s="227">
        <v>0</v>
      </c>
      <c r="T251" s="228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9" t="s">
        <v>111</v>
      </c>
      <c r="AT251" s="229" t="s">
        <v>160</v>
      </c>
      <c r="AU251" s="229" t="s">
        <v>89</v>
      </c>
      <c r="AY251" s="16" t="s">
        <v>157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87</v>
      </c>
      <c r="BK251" s="230">
        <f>ROUND(I251*H251,2)</f>
        <v>0</v>
      </c>
      <c r="BL251" s="16" t="s">
        <v>111</v>
      </c>
      <c r="BM251" s="229" t="s">
        <v>498</v>
      </c>
    </row>
    <row r="252" spans="1:47" s="2" customFormat="1" ht="12">
      <c r="A252" s="37"/>
      <c r="B252" s="38"/>
      <c r="C252" s="39"/>
      <c r="D252" s="231" t="s">
        <v>166</v>
      </c>
      <c r="E252" s="39"/>
      <c r="F252" s="232" t="s">
        <v>499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166</v>
      </c>
      <c r="AU252" s="16" t="s">
        <v>89</v>
      </c>
    </row>
    <row r="253" spans="1:51" s="13" customFormat="1" ht="12">
      <c r="A253" s="13"/>
      <c r="B253" s="236"/>
      <c r="C253" s="237"/>
      <c r="D253" s="231" t="s">
        <v>168</v>
      </c>
      <c r="E253" s="238" t="s">
        <v>203</v>
      </c>
      <c r="F253" s="239" t="s">
        <v>500</v>
      </c>
      <c r="G253" s="237"/>
      <c r="H253" s="240">
        <v>25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168</v>
      </c>
      <c r="AU253" s="246" t="s">
        <v>89</v>
      </c>
      <c r="AV253" s="13" t="s">
        <v>89</v>
      </c>
      <c r="AW253" s="13" t="s">
        <v>36</v>
      </c>
      <c r="AX253" s="13" t="s">
        <v>87</v>
      </c>
      <c r="AY253" s="246" t="s">
        <v>157</v>
      </c>
    </row>
    <row r="254" spans="1:65" s="2" customFormat="1" ht="33" customHeight="1">
      <c r="A254" s="37"/>
      <c r="B254" s="38"/>
      <c r="C254" s="218" t="s">
        <v>501</v>
      </c>
      <c r="D254" s="218" t="s">
        <v>160</v>
      </c>
      <c r="E254" s="219" t="s">
        <v>502</v>
      </c>
      <c r="F254" s="220" t="s">
        <v>503</v>
      </c>
      <c r="G254" s="221" t="s">
        <v>163</v>
      </c>
      <c r="H254" s="222">
        <v>24</v>
      </c>
      <c r="I254" s="223"/>
      <c r="J254" s="224">
        <f>ROUND(I254*H254,2)</f>
        <v>0</v>
      </c>
      <c r="K254" s="220" t="s">
        <v>164</v>
      </c>
      <c r="L254" s="43"/>
      <c r="M254" s="225" t="s">
        <v>1</v>
      </c>
      <c r="N254" s="226" t="s">
        <v>44</v>
      </c>
      <c r="O254" s="90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111</v>
      </c>
      <c r="AT254" s="229" t="s">
        <v>160</v>
      </c>
      <c r="AU254" s="229" t="s">
        <v>89</v>
      </c>
      <c r="AY254" s="16" t="s">
        <v>157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87</v>
      </c>
      <c r="BK254" s="230">
        <f>ROUND(I254*H254,2)</f>
        <v>0</v>
      </c>
      <c r="BL254" s="16" t="s">
        <v>111</v>
      </c>
      <c r="BM254" s="229" t="s">
        <v>504</v>
      </c>
    </row>
    <row r="255" spans="1:47" s="2" customFormat="1" ht="12">
      <c r="A255" s="37"/>
      <c r="B255" s="38"/>
      <c r="C255" s="39"/>
      <c r="D255" s="231" t="s">
        <v>166</v>
      </c>
      <c r="E255" s="39"/>
      <c r="F255" s="232" t="s">
        <v>505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166</v>
      </c>
      <c r="AU255" s="16" t="s">
        <v>89</v>
      </c>
    </row>
    <row r="256" spans="1:65" s="2" customFormat="1" ht="16.5" customHeight="1">
      <c r="A256" s="37"/>
      <c r="B256" s="38"/>
      <c r="C256" s="262" t="s">
        <v>506</v>
      </c>
      <c r="D256" s="262" t="s">
        <v>440</v>
      </c>
      <c r="E256" s="263" t="s">
        <v>507</v>
      </c>
      <c r="F256" s="264" t="s">
        <v>508</v>
      </c>
      <c r="G256" s="265" t="s">
        <v>163</v>
      </c>
      <c r="H256" s="266">
        <v>8</v>
      </c>
      <c r="I256" s="267"/>
      <c r="J256" s="268">
        <f>ROUND(I256*H256,2)</f>
        <v>0</v>
      </c>
      <c r="K256" s="264" t="s">
        <v>164</v>
      </c>
      <c r="L256" s="269"/>
      <c r="M256" s="270" t="s">
        <v>1</v>
      </c>
      <c r="N256" s="271" t="s">
        <v>44</v>
      </c>
      <c r="O256" s="90"/>
      <c r="P256" s="227">
        <f>O256*H256</f>
        <v>0</v>
      </c>
      <c r="Q256" s="227">
        <v>0.00054</v>
      </c>
      <c r="R256" s="227">
        <f>Q256*H256</f>
        <v>0.00432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330</v>
      </c>
      <c r="AT256" s="229" t="s">
        <v>440</v>
      </c>
      <c r="AU256" s="229" t="s">
        <v>89</v>
      </c>
      <c r="AY256" s="16" t="s">
        <v>157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87</v>
      </c>
      <c r="BK256" s="230">
        <f>ROUND(I256*H256,2)</f>
        <v>0</v>
      </c>
      <c r="BL256" s="16" t="s">
        <v>111</v>
      </c>
      <c r="BM256" s="229" t="s">
        <v>509</v>
      </c>
    </row>
    <row r="257" spans="1:47" s="2" customFormat="1" ht="12">
      <c r="A257" s="37"/>
      <c r="B257" s="38"/>
      <c r="C257" s="39"/>
      <c r="D257" s="231" t="s">
        <v>166</v>
      </c>
      <c r="E257" s="39"/>
      <c r="F257" s="232" t="s">
        <v>508</v>
      </c>
      <c r="G257" s="39"/>
      <c r="H257" s="39"/>
      <c r="I257" s="233"/>
      <c r="J257" s="39"/>
      <c r="K257" s="39"/>
      <c r="L257" s="43"/>
      <c r="M257" s="234"/>
      <c r="N257" s="23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166</v>
      </c>
      <c r="AU257" s="16" t="s">
        <v>89</v>
      </c>
    </row>
    <row r="258" spans="1:51" s="13" customFormat="1" ht="12">
      <c r="A258" s="13"/>
      <c r="B258" s="236"/>
      <c r="C258" s="237"/>
      <c r="D258" s="231" t="s">
        <v>168</v>
      </c>
      <c r="E258" s="238" t="s">
        <v>1</v>
      </c>
      <c r="F258" s="239" t="s">
        <v>510</v>
      </c>
      <c r="G258" s="237"/>
      <c r="H258" s="240">
        <v>8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168</v>
      </c>
      <c r="AU258" s="246" t="s">
        <v>89</v>
      </c>
      <c r="AV258" s="13" t="s">
        <v>89</v>
      </c>
      <c r="AW258" s="13" t="s">
        <v>36</v>
      </c>
      <c r="AX258" s="13" t="s">
        <v>87</v>
      </c>
      <c r="AY258" s="246" t="s">
        <v>157</v>
      </c>
    </row>
    <row r="259" spans="1:65" s="2" customFormat="1" ht="16.5" customHeight="1">
      <c r="A259" s="37"/>
      <c r="B259" s="38"/>
      <c r="C259" s="262" t="s">
        <v>511</v>
      </c>
      <c r="D259" s="262" t="s">
        <v>440</v>
      </c>
      <c r="E259" s="263" t="s">
        <v>512</v>
      </c>
      <c r="F259" s="264" t="s">
        <v>513</v>
      </c>
      <c r="G259" s="265" t="s">
        <v>163</v>
      </c>
      <c r="H259" s="266">
        <v>15</v>
      </c>
      <c r="I259" s="267"/>
      <c r="J259" s="268">
        <f>ROUND(I259*H259,2)</f>
        <v>0</v>
      </c>
      <c r="K259" s="264" t="s">
        <v>164</v>
      </c>
      <c r="L259" s="269"/>
      <c r="M259" s="270" t="s">
        <v>1</v>
      </c>
      <c r="N259" s="271" t="s">
        <v>44</v>
      </c>
      <c r="O259" s="90"/>
      <c r="P259" s="227">
        <f>O259*H259</f>
        <v>0</v>
      </c>
      <c r="Q259" s="227">
        <v>0.00065</v>
      </c>
      <c r="R259" s="227">
        <f>Q259*H259</f>
        <v>0.00975</v>
      </c>
      <c r="S259" s="227">
        <v>0</v>
      </c>
      <c r="T259" s="228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9" t="s">
        <v>330</v>
      </c>
      <c r="AT259" s="229" t="s">
        <v>440</v>
      </c>
      <c r="AU259" s="229" t="s">
        <v>89</v>
      </c>
      <c r="AY259" s="16" t="s">
        <v>157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87</v>
      </c>
      <c r="BK259" s="230">
        <f>ROUND(I259*H259,2)</f>
        <v>0</v>
      </c>
      <c r="BL259" s="16" t="s">
        <v>111</v>
      </c>
      <c r="BM259" s="229" t="s">
        <v>514</v>
      </c>
    </row>
    <row r="260" spans="1:47" s="2" customFormat="1" ht="12">
      <c r="A260" s="37"/>
      <c r="B260" s="38"/>
      <c r="C260" s="39"/>
      <c r="D260" s="231" t="s">
        <v>166</v>
      </c>
      <c r="E260" s="39"/>
      <c r="F260" s="232" t="s">
        <v>513</v>
      </c>
      <c r="G260" s="39"/>
      <c r="H260" s="39"/>
      <c r="I260" s="233"/>
      <c r="J260" s="39"/>
      <c r="K260" s="39"/>
      <c r="L260" s="43"/>
      <c r="M260" s="234"/>
      <c r="N260" s="235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166</v>
      </c>
      <c r="AU260" s="16" t="s">
        <v>89</v>
      </c>
    </row>
    <row r="261" spans="1:51" s="13" customFormat="1" ht="12">
      <c r="A261" s="13"/>
      <c r="B261" s="236"/>
      <c r="C261" s="237"/>
      <c r="D261" s="231" t="s">
        <v>168</v>
      </c>
      <c r="E261" s="238" t="s">
        <v>1</v>
      </c>
      <c r="F261" s="239" t="s">
        <v>515</v>
      </c>
      <c r="G261" s="237"/>
      <c r="H261" s="240">
        <v>15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168</v>
      </c>
      <c r="AU261" s="246" t="s">
        <v>89</v>
      </c>
      <c r="AV261" s="13" t="s">
        <v>89</v>
      </c>
      <c r="AW261" s="13" t="s">
        <v>36</v>
      </c>
      <c r="AX261" s="13" t="s">
        <v>87</v>
      </c>
      <c r="AY261" s="246" t="s">
        <v>157</v>
      </c>
    </row>
    <row r="262" spans="1:65" s="2" customFormat="1" ht="16.5" customHeight="1">
      <c r="A262" s="37"/>
      <c r="B262" s="38"/>
      <c r="C262" s="262" t="s">
        <v>516</v>
      </c>
      <c r="D262" s="262" t="s">
        <v>440</v>
      </c>
      <c r="E262" s="263" t="s">
        <v>517</v>
      </c>
      <c r="F262" s="264" t="s">
        <v>518</v>
      </c>
      <c r="G262" s="265" t="s">
        <v>163</v>
      </c>
      <c r="H262" s="266">
        <v>1</v>
      </c>
      <c r="I262" s="267"/>
      <c r="J262" s="268">
        <f>ROUND(I262*H262,2)</f>
        <v>0</v>
      </c>
      <c r="K262" s="264" t="s">
        <v>164</v>
      </c>
      <c r="L262" s="269"/>
      <c r="M262" s="270" t="s">
        <v>1</v>
      </c>
      <c r="N262" s="271" t="s">
        <v>44</v>
      </c>
      <c r="O262" s="90"/>
      <c r="P262" s="227">
        <f>O262*H262</f>
        <v>0</v>
      </c>
      <c r="Q262" s="227">
        <v>0.00088</v>
      </c>
      <c r="R262" s="227">
        <f>Q262*H262</f>
        <v>0.00088</v>
      </c>
      <c r="S262" s="227">
        <v>0</v>
      </c>
      <c r="T262" s="228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9" t="s">
        <v>330</v>
      </c>
      <c r="AT262" s="229" t="s">
        <v>440</v>
      </c>
      <c r="AU262" s="229" t="s">
        <v>89</v>
      </c>
      <c r="AY262" s="16" t="s">
        <v>157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87</v>
      </c>
      <c r="BK262" s="230">
        <f>ROUND(I262*H262,2)</f>
        <v>0</v>
      </c>
      <c r="BL262" s="16" t="s">
        <v>111</v>
      </c>
      <c r="BM262" s="229" t="s">
        <v>519</v>
      </c>
    </row>
    <row r="263" spans="1:47" s="2" customFormat="1" ht="12">
      <c r="A263" s="37"/>
      <c r="B263" s="38"/>
      <c r="C263" s="39"/>
      <c r="D263" s="231" t="s">
        <v>166</v>
      </c>
      <c r="E263" s="39"/>
      <c r="F263" s="232" t="s">
        <v>518</v>
      </c>
      <c r="G263" s="39"/>
      <c r="H263" s="39"/>
      <c r="I263" s="233"/>
      <c r="J263" s="39"/>
      <c r="K263" s="39"/>
      <c r="L263" s="43"/>
      <c r="M263" s="234"/>
      <c r="N263" s="235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166</v>
      </c>
      <c r="AU263" s="16" t="s">
        <v>89</v>
      </c>
    </row>
    <row r="264" spans="1:65" s="2" customFormat="1" ht="24.15" customHeight="1">
      <c r="A264" s="37"/>
      <c r="B264" s="38"/>
      <c r="C264" s="218" t="s">
        <v>520</v>
      </c>
      <c r="D264" s="218" t="s">
        <v>160</v>
      </c>
      <c r="E264" s="219" t="s">
        <v>521</v>
      </c>
      <c r="F264" s="220" t="s">
        <v>522</v>
      </c>
      <c r="G264" s="221" t="s">
        <v>337</v>
      </c>
      <c r="H264" s="222">
        <v>2.52</v>
      </c>
      <c r="I264" s="223"/>
      <c r="J264" s="224">
        <f>ROUND(I264*H264,2)</f>
        <v>0</v>
      </c>
      <c r="K264" s="220" t="s">
        <v>164</v>
      </c>
      <c r="L264" s="43"/>
      <c r="M264" s="225" t="s">
        <v>1</v>
      </c>
      <c r="N264" s="226" t="s">
        <v>44</v>
      </c>
      <c r="O264" s="90"/>
      <c r="P264" s="227">
        <f>O264*H264</f>
        <v>0</v>
      </c>
      <c r="Q264" s="227">
        <v>0</v>
      </c>
      <c r="R264" s="227">
        <f>Q264*H264</f>
        <v>0</v>
      </c>
      <c r="S264" s="227">
        <v>1.92</v>
      </c>
      <c r="T264" s="228">
        <f>S264*H264</f>
        <v>4.8384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9" t="s">
        <v>111</v>
      </c>
      <c r="AT264" s="229" t="s">
        <v>160</v>
      </c>
      <c r="AU264" s="229" t="s">
        <v>89</v>
      </c>
      <c r="AY264" s="16" t="s">
        <v>157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87</v>
      </c>
      <c r="BK264" s="230">
        <f>ROUND(I264*H264,2)</f>
        <v>0</v>
      </c>
      <c r="BL264" s="16" t="s">
        <v>111</v>
      </c>
      <c r="BM264" s="229" t="s">
        <v>523</v>
      </c>
    </row>
    <row r="265" spans="1:47" s="2" customFormat="1" ht="12">
      <c r="A265" s="37"/>
      <c r="B265" s="38"/>
      <c r="C265" s="39"/>
      <c r="D265" s="231" t="s">
        <v>166</v>
      </c>
      <c r="E265" s="39"/>
      <c r="F265" s="232" t="s">
        <v>524</v>
      </c>
      <c r="G265" s="39"/>
      <c r="H265" s="39"/>
      <c r="I265" s="233"/>
      <c r="J265" s="39"/>
      <c r="K265" s="39"/>
      <c r="L265" s="43"/>
      <c r="M265" s="234"/>
      <c r="N265" s="235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166</v>
      </c>
      <c r="AU265" s="16" t="s">
        <v>89</v>
      </c>
    </row>
    <row r="266" spans="1:51" s="13" customFormat="1" ht="12">
      <c r="A266" s="13"/>
      <c r="B266" s="236"/>
      <c r="C266" s="237"/>
      <c r="D266" s="231" t="s">
        <v>168</v>
      </c>
      <c r="E266" s="238" t="s">
        <v>1</v>
      </c>
      <c r="F266" s="239" t="s">
        <v>525</v>
      </c>
      <c r="G266" s="237"/>
      <c r="H266" s="240">
        <v>2.52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168</v>
      </c>
      <c r="AU266" s="246" t="s">
        <v>89</v>
      </c>
      <c r="AV266" s="13" t="s">
        <v>89</v>
      </c>
      <c r="AW266" s="13" t="s">
        <v>36</v>
      </c>
      <c r="AX266" s="13" t="s">
        <v>87</v>
      </c>
      <c r="AY266" s="246" t="s">
        <v>157</v>
      </c>
    </row>
    <row r="267" spans="1:65" s="2" customFormat="1" ht="24.15" customHeight="1">
      <c r="A267" s="37"/>
      <c r="B267" s="38"/>
      <c r="C267" s="218" t="s">
        <v>526</v>
      </c>
      <c r="D267" s="218" t="s">
        <v>160</v>
      </c>
      <c r="E267" s="219" t="s">
        <v>527</v>
      </c>
      <c r="F267" s="220" t="s">
        <v>528</v>
      </c>
      <c r="G267" s="221" t="s">
        <v>163</v>
      </c>
      <c r="H267" s="222">
        <v>4</v>
      </c>
      <c r="I267" s="223"/>
      <c r="J267" s="224">
        <f>ROUND(I267*H267,2)</f>
        <v>0</v>
      </c>
      <c r="K267" s="220" t="s">
        <v>164</v>
      </c>
      <c r="L267" s="43"/>
      <c r="M267" s="225" t="s">
        <v>1</v>
      </c>
      <c r="N267" s="226" t="s">
        <v>44</v>
      </c>
      <c r="O267" s="90"/>
      <c r="P267" s="227">
        <f>O267*H267</f>
        <v>0</v>
      </c>
      <c r="Q267" s="227">
        <v>0.12422</v>
      </c>
      <c r="R267" s="227">
        <f>Q267*H267</f>
        <v>0.49688</v>
      </c>
      <c r="S267" s="227">
        <v>0</v>
      </c>
      <c r="T267" s="228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9" t="s">
        <v>111</v>
      </c>
      <c r="AT267" s="229" t="s">
        <v>160</v>
      </c>
      <c r="AU267" s="229" t="s">
        <v>89</v>
      </c>
      <c r="AY267" s="16" t="s">
        <v>157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6" t="s">
        <v>87</v>
      </c>
      <c r="BK267" s="230">
        <f>ROUND(I267*H267,2)</f>
        <v>0</v>
      </c>
      <c r="BL267" s="16" t="s">
        <v>111</v>
      </c>
      <c r="BM267" s="229" t="s">
        <v>529</v>
      </c>
    </row>
    <row r="268" spans="1:47" s="2" customFormat="1" ht="12">
      <c r="A268" s="37"/>
      <c r="B268" s="38"/>
      <c r="C268" s="39"/>
      <c r="D268" s="231" t="s">
        <v>166</v>
      </c>
      <c r="E268" s="39"/>
      <c r="F268" s="232" t="s">
        <v>530</v>
      </c>
      <c r="G268" s="39"/>
      <c r="H268" s="39"/>
      <c r="I268" s="233"/>
      <c r="J268" s="39"/>
      <c r="K268" s="39"/>
      <c r="L268" s="43"/>
      <c r="M268" s="234"/>
      <c r="N268" s="235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166</v>
      </c>
      <c r="AU268" s="16" t="s">
        <v>89</v>
      </c>
    </row>
    <row r="269" spans="1:51" s="13" customFormat="1" ht="12">
      <c r="A269" s="13"/>
      <c r="B269" s="236"/>
      <c r="C269" s="237"/>
      <c r="D269" s="231" t="s">
        <v>168</v>
      </c>
      <c r="E269" s="238" t="s">
        <v>202</v>
      </c>
      <c r="F269" s="239" t="s">
        <v>111</v>
      </c>
      <c r="G269" s="237"/>
      <c r="H269" s="240">
        <v>4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168</v>
      </c>
      <c r="AU269" s="246" t="s">
        <v>89</v>
      </c>
      <c r="AV269" s="13" t="s">
        <v>89</v>
      </c>
      <c r="AW269" s="13" t="s">
        <v>36</v>
      </c>
      <c r="AX269" s="13" t="s">
        <v>87</v>
      </c>
      <c r="AY269" s="246" t="s">
        <v>157</v>
      </c>
    </row>
    <row r="270" spans="1:65" s="2" customFormat="1" ht="24.15" customHeight="1">
      <c r="A270" s="37"/>
      <c r="B270" s="38"/>
      <c r="C270" s="262" t="s">
        <v>531</v>
      </c>
      <c r="D270" s="262" t="s">
        <v>440</v>
      </c>
      <c r="E270" s="263" t="s">
        <v>532</v>
      </c>
      <c r="F270" s="264" t="s">
        <v>533</v>
      </c>
      <c r="G270" s="265" t="s">
        <v>163</v>
      </c>
      <c r="H270" s="266">
        <v>4</v>
      </c>
      <c r="I270" s="267"/>
      <c r="J270" s="268">
        <f>ROUND(I270*H270,2)</f>
        <v>0</v>
      </c>
      <c r="K270" s="264" t="s">
        <v>164</v>
      </c>
      <c r="L270" s="269"/>
      <c r="M270" s="270" t="s">
        <v>1</v>
      </c>
      <c r="N270" s="271" t="s">
        <v>44</v>
      </c>
      <c r="O270" s="90"/>
      <c r="P270" s="227">
        <f>O270*H270</f>
        <v>0</v>
      </c>
      <c r="Q270" s="227">
        <v>0.072</v>
      </c>
      <c r="R270" s="227">
        <f>Q270*H270</f>
        <v>0.288</v>
      </c>
      <c r="S270" s="227">
        <v>0</v>
      </c>
      <c r="T270" s="228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9" t="s">
        <v>330</v>
      </c>
      <c r="AT270" s="229" t="s">
        <v>440</v>
      </c>
      <c r="AU270" s="229" t="s">
        <v>89</v>
      </c>
      <c r="AY270" s="16" t="s">
        <v>157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87</v>
      </c>
      <c r="BK270" s="230">
        <f>ROUND(I270*H270,2)</f>
        <v>0</v>
      </c>
      <c r="BL270" s="16" t="s">
        <v>111</v>
      </c>
      <c r="BM270" s="229" t="s">
        <v>534</v>
      </c>
    </row>
    <row r="271" spans="1:47" s="2" customFormat="1" ht="12">
      <c r="A271" s="37"/>
      <c r="B271" s="38"/>
      <c r="C271" s="39"/>
      <c r="D271" s="231" t="s">
        <v>166</v>
      </c>
      <c r="E271" s="39"/>
      <c r="F271" s="232" t="s">
        <v>533</v>
      </c>
      <c r="G271" s="39"/>
      <c r="H271" s="39"/>
      <c r="I271" s="233"/>
      <c r="J271" s="39"/>
      <c r="K271" s="39"/>
      <c r="L271" s="43"/>
      <c r="M271" s="234"/>
      <c r="N271" s="23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166</v>
      </c>
      <c r="AU271" s="16" t="s">
        <v>89</v>
      </c>
    </row>
    <row r="272" spans="1:51" s="13" customFormat="1" ht="12">
      <c r="A272" s="13"/>
      <c r="B272" s="236"/>
      <c r="C272" s="237"/>
      <c r="D272" s="231" t="s">
        <v>168</v>
      </c>
      <c r="E272" s="238" t="s">
        <v>1</v>
      </c>
      <c r="F272" s="239" t="s">
        <v>202</v>
      </c>
      <c r="G272" s="237"/>
      <c r="H272" s="240">
        <v>4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168</v>
      </c>
      <c r="AU272" s="246" t="s">
        <v>89</v>
      </c>
      <c r="AV272" s="13" t="s">
        <v>89</v>
      </c>
      <c r="AW272" s="13" t="s">
        <v>36</v>
      </c>
      <c r="AX272" s="13" t="s">
        <v>87</v>
      </c>
      <c r="AY272" s="246" t="s">
        <v>157</v>
      </c>
    </row>
    <row r="273" spans="1:65" s="2" customFormat="1" ht="24.15" customHeight="1">
      <c r="A273" s="37"/>
      <c r="B273" s="38"/>
      <c r="C273" s="218" t="s">
        <v>535</v>
      </c>
      <c r="D273" s="218" t="s">
        <v>160</v>
      </c>
      <c r="E273" s="219" t="s">
        <v>536</v>
      </c>
      <c r="F273" s="220" t="s">
        <v>537</v>
      </c>
      <c r="G273" s="221" t="s">
        <v>163</v>
      </c>
      <c r="H273" s="222">
        <v>4</v>
      </c>
      <c r="I273" s="223"/>
      <c r="J273" s="224">
        <f>ROUND(I273*H273,2)</f>
        <v>0</v>
      </c>
      <c r="K273" s="220" t="s">
        <v>164</v>
      </c>
      <c r="L273" s="43"/>
      <c r="M273" s="225" t="s">
        <v>1</v>
      </c>
      <c r="N273" s="226" t="s">
        <v>44</v>
      </c>
      <c r="O273" s="90"/>
      <c r="P273" s="227">
        <f>O273*H273</f>
        <v>0</v>
      </c>
      <c r="Q273" s="227">
        <v>0.02972</v>
      </c>
      <c r="R273" s="227">
        <f>Q273*H273</f>
        <v>0.11888</v>
      </c>
      <c r="S273" s="227">
        <v>0</v>
      </c>
      <c r="T273" s="228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9" t="s">
        <v>111</v>
      </c>
      <c r="AT273" s="229" t="s">
        <v>160</v>
      </c>
      <c r="AU273" s="229" t="s">
        <v>89</v>
      </c>
      <c r="AY273" s="16" t="s">
        <v>157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6" t="s">
        <v>87</v>
      </c>
      <c r="BK273" s="230">
        <f>ROUND(I273*H273,2)</f>
        <v>0</v>
      </c>
      <c r="BL273" s="16" t="s">
        <v>111</v>
      </c>
      <c r="BM273" s="229" t="s">
        <v>538</v>
      </c>
    </row>
    <row r="274" spans="1:47" s="2" customFormat="1" ht="12">
      <c r="A274" s="37"/>
      <c r="B274" s="38"/>
      <c r="C274" s="39"/>
      <c r="D274" s="231" t="s">
        <v>166</v>
      </c>
      <c r="E274" s="39"/>
      <c r="F274" s="232" t="s">
        <v>539</v>
      </c>
      <c r="G274" s="39"/>
      <c r="H274" s="39"/>
      <c r="I274" s="233"/>
      <c r="J274" s="39"/>
      <c r="K274" s="39"/>
      <c r="L274" s="43"/>
      <c r="M274" s="234"/>
      <c r="N274" s="235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166</v>
      </c>
      <c r="AU274" s="16" t="s">
        <v>89</v>
      </c>
    </row>
    <row r="275" spans="1:51" s="13" customFormat="1" ht="12">
      <c r="A275" s="13"/>
      <c r="B275" s="236"/>
      <c r="C275" s="237"/>
      <c r="D275" s="231" t="s">
        <v>168</v>
      </c>
      <c r="E275" s="238" t="s">
        <v>1</v>
      </c>
      <c r="F275" s="239" t="s">
        <v>202</v>
      </c>
      <c r="G275" s="237"/>
      <c r="H275" s="240">
        <v>4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168</v>
      </c>
      <c r="AU275" s="246" t="s">
        <v>89</v>
      </c>
      <c r="AV275" s="13" t="s">
        <v>89</v>
      </c>
      <c r="AW275" s="13" t="s">
        <v>36</v>
      </c>
      <c r="AX275" s="13" t="s">
        <v>87</v>
      </c>
      <c r="AY275" s="246" t="s">
        <v>157</v>
      </c>
    </row>
    <row r="276" spans="1:65" s="2" customFormat="1" ht="21.75" customHeight="1">
      <c r="A276" s="37"/>
      <c r="B276" s="38"/>
      <c r="C276" s="262" t="s">
        <v>540</v>
      </c>
      <c r="D276" s="262" t="s">
        <v>440</v>
      </c>
      <c r="E276" s="263" t="s">
        <v>541</v>
      </c>
      <c r="F276" s="264" t="s">
        <v>542</v>
      </c>
      <c r="G276" s="265" t="s">
        <v>163</v>
      </c>
      <c r="H276" s="266">
        <v>4</v>
      </c>
      <c r="I276" s="267"/>
      <c r="J276" s="268">
        <f>ROUND(I276*H276,2)</f>
        <v>0</v>
      </c>
      <c r="K276" s="264" t="s">
        <v>164</v>
      </c>
      <c r="L276" s="269"/>
      <c r="M276" s="270" t="s">
        <v>1</v>
      </c>
      <c r="N276" s="271" t="s">
        <v>44</v>
      </c>
      <c r="O276" s="90"/>
      <c r="P276" s="227">
        <f>O276*H276</f>
        <v>0</v>
      </c>
      <c r="Q276" s="227">
        <v>0.111</v>
      </c>
      <c r="R276" s="227">
        <f>Q276*H276</f>
        <v>0.444</v>
      </c>
      <c r="S276" s="227">
        <v>0</v>
      </c>
      <c r="T276" s="228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9" t="s">
        <v>330</v>
      </c>
      <c r="AT276" s="229" t="s">
        <v>440</v>
      </c>
      <c r="AU276" s="229" t="s">
        <v>89</v>
      </c>
      <c r="AY276" s="16" t="s">
        <v>157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6" t="s">
        <v>87</v>
      </c>
      <c r="BK276" s="230">
        <f>ROUND(I276*H276,2)</f>
        <v>0</v>
      </c>
      <c r="BL276" s="16" t="s">
        <v>111</v>
      </c>
      <c r="BM276" s="229" t="s">
        <v>543</v>
      </c>
    </row>
    <row r="277" spans="1:47" s="2" customFormat="1" ht="12">
      <c r="A277" s="37"/>
      <c r="B277" s="38"/>
      <c r="C277" s="39"/>
      <c r="D277" s="231" t="s">
        <v>166</v>
      </c>
      <c r="E277" s="39"/>
      <c r="F277" s="232" t="s">
        <v>542</v>
      </c>
      <c r="G277" s="39"/>
      <c r="H277" s="39"/>
      <c r="I277" s="233"/>
      <c r="J277" s="39"/>
      <c r="K277" s="39"/>
      <c r="L277" s="43"/>
      <c r="M277" s="234"/>
      <c r="N277" s="235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166</v>
      </c>
      <c r="AU277" s="16" t="s">
        <v>89</v>
      </c>
    </row>
    <row r="278" spans="1:51" s="13" customFormat="1" ht="12">
      <c r="A278" s="13"/>
      <c r="B278" s="236"/>
      <c r="C278" s="237"/>
      <c r="D278" s="231" t="s">
        <v>168</v>
      </c>
      <c r="E278" s="238" t="s">
        <v>1</v>
      </c>
      <c r="F278" s="239" t="s">
        <v>202</v>
      </c>
      <c r="G278" s="237"/>
      <c r="H278" s="240">
        <v>4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168</v>
      </c>
      <c r="AU278" s="246" t="s">
        <v>89</v>
      </c>
      <c r="AV278" s="13" t="s">
        <v>89</v>
      </c>
      <c r="AW278" s="13" t="s">
        <v>36</v>
      </c>
      <c r="AX278" s="13" t="s">
        <v>87</v>
      </c>
      <c r="AY278" s="246" t="s">
        <v>157</v>
      </c>
    </row>
    <row r="279" spans="1:65" s="2" customFormat="1" ht="24.15" customHeight="1">
      <c r="A279" s="37"/>
      <c r="B279" s="38"/>
      <c r="C279" s="218" t="s">
        <v>544</v>
      </c>
      <c r="D279" s="218" t="s">
        <v>160</v>
      </c>
      <c r="E279" s="219" t="s">
        <v>545</v>
      </c>
      <c r="F279" s="220" t="s">
        <v>546</v>
      </c>
      <c r="G279" s="221" t="s">
        <v>163</v>
      </c>
      <c r="H279" s="222">
        <v>4</v>
      </c>
      <c r="I279" s="223"/>
      <c r="J279" s="224">
        <f>ROUND(I279*H279,2)</f>
        <v>0</v>
      </c>
      <c r="K279" s="220" t="s">
        <v>164</v>
      </c>
      <c r="L279" s="43"/>
      <c r="M279" s="225" t="s">
        <v>1</v>
      </c>
      <c r="N279" s="226" t="s">
        <v>44</v>
      </c>
      <c r="O279" s="90"/>
      <c r="P279" s="227">
        <f>O279*H279</f>
        <v>0</v>
      </c>
      <c r="Q279" s="227">
        <v>0.02972</v>
      </c>
      <c r="R279" s="227">
        <f>Q279*H279</f>
        <v>0.11888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111</v>
      </c>
      <c r="AT279" s="229" t="s">
        <v>160</v>
      </c>
      <c r="AU279" s="229" t="s">
        <v>89</v>
      </c>
      <c r="AY279" s="16" t="s">
        <v>157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87</v>
      </c>
      <c r="BK279" s="230">
        <f>ROUND(I279*H279,2)</f>
        <v>0</v>
      </c>
      <c r="BL279" s="16" t="s">
        <v>111</v>
      </c>
      <c r="BM279" s="229" t="s">
        <v>547</v>
      </c>
    </row>
    <row r="280" spans="1:47" s="2" customFormat="1" ht="12">
      <c r="A280" s="37"/>
      <c r="B280" s="38"/>
      <c r="C280" s="39"/>
      <c r="D280" s="231" t="s">
        <v>166</v>
      </c>
      <c r="E280" s="39"/>
      <c r="F280" s="232" t="s">
        <v>548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166</v>
      </c>
      <c r="AU280" s="16" t="s">
        <v>89</v>
      </c>
    </row>
    <row r="281" spans="1:51" s="13" customFormat="1" ht="12">
      <c r="A281" s="13"/>
      <c r="B281" s="236"/>
      <c r="C281" s="237"/>
      <c r="D281" s="231" t="s">
        <v>168</v>
      </c>
      <c r="E281" s="238" t="s">
        <v>1</v>
      </c>
      <c r="F281" s="239" t="s">
        <v>202</v>
      </c>
      <c r="G281" s="237"/>
      <c r="H281" s="240">
        <v>4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168</v>
      </c>
      <c r="AU281" s="246" t="s">
        <v>89</v>
      </c>
      <c r="AV281" s="13" t="s">
        <v>89</v>
      </c>
      <c r="AW281" s="13" t="s">
        <v>36</v>
      </c>
      <c r="AX281" s="13" t="s">
        <v>87</v>
      </c>
      <c r="AY281" s="246" t="s">
        <v>157</v>
      </c>
    </row>
    <row r="282" spans="1:65" s="2" customFormat="1" ht="24.15" customHeight="1">
      <c r="A282" s="37"/>
      <c r="B282" s="38"/>
      <c r="C282" s="262" t="s">
        <v>549</v>
      </c>
      <c r="D282" s="262" t="s">
        <v>440</v>
      </c>
      <c r="E282" s="263" t="s">
        <v>550</v>
      </c>
      <c r="F282" s="264" t="s">
        <v>551</v>
      </c>
      <c r="G282" s="265" t="s">
        <v>163</v>
      </c>
      <c r="H282" s="266">
        <v>4</v>
      </c>
      <c r="I282" s="267"/>
      <c r="J282" s="268">
        <f>ROUND(I282*H282,2)</f>
        <v>0</v>
      </c>
      <c r="K282" s="264" t="s">
        <v>164</v>
      </c>
      <c r="L282" s="269"/>
      <c r="M282" s="270" t="s">
        <v>1</v>
      </c>
      <c r="N282" s="271" t="s">
        <v>44</v>
      </c>
      <c r="O282" s="90"/>
      <c r="P282" s="227">
        <f>O282*H282</f>
        <v>0</v>
      </c>
      <c r="Q282" s="227">
        <v>0.08</v>
      </c>
      <c r="R282" s="227">
        <f>Q282*H282</f>
        <v>0.32</v>
      </c>
      <c r="S282" s="227">
        <v>0</v>
      </c>
      <c r="T282" s="228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9" t="s">
        <v>330</v>
      </c>
      <c r="AT282" s="229" t="s">
        <v>440</v>
      </c>
      <c r="AU282" s="229" t="s">
        <v>89</v>
      </c>
      <c r="AY282" s="16" t="s">
        <v>157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6" t="s">
        <v>87</v>
      </c>
      <c r="BK282" s="230">
        <f>ROUND(I282*H282,2)</f>
        <v>0</v>
      </c>
      <c r="BL282" s="16" t="s">
        <v>111</v>
      </c>
      <c r="BM282" s="229" t="s">
        <v>552</v>
      </c>
    </row>
    <row r="283" spans="1:47" s="2" customFormat="1" ht="12">
      <c r="A283" s="37"/>
      <c r="B283" s="38"/>
      <c r="C283" s="39"/>
      <c r="D283" s="231" t="s">
        <v>166</v>
      </c>
      <c r="E283" s="39"/>
      <c r="F283" s="232" t="s">
        <v>551</v>
      </c>
      <c r="G283" s="39"/>
      <c r="H283" s="39"/>
      <c r="I283" s="233"/>
      <c r="J283" s="39"/>
      <c r="K283" s="39"/>
      <c r="L283" s="43"/>
      <c r="M283" s="234"/>
      <c r="N283" s="235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166</v>
      </c>
      <c r="AU283" s="16" t="s">
        <v>89</v>
      </c>
    </row>
    <row r="284" spans="1:51" s="13" customFormat="1" ht="12">
      <c r="A284" s="13"/>
      <c r="B284" s="236"/>
      <c r="C284" s="237"/>
      <c r="D284" s="231" t="s">
        <v>168</v>
      </c>
      <c r="E284" s="238" t="s">
        <v>1</v>
      </c>
      <c r="F284" s="239" t="s">
        <v>202</v>
      </c>
      <c r="G284" s="237"/>
      <c r="H284" s="240">
        <v>4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168</v>
      </c>
      <c r="AU284" s="246" t="s">
        <v>89</v>
      </c>
      <c r="AV284" s="13" t="s">
        <v>89</v>
      </c>
      <c r="AW284" s="13" t="s">
        <v>36</v>
      </c>
      <c r="AX284" s="13" t="s">
        <v>87</v>
      </c>
      <c r="AY284" s="246" t="s">
        <v>157</v>
      </c>
    </row>
    <row r="285" spans="1:65" s="2" customFormat="1" ht="24.15" customHeight="1">
      <c r="A285" s="37"/>
      <c r="B285" s="38"/>
      <c r="C285" s="218" t="s">
        <v>553</v>
      </c>
      <c r="D285" s="218" t="s">
        <v>160</v>
      </c>
      <c r="E285" s="219" t="s">
        <v>554</v>
      </c>
      <c r="F285" s="220" t="s">
        <v>555</v>
      </c>
      <c r="G285" s="221" t="s">
        <v>163</v>
      </c>
      <c r="H285" s="222">
        <v>5</v>
      </c>
      <c r="I285" s="223"/>
      <c r="J285" s="224">
        <f>ROUND(I285*H285,2)</f>
        <v>0</v>
      </c>
      <c r="K285" s="220" t="s">
        <v>164</v>
      </c>
      <c r="L285" s="43"/>
      <c r="M285" s="225" t="s">
        <v>1</v>
      </c>
      <c r="N285" s="226" t="s">
        <v>44</v>
      </c>
      <c r="O285" s="90"/>
      <c r="P285" s="227">
        <f>O285*H285</f>
        <v>0</v>
      </c>
      <c r="Q285" s="227">
        <v>0</v>
      </c>
      <c r="R285" s="227">
        <f>Q285*H285</f>
        <v>0</v>
      </c>
      <c r="S285" s="227">
        <v>0.05</v>
      </c>
      <c r="T285" s="228">
        <f>S285*H285</f>
        <v>0.25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111</v>
      </c>
      <c r="AT285" s="229" t="s">
        <v>160</v>
      </c>
      <c r="AU285" s="229" t="s">
        <v>89</v>
      </c>
      <c r="AY285" s="16" t="s">
        <v>157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87</v>
      </c>
      <c r="BK285" s="230">
        <f>ROUND(I285*H285,2)</f>
        <v>0</v>
      </c>
      <c r="BL285" s="16" t="s">
        <v>111</v>
      </c>
      <c r="BM285" s="229" t="s">
        <v>556</v>
      </c>
    </row>
    <row r="286" spans="1:47" s="2" customFormat="1" ht="12">
      <c r="A286" s="37"/>
      <c r="B286" s="38"/>
      <c r="C286" s="39"/>
      <c r="D286" s="231" t="s">
        <v>166</v>
      </c>
      <c r="E286" s="39"/>
      <c r="F286" s="232" t="s">
        <v>557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166</v>
      </c>
      <c r="AU286" s="16" t="s">
        <v>89</v>
      </c>
    </row>
    <row r="287" spans="1:51" s="13" customFormat="1" ht="12">
      <c r="A287" s="13"/>
      <c r="B287" s="236"/>
      <c r="C287" s="237"/>
      <c r="D287" s="231" t="s">
        <v>168</v>
      </c>
      <c r="E287" s="238" t="s">
        <v>201</v>
      </c>
      <c r="F287" s="239" t="s">
        <v>130</v>
      </c>
      <c r="G287" s="237"/>
      <c r="H287" s="240">
        <v>5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168</v>
      </c>
      <c r="AU287" s="246" t="s">
        <v>89</v>
      </c>
      <c r="AV287" s="13" t="s">
        <v>89</v>
      </c>
      <c r="AW287" s="13" t="s">
        <v>36</v>
      </c>
      <c r="AX287" s="13" t="s">
        <v>87</v>
      </c>
      <c r="AY287" s="246" t="s">
        <v>157</v>
      </c>
    </row>
    <row r="288" spans="1:65" s="2" customFormat="1" ht="24.15" customHeight="1">
      <c r="A288" s="37"/>
      <c r="B288" s="38"/>
      <c r="C288" s="218" t="s">
        <v>558</v>
      </c>
      <c r="D288" s="218" t="s">
        <v>160</v>
      </c>
      <c r="E288" s="219" t="s">
        <v>559</v>
      </c>
      <c r="F288" s="220" t="s">
        <v>560</v>
      </c>
      <c r="G288" s="221" t="s">
        <v>163</v>
      </c>
      <c r="H288" s="222">
        <v>4</v>
      </c>
      <c r="I288" s="223"/>
      <c r="J288" s="224">
        <f>ROUND(I288*H288,2)</f>
        <v>0</v>
      </c>
      <c r="K288" s="220" t="s">
        <v>164</v>
      </c>
      <c r="L288" s="43"/>
      <c r="M288" s="225" t="s">
        <v>1</v>
      </c>
      <c r="N288" s="226" t="s">
        <v>44</v>
      </c>
      <c r="O288" s="90"/>
      <c r="P288" s="227">
        <f>O288*H288</f>
        <v>0</v>
      </c>
      <c r="Q288" s="227">
        <v>0.21734</v>
      </c>
      <c r="R288" s="227">
        <f>Q288*H288</f>
        <v>0.86936</v>
      </c>
      <c r="S288" s="227">
        <v>0</v>
      </c>
      <c r="T288" s="22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9" t="s">
        <v>111</v>
      </c>
      <c r="AT288" s="229" t="s">
        <v>160</v>
      </c>
      <c r="AU288" s="229" t="s">
        <v>89</v>
      </c>
      <c r="AY288" s="16" t="s">
        <v>157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87</v>
      </c>
      <c r="BK288" s="230">
        <f>ROUND(I288*H288,2)</f>
        <v>0</v>
      </c>
      <c r="BL288" s="16" t="s">
        <v>111</v>
      </c>
      <c r="BM288" s="229" t="s">
        <v>561</v>
      </c>
    </row>
    <row r="289" spans="1:47" s="2" customFormat="1" ht="12">
      <c r="A289" s="37"/>
      <c r="B289" s="38"/>
      <c r="C289" s="39"/>
      <c r="D289" s="231" t="s">
        <v>166</v>
      </c>
      <c r="E289" s="39"/>
      <c r="F289" s="232" t="s">
        <v>560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166</v>
      </c>
      <c r="AU289" s="16" t="s">
        <v>89</v>
      </c>
    </row>
    <row r="290" spans="1:51" s="13" customFormat="1" ht="12">
      <c r="A290" s="13"/>
      <c r="B290" s="236"/>
      <c r="C290" s="237"/>
      <c r="D290" s="231" t="s">
        <v>168</v>
      </c>
      <c r="E290" s="238" t="s">
        <v>1</v>
      </c>
      <c r="F290" s="239" t="s">
        <v>202</v>
      </c>
      <c r="G290" s="237"/>
      <c r="H290" s="240">
        <v>4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168</v>
      </c>
      <c r="AU290" s="246" t="s">
        <v>89</v>
      </c>
      <c r="AV290" s="13" t="s">
        <v>89</v>
      </c>
      <c r="AW290" s="13" t="s">
        <v>36</v>
      </c>
      <c r="AX290" s="13" t="s">
        <v>87</v>
      </c>
      <c r="AY290" s="246" t="s">
        <v>157</v>
      </c>
    </row>
    <row r="291" spans="1:65" s="2" customFormat="1" ht="24.15" customHeight="1">
      <c r="A291" s="37"/>
      <c r="B291" s="38"/>
      <c r="C291" s="262" t="s">
        <v>562</v>
      </c>
      <c r="D291" s="262" t="s">
        <v>440</v>
      </c>
      <c r="E291" s="263" t="s">
        <v>563</v>
      </c>
      <c r="F291" s="264" t="s">
        <v>564</v>
      </c>
      <c r="G291" s="265" t="s">
        <v>163</v>
      </c>
      <c r="H291" s="266">
        <v>4</v>
      </c>
      <c r="I291" s="267"/>
      <c r="J291" s="268">
        <f>ROUND(I291*H291,2)</f>
        <v>0</v>
      </c>
      <c r="K291" s="264" t="s">
        <v>164</v>
      </c>
      <c r="L291" s="269"/>
      <c r="M291" s="270" t="s">
        <v>1</v>
      </c>
      <c r="N291" s="271" t="s">
        <v>44</v>
      </c>
      <c r="O291" s="90"/>
      <c r="P291" s="227">
        <f>O291*H291</f>
        <v>0</v>
      </c>
      <c r="Q291" s="227">
        <v>0.108</v>
      </c>
      <c r="R291" s="227">
        <f>Q291*H291</f>
        <v>0.432</v>
      </c>
      <c r="S291" s="227">
        <v>0</v>
      </c>
      <c r="T291" s="228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9" t="s">
        <v>330</v>
      </c>
      <c r="AT291" s="229" t="s">
        <v>440</v>
      </c>
      <c r="AU291" s="229" t="s">
        <v>89</v>
      </c>
      <c r="AY291" s="16" t="s">
        <v>157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6" t="s">
        <v>87</v>
      </c>
      <c r="BK291" s="230">
        <f>ROUND(I291*H291,2)</f>
        <v>0</v>
      </c>
      <c r="BL291" s="16" t="s">
        <v>111</v>
      </c>
      <c r="BM291" s="229" t="s">
        <v>565</v>
      </c>
    </row>
    <row r="292" spans="1:47" s="2" customFormat="1" ht="12">
      <c r="A292" s="37"/>
      <c r="B292" s="38"/>
      <c r="C292" s="39"/>
      <c r="D292" s="231" t="s">
        <v>166</v>
      </c>
      <c r="E292" s="39"/>
      <c r="F292" s="232" t="s">
        <v>564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166</v>
      </c>
      <c r="AU292" s="16" t="s">
        <v>89</v>
      </c>
    </row>
    <row r="293" spans="1:51" s="13" customFormat="1" ht="12">
      <c r="A293" s="13"/>
      <c r="B293" s="236"/>
      <c r="C293" s="237"/>
      <c r="D293" s="231" t="s">
        <v>168</v>
      </c>
      <c r="E293" s="238" t="s">
        <v>1</v>
      </c>
      <c r="F293" s="239" t="s">
        <v>202</v>
      </c>
      <c r="G293" s="237"/>
      <c r="H293" s="240">
        <v>4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168</v>
      </c>
      <c r="AU293" s="246" t="s">
        <v>89</v>
      </c>
      <c r="AV293" s="13" t="s">
        <v>89</v>
      </c>
      <c r="AW293" s="13" t="s">
        <v>36</v>
      </c>
      <c r="AX293" s="13" t="s">
        <v>87</v>
      </c>
      <c r="AY293" s="246" t="s">
        <v>157</v>
      </c>
    </row>
    <row r="294" spans="1:65" s="2" customFormat="1" ht="24.15" customHeight="1">
      <c r="A294" s="37"/>
      <c r="B294" s="38"/>
      <c r="C294" s="262" t="s">
        <v>566</v>
      </c>
      <c r="D294" s="262" t="s">
        <v>440</v>
      </c>
      <c r="E294" s="263" t="s">
        <v>567</v>
      </c>
      <c r="F294" s="264" t="s">
        <v>568</v>
      </c>
      <c r="G294" s="265" t="s">
        <v>163</v>
      </c>
      <c r="H294" s="266">
        <v>4</v>
      </c>
      <c r="I294" s="267"/>
      <c r="J294" s="268">
        <f>ROUND(I294*H294,2)</f>
        <v>0</v>
      </c>
      <c r="K294" s="264" t="s">
        <v>164</v>
      </c>
      <c r="L294" s="269"/>
      <c r="M294" s="270" t="s">
        <v>1</v>
      </c>
      <c r="N294" s="271" t="s">
        <v>44</v>
      </c>
      <c r="O294" s="90"/>
      <c r="P294" s="227">
        <f>O294*H294</f>
        <v>0</v>
      </c>
      <c r="Q294" s="227">
        <v>0.027</v>
      </c>
      <c r="R294" s="227">
        <f>Q294*H294</f>
        <v>0.108</v>
      </c>
      <c r="S294" s="227">
        <v>0</v>
      </c>
      <c r="T294" s="22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9" t="s">
        <v>330</v>
      </c>
      <c r="AT294" s="229" t="s">
        <v>440</v>
      </c>
      <c r="AU294" s="229" t="s">
        <v>89</v>
      </c>
      <c r="AY294" s="16" t="s">
        <v>157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6" t="s">
        <v>87</v>
      </c>
      <c r="BK294" s="230">
        <f>ROUND(I294*H294,2)</f>
        <v>0</v>
      </c>
      <c r="BL294" s="16" t="s">
        <v>111</v>
      </c>
      <c r="BM294" s="229" t="s">
        <v>569</v>
      </c>
    </row>
    <row r="295" spans="1:47" s="2" customFormat="1" ht="12">
      <c r="A295" s="37"/>
      <c r="B295" s="38"/>
      <c r="C295" s="39"/>
      <c r="D295" s="231" t="s">
        <v>166</v>
      </c>
      <c r="E295" s="39"/>
      <c r="F295" s="232" t="s">
        <v>568</v>
      </c>
      <c r="G295" s="39"/>
      <c r="H295" s="39"/>
      <c r="I295" s="233"/>
      <c r="J295" s="39"/>
      <c r="K295" s="39"/>
      <c r="L295" s="43"/>
      <c r="M295" s="234"/>
      <c r="N295" s="235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166</v>
      </c>
      <c r="AU295" s="16" t="s">
        <v>89</v>
      </c>
    </row>
    <row r="296" spans="1:51" s="13" customFormat="1" ht="12">
      <c r="A296" s="13"/>
      <c r="B296" s="236"/>
      <c r="C296" s="237"/>
      <c r="D296" s="231" t="s">
        <v>168</v>
      </c>
      <c r="E296" s="238" t="s">
        <v>1</v>
      </c>
      <c r="F296" s="239" t="s">
        <v>202</v>
      </c>
      <c r="G296" s="237"/>
      <c r="H296" s="240">
        <v>4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168</v>
      </c>
      <c r="AU296" s="246" t="s">
        <v>89</v>
      </c>
      <c r="AV296" s="13" t="s">
        <v>89</v>
      </c>
      <c r="AW296" s="13" t="s">
        <v>36</v>
      </c>
      <c r="AX296" s="13" t="s">
        <v>87</v>
      </c>
      <c r="AY296" s="246" t="s">
        <v>157</v>
      </c>
    </row>
    <row r="297" spans="1:65" s="2" customFormat="1" ht="24.15" customHeight="1">
      <c r="A297" s="37"/>
      <c r="B297" s="38"/>
      <c r="C297" s="218" t="s">
        <v>570</v>
      </c>
      <c r="D297" s="218" t="s">
        <v>160</v>
      </c>
      <c r="E297" s="219" t="s">
        <v>571</v>
      </c>
      <c r="F297" s="220" t="s">
        <v>572</v>
      </c>
      <c r="G297" s="221" t="s">
        <v>163</v>
      </c>
      <c r="H297" s="222">
        <v>5</v>
      </c>
      <c r="I297" s="223"/>
      <c r="J297" s="224">
        <f>ROUND(I297*H297,2)</f>
        <v>0</v>
      </c>
      <c r="K297" s="220" t="s">
        <v>164</v>
      </c>
      <c r="L297" s="43"/>
      <c r="M297" s="225" t="s">
        <v>1</v>
      </c>
      <c r="N297" s="226" t="s">
        <v>44</v>
      </c>
      <c r="O297" s="90"/>
      <c r="P297" s="227">
        <f>O297*H297</f>
        <v>0</v>
      </c>
      <c r="Q297" s="227">
        <v>0.4208</v>
      </c>
      <c r="R297" s="227">
        <f>Q297*H297</f>
        <v>2.104</v>
      </c>
      <c r="S297" s="227">
        <v>0</v>
      </c>
      <c r="T297" s="228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9" t="s">
        <v>111</v>
      </c>
      <c r="AT297" s="229" t="s">
        <v>160</v>
      </c>
      <c r="AU297" s="229" t="s">
        <v>89</v>
      </c>
      <c r="AY297" s="16" t="s">
        <v>157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87</v>
      </c>
      <c r="BK297" s="230">
        <f>ROUND(I297*H297,2)</f>
        <v>0</v>
      </c>
      <c r="BL297" s="16" t="s">
        <v>111</v>
      </c>
      <c r="BM297" s="229" t="s">
        <v>573</v>
      </c>
    </row>
    <row r="298" spans="1:47" s="2" customFormat="1" ht="12">
      <c r="A298" s="37"/>
      <c r="B298" s="38"/>
      <c r="C298" s="39"/>
      <c r="D298" s="231" t="s">
        <v>166</v>
      </c>
      <c r="E298" s="39"/>
      <c r="F298" s="232" t="s">
        <v>574</v>
      </c>
      <c r="G298" s="39"/>
      <c r="H298" s="39"/>
      <c r="I298" s="233"/>
      <c r="J298" s="39"/>
      <c r="K298" s="39"/>
      <c r="L298" s="43"/>
      <c r="M298" s="234"/>
      <c r="N298" s="235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166</v>
      </c>
      <c r="AU298" s="16" t="s">
        <v>89</v>
      </c>
    </row>
    <row r="299" spans="1:65" s="2" customFormat="1" ht="33" customHeight="1">
      <c r="A299" s="37"/>
      <c r="B299" s="38"/>
      <c r="C299" s="218" t="s">
        <v>575</v>
      </c>
      <c r="D299" s="218" t="s">
        <v>160</v>
      </c>
      <c r="E299" s="219" t="s">
        <v>576</v>
      </c>
      <c r="F299" s="220" t="s">
        <v>577</v>
      </c>
      <c r="G299" s="221" t="s">
        <v>163</v>
      </c>
      <c r="H299" s="222">
        <v>16</v>
      </c>
      <c r="I299" s="223"/>
      <c r="J299" s="224">
        <f>ROUND(I299*H299,2)</f>
        <v>0</v>
      </c>
      <c r="K299" s="220" t="s">
        <v>164</v>
      </c>
      <c r="L299" s="43"/>
      <c r="M299" s="225" t="s">
        <v>1</v>
      </c>
      <c r="N299" s="226" t="s">
        <v>44</v>
      </c>
      <c r="O299" s="90"/>
      <c r="P299" s="227">
        <f>O299*H299</f>
        <v>0</v>
      </c>
      <c r="Q299" s="227">
        <v>0.31108</v>
      </c>
      <c r="R299" s="227">
        <f>Q299*H299</f>
        <v>4.97728</v>
      </c>
      <c r="S299" s="227">
        <v>0</v>
      </c>
      <c r="T299" s="228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9" t="s">
        <v>111</v>
      </c>
      <c r="AT299" s="229" t="s">
        <v>160</v>
      </c>
      <c r="AU299" s="229" t="s">
        <v>89</v>
      </c>
      <c r="AY299" s="16" t="s">
        <v>157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6" t="s">
        <v>87</v>
      </c>
      <c r="BK299" s="230">
        <f>ROUND(I299*H299,2)</f>
        <v>0</v>
      </c>
      <c r="BL299" s="16" t="s">
        <v>111</v>
      </c>
      <c r="BM299" s="229" t="s">
        <v>578</v>
      </c>
    </row>
    <row r="300" spans="1:47" s="2" customFormat="1" ht="12">
      <c r="A300" s="37"/>
      <c r="B300" s="38"/>
      <c r="C300" s="39"/>
      <c r="D300" s="231" t="s">
        <v>166</v>
      </c>
      <c r="E300" s="39"/>
      <c r="F300" s="232" t="s">
        <v>579</v>
      </c>
      <c r="G300" s="39"/>
      <c r="H300" s="39"/>
      <c r="I300" s="233"/>
      <c r="J300" s="39"/>
      <c r="K300" s="39"/>
      <c r="L300" s="43"/>
      <c r="M300" s="234"/>
      <c r="N300" s="235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166</v>
      </c>
      <c r="AU300" s="16" t="s">
        <v>89</v>
      </c>
    </row>
    <row r="301" spans="1:65" s="2" customFormat="1" ht="24.15" customHeight="1">
      <c r="A301" s="37"/>
      <c r="B301" s="38"/>
      <c r="C301" s="218" t="s">
        <v>580</v>
      </c>
      <c r="D301" s="218" t="s">
        <v>160</v>
      </c>
      <c r="E301" s="219" t="s">
        <v>581</v>
      </c>
      <c r="F301" s="220" t="s">
        <v>582</v>
      </c>
      <c r="G301" s="221" t="s">
        <v>337</v>
      </c>
      <c r="H301" s="222">
        <v>19.66</v>
      </c>
      <c r="I301" s="223"/>
      <c r="J301" s="224">
        <f>ROUND(I301*H301,2)</f>
        <v>0</v>
      </c>
      <c r="K301" s="220" t="s">
        <v>164</v>
      </c>
      <c r="L301" s="43"/>
      <c r="M301" s="225" t="s">
        <v>1</v>
      </c>
      <c r="N301" s="226" t="s">
        <v>44</v>
      </c>
      <c r="O301" s="90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9" t="s">
        <v>111</v>
      </c>
      <c r="AT301" s="229" t="s">
        <v>160</v>
      </c>
      <c r="AU301" s="229" t="s">
        <v>89</v>
      </c>
      <c r="AY301" s="16" t="s">
        <v>157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6" t="s">
        <v>87</v>
      </c>
      <c r="BK301" s="230">
        <f>ROUND(I301*H301,2)</f>
        <v>0</v>
      </c>
      <c r="BL301" s="16" t="s">
        <v>111</v>
      </c>
      <c r="BM301" s="229" t="s">
        <v>583</v>
      </c>
    </row>
    <row r="302" spans="1:47" s="2" customFormat="1" ht="12">
      <c r="A302" s="37"/>
      <c r="B302" s="38"/>
      <c r="C302" s="39"/>
      <c r="D302" s="231" t="s">
        <v>166</v>
      </c>
      <c r="E302" s="39"/>
      <c r="F302" s="232" t="s">
        <v>584</v>
      </c>
      <c r="G302" s="39"/>
      <c r="H302" s="39"/>
      <c r="I302" s="233"/>
      <c r="J302" s="39"/>
      <c r="K302" s="39"/>
      <c r="L302" s="43"/>
      <c r="M302" s="234"/>
      <c r="N302" s="235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166</v>
      </c>
      <c r="AU302" s="16" t="s">
        <v>89</v>
      </c>
    </row>
    <row r="303" spans="1:51" s="13" customFormat="1" ht="12">
      <c r="A303" s="13"/>
      <c r="B303" s="236"/>
      <c r="C303" s="237"/>
      <c r="D303" s="231" t="s">
        <v>168</v>
      </c>
      <c r="E303" s="238" t="s">
        <v>209</v>
      </c>
      <c r="F303" s="239" t="s">
        <v>585</v>
      </c>
      <c r="G303" s="237"/>
      <c r="H303" s="240">
        <v>19.66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168</v>
      </c>
      <c r="AU303" s="246" t="s">
        <v>89</v>
      </c>
      <c r="AV303" s="13" t="s">
        <v>89</v>
      </c>
      <c r="AW303" s="13" t="s">
        <v>36</v>
      </c>
      <c r="AX303" s="13" t="s">
        <v>87</v>
      </c>
      <c r="AY303" s="246" t="s">
        <v>157</v>
      </c>
    </row>
    <row r="304" spans="1:63" s="12" customFormat="1" ht="22.8" customHeight="1">
      <c r="A304" s="12"/>
      <c r="B304" s="202"/>
      <c r="C304" s="203"/>
      <c r="D304" s="204" t="s">
        <v>78</v>
      </c>
      <c r="E304" s="216" t="s">
        <v>158</v>
      </c>
      <c r="F304" s="216" t="s">
        <v>159</v>
      </c>
      <c r="G304" s="203"/>
      <c r="H304" s="203"/>
      <c r="I304" s="206"/>
      <c r="J304" s="217">
        <f>BK304</f>
        <v>0</v>
      </c>
      <c r="K304" s="203"/>
      <c r="L304" s="208"/>
      <c r="M304" s="209"/>
      <c r="N304" s="210"/>
      <c r="O304" s="210"/>
      <c r="P304" s="211">
        <f>SUM(P305:P430)</f>
        <v>0</v>
      </c>
      <c r="Q304" s="210"/>
      <c r="R304" s="211">
        <f>SUM(R305:R430)</f>
        <v>223.53130847000003</v>
      </c>
      <c r="S304" s="210"/>
      <c r="T304" s="212">
        <f>SUM(T305:T430)</f>
        <v>1.024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3" t="s">
        <v>87</v>
      </c>
      <c r="AT304" s="214" t="s">
        <v>78</v>
      </c>
      <c r="AU304" s="214" t="s">
        <v>87</v>
      </c>
      <c r="AY304" s="213" t="s">
        <v>157</v>
      </c>
      <c r="BK304" s="215">
        <f>SUM(BK305:BK430)</f>
        <v>0</v>
      </c>
    </row>
    <row r="305" spans="1:65" s="2" customFormat="1" ht="24.15" customHeight="1">
      <c r="A305" s="37"/>
      <c r="B305" s="38"/>
      <c r="C305" s="218" t="s">
        <v>586</v>
      </c>
      <c r="D305" s="218" t="s">
        <v>160</v>
      </c>
      <c r="E305" s="219" t="s">
        <v>587</v>
      </c>
      <c r="F305" s="220" t="s">
        <v>588</v>
      </c>
      <c r="G305" s="221" t="s">
        <v>163</v>
      </c>
      <c r="H305" s="222">
        <v>15</v>
      </c>
      <c r="I305" s="223"/>
      <c r="J305" s="224">
        <f>ROUND(I305*H305,2)</f>
        <v>0</v>
      </c>
      <c r="K305" s="220" t="s">
        <v>164</v>
      </c>
      <c r="L305" s="43"/>
      <c r="M305" s="225" t="s">
        <v>1</v>
      </c>
      <c r="N305" s="226" t="s">
        <v>44</v>
      </c>
      <c r="O305" s="90"/>
      <c r="P305" s="227">
        <f>O305*H305</f>
        <v>0</v>
      </c>
      <c r="Q305" s="227">
        <v>0.0007</v>
      </c>
      <c r="R305" s="227">
        <f>Q305*H305</f>
        <v>0.0105</v>
      </c>
      <c r="S305" s="227">
        <v>0</v>
      </c>
      <c r="T305" s="228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9" t="s">
        <v>111</v>
      </c>
      <c r="AT305" s="229" t="s">
        <v>160</v>
      </c>
      <c r="AU305" s="229" t="s">
        <v>89</v>
      </c>
      <c r="AY305" s="16" t="s">
        <v>157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6" t="s">
        <v>87</v>
      </c>
      <c r="BK305" s="230">
        <f>ROUND(I305*H305,2)</f>
        <v>0</v>
      </c>
      <c r="BL305" s="16" t="s">
        <v>111</v>
      </c>
      <c r="BM305" s="229" t="s">
        <v>589</v>
      </c>
    </row>
    <row r="306" spans="1:47" s="2" customFormat="1" ht="12">
      <c r="A306" s="37"/>
      <c r="B306" s="38"/>
      <c r="C306" s="39"/>
      <c r="D306" s="231" t="s">
        <v>166</v>
      </c>
      <c r="E306" s="39"/>
      <c r="F306" s="232" t="s">
        <v>590</v>
      </c>
      <c r="G306" s="39"/>
      <c r="H306" s="39"/>
      <c r="I306" s="233"/>
      <c r="J306" s="39"/>
      <c r="K306" s="39"/>
      <c r="L306" s="43"/>
      <c r="M306" s="234"/>
      <c r="N306" s="23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166</v>
      </c>
      <c r="AU306" s="16" t="s">
        <v>89</v>
      </c>
    </row>
    <row r="307" spans="1:65" s="2" customFormat="1" ht="16.5" customHeight="1">
      <c r="A307" s="37"/>
      <c r="B307" s="38"/>
      <c r="C307" s="262" t="s">
        <v>591</v>
      </c>
      <c r="D307" s="262" t="s">
        <v>440</v>
      </c>
      <c r="E307" s="263" t="s">
        <v>592</v>
      </c>
      <c r="F307" s="264" t="s">
        <v>593</v>
      </c>
      <c r="G307" s="265" t="s">
        <v>163</v>
      </c>
      <c r="H307" s="266">
        <v>1</v>
      </c>
      <c r="I307" s="267"/>
      <c r="J307" s="268">
        <f>ROUND(I307*H307,2)</f>
        <v>0</v>
      </c>
      <c r="K307" s="264" t="s">
        <v>164</v>
      </c>
      <c r="L307" s="269"/>
      <c r="M307" s="270" t="s">
        <v>1</v>
      </c>
      <c r="N307" s="271" t="s">
        <v>44</v>
      </c>
      <c r="O307" s="90"/>
      <c r="P307" s="227">
        <f>O307*H307</f>
        <v>0</v>
      </c>
      <c r="Q307" s="227">
        <v>0.005</v>
      </c>
      <c r="R307" s="227">
        <f>Q307*H307</f>
        <v>0.005</v>
      </c>
      <c r="S307" s="227">
        <v>0</v>
      </c>
      <c r="T307" s="228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9" t="s">
        <v>330</v>
      </c>
      <c r="AT307" s="229" t="s">
        <v>440</v>
      </c>
      <c r="AU307" s="229" t="s">
        <v>89</v>
      </c>
      <c r="AY307" s="16" t="s">
        <v>157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87</v>
      </c>
      <c r="BK307" s="230">
        <f>ROUND(I307*H307,2)</f>
        <v>0</v>
      </c>
      <c r="BL307" s="16" t="s">
        <v>111</v>
      </c>
      <c r="BM307" s="229" t="s">
        <v>594</v>
      </c>
    </row>
    <row r="308" spans="1:47" s="2" customFormat="1" ht="12">
      <c r="A308" s="37"/>
      <c r="B308" s="38"/>
      <c r="C308" s="39"/>
      <c r="D308" s="231" t="s">
        <v>166</v>
      </c>
      <c r="E308" s="39"/>
      <c r="F308" s="232" t="s">
        <v>593</v>
      </c>
      <c r="G308" s="39"/>
      <c r="H308" s="39"/>
      <c r="I308" s="233"/>
      <c r="J308" s="39"/>
      <c r="K308" s="39"/>
      <c r="L308" s="43"/>
      <c r="M308" s="234"/>
      <c r="N308" s="235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166</v>
      </c>
      <c r="AU308" s="16" t="s">
        <v>89</v>
      </c>
    </row>
    <row r="309" spans="1:51" s="13" customFormat="1" ht="12">
      <c r="A309" s="13"/>
      <c r="B309" s="236"/>
      <c r="C309" s="237"/>
      <c r="D309" s="231" t="s">
        <v>168</v>
      </c>
      <c r="E309" s="238" t="s">
        <v>595</v>
      </c>
      <c r="F309" s="239" t="s">
        <v>87</v>
      </c>
      <c r="G309" s="237"/>
      <c r="H309" s="240">
        <v>1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168</v>
      </c>
      <c r="AU309" s="246" t="s">
        <v>89</v>
      </c>
      <c r="AV309" s="13" t="s">
        <v>89</v>
      </c>
      <c r="AW309" s="13" t="s">
        <v>36</v>
      </c>
      <c r="AX309" s="13" t="s">
        <v>87</v>
      </c>
      <c r="AY309" s="246" t="s">
        <v>157</v>
      </c>
    </row>
    <row r="310" spans="1:65" s="2" customFormat="1" ht="16.5" customHeight="1">
      <c r="A310" s="37"/>
      <c r="B310" s="38"/>
      <c r="C310" s="262" t="s">
        <v>596</v>
      </c>
      <c r="D310" s="262" t="s">
        <v>440</v>
      </c>
      <c r="E310" s="263" t="s">
        <v>597</v>
      </c>
      <c r="F310" s="264" t="s">
        <v>598</v>
      </c>
      <c r="G310" s="265" t="s">
        <v>163</v>
      </c>
      <c r="H310" s="266">
        <v>1</v>
      </c>
      <c r="I310" s="267"/>
      <c r="J310" s="268">
        <f>ROUND(I310*H310,2)</f>
        <v>0</v>
      </c>
      <c r="K310" s="264" t="s">
        <v>164</v>
      </c>
      <c r="L310" s="269"/>
      <c r="M310" s="270" t="s">
        <v>1</v>
      </c>
      <c r="N310" s="271" t="s">
        <v>44</v>
      </c>
      <c r="O310" s="90"/>
      <c r="P310" s="227">
        <f>O310*H310</f>
        <v>0</v>
      </c>
      <c r="Q310" s="227">
        <v>0.004</v>
      </c>
      <c r="R310" s="227">
        <f>Q310*H310</f>
        <v>0.004</v>
      </c>
      <c r="S310" s="227">
        <v>0</v>
      </c>
      <c r="T310" s="228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9" t="s">
        <v>330</v>
      </c>
      <c r="AT310" s="229" t="s">
        <v>440</v>
      </c>
      <c r="AU310" s="229" t="s">
        <v>89</v>
      </c>
      <c r="AY310" s="16" t="s">
        <v>157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6" t="s">
        <v>87</v>
      </c>
      <c r="BK310" s="230">
        <f>ROUND(I310*H310,2)</f>
        <v>0</v>
      </c>
      <c r="BL310" s="16" t="s">
        <v>111</v>
      </c>
      <c r="BM310" s="229" t="s">
        <v>599</v>
      </c>
    </row>
    <row r="311" spans="1:47" s="2" customFormat="1" ht="12">
      <c r="A311" s="37"/>
      <c r="B311" s="38"/>
      <c r="C311" s="39"/>
      <c r="D311" s="231" t="s">
        <v>166</v>
      </c>
      <c r="E311" s="39"/>
      <c r="F311" s="232" t="s">
        <v>598</v>
      </c>
      <c r="G311" s="39"/>
      <c r="H311" s="39"/>
      <c r="I311" s="233"/>
      <c r="J311" s="39"/>
      <c r="K311" s="39"/>
      <c r="L311" s="43"/>
      <c r="M311" s="234"/>
      <c r="N311" s="235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166</v>
      </c>
      <c r="AU311" s="16" t="s">
        <v>89</v>
      </c>
    </row>
    <row r="312" spans="1:51" s="13" customFormat="1" ht="12">
      <c r="A312" s="13"/>
      <c r="B312" s="236"/>
      <c r="C312" s="237"/>
      <c r="D312" s="231" t="s">
        <v>168</v>
      </c>
      <c r="E312" s="238" t="s">
        <v>600</v>
      </c>
      <c r="F312" s="239" t="s">
        <v>87</v>
      </c>
      <c r="G312" s="237"/>
      <c r="H312" s="240">
        <v>1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168</v>
      </c>
      <c r="AU312" s="246" t="s">
        <v>89</v>
      </c>
      <c r="AV312" s="13" t="s">
        <v>89</v>
      </c>
      <c r="AW312" s="13" t="s">
        <v>36</v>
      </c>
      <c r="AX312" s="13" t="s">
        <v>87</v>
      </c>
      <c r="AY312" s="246" t="s">
        <v>157</v>
      </c>
    </row>
    <row r="313" spans="1:65" s="2" customFormat="1" ht="24.15" customHeight="1">
      <c r="A313" s="37"/>
      <c r="B313" s="38"/>
      <c r="C313" s="262" t="s">
        <v>601</v>
      </c>
      <c r="D313" s="262" t="s">
        <v>440</v>
      </c>
      <c r="E313" s="263" t="s">
        <v>602</v>
      </c>
      <c r="F313" s="264" t="s">
        <v>603</v>
      </c>
      <c r="G313" s="265" t="s">
        <v>163</v>
      </c>
      <c r="H313" s="266">
        <v>3</v>
      </c>
      <c r="I313" s="267"/>
      <c r="J313" s="268">
        <f>ROUND(I313*H313,2)</f>
        <v>0</v>
      </c>
      <c r="K313" s="264" t="s">
        <v>164</v>
      </c>
      <c r="L313" s="269"/>
      <c r="M313" s="270" t="s">
        <v>1</v>
      </c>
      <c r="N313" s="271" t="s">
        <v>44</v>
      </c>
      <c r="O313" s="90"/>
      <c r="P313" s="227">
        <f>O313*H313</f>
        <v>0</v>
      </c>
      <c r="Q313" s="227">
        <v>0.0026</v>
      </c>
      <c r="R313" s="227">
        <f>Q313*H313</f>
        <v>0.0078</v>
      </c>
      <c r="S313" s="227">
        <v>0</v>
      </c>
      <c r="T313" s="228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9" t="s">
        <v>330</v>
      </c>
      <c r="AT313" s="229" t="s">
        <v>440</v>
      </c>
      <c r="AU313" s="229" t="s">
        <v>89</v>
      </c>
      <c r="AY313" s="16" t="s">
        <v>157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6" t="s">
        <v>87</v>
      </c>
      <c r="BK313" s="230">
        <f>ROUND(I313*H313,2)</f>
        <v>0</v>
      </c>
      <c r="BL313" s="16" t="s">
        <v>111</v>
      </c>
      <c r="BM313" s="229" t="s">
        <v>604</v>
      </c>
    </row>
    <row r="314" spans="1:47" s="2" customFormat="1" ht="12">
      <c r="A314" s="37"/>
      <c r="B314" s="38"/>
      <c r="C314" s="39"/>
      <c r="D314" s="231" t="s">
        <v>166</v>
      </c>
      <c r="E314" s="39"/>
      <c r="F314" s="232" t="s">
        <v>603</v>
      </c>
      <c r="G314" s="39"/>
      <c r="H314" s="39"/>
      <c r="I314" s="233"/>
      <c r="J314" s="39"/>
      <c r="K314" s="39"/>
      <c r="L314" s="43"/>
      <c r="M314" s="234"/>
      <c r="N314" s="235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166</v>
      </c>
      <c r="AU314" s="16" t="s">
        <v>89</v>
      </c>
    </row>
    <row r="315" spans="1:51" s="13" customFormat="1" ht="12">
      <c r="A315" s="13"/>
      <c r="B315" s="236"/>
      <c r="C315" s="237"/>
      <c r="D315" s="231" t="s">
        <v>168</v>
      </c>
      <c r="E315" s="238" t="s">
        <v>605</v>
      </c>
      <c r="F315" s="239" t="s">
        <v>87</v>
      </c>
      <c r="G315" s="237"/>
      <c r="H315" s="240">
        <v>1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168</v>
      </c>
      <c r="AU315" s="246" t="s">
        <v>89</v>
      </c>
      <c r="AV315" s="13" t="s">
        <v>89</v>
      </c>
      <c r="AW315" s="13" t="s">
        <v>36</v>
      </c>
      <c r="AX315" s="13" t="s">
        <v>79</v>
      </c>
      <c r="AY315" s="246" t="s">
        <v>157</v>
      </c>
    </row>
    <row r="316" spans="1:51" s="13" customFormat="1" ht="12">
      <c r="A316" s="13"/>
      <c r="B316" s="236"/>
      <c r="C316" s="237"/>
      <c r="D316" s="231" t="s">
        <v>168</v>
      </c>
      <c r="E316" s="238" t="s">
        <v>606</v>
      </c>
      <c r="F316" s="239" t="s">
        <v>89</v>
      </c>
      <c r="G316" s="237"/>
      <c r="H316" s="240">
        <v>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168</v>
      </c>
      <c r="AU316" s="246" t="s">
        <v>89</v>
      </c>
      <c r="AV316" s="13" t="s">
        <v>89</v>
      </c>
      <c r="AW316" s="13" t="s">
        <v>36</v>
      </c>
      <c r="AX316" s="13" t="s">
        <v>79</v>
      </c>
      <c r="AY316" s="246" t="s">
        <v>157</v>
      </c>
    </row>
    <row r="317" spans="1:51" s="14" customFormat="1" ht="12">
      <c r="A317" s="14"/>
      <c r="B317" s="247"/>
      <c r="C317" s="248"/>
      <c r="D317" s="231" t="s">
        <v>168</v>
      </c>
      <c r="E317" s="249" t="s">
        <v>1</v>
      </c>
      <c r="F317" s="250" t="s">
        <v>170</v>
      </c>
      <c r="G317" s="248"/>
      <c r="H317" s="251">
        <v>3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7" t="s">
        <v>168</v>
      </c>
      <c r="AU317" s="257" t="s">
        <v>89</v>
      </c>
      <c r="AV317" s="14" t="s">
        <v>111</v>
      </c>
      <c r="AW317" s="14" t="s">
        <v>36</v>
      </c>
      <c r="AX317" s="14" t="s">
        <v>87</v>
      </c>
      <c r="AY317" s="257" t="s">
        <v>157</v>
      </c>
    </row>
    <row r="318" spans="1:65" s="2" customFormat="1" ht="24.15" customHeight="1">
      <c r="A318" s="37"/>
      <c r="B318" s="38"/>
      <c r="C318" s="262" t="s">
        <v>607</v>
      </c>
      <c r="D318" s="262" t="s">
        <v>440</v>
      </c>
      <c r="E318" s="263" t="s">
        <v>608</v>
      </c>
      <c r="F318" s="264" t="s">
        <v>609</v>
      </c>
      <c r="G318" s="265" t="s">
        <v>163</v>
      </c>
      <c r="H318" s="266">
        <v>2</v>
      </c>
      <c r="I318" s="267"/>
      <c r="J318" s="268">
        <f>ROUND(I318*H318,2)</f>
        <v>0</v>
      </c>
      <c r="K318" s="264" t="s">
        <v>164</v>
      </c>
      <c r="L318" s="269"/>
      <c r="M318" s="270" t="s">
        <v>1</v>
      </c>
      <c r="N318" s="271" t="s">
        <v>44</v>
      </c>
      <c r="O318" s="90"/>
      <c r="P318" s="227">
        <f>O318*H318</f>
        <v>0</v>
      </c>
      <c r="Q318" s="227">
        <v>0.0035</v>
      </c>
      <c r="R318" s="227">
        <f>Q318*H318</f>
        <v>0.007</v>
      </c>
      <c r="S318" s="227">
        <v>0</v>
      </c>
      <c r="T318" s="228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9" t="s">
        <v>330</v>
      </c>
      <c r="AT318" s="229" t="s">
        <v>440</v>
      </c>
      <c r="AU318" s="229" t="s">
        <v>89</v>
      </c>
      <c r="AY318" s="16" t="s">
        <v>157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87</v>
      </c>
      <c r="BK318" s="230">
        <f>ROUND(I318*H318,2)</f>
        <v>0</v>
      </c>
      <c r="BL318" s="16" t="s">
        <v>111</v>
      </c>
      <c r="BM318" s="229" t="s">
        <v>610</v>
      </c>
    </row>
    <row r="319" spans="1:47" s="2" customFormat="1" ht="12">
      <c r="A319" s="37"/>
      <c r="B319" s="38"/>
      <c r="C319" s="39"/>
      <c r="D319" s="231" t="s">
        <v>166</v>
      </c>
      <c r="E319" s="39"/>
      <c r="F319" s="232" t="s">
        <v>609</v>
      </c>
      <c r="G319" s="39"/>
      <c r="H319" s="39"/>
      <c r="I319" s="233"/>
      <c r="J319" s="39"/>
      <c r="K319" s="39"/>
      <c r="L319" s="43"/>
      <c r="M319" s="234"/>
      <c r="N319" s="235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166</v>
      </c>
      <c r="AU319" s="16" t="s">
        <v>89</v>
      </c>
    </row>
    <row r="320" spans="1:51" s="13" customFormat="1" ht="12">
      <c r="A320" s="13"/>
      <c r="B320" s="236"/>
      <c r="C320" s="237"/>
      <c r="D320" s="231" t="s">
        <v>168</v>
      </c>
      <c r="E320" s="238" t="s">
        <v>611</v>
      </c>
      <c r="F320" s="239" t="s">
        <v>89</v>
      </c>
      <c r="G320" s="237"/>
      <c r="H320" s="240">
        <v>2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168</v>
      </c>
      <c r="AU320" s="246" t="s">
        <v>89</v>
      </c>
      <c r="AV320" s="13" t="s">
        <v>89</v>
      </c>
      <c r="AW320" s="13" t="s">
        <v>36</v>
      </c>
      <c r="AX320" s="13" t="s">
        <v>87</v>
      </c>
      <c r="AY320" s="246" t="s">
        <v>157</v>
      </c>
    </row>
    <row r="321" spans="1:65" s="2" customFormat="1" ht="24.15" customHeight="1">
      <c r="A321" s="37"/>
      <c r="B321" s="38"/>
      <c r="C321" s="262" t="s">
        <v>612</v>
      </c>
      <c r="D321" s="262" t="s">
        <v>440</v>
      </c>
      <c r="E321" s="263" t="s">
        <v>613</v>
      </c>
      <c r="F321" s="264" t="s">
        <v>614</v>
      </c>
      <c r="G321" s="265" t="s">
        <v>163</v>
      </c>
      <c r="H321" s="266">
        <v>5</v>
      </c>
      <c r="I321" s="267"/>
      <c r="J321" s="268">
        <f>ROUND(I321*H321,2)</f>
        <v>0</v>
      </c>
      <c r="K321" s="264" t="s">
        <v>164</v>
      </c>
      <c r="L321" s="269"/>
      <c r="M321" s="270" t="s">
        <v>1</v>
      </c>
      <c r="N321" s="271" t="s">
        <v>44</v>
      </c>
      <c r="O321" s="90"/>
      <c r="P321" s="227">
        <f>O321*H321</f>
        <v>0</v>
      </c>
      <c r="Q321" s="227">
        <v>0.0025</v>
      </c>
      <c r="R321" s="227">
        <f>Q321*H321</f>
        <v>0.0125</v>
      </c>
      <c r="S321" s="227">
        <v>0</v>
      </c>
      <c r="T321" s="22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9" t="s">
        <v>330</v>
      </c>
      <c r="AT321" s="229" t="s">
        <v>440</v>
      </c>
      <c r="AU321" s="229" t="s">
        <v>89</v>
      </c>
      <c r="AY321" s="16" t="s">
        <v>157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87</v>
      </c>
      <c r="BK321" s="230">
        <f>ROUND(I321*H321,2)</f>
        <v>0</v>
      </c>
      <c r="BL321" s="16" t="s">
        <v>111</v>
      </c>
      <c r="BM321" s="229" t="s">
        <v>615</v>
      </c>
    </row>
    <row r="322" spans="1:47" s="2" customFormat="1" ht="12">
      <c r="A322" s="37"/>
      <c r="B322" s="38"/>
      <c r="C322" s="39"/>
      <c r="D322" s="231" t="s">
        <v>166</v>
      </c>
      <c r="E322" s="39"/>
      <c r="F322" s="232" t="s">
        <v>614</v>
      </c>
      <c r="G322" s="39"/>
      <c r="H322" s="39"/>
      <c r="I322" s="233"/>
      <c r="J322" s="39"/>
      <c r="K322" s="39"/>
      <c r="L322" s="43"/>
      <c r="M322" s="234"/>
      <c r="N322" s="235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166</v>
      </c>
      <c r="AU322" s="16" t="s">
        <v>89</v>
      </c>
    </row>
    <row r="323" spans="1:51" s="13" customFormat="1" ht="12">
      <c r="A323" s="13"/>
      <c r="B323" s="236"/>
      <c r="C323" s="237"/>
      <c r="D323" s="231" t="s">
        <v>168</v>
      </c>
      <c r="E323" s="238" t="s">
        <v>616</v>
      </c>
      <c r="F323" s="239" t="s">
        <v>87</v>
      </c>
      <c r="G323" s="237"/>
      <c r="H323" s="240">
        <v>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168</v>
      </c>
      <c r="AU323" s="246" t="s">
        <v>89</v>
      </c>
      <c r="AV323" s="13" t="s">
        <v>89</v>
      </c>
      <c r="AW323" s="13" t="s">
        <v>36</v>
      </c>
      <c r="AX323" s="13" t="s">
        <v>79</v>
      </c>
      <c r="AY323" s="246" t="s">
        <v>157</v>
      </c>
    </row>
    <row r="324" spans="1:51" s="13" customFormat="1" ht="12">
      <c r="A324" s="13"/>
      <c r="B324" s="236"/>
      <c r="C324" s="237"/>
      <c r="D324" s="231" t="s">
        <v>168</v>
      </c>
      <c r="E324" s="238" t="s">
        <v>617</v>
      </c>
      <c r="F324" s="239" t="s">
        <v>87</v>
      </c>
      <c r="G324" s="237"/>
      <c r="H324" s="240">
        <v>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168</v>
      </c>
      <c r="AU324" s="246" t="s">
        <v>89</v>
      </c>
      <c r="AV324" s="13" t="s">
        <v>89</v>
      </c>
      <c r="AW324" s="13" t="s">
        <v>36</v>
      </c>
      <c r="AX324" s="13" t="s">
        <v>79</v>
      </c>
      <c r="AY324" s="246" t="s">
        <v>157</v>
      </c>
    </row>
    <row r="325" spans="1:51" s="13" customFormat="1" ht="12">
      <c r="A325" s="13"/>
      <c r="B325" s="236"/>
      <c r="C325" s="237"/>
      <c r="D325" s="231" t="s">
        <v>168</v>
      </c>
      <c r="E325" s="238" t="s">
        <v>618</v>
      </c>
      <c r="F325" s="239" t="s">
        <v>89</v>
      </c>
      <c r="G325" s="237"/>
      <c r="H325" s="240">
        <v>2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168</v>
      </c>
      <c r="AU325" s="246" t="s">
        <v>89</v>
      </c>
      <c r="AV325" s="13" t="s">
        <v>89</v>
      </c>
      <c r="AW325" s="13" t="s">
        <v>36</v>
      </c>
      <c r="AX325" s="13" t="s">
        <v>79</v>
      </c>
      <c r="AY325" s="246" t="s">
        <v>157</v>
      </c>
    </row>
    <row r="326" spans="1:51" s="13" customFormat="1" ht="12">
      <c r="A326" s="13"/>
      <c r="B326" s="236"/>
      <c r="C326" s="237"/>
      <c r="D326" s="231" t="s">
        <v>168</v>
      </c>
      <c r="E326" s="238" t="s">
        <v>619</v>
      </c>
      <c r="F326" s="239" t="s">
        <v>87</v>
      </c>
      <c r="G326" s="237"/>
      <c r="H326" s="240">
        <v>1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168</v>
      </c>
      <c r="AU326" s="246" t="s">
        <v>89</v>
      </c>
      <c r="AV326" s="13" t="s">
        <v>89</v>
      </c>
      <c r="AW326" s="13" t="s">
        <v>36</v>
      </c>
      <c r="AX326" s="13" t="s">
        <v>79</v>
      </c>
      <c r="AY326" s="246" t="s">
        <v>157</v>
      </c>
    </row>
    <row r="327" spans="1:51" s="14" customFormat="1" ht="12">
      <c r="A327" s="14"/>
      <c r="B327" s="247"/>
      <c r="C327" s="248"/>
      <c r="D327" s="231" t="s">
        <v>168</v>
      </c>
      <c r="E327" s="249" t="s">
        <v>1</v>
      </c>
      <c r="F327" s="250" t="s">
        <v>170</v>
      </c>
      <c r="G327" s="248"/>
      <c r="H327" s="251">
        <v>5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7" t="s">
        <v>168</v>
      </c>
      <c r="AU327" s="257" t="s">
        <v>89</v>
      </c>
      <c r="AV327" s="14" t="s">
        <v>111</v>
      </c>
      <c r="AW327" s="14" t="s">
        <v>36</v>
      </c>
      <c r="AX327" s="14" t="s">
        <v>87</v>
      </c>
      <c r="AY327" s="257" t="s">
        <v>157</v>
      </c>
    </row>
    <row r="328" spans="1:65" s="2" customFormat="1" ht="16.5" customHeight="1">
      <c r="A328" s="37"/>
      <c r="B328" s="38"/>
      <c r="C328" s="262" t="s">
        <v>620</v>
      </c>
      <c r="D328" s="262" t="s">
        <v>440</v>
      </c>
      <c r="E328" s="263" t="s">
        <v>621</v>
      </c>
      <c r="F328" s="264" t="s">
        <v>622</v>
      </c>
      <c r="G328" s="265" t="s">
        <v>163</v>
      </c>
      <c r="H328" s="266">
        <v>1</v>
      </c>
      <c r="I328" s="267"/>
      <c r="J328" s="268">
        <f>ROUND(I328*H328,2)</f>
        <v>0</v>
      </c>
      <c r="K328" s="264" t="s">
        <v>164</v>
      </c>
      <c r="L328" s="269"/>
      <c r="M328" s="270" t="s">
        <v>1</v>
      </c>
      <c r="N328" s="271" t="s">
        <v>44</v>
      </c>
      <c r="O328" s="90"/>
      <c r="P328" s="227">
        <f>O328*H328</f>
        <v>0</v>
      </c>
      <c r="Q328" s="227">
        <v>0.005</v>
      </c>
      <c r="R328" s="227">
        <f>Q328*H328</f>
        <v>0.005</v>
      </c>
      <c r="S328" s="227">
        <v>0</v>
      </c>
      <c r="T328" s="228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9" t="s">
        <v>330</v>
      </c>
      <c r="AT328" s="229" t="s">
        <v>440</v>
      </c>
      <c r="AU328" s="229" t="s">
        <v>89</v>
      </c>
      <c r="AY328" s="16" t="s">
        <v>157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6" t="s">
        <v>87</v>
      </c>
      <c r="BK328" s="230">
        <f>ROUND(I328*H328,2)</f>
        <v>0</v>
      </c>
      <c r="BL328" s="16" t="s">
        <v>111</v>
      </c>
      <c r="BM328" s="229" t="s">
        <v>623</v>
      </c>
    </row>
    <row r="329" spans="1:47" s="2" customFormat="1" ht="12">
      <c r="A329" s="37"/>
      <c r="B329" s="38"/>
      <c r="C329" s="39"/>
      <c r="D329" s="231" t="s">
        <v>166</v>
      </c>
      <c r="E329" s="39"/>
      <c r="F329" s="232" t="s">
        <v>622</v>
      </c>
      <c r="G329" s="39"/>
      <c r="H329" s="39"/>
      <c r="I329" s="233"/>
      <c r="J329" s="39"/>
      <c r="K329" s="39"/>
      <c r="L329" s="43"/>
      <c r="M329" s="234"/>
      <c r="N329" s="235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166</v>
      </c>
      <c r="AU329" s="16" t="s">
        <v>89</v>
      </c>
    </row>
    <row r="330" spans="1:51" s="13" customFormat="1" ht="12">
      <c r="A330" s="13"/>
      <c r="B330" s="236"/>
      <c r="C330" s="237"/>
      <c r="D330" s="231" t="s">
        <v>168</v>
      </c>
      <c r="E330" s="238" t="s">
        <v>624</v>
      </c>
      <c r="F330" s="239" t="s">
        <v>87</v>
      </c>
      <c r="G330" s="237"/>
      <c r="H330" s="240">
        <v>1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168</v>
      </c>
      <c r="AU330" s="246" t="s">
        <v>89</v>
      </c>
      <c r="AV330" s="13" t="s">
        <v>89</v>
      </c>
      <c r="AW330" s="13" t="s">
        <v>36</v>
      </c>
      <c r="AX330" s="13" t="s">
        <v>87</v>
      </c>
      <c r="AY330" s="246" t="s">
        <v>157</v>
      </c>
    </row>
    <row r="331" spans="1:65" s="2" customFormat="1" ht="24.15" customHeight="1">
      <c r="A331" s="37"/>
      <c r="B331" s="38"/>
      <c r="C331" s="262" t="s">
        <v>625</v>
      </c>
      <c r="D331" s="262" t="s">
        <v>440</v>
      </c>
      <c r="E331" s="263" t="s">
        <v>626</v>
      </c>
      <c r="F331" s="264" t="s">
        <v>627</v>
      </c>
      <c r="G331" s="265" t="s">
        <v>163</v>
      </c>
      <c r="H331" s="266">
        <v>2</v>
      </c>
      <c r="I331" s="267"/>
      <c r="J331" s="268">
        <f>ROUND(I331*H331,2)</f>
        <v>0</v>
      </c>
      <c r="K331" s="264" t="s">
        <v>164</v>
      </c>
      <c r="L331" s="269"/>
      <c r="M331" s="270" t="s">
        <v>1</v>
      </c>
      <c r="N331" s="271" t="s">
        <v>44</v>
      </c>
      <c r="O331" s="90"/>
      <c r="P331" s="227">
        <f>O331*H331</f>
        <v>0</v>
      </c>
      <c r="Q331" s="227">
        <v>0.0077</v>
      </c>
      <c r="R331" s="227">
        <f>Q331*H331</f>
        <v>0.0154</v>
      </c>
      <c r="S331" s="227">
        <v>0</v>
      </c>
      <c r="T331" s="228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9" t="s">
        <v>330</v>
      </c>
      <c r="AT331" s="229" t="s">
        <v>440</v>
      </c>
      <c r="AU331" s="229" t="s">
        <v>89</v>
      </c>
      <c r="AY331" s="16" t="s">
        <v>157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6" t="s">
        <v>87</v>
      </c>
      <c r="BK331" s="230">
        <f>ROUND(I331*H331,2)</f>
        <v>0</v>
      </c>
      <c r="BL331" s="16" t="s">
        <v>111</v>
      </c>
      <c r="BM331" s="229" t="s">
        <v>628</v>
      </c>
    </row>
    <row r="332" spans="1:47" s="2" customFormat="1" ht="12">
      <c r="A332" s="37"/>
      <c r="B332" s="38"/>
      <c r="C332" s="39"/>
      <c r="D332" s="231" t="s">
        <v>166</v>
      </c>
      <c r="E332" s="39"/>
      <c r="F332" s="232" t="s">
        <v>627</v>
      </c>
      <c r="G332" s="39"/>
      <c r="H332" s="39"/>
      <c r="I332" s="233"/>
      <c r="J332" s="39"/>
      <c r="K332" s="39"/>
      <c r="L332" s="43"/>
      <c r="M332" s="234"/>
      <c r="N332" s="235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166</v>
      </c>
      <c r="AU332" s="16" t="s">
        <v>89</v>
      </c>
    </row>
    <row r="333" spans="1:51" s="13" customFormat="1" ht="12">
      <c r="A333" s="13"/>
      <c r="B333" s="236"/>
      <c r="C333" s="237"/>
      <c r="D333" s="231" t="s">
        <v>168</v>
      </c>
      <c r="E333" s="238" t="s">
        <v>629</v>
      </c>
      <c r="F333" s="239" t="s">
        <v>87</v>
      </c>
      <c r="G333" s="237"/>
      <c r="H333" s="240">
        <v>1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168</v>
      </c>
      <c r="AU333" s="246" t="s">
        <v>89</v>
      </c>
      <c r="AV333" s="13" t="s">
        <v>89</v>
      </c>
      <c r="AW333" s="13" t="s">
        <v>36</v>
      </c>
      <c r="AX333" s="13" t="s">
        <v>79</v>
      </c>
      <c r="AY333" s="246" t="s">
        <v>157</v>
      </c>
    </row>
    <row r="334" spans="1:51" s="13" customFormat="1" ht="12">
      <c r="A334" s="13"/>
      <c r="B334" s="236"/>
      <c r="C334" s="237"/>
      <c r="D334" s="231" t="s">
        <v>168</v>
      </c>
      <c r="E334" s="238" t="s">
        <v>630</v>
      </c>
      <c r="F334" s="239" t="s">
        <v>87</v>
      </c>
      <c r="G334" s="237"/>
      <c r="H334" s="240">
        <v>1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168</v>
      </c>
      <c r="AU334" s="246" t="s">
        <v>89</v>
      </c>
      <c r="AV334" s="13" t="s">
        <v>89</v>
      </c>
      <c r="AW334" s="13" t="s">
        <v>36</v>
      </c>
      <c r="AX334" s="13" t="s">
        <v>79</v>
      </c>
      <c r="AY334" s="246" t="s">
        <v>157</v>
      </c>
    </row>
    <row r="335" spans="1:51" s="14" customFormat="1" ht="12">
      <c r="A335" s="14"/>
      <c r="B335" s="247"/>
      <c r="C335" s="248"/>
      <c r="D335" s="231" t="s">
        <v>168</v>
      </c>
      <c r="E335" s="249" t="s">
        <v>1</v>
      </c>
      <c r="F335" s="250" t="s">
        <v>170</v>
      </c>
      <c r="G335" s="248"/>
      <c r="H335" s="251">
        <v>2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168</v>
      </c>
      <c r="AU335" s="257" t="s">
        <v>89</v>
      </c>
      <c r="AV335" s="14" t="s">
        <v>111</v>
      </c>
      <c r="AW335" s="14" t="s">
        <v>36</v>
      </c>
      <c r="AX335" s="14" t="s">
        <v>87</v>
      </c>
      <c r="AY335" s="257" t="s">
        <v>157</v>
      </c>
    </row>
    <row r="336" spans="1:65" s="2" customFormat="1" ht="24.15" customHeight="1">
      <c r="A336" s="37"/>
      <c r="B336" s="38"/>
      <c r="C336" s="218" t="s">
        <v>219</v>
      </c>
      <c r="D336" s="218" t="s">
        <v>160</v>
      </c>
      <c r="E336" s="219" t="s">
        <v>631</v>
      </c>
      <c r="F336" s="220" t="s">
        <v>632</v>
      </c>
      <c r="G336" s="221" t="s">
        <v>163</v>
      </c>
      <c r="H336" s="222">
        <v>2</v>
      </c>
      <c r="I336" s="223"/>
      <c r="J336" s="224">
        <f>ROUND(I336*H336,2)</f>
        <v>0</v>
      </c>
      <c r="K336" s="220" t="s">
        <v>164</v>
      </c>
      <c r="L336" s="43"/>
      <c r="M336" s="225" t="s">
        <v>1</v>
      </c>
      <c r="N336" s="226" t="s">
        <v>44</v>
      </c>
      <c r="O336" s="90"/>
      <c r="P336" s="227">
        <f>O336*H336</f>
        <v>0</v>
      </c>
      <c r="Q336" s="227">
        <v>1E-05</v>
      </c>
      <c r="R336" s="227">
        <f>Q336*H336</f>
        <v>2E-05</v>
      </c>
      <c r="S336" s="227">
        <v>0</v>
      </c>
      <c r="T336" s="228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9" t="s">
        <v>111</v>
      </c>
      <c r="AT336" s="229" t="s">
        <v>160</v>
      </c>
      <c r="AU336" s="229" t="s">
        <v>89</v>
      </c>
      <c r="AY336" s="16" t="s">
        <v>157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6" t="s">
        <v>87</v>
      </c>
      <c r="BK336" s="230">
        <f>ROUND(I336*H336,2)</f>
        <v>0</v>
      </c>
      <c r="BL336" s="16" t="s">
        <v>111</v>
      </c>
      <c r="BM336" s="229" t="s">
        <v>633</v>
      </c>
    </row>
    <row r="337" spans="1:47" s="2" customFormat="1" ht="12">
      <c r="A337" s="37"/>
      <c r="B337" s="38"/>
      <c r="C337" s="39"/>
      <c r="D337" s="231" t="s">
        <v>166</v>
      </c>
      <c r="E337" s="39"/>
      <c r="F337" s="232" t="s">
        <v>634</v>
      </c>
      <c r="G337" s="39"/>
      <c r="H337" s="39"/>
      <c r="I337" s="233"/>
      <c r="J337" s="39"/>
      <c r="K337" s="39"/>
      <c r="L337" s="43"/>
      <c r="M337" s="234"/>
      <c r="N337" s="235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166</v>
      </c>
      <c r="AU337" s="16" t="s">
        <v>89</v>
      </c>
    </row>
    <row r="338" spans="1:65" s="2" customFormat="1" ht="24.15" customHeight="1">
      <c r="A338" s="37"/>
      <c r="B338" s="38"/>
      <c r="C338" s="262" t="s">
        <v>635</v>
      </c>
      <c r="D338" s="262" t="s">
        <v>440</v>
      </c>
      <c r="E338" s="263" t="s">
        <v>602</v>
      </c>
      <c r="F338" s="264" t="s">
        <v>603</v>
      </c>
      <c r="G338" s="265" t="s">
        <v>163</v>
      </c>
      <c r="H338" s="266">
        <v>2</v>
      </c>
      <c r="I338" s="267"/>
      <c r="J338" s="268">
        <f>ROUND(I338*H338,2)</f>
        <v>0</v>
      </c>
      <c r="K338" s="264" t="s">
        <v>164</v>
      </c>
      <c r="L338" s="269"/>
      <c r="M338" s="270" t="s">
        <v>1</v>
      </c>
      <c r="N338" s="271" t="s">
        <v>44</v>
      </c>
      <c r="O338" s="90"/>
      <c r="P338" s="227">
        <f>O338*H338</f>
        <v>0</v>
      </c>
      <c r="Q338" s="227">
        <v>0.0026</v>
      </c>
      <c r="R338" s="227">
        <f>Q338*H338</f>
        <v>0.0052</v>
      </c>
      <c r="S338" s="227">
        <v>0</v>
      </c>
      <c r="T338" s="228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9" t="s">
        <v>330</v>
      </c>
      <c r="AT338" s="229" t="s">
        <v>440</v>
      </c>
      <c r="AU338" s="229" t="s">
        <v>89</v>
      </c>
      <c r="AY338" s="16" t="s">
        <v>157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6" t="s">
        <v>87</v>
      </c>
      <c r="BK338" s="230">
        <f>ROUND(I338*H338,2)</f>
        <v>0</v>
      </c>
      <c r="BL338" s="16" t="s">
        <v>111</v>
      </c>
      <c r="BM338" s="229" t="s">
        <v>636</v>
      </c>
    </row>
    <row r="339" spans="1:47" s="2" customFormat="1" ht="12">
      <c r="A339" s="37"/>
      <c r="B339" s="38"/>
      <c r="C339" s="39"/>
      <c r="D339" s="231" t="s">
        <v>166</v>
      </c>
      <c r="E339" s="39"/>
      <c r="F339" s="232" t="s">
        <v>603</v>
      </c>
      <c r="G339" s="39"/>
      <c r="H339" s="39"/>
      <c r="I339" s="233"/>
      <c r="J339" s="39"/>
      <c r="K339" s="39"/>
      <c r="L339" s="43"/>
      <c r="M339" s="234"/>
      <c r="N339" s="235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166</v>
      </c>
      <c r="AU339" s="16" t="s">
        <v>89</v>
      </c>
    </row>
    <row r="340" spans="1:51" s="13" customFormat="1" ht="12">
      <c r="A340" s="13"/>
      <c r="B340" s="236"/>
      <c r="C340" s="237"/>
      <c r="D340" s="231" t="s">
        <v>168</v>
      </c>
      <c r="E340" s="238" t="s">
        <v>637</v>
      </c>
      <c r="F340" s="239" t="s">
        <v>89</v>
      </c>
      <c r="G340" s="237"/>
      <c r="H340" s="240">
        <v>2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168</v>
      </c>
      <c r="AU340" s="246" t="s">
        <v>89</v>
      </c>
      <c r="AV340" s="13" t="s">
        <v>89</v>
      </c>
      <c r="AW340" s="13" t="s">
        <v>36</v>
      </c>
      <c r="AX340" s="13" t="s">
        <v>87</v>
      </c>
      <c r="AY340" s="246" t="s">
        <v>157</v>
      </c>
    </row>
    <row r="341" spans="1:65" s="2" customFormat="1" ht="24.15" customHeight="1">
      <c r="A341" s="37"/>
      <c r="B341" s="38"/>
      <c r="C341" s="218" t="s">
        <v>638</v>
      </c>
      <c r="D341" s="218" t="s">
        <v>160</v>
      </c>
      <c r="E341" s="219" t="s">
        <v>639</v>
      </c>
      <c r="F341" s="220" t="s">
        <v>640</v>
      </c>
      <c r="G341" s="221" t="s">
        <v>163</v>
      </c>
      <c r="H341" s="222">
        <v>12</v>
      </c>
      <c r="I341" s="223"/>
      <c r="J341" s="224">
        <f>ROUND(I341*H341,2)</f>
        <v>0</v>
      </c>
      <c r="K341" s="220" t="s">
        <v>164</v>
      </c>
      <c r="L341" s="43"/>
      <c r="M341" s="225" t="s">
        <v>1</v>
      </c>
      <c r="N341" s="226" t="s">
        <v>44</v>
      </c>
      <c r="O341" s="90"/>
      <c r="P341" s="227">
        <f>O341*H341</f>
        <v>0</v>
      </c>
      <c r="Q341" s="227">
        <v>0.11241</v>
      </c>
      <c r="R341" s="227">
        <f>Q341*H341</f>
        <v>1.34892</v>
      </c>
      <c r="S341" s="227">
        <v>0</v>
      </c>
      <c r="T341" s="228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9" t="s">
        <v>111</v>
      </c>
      <c r="AT341" s="229" t="s">
        <v>160</v>
      </c>
      <c r="AU341" s="229" t="s">
        <v>89</v>
      </c>
      <c r="AY341" s="16" t="s">
        <v>157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6" t="s">
        <v>87</v>
      </c>
      <c r="BK341" s="230">
        <f>ROUND(I341*H341,2)</f>
        <v>0</v>
      </c>
      <c r="BL341" s="16" t="s">
        <v>111</v>
      </c>
      <c r="BM341" s="229" t="s">
        <v>641</v>
      </c>
    </row>
    <row r="342" spans="1:47" s="2" customFormat="1" ht="12">
      <c r="A342" s="37"/>
      <c r="B342" s="38"/>
      <c r="C342" s="39"/>
      <c r="D342" s="231" t="s">
        <v>166</v>
      </c>
      <c r="E342" s="39"/>
      <c r="F342" s="232" t="s">
        <v>642</v>
      </c>
      <c r="G342" s="39"/>
      <c r="H342" s="39"/>
      <c r="I342" s="233"/>
      <c r="J342" s="39"/>
      <c r="K342" s="39"/>
      <c r="L342" s="43"/>
      <c r="M342" s="234"/>
      <c r="N342" s="235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166</v>
      </c>
      <c r="AU342" s="16" t="s">
        <v>89</v>
      </c>
    </row>
    <row r="343" spans="1:65" s="2" customFormat="1" ht="21.75" customHeight="1">
      <c r="A343" s="37"/>
      <c r="B343" s="38"/>
      <c r="C343" s="262" t="s">
        <v>643</v>
      </c>
      <c r="D343" s="262" t="s">
        <v>440</v>
      </c>
      <c r="E343" s="263" t="s">
        <v>644</v>
      </c>
      <c r="F343" s="264" t="s">
        <v>645</v>
      </c>
      <c r="G343" s="265" t="s">
        <v>163</v>
      </c>
      <c r="H343" s="266">
        <v>12</v>
      </c>
      <c r="I343" s="267"/>
      <c r="J343" s="268">
        <f>ROUND(I343*H343,2)</f>
        <v>0</v>
      </c>
      <c r="K343" s="264" t="s">
        <v>164</v>
      </c>
      <c r="L343" s="269"/>
      <c r="M343" s="270" t="s">
        <v>1</v>
      </c>
      <c r="N343" s="271" t="s">
        <v>44</v>
      </c>
      <c r="O343" s="90"/>
      <c r="P343" s="227">
        <f>O343*H343</f>
        <v>0</v>
      </c>
      <c r="Q343" s="227">
        <v>0.0061</v>
      </c>
      <c r="R343" s="227">
        <f>Q343*H343</f>
        <v>0.0732</v>
      </c>
      <c r="S343" s="227">
        <v>0</v>
      </c>
      <c r="T343" s="228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9" t="s">
        <v>330</v>
      </c>
      <c r="AT343" s="229" t="s">
        <v>440</v>
      </c>
      <c r="AU343" s="229" t="s">
        <v>89</v>
      </c>
      <c r="AY343" s="16" t="s">
        <v>157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87</v>
      </c>
      <c r="BK343" s="230">
        <f>ROUND(I343*H343,2)</f>
        <v>0</v>
      </c>
      <c r="BL343" s="16" t="s">
        <v>111</v>
      </c>
      <c r="BM343" s="229" t="s">
        <v>646</v>
      </c>
    </row>
    <row r="344" spans="1:47" s="2" customFormat="1" ht="12">
      <c r="A344" s="37"/>
      <c r="B344" s="38"/>
      <c r="C344" s="39"/>
      <c r="D344" s="231" t="s">
        <v>166</v>
      </c>
      <c r="E344" s="39"/>
      <c r="F344" s="232" t="s">
        <v>645</v>
      </c>
      <c r="G344" s="39"/>
      <c r="H344" s="39"/>
      <c r="I344" s="233"/>
      <c r="J344" s="39"/>
      <c r="K344" s="39"/>
      <c r="L344" s="43"/>
      <c r="M344" s="234"/>
      <c r="N344" s="235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166</v>
      </c>
      <c r="AU344" s="16" t="s">
        <v>89</v>
      </c>
    </row>
    <row r="345" spans="1:65" s="2" customFormat="1" ht="24.15" customHeight="1">
      <c r="A345" s="37"/>
      <c r="B345" s="38"/>
      <c r="C345" s="218" t="s">
        <v>647</v>
      </c>
      <c r="D345" s="218" t="s">
        <v>160</v>
      </c>
      <c r="E345" s="219" t="s">
        <v>648</v>
      </c>
      <c r="F345" s="220" t="s">
        <v>649</v>
      </c>
      <c r="G345" s="221" t="s">
        <v>327</v>
      </c>
      <c r="H345" s="222">
        <v>21</v>
      </c>
      <c r="I345" s="223"/>
      <c r="J345" s="224">
        <f>ROUND(I345*H345,2)</f>
        <v>0</v>
      </c>
      <c r="K345" s="220" t="s">
        <v>164</v>
      </c>
      <c r="L345" s="43"/>
      <c r="M345" s="225" t="s">
        <v>1</v>
      </c>
      <c r="N345" s="226" t="s">
        <v>44</v>
      </c>
      <c r="O345" s="90"/>
      <c r="P345" s="227">
        <f>O345*H345</f>
        <v>0</v>
      </c>
      <c r="Q345" s="227">
        <v>8E-05</v>
      </c>
      <c r="R345" s="227">
        <f>Q345*H345</f>
        <v>0.00168</v>
      </c>
      <c r="S345" s="227">
        <v>0</v>
      </c>
      <c r="T345" s="228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9" t="s">
        <v>111</v>
      </c>
      <c r="AT345" s="229" t="s">
        <v>160</v>
      </c>
      <c r="AU345" s="229" t="s">
        <v>89</v>
      </c>
      <c r="AY345" s="16" t="s">
        <v>157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6" t="s">
        <v>87</v>
      </c>
      <c r="BK345" s="230">
        <f>ROUND(I345*H345,2)</f>
        <v>0</v>
      </c>
      <c r="BL345" s="16" t="s">
        <v>111</v>
      </c>
      <c r="BM345" s="229" t="s">
        <v>650</v>
      </c>
    </row>
    <row r="346" spans="1:47" s="2" customFormat="1" ht="12">
      <c r="A346" s="37"/>
      <c r="B346" s="38"/>
      <c r="C346" s="39"/>
      <c r="D346" s="231" t="s">
        <v>166</v>
      </c>
      <c r="E346" s="39"/>
      <c r="F346" s="232" t="s">
        <v>651</v>
      </c>
      <c r="G346" s="39"/>
      <c r="H346" s="39"/>
      <c r="I346" s="233"/>
      <c r="J346" s="39"/>
      <c r="K346" s="39"/>
      <c r="L346" s="43"/>
      <c r="M346" s="234"/>
      <c r="N346" s="235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166</v>
      </c>
      <c r="AU346" s="16" t="s">
        <v>89</v>
      </c>
    </row>
    <row r="347" spans="1:51" s="13" customFormat="1" ht="12">
      <c r="A347" s="13"/>
      <c r="B347" s="236"/>
      <c r="C347" s="237"/>
      <c r="D347" s="231" t="s">
        <v>168</v>
      </c>
      <c r="E347" s="238" t="s">
        <v>217</v>
      </c>
      <c r="F347" s="239" t="s">
        <v>7</v>
      </c>
      <c r="G347" s="237"/>
      <c r="H347" s="240">
        <v>21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168</v>
      </c>
      <c r="AU347" s="246" t="s">
        <v>89</v>
      </c>
      <c r="AV347" s="13" t="s">
        <v>89</v>
      </c>
      <c r="AW347" s="13" t="s">
        <v>36</v>
      </c>
      <c r="AX347" s="13" t="s">
        <v>87</v>
      </c>
      <c r="AY347" s="246" t="s">
        <v>157</v>
      </c>
    </row>
    <row r="348" spans="1:65" s="2" customFormat="1" ht="24.15" customHeight="1">
      <c r="A348" s="37"/>
      <c r="B348" s="38"/>
      <c r="C348" s="218" t="s">
        <v>652</v>
      </c>
      <c r="D348" s="218" t="s">
        <v>160</v>
      </c>
      <c r="E348" s="219" t="s">
        <v>653</v>
      </c>
      <c r="F348" s="220" t="s">
        <v>654</v>
      </c>
      <c r="G348" s="221" t="s">
        <v>327</v>
      </c>
      <c r="H348" s="222">
        <v>63</v>
      </c>
      <c r="I348" s="223"/>
      <c r="J348" s="224">
        <f>ROUND(I348*H348,2)</f>
        <v>0</v>
      </c>
      <c r="K348" s="220" t="s">
        <v>164</v>
      </c>
      <c r="L348" s="43"/>
      <c r="M348" s="225" t="s">
        <v>1</v>
      </c>
      <c r="N348" s="226" t="s">
        <v>44</v>
      </c>
      <c r="O348" s="90"/>
      <c r="P348" s="227">
        <f>O348*H348</f>
        <v>0</v>
      </c>
      <c r="Q348" s="227">
        <v>3E-05</v>
      </c>
      <c r="R348" s="227">
        <f>Q348*H348</f>
        <v>0.00189</v>
      </c>
      <c r="S348" s="227">
        <v>0</v>
      </c>
      <c r="T348" s="228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9" t="s">
        <v>111</v>
      </c>
      <c r="AT348" s="229" t="s">
        <v>160</v>
      </c>
      <c r="AU348" s="229" t="s">
        <v>89</v>
      </c>
      <c r="AY348" s="16" t="s">
        <v>157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6" t="s">
        <v>87</v>
      </c>
      <c r="BK348" s="230">
        <f>ROUND(I348*H348,2)</f>
        <v>0</v>
      </c>
      <c r="BL348" s="16" t="s">
        <v>111</v>
      </c>
      <c r="BM348" s="229" t="s">
        <v>655</v>
      </c>
    </row>
    <row r="349" spans="1:47" s="2" customFormat="1" ht="12">
      <c r="A349" s="37"/>
      <c r="B349" s="38"/>
      <c r="C349" s="39"/>
      <c r="D349" s="231" t="s">
        <v>166</v>
      </c>
      <c r="E349" s="39"/>
      <c r="F349" s="232" t="s">
        <v>656</v>
      </c>
      <c r="G349" s="39"/>
      <c r="H349" s="39"/>
      <c r="I349" s="233"/>
      <c r="J349" s="39"/>
      <c r="K349" s="39"/>
      <c r="L349" s="43"/>
      <c r="M349" s="234"/>
      <c r="N349" s="235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166</v>
      </c>
      <c r="AU349" s="16" t="s">
        <v>89</v>
      </c>
    </row>
    <row r="350" spans="1:51" s="13" customFormat="1" ht="12">
      <c r="A350" s="13"/>
      <c r="B350" s="236"/>
      <c r="C350" s="237"/>
      <c r="D350" s="231" t="s">
        <v>168</v>
      </c>
      <c r="E350" s="238" t="s">
        <v>218</v>
      </c>
      <c r="F350" s="239" t="s">
        <v>219</v>
      </c>
      <c r="G350" s="237"/>
      <c r="H350" s="240">
        <v>63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168</v>
      </c>
      <c r="AU350" s="246" t="s">
        <v>89</v>
      </c>
      <c r="AV350" s="13" t="s">
        <v>89</v>
      </c>
      <c r="AW350" s="13" t="s">
        <v>36</v>
      </c>
      <c r="AX350" s="13" t="s">
        <v>87</v>
      </c>
      <c r="AY350" s="246" t="s">
        <v>157</v>
      </c>
    </row>
    <row r="351" spans="1:65" s="2" customFormat="1" ht="24.15" customHeight="1">
      <c r="A351" s="37"/>
      <c r="B351" s="38"/>
      <c r="C351" s="218" t="s">
        <v>657</v>
      </c>
      <c r="D351" s="218" t="s">
        <v>160</v>
      </c>
      <c r="E351" s="219" t="s">
        <v>658</v>
      </c>
      <c r="F351" s="220" t="s">
        <v>659</v>
      </c>
      <c r="G351" s="221" t="s">
        <v>295</v>
      </c>
      <c r="H351" s="222">
        <v>51.5</v>
      </c>
      <c r="I351" s="223"/>
      <c r="J351" s="224">
        <f>ROUND(I351*H351,2)</f>
        <v>0</v>
      </c>
      <c r="K351" s="220" t="s">
        <v>164</v>
      </c>
      <c r="L351" s="43"/>
      <c r="M351" s="225" t="s">
        <v>1</v>
      </c>
      <c r="N351" s="226" t="s">
        <v>44</v>
      </c>
      <c r="O351" s="90"/>
      <c r="P351" s="227">
        <f>O351*H351</f>
        <v>0</v>
      </c>
      <c r="Q351" s="227">
        <v>0.0006</v>
      </c>
      <c r="R351" s="227">
        <f>Q351*H351</f>
        <v>0.030899999999999997</v>
      </c>
      <c r="S351" s="227">
        <v>0</v>
      </c>
      <c r="T351" s="228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9" t="s">
        <v>111</v>
      </c>
      <c r="AT351" s="229" t="s">
        <v>160</v>
      </c>
      <c r="AU351" s="229" t="s">
        <v>89</v>
      </c>
      <c r="AY351" s="16" t="s">
        <v>157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6" t="s">
        <v>87</v>
      </c>
      <c r="BK351" s="230">
        <f>ROUND(I351*H351,2)</f>
        <v>0</v>
      </c>
      <c r="BL351" s="16" t="s">
        <v>111</v>
      </c>
      <c r="BM351" s="229" t="s">
        <v>660</v>
      </c>
    </row>
    <row r="352" spans="1:47" s="2" customFormat="1" ht="12">
      <c r="A352" s="37"/>
      <c r="B352" s="38"/>
      <c r="C352" s="39"/>
      <c r="D352" s="231" t="s">
        <v>166</v>
      </c>
      <c r="E352" s="39"/>
      <c r="F352" s="232" t="s">
        <v>661</v>
      </c>
      <c r="G352" s="39"/>
      <c r="H352" s="39"/>
      <c r="I352" s="233"/>
      <c r="J352" s="39"/>
      <c r="K352" s="39"/>
      <c r="L352" s="43"/>
      <c r="M352" s="234"/>
      <c r="N352" s="235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166</v>
      </c>
      <c r="AU352" s="16" t="s">
        <v>89</v>
      </c>
    </row>
    <row r="353" spans="1:51" s="13" customFormat="1" ht="12">
      <c r="A353" s="13"/>
      <c r="B353" s="236"/>
      <c r="C353" s="237"/>
      <c r="D353" s="231" t="s">
        <v>168</v>
      </c>
      <c r="E353" s="238" t="s">
        <v>662</v>
      </c>
      <c r="F353" s="239" t="s">
        <v>89</v>
      </c>
      <c r="G353" s="237"/>
      <c r="H353" s="240">
        <v>2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168</v>
      </c>
      <c r="AU353" s="246" t="s">
        <v>89</v>
      </c>
      <c r="AV353" s="13" t="s">
        <v>89</v>
      </c>
      <c r="AW353" s="13" t="s">
        <v>36</v>
      </c>
      <c r="AX353" s="13" t="s">
        <v>79</v>
      </c>
      <c r="AY353" s="246" t="s">
        <v>157</v>
      </c>
    </row>
    <row r="354" spans="1:51" s="13" customFormat="1" ht="12">
      <c r="A354" s="13"/>
      <c r="B354" s="236"/>
      <c r="C354" s="237"/>
      <c r="D354" s="231" t="s">
        <v>168</v>
      </c>
      <c r="E354" s="238" t="s">
        <v>663</v>
      </c>
      <c r="F354" s="239" t="s">
        <v>664</v>
      </c>
      <c r="G354" s="237"/>
      <c r="H354" s="240">
        <v>49.5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168</v>
      </c>
      <c r="AU354" s="246" t="s">
        <v>89</v>
      </c>
      <c r="AV354" s="13" t="s">
        <v>89</v>
      </c>
      <c r="AW354" s="13" t="s">
        <v>36</v>
      </c>
      <c r="AX354" s="13" t="s">
        <v>79</v>
      </c>
      <c r="AY354" s="246" t="s">
        <v>157</v>
      </c>
    </row>
    <row r="355" spans="1:51" s="14" customFormat="1" ht="12">
      <c r="A355" s="14"/>
      <c r="B355" s="247"/>
      <c r="C355" s="248"/>
      <c r="D355" s="231" t="s">
        <v>168</v>
      </c>
      <c r="E355" s="249" t="s">
        <v>1</v>
      </c>
      <c r="F355" s="250" t="s">
        <v>170</v>
      </c>
      <c r="G355" s="248"/>
      <c r="H355" s="251">
        <v>51.5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7" t="s">
        <v>168</v>
      </c>
      <c r="AU355" s="257" t="s">
        <v>89</v>
      </c>
      <c r="AV355" s="14" t="s">
        <v>111</v>
      </c>
      <c r="AW355" s="14" t="s">
        <v>36</v>
      </c>
      <c r="AX355" s="14" t="s">
        <v>87</v>
      </c>
      <c r="AY355" s="257" t="s">
        <v>157</v>
      </c>
    </row>
    <row r="356" spans="1:65" s="2" customFormat="1" ht="16.5" customHeight="1">
      <c r="A356" s="37"/>
      <c r="B356" s="38"/>
      <c r="C356" s="218" t="s">
        <v>665</v>
      </c>
      <c r="D356" s="218" t="s">
        <v>160</v>
      </c>
      <c r="E356" s="219" t="s">
        <v>666</v>
      </c>
      <c r="F356" s="220" t="s">
        <v>667</v>
      </c>
      <c r="G356" s="221" t="s">
        <v>327</v>
      </c>
      <c r="H356" s="222">
        <v>84</v>
      </c>
      <c r="I356" s="223"/>
      <c r="J356" s="224">
        <f>ROUND(I356*H356,2)</f>
        <v>0</v>
      </c>
      <c r="K356" s="220" t="s">
        <v>164</v>
      </c>
      <c r="L356" s="43"/>
      <c r="M356" s="225" t="s">
        <v>1</v>
      </c>
      <c r="N356" s="226" t="s">
        <v>44</v>
      </c>
      <c r="O356" s="90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9" t="s">
        <v>111</v>
      </c>
      <c r="AT356" s="229" t="s">
        <v>160</v>
      </c>
      <c r="AU356" s="229" t="s">
        <v>89</v>
      </c>
      <c r="AY356" s="16" t="s">
        <v>157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6" t="s">
        <v>87</v>
      </c>
      <c r="BK356" s="230">
        <f>ROUND(I356*H356,2)</f>
        <v>0</v>
      </c>
      <c r="BL356" s="16" t="s">
        <v>111</v>
      </c>
      <c r="BM356" s="229" t="s">
        <v>668</v>
      </c>
    </row>
    <row r="357" spans="1:47" s="2" customFormat="1" ht="12">
      <c r="A357" s="37"/>
      <c r="B357" s="38"/>
      <c r="C357" s="39"/>
      <c r="D357" s="231" t="s">
        <v>166</v>
      </c>
      <c r="E357" s="39"/>
      <c r="F357" s="232" t="s">
        <v>669</v>
      </c>
      <c r="G357" s="39"/>
      <c r="H357" s="39"/>
      <c r="I357" s="233"/>
      <c r="J357" s="39"/>
      <c r="K357" s="39"/>
      <c r="L357" s="43"/>
      <c r="M357" s="234"/>
      <c r="N357" s="235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166</v>
      </c>
      <c r="AU357" s="16" t="s">
        <v>89</v>
      </c>
    </row>
    <row r="358" spans="1:51" s="13" customFormat="1" ht="12">
      <c r="A358" s="13"/>
      <c r="B358" s="236"/>
      <c r="C358" s="237"/>
      <c r="D358" s="231" t="s">
        <v>168</v>
      </c>
      <c r="E358" s="238" t="s">
        <v>1</v>
      </c>
      <c r="F358" s="239" t="s">
        <v>670</v>
      </c>
      <c r="G358" s="237"/>
      <c r="H358" s="240">
        <v>84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168</v>
      </c>
      <c r="AU358" s="246" t="s">
        <v>89</v>
      </c>
      <c r="AV358" s="13" t="s">
        <v>89</v>
      </c>
      <c r="AW358" s="13" t="s">
        <v>36</v>
      </c>
      <c r="AX358" s="13" t="s">
        <v>87</v>
      </c>
      <c r="AY358" s="246" t="s">
        <v>157</v>
      </c>
    </row>
    <row r="359" spans="1:65" s="2" customFormat="1" ht="37.8" customHeight="1">
      <c r="A359" s="37"/>
      <c r="B359" s="38"/>
      <c r="C359" s="218" t="s">
        <v>671</v>
      </c>
      <c r="D359" s="218" t="s">
        <v>160</v>
      </c>
      <c r="E359" s="219" t="s">
        <v>672</v>
      </c>
      <c r="F359" s="220" t="s">
        <v>673</v>
      </c>
      <c r="G359" s="221" t="s">
        <v>327</v>
      </c>
      <c r="H359" s="222">
        <v>590.157</v>
      </c>
      <c r="I359" s="223"/>
      <c r="J359" s="224">
        <f>ROUND(I359*H359,2)</f>
        <v>0</v>
      </c>
      <c r="K359" s="220" t="s">
        <v>481</v>
      </c>
      <c r="L359" s="43"/>
      <c r="M359" s="225" t="s">
        <v>1</v>
      </c>
      <c r="N359" s="226" t="s">
        <v>44</v>
      </c>
      <c r="O359" s="90"/>
      <c r="P359" s="227">
        <f>O359*H359</f>
        <v>0</v>
      </c>
      <c r="Q359" s="227">
        <v>0.19561</v>
      </c>
      <c r="R359" s="227">
        <f>Q359*H359</f>
        <v>115.44061077</v>
      </c>
      <c r="S359" s="227">
        <v>0</v>
      </c>
      <c r="T359" s="228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9" t="s">
        <v>111</v>
      </c>
      <c r="AT359" s="229" t="s">
        <v>160</v>
      </c>
      <c r="AU359" s="229" t="s">
        <v>89</v>
      </c>
      <c r="AY359" s="16" t="s">
        <v>157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6" t="s">
        <v>87</v>
      </c>
      <c r="BK359" s="230">
        <f>ROUND(I359*H359,2)</f>
        <v>0</v>
      </c>
      <c r="BL359" s="16" t="s">
        <v>111</v>
      </c>
      <c r="BM359" s="229" t="s">
        <v>674</v>
      </c>
    </row>
    <row r="360" spans="1:47" s="2" customFormat="1" ht="12">
      <c r="A360" s="37"/>
      <c r="B360" s="38"/>
      <c r="C360" s="39"/>
      <c r="D360" s="231" t="s">
        <v>166</v>
      </c>
      <c r="E360" s="39"/>
      <c r="F360" s="232" t="s">
        <v>675</v>
      </c>
      <c r="G360" s="39"/>
      <c r="H360" s="39"/>
      <c r="I360" s="233"/>
      <c r="J360" s="39"/>
      <c r="K360" s="39"/>
      <c r="L360" s="43"/>
      <c r="M360" s="234"/>
      <c r="N360" s="235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166</v>
      </c>
      <c r="AU360" s="16" t="s">
        <v>89</v>
      </c>
    </row>
    <row r="361" spans="1:51" s="13" customFormat="1" ht="12">
      <c r="A361" s="13"/>
      <c r="B361" s="236"/>
      <c r="C361" s="237"/>
      <c r="D361" s="231" t="s">
        <v>168</v>
      </c>
      <c r="E361" s="238" t="s">
        <v>258</v>
      </c>
      <c r="F361" s="239" t="s">
        <v>676</v>
      </c>
      <c r="G361" s="237"/>
      <c r="H361" s="240">
        <v>286.31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168</v>
      </c>
      <c r="AU361" s="246" t="s">
        <v>89</v>
      </c>
      <c r="AV361" s="13" t="s">
        <v>89</v>
      </c>
      <c r="AW361" s="13" t="s">
        <v>36</v>
      </c>
      <c r="AX361" s="13" t="s">
        <v>79</v>
      </c>
      <c r="AY361" s="246" t="s">
        <v>157</v>
      </c>
    </row>
    <row r="362" spans="1:51" s="13" customFormat="1" ht="12">
      <c r="A362" s="13"/>
      <c r="B362" s="236"/>
      <c r="C362" s="237"/>
      <c r="D362" s="231" t="s">
        <v>168</v>
      </c>
      <c r="E362" s="238" t="s">
        <v>260</v>
      </c>
      <c r="F362" s="239" t="s">
        <v>261</v>
      </c>
      <c r="G362" s="237"/>
      <c r="H362" s="240">
        <v>134.199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168</v>
      </c>
      <c r="AU362" s="246" t="s">
        <v>89</v>
      </c>
      <c r="AV362" s="13" t="s">
        <v>89</v>
      </c>
      <c r="AW362" s="13" t="s">
        <v>36</v>
      </c>
      <c r="AX362" s="13" t="s">
        <v>79</v>
      </c>
      <c r="AY362" s="246" t="s">
        <v>157</v>
      </c>
    </row>
    <row r="363" spans="1:51" s="13" customFormat="1" ht="12">
      <c r="A363" s="13"/>
      <c r="B363" s="236"/>
      <c r="C363" s="237"/>
      <c r="D363" s="231" t="s">
        <v>168</v>
      </c>
      <c r="E363" s="238" t="s">
        <v>262</v>
      </c>
      <c r="F363" s="239" t="s">
        <v>677</v>
      </c>
      <c r="G363" s="237"/>
      <c r="H363" s="240">
        <v>51.917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168</v>
      </c>
      <c r="AU363" s="246" t="s">
        <v>89</v>
      </c>
      <c r="AV363" s="13" t="s">
        <v>89</v>
      </c>
      <c r="AW363" s="13" t="s">
        <v>36</v>
      </c>
      <c r="AX363" s="13" t="s">
        <v>79</v>
      </c>
      <c r="AY363" s="246" t="s">
        <v>157</v>
      </c>
    </row>
    <row r="364" spans="1:51" s="13" customFormat="1" ht="12">
      <c r="A364" s="13"/>
      <c r="B364" s="236"/>
      <c r="C364" s="237"/>
      <c r="D364" s="231" t="s">
        <v>168</v>
      </c>
      <c r="E364" s="238" t="s">
        <v>264</v>
      </c>
      <c r="F364" s="239" t="s">
        <v>678</v>
      </c>
      <c r="G364" s="237"/>
      <c r="H364" s="240">
        <v>75.01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168</v>
      </c>
      <c r="AU364" s="246" t="s">
        <v>89</v>
      </c>
      <c r="AV364" s="13" t="s">
        <v>89</v>
      </c>
      <c r="AW364" s="13" t="s">
        <v>36</v>
      </c>
      <c r="AX364" s="13" t="s">
        <v>79</v>
      </c>
      <c r="AY364" s="246" t="s">
        <v>157</v>
      </c>
    </row>
    <row r="365" spans="1:51" s="13" customFormat="1" ht="12">
      <c r="A365" s="13"/>
      <c r="B365" s="236"/>
      <c r="C365" s="237"/>
      <c r="D365" s="231" t="s">
        <v>168</v>
      </c>
      <c r="E365" s="238" t="s">
        <v>266</v>
      </c>
      <c r="F365" s="239" t="s">
        <v>267</v>
      </c>
      <c r="G365" s="237"/>
      <c r="H365" s="240">
        <v>11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168</v>
      </c>
      <c r="AU365" s="246" t="s">
        <v>89</v>
      </c>
      <c r="AV365" s="13" t="s">
        <v>89</v>
      </c>
      <c r="AW365" s="13" t="s">
        <v>36</v>
      </c>
      <c r="AX365" s="13" t="s">
        <v>79</v>
      </c>
      <c r="AY365" s="246" t="s">
        <v>157</v>
      </c>
    </row>
    <row r="366" spans="1:51" s="13" customFormat="1" ht="12">
      <c r="A366" s="13"/>
      <c r="B366" s="236"/>
      <c r="C366" s="237"/>
      <c r="D366" s="231" t="s">
        <v>168</v>
      </c>
      <c r="E366" s="238" t="s">
        <v>268</v>
      </c>
      <c r="F366" s="239" t="s">
        <v>267</v>
      </c>
      <c r="G366" s="237"/>
      <c r="H366" s="240">
        <v>11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168</v>
      </c>
      <c r="AU366" s="246" t="s">
        <v>89</v>
      </c>
      <c r="AV366" s="13" t="s">
        <v>89</v>
      </c>
      <c r="AW366" s="13" t="s">
        <v>36</v>
      </c>
      <c r="AX366" s="13" t="s">
        <v>79</v>
      </c>
      <c r="AY366" s="246" t="s">
        <v>157</v>
      </c>
    </row>
    <row r="367" spans="1:51" s="13" customFormat="1" ht="12">
      <c r="A367" s="13"/>
      <c r="B367" s="236"/>
      <c r="C367" s="237"/>
      <c r="D367" s="231" t="s">
        <v>168</v>
      </c>
      <c r="E367" s="238" t="s">
        <v>269</v>
      </c>
      <c r="F367" s="239" t="s">
        <v>270</v>
      </c>
      <c r="G367" s="237"/>
      <c r="H367" s="240">
        <v>5.588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168</v>
      </c>
      <c r="AU367" s="246" t="s">
        <v>89</v>
      </c>
      <c r="AV367" s="13" t="s">
        <v>89</v>
      </c>
      <c r="AW367" s="13" t="s">
        <v>36</v>
      </c>
      <c r="AX367" s="13" t="s">
        <v>79</v>
      </c>
      <c r="AY367" s="246" t="s">
        <v>157</v>
      </c>
    </row>
    <row r="368" spans="1:51" s="13" customFormat="1" ht="12">
      <c r="A368" s="13"/>
      <c r="B368" s="236"/>
      <c r="C368" s="237"/>
      <c r="D368" s="231" t="s">
        <v>168</v>
      </c>
      <c r="E368" s="238" t="s">
        <v>271</v>
      </c>
      <c r="F368" s="239" t="s">
        <v>272</v>
      </c>
      <c r="G368" s="237"/>
      <c r="H368" s="240">
        <v>13.933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168</v>
      </c>
      <c r="AU368" s="246" t="s">
        <v>89</v>
      </c>
      <c r="AV368" s="13" t="s">
        <v>89</v>
      </c>
      <c r="AW368" s="13" t="s">
        <v>36</v>
      </c>
      <c r="AX368" s="13" t="s">
        <v>79</v>
      </c>
      <c r="AY368" s="246" t="s">
        <v>157</v>
      </c>
    </row>
    <row r="369" spans="1:51" s="13" customFormat="1" ht="12">
      <c r="A369" s="13"/>
      <c r="B369" s="236"/>
      <c r="C369" s="237"/>
      <c r="D369" s="231" t="s">
        <v>168</v>
      </c>
      <c r="E369" s="238" t="s">
        <v>273</v>
      </c>
      <c r="F369" s="239" t="s">
        <v>679</v>
      </c>
      <c r="G369" s="237"/>
      <c r="H369" s="240">
        <v>1.2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168</v>
      </c>
      <c r="AU369" s="246" t="s">
        <v>89</v>
      </c>
      <c r="AV369" s="13" t="s">
        <v>89</v>
      </c>
      <c r="AW369" s="13" t="s">
        <v>36</v>
      </c>
      <c r="AX369" s="13" t="s">
        <v>79</v>
      </c>
      <c r="AY369" s="246" t="s">
        <v>157</v>
      </c>
    </row>
    <row r="370" spans="1:51" s="14" customFormat="1" ht="12">
      <c r="A370" s="14"/>
      <c r="B370" s="247"/>
      <c r="C370" s="248"/>
      <c r="D370" s="231" t="s">
        <v>168</v>
      </c>
      <c r="E370" s="249" t="s">
        <v>1</v>
      </c>
      <c r="F370" s="250" t="s">
        <v>170</v>
      </c>
      <c r="G370" s="248"/>
      <c r="H370" s="251">
        <v>590.157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7" t="s">
        <v>168</v>
      </c>
      <c r="AU370" s="257" t="s">
        <v>89</v>
      </c>
      <c r="AV370" s="14" t="s">
        <v>111</v>
      </c>
      <c r="AW370" s="14" t="s">
        <v>36</v>
      </c>
      <c r="AX370" s="14" t="s">
        <v>87</v>
      </c>
      <c r="AY370" s="257" t="s">
        <v>157</v>
      </c>
    </row>
    <row r="371" spans="1:65" s="2" customFormat="1" ht="16.5" customHeight="1">
      <c r="A371" s="37"/>
      <c r="B371" s="38"/>
      <c r="C371" s="262" t="s">
        <v>680</v>
      </c>
      <c r="D371" s="262" t="s">
        <v>440</v>
      </c>
      <c r="E371" s="263" t="s">
        <v>681</v>
      </c>
      <c r="F371" s="264" t="s">
        <v>682</v>
      </c>
      <c r="G371" s="265" t="s">
        <v>327</v>
      </c>
      <c r="H371" s="266">
        <v>292.036</v>
      </c>
      <c r="I371" s="267"/>
      <c r="J371" s="268">
        <f>ROUND(I371*H371,2)</f>
        <v>0</v>
      </c>
      <c r="K371" s="264" t="s">
        <v>164</v>
      </c>
      <c r="L371" s="269"/>
      <c r="M371" s="270" t="s">
        <v>1</v>
      </c>
      <c r="N371" s="271" t="s">
        <v>44</v>
      </c>
      <c r="O371" s="90"/>
      <c r="P371" s="227">
        <f>O371*H371</f>
        <v>0</v>
      </c>
      <c r="Q371" s="227">
        <v>0.102</v>
      </c>
      <c r="R371" s="227">
        <f>Q371*H371</f>
        <v>29.787671999999997</v>
      </c>
      <c r="S371" s="227">
        <v>0</v>
      </c>
      <c r="T371" s="228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29" t="s">
        <v>330</v>
      </c>
      <c r="AT371" s="229" t="s">
        <v>440</v>
      </c>
      <c r="AU371" s="229" t="s">
        <v>89</v>
      </c>
      <c r="AY371" s="16" t="s">
        <v>157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6" t="s">
        <v>87</v>
      </c>
      <c r="BK371" s="230">
        <f>ROUND(I371*H371,2)</f>
        <v>0</v>
      </c>
      <c r="BL371" s="16" t="s">
        <v>111</v>
      </c>
      <c r="BM371" s="229" t="s">
        <v>683</v>
      </c>
    </row>
    <row r="372" spans="1:47" s="2" customFormat="1" ht="12">
      <c r="A372" s="37"/>
      <c r="B372" s="38"/>
      <c r="C372" s="39"/>
      <c r="D372" s="231" t="s">
        <v>166</v>
      </c>
      <c r="E372" s="39"/>
      <c r="F372" s="232" t="s">
        <v>682</v>
      </c>
      <c r="G372" s="39"/>
      <c r="H372" s="39"/>
      <c r="I372" s="233"/>
      <c r="J372" s="39"/>
      <c r="K372" s="39"/>
      <c r="L372" s="43"/>
      <c r="M372" s="234"/>
      <c r="N372" s="235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166</v>
      </c>
      <c r="AU372" s="16" t="s">
        <v>89</v>
      </c>
    </row>
    <row r="373" spans="1:51" s="13" customFormat="1" ht="12">
      <c r="A373" s="13"/>
      <c r="B373" s="236"/>
      <c r="C373" s="237"/>
      <c r="D373" s="231" t="s">
        <v>168</v>
      </c>
      <c r="E373" s="238" t="s">
        <v>1</v>
      </c>
      <c r="F373" s="239" t="s">
        <v>684</v>
      </c>
      <c r="G373" s="237"/>
      <c r="H373" s="240">
        <v>292.036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168</v>
      </c>
      <c r="AU373" s="246" t="s">
        <v>89</v>
      </c>
      <c r="AV373" s="13" t="s">
        <v>89</v>
      </c>
      <c r="AW373" s="13" t="s">
        <v>36</v>
      </c>
      <c r="AX373" s="13" t="s">
        <v>87</v>
      </c>
      <c r="AY373" s="246" t="s">
        <v>157</v>
      </c>
    </row>
    <row r="374" spans="1:65" s="2" customFormat="1" ht="16.5" customHeight="1">
      <c r="A374" s="37"/>
      <c r="B374" s="38"/>
      <c r="C374" s="262" t="s">
        <v>685</v>
      </c>
      <c r="D374" s="262" t="s">
        <v>440</v>
      </c>
      <c r="E374" s="263" t="s">
        <v>686</v>
      </c>
      <c r="F374" s="264" t="s">
        <v>687</v>
      </c>
      <c r="G374" s="265" t="s">
        <v>327</v>
      </c>
      <c r="H374" s="266">
        <v>136.883</v>
      </c>
      <c r="I374" s="267"/>
      <c r="J374" s="268">
        <f>ROUND(I374*H374,2)</f>
        <v>0</v>
      </c>
      <c r="K374" s="264" t="s">
        <v>164</v>
      </c>
      <c r="L374" s="269"/>
      <c r="M374" s="270" t="s">
        <v>1</v>
      </c>
      <c r="N374" s="271" t="s">
        <v>44</v>
      </c>
      <c r="O374" s="90"/>
      <c r="P374" s="227">
        <f>O374*H374</f>
        <v>0</v>
      </c>
      <c r="Q374" s="227">
        <v>0.08</v>
      </c>
      <c r="R374" s="227">
        <f>Q374*H374</f>
        <v>10.950640000000002</v>
      </c>
      <c r="S374" s="227">
        <v>0</v>
      </c>
      <c r="T374" s="228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9" t="s">
        <v>330</v>
      </c>
      <c r="AT374" s="229" t="s">
        <v>440</v>
      </c>
      <c r="AU374" s="229" t="s">
        <v>89</v>
      </c>
      <c r="AY374" s="16" t="s">
        <v>157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6" t="s">
        <v>87</v>
      </c>
      <c r="BK374" s="230">
        <f>ROUND(I374*H374,2)</f>
        <v>0</v>
      </c>
      <c r="BL374" s="16" t="s">
        <v>111</v>
      </c>
      <c r="BM374" s="229" t="s">
        <v>688</v>
      </c>
    </row>
    <row r="375" spans="1:47" s="2" customFormat="1" ht="12">
      <c r="A375" s="37"/>
      <c r="B375" s="38"/>
      <c r="C375" s="39"/>
      <c r="D375" s="231" t="s">
        <v>166</v>
      </c>
      <c r="E375" s="39"/>
      <c r="F375" s="232" t="s">
        <v>687</v>
      </c>
      <c r="G375" s="39"/>
      <c r="H375" s="39"/>
      <c r="I375" s="233"/>
      <c r="J375" s="39"/>
      <c r="K375" s="39"/>
      <c r="L375" s="43"/>
      <c r="M375" s="234"/>
      <c r="N375" s="235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166</v>
      </c>
      <c r="AU375" s="16" t="s">
        <v>89</v>
      </c>
    </row>
    <row r="376" spans="1:51" s="13" customFormat="1" ht="12">
      <c r="A376" s="13"/>
      <c r="B376" s="236"/>
      <c r="C376" s="237"/>
      <c r="D376" s="231" t="s">
        <v>168</v>
      </c>
      <c r="E376" s="238" t="s">
        <v>1</v>
      </c>
      <c r="F376" s="239" t="s">
        <v>689</v>
      </c>
      <c r="G376" s="237"/>
      <c r="H376" s="240">
        <v>136.883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168</v>
      </c>
      <c r="AU376" s="246" t="s">
        <v>89</v>
      </c>
      <c r="AV376" s="13" t="s">
        <v>89</v>
      </c>
      <c r="AW376" s="13" t="s">
        <v>36</v>
      </c>
      <c r="AX376" s="13" t="s">
        <v>87</v>
      </c>
      <c r="AY376" s="246" t="s">
        <v>157</v>
      </c>
    </row>
    <row r="377" spans="1:65" s="2" customFormat="1" ht="16.5" customHeight="1">
      <c r="A377" s="37"/>
      <c r="B377" s="38"/>
      <c r="C377" s="262" t="s">
        <v>690</v>
      </c>
      <c r="D377" s="262" t="s">
        <v>440</v>
      </c>
      <c r="E377" s="263" t="s">
        <v>691</v>
      </c>
      <c r="F377" s="264" t="s">
        <v>692</v>
      </c>
      <c r="G377" s="265" t="s">
        <v>327</v>
      </c>
      <c r="H377" s="266">
        <v>52.955</v>
      </c>
      <c r="I377" s="267"/>
      <c r="J377" s="268">
        <f>ROUND(I377*H377,2)</f>
        <v>0</v>
      </c>
      <c r="K377" s="264" t="s">
        <v>164</v>
      </c>
      <c r="L377" s="269"/>
      <c r="M377" s="270" t="s">
        <v>1</v>
      </c>
      <c r="N377" s="271" t="s">
        <v>44</v>
      </c>
      <c r="O377" s="90"/>
      <c r="P377" s="227">
        <f>O377*H377</f>
        <v>0</v>
      </c>
      <c r="Q377" s="227">
        <v>0.0403</v>
      </c>
      <c r="R377" s="227">
        <f>Q377*H377</f>
        <v>2.1340865</v>
      </c>
      <c r="S377" s="227">
        <v>0</v>
      </c>
      <c r="T377" s="228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29" t="s">
        <v>330</v>
      </c>
      <c r="AT377" s="229" t="s">
        <v>440</v>
      </c>
      <c r="AU377" s="229" t="s">
        <v>89</v>
      </c>
      <c r="AY377" s="16" t="s">
        <v>157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6" t="s">
        <v>87</v>
      </c>
      <c r="BK377" s="230">
        <f>ROUND(I377*H377,2)</f>
        <v>0</v>
      </c>
      <c r="BL377" s="16" t="s">
        <v>111</v>
      </c>
      <c r="BM377" s="229" t="s">
        <v>693</v>
      </c>
    </row>
    <row r="378" spans="1:47" s="2" customFormat="1" ht="12">
      <c r="A378" s="37"/>
      <c r="B378" s="38"/>
      <c r="C378" s="39"/>
      <c r="D378" s="231" t="s">
        <v>166</v>
      </c>
      <c r="E378" s="39"/>
      <c r="F378" s="232" t="s">
        <v>692</v>
      </c>
      <c r="G378" s="39"/>
      <c r="H378" s="39"/>
      <c r="I378" s="233"/>
      <c r="J378" s="39"/>
      <c r="K378" s="39"/>
      <c r="L378" s="43"/>
      <c r="M378" s="234"/>
      <c r="N378" s="235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166</v>
      </c>
      <c r="AU378" s="16" t="s">
        <v>89</v>
      </c>
    </row>
    <row r="379" spans="1:51" s="13" customFormat="1" ht="12">
      <c r="A379" s="13"/>
      <c r="B379" s="236"/>
      <c r="C379" s="237"/>
      <c r="D379" s="231" t="s">
        <v>168</v>
      </c>
      <c r="E379" s="238" t="s">
        <v>1</v>
      </c>
      <c r="F379" s="239" t="s">
        <v>694</v>
      </c>
      <c r="G379" s="237"/>
      <c r="H379" s="240">
        <v>52.955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168</v>
      </c>
      <c r="AU379" s="246" t="s">
        <v>89</v>
      </c>
      <c r="AV379" s="13" t="s">
        <v>89</v>
      </c>
      <c r="AW379" s="13" t="s">
        <v>36</v>
      </c>
      <c r="AX379" s="13" t="s">
        <v>87</v>
      </c>
      <c r="AY379" s="246" t="s">
        <v>157</v>
      </c>
    </row>
    <row r="380" spans="1:65" s="2" customFormat="1" ht="24.15" customHeight="1">
      <c r="A380" s="37"/>
      <c r="B380" s="38"/>
      <c r="C380" s="262" t="s">
        <v>695</v>
      </c>
      <c r="D380" s="262" t="s">
        <v>440</v>
      </c>
      <c r="E380" s="263" t="s">
        <v>696</v>
      </c>
      <c r="F380" s="264" t="s">
        <v>697</v>
      </c>
      <c r="G380" s="265" t="s">
        <v>327</v>
      </c>
      <c r="H380" s="266">
        <v>76.51</v>
      </c>
      <c r="I380" s="267"/>
      <c r="J380" s="268">
        <f>ROUND(I380*H380,2)</f>
        <v>0</v>
      </c>
      <c r="K380" s="264" t="s">
        <v>164</v>
      </c>
      <c r="L380" s="269"/>
      <c r="M380" s="270" t="s">
        <v>1</v>
      </c>
      <c r="N380" s="271" t="s">
        <v>44</v>
      </c>
      <c r="O380" s="90"/>
      <c r="P380" s="227">
        <f>O380*H380</f>
        <v>0</v>
      </c>
      <c r="Q380" s="227">
        <v>0.05</v>
      </c>
      <c r="R380" s="227">
        <f>Q380*H380</f>
        <v>3.8255000000000003</v>
      </c>
      <c r="S380" s="227">
        <v>0</v>
      </c>
      <c r="T380" s="228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9" t="s">
        <v>330</v>
      </c>
      <c r="AT380" s="229" t="s">
        <v>440</v>
      </c>
      <c r="AU380" s="229" t="s">
        <v>89</v>
      </c>
      <c r="AY380" s="16" t="s">
        <v>157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6" t="s">
        <v>87</v>
      </c>
      <c r="BK380" s="230">
        <f>ROUND(I380*H380,2)</f>
        <v>0</v>
      </c>
      <c r="BL380" s="16" t="s">
        <v>111</v>
      </c>
      <c r="BM380" s="229" t="s">
        <v>698</v>
      </c>
    </row>
    <row r="381" spans="1:47" s="2" customFormat="1" ht="12">
      <c r="A381" s="37"/>
      <c r="B381" s="38"/>
      <c r="C381" s="39"/>
      <c r="D381" s="231" t="s">
        <v>166</v>
      </c>
      <c r="E381" s="39"/>
      <c r="F381" s="232" t="s">
        <v>697</v>
      </c>
      <c r="G381" s="39"/>
      <c r="H381" s="39"/>
      <c r="I381" s="233"/>
      <c r="J381" s="39"/>
      <c r="K381" s="39"/>
      <c r="L381" s="43"/>
      <c r="M381" s="234"/>
      <c r="N381" s="235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166</v>
      </c>
      <c r="AU381" s="16" t="s">
        <v>89</v>
      </c>
    </row>
    <row r="382" spans="1:51" s="13" customFormat="1" ht="12">
      <c r="A382" s="13"/>
      <c r="B382" s="236"/>
      <c r="C382" s="237"/>
      <c r="D382" s="231" t="s">
        <v>168</v>
      </c>
      <c r="E382" s="238" t="s">
        <v>1</v>
      </c>
      <c r="F382" s="239" t="s">
        <v>699</v>
      </c>
      <c r="G382" s="237"/>
      <c r="H382" s="240">
        <v>76.51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168</v>
      </c>
      <c r="AU382" s="246" t="s">
        <v>89</v>
      </c>
      <c r="AV382" s="13" t="s">
        <v>89</v>
      </c>
      <c r="AW382" s="13" t="s">
        <v>36</v>
      </c>
      <c r="AX382" s="13" t="s">
        <v>87</v>
      </c>
      <c r="AY382" s="246" t="s">
        <v>157</v>
      </c>
    </row>
    <row r="383" spans="1:65" s="2" customFormat="1" ht="24.15" customHeight="1">
      <c r="A383" s="37"/>
      <c r="B383" s="38"/>
      <c r="C383" s="262" t="s">
        <v>700</v>
      </c>
      <c r="D383" s="262" t="s">
        <v>440</v>
      </c>
      <c r="E383" s="263" t="s">
        <v>701</v>
      </c>
      <c r="F383" s="264" t="s">
        <v>702</v>
      </c>
      <c r="G383" s="265" t="s">
        <v>327</v>
      </c>
      <c r="H383" s="266">
        <v>22.44</v>
      </c>
      <c r="I383" s="267"/>
      <c r="J383" s="268">
        <f>ROUND(I383*H383,2)</f>
        <v>0</v>
      </c>
      <c r="K383" s="264" t="s">
        <v>164</v>
      </c>
      <c r="L383" s="269"/>
      <c r="M383" s="270" t="s">
        <v>1</v>
      </c>
      <c r="N383" s="271" t="s">
        <v>44</v>
      </c>
      <c r="O383" s="90"/>
      <c r="P383" s="227">
        <f>O383*H383</f>
        <v>0</v>
      </c>
      <c r="Q383" s="227">
        <v>0.066</v>
      </c>
      <c r="R383" s="227">
        <f>Q383*H383</f>
        <v>1.4810400000000001</v>
      </c>
      <c r="S383" s="227">
        <v>0</v>
      </c>
      <c r="T383" s="228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9" t="s">
        <v>330</v>
      </c>
      <c r="AT383" s="229" t="s">
        <v>440</v>
      </c>
      <c r="AU383" s="229" t="s">
        <v>89</v>
      </c>
      <c r="AY383" s="16" t="s">
        <v>157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6" t="s">
        <v>87</v>
      </c>
      <c r="BK383" s="230">
        <f>ROUND(I383*H383,2)</f>
        <v>0</v>
      </c>
      <c r="BL383" s="16" t="s">
        <v>111</v>
      </c>
      <c r="BM383" s="229" t="s">
        <v>703</v>
      </c>
    </row>
    <row r="384" spans="1:47" s="2" customFormat="1" ht="12">
      <c r="A384" s="37"/>
      <c r="B384" s="38"/>
      <c r="C384" s="39"/>
      <c r="D384" s="231" t="s">
        <v>166</v>
      </c>
      <c r="E384" s="39"/>
      <c r="F384" s="232" t="s">
        <v>702</v>
      </c>
      <c r="G384" s="39"/>
      <c r="H384" s="39"/>
      <c r="I384" s="233"/>
      <c r="J384" s="39"/>
      <c r="K384" s="39"/>
      <c r="L384" s="43"/>
      <c r="M384" s="234"/>
      <c r="N384" s="235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166</v>
      </c>
      <c r="AU384" s="16" t="s">
        <v>89</v>
      </c>
    </row>
    <row r="385" spans="1:51" s="13" customFormat="1" ht="12">
      <c r="A385" s="13"/>
      <c r="B385" s="236"/>
      <c r="C385" s="237"/>
      <c r="D385" s="231" t="s">
        <v>168</v>
      </c>
      <c r="E385" s="238" t="s">
        <v>1</v>
      </c>
      <c r="F385" s="239" t="s">
        <v>704</v>
      </c>
      <c r="G385" s="237"/>
      <c r="H385" s="240">
        <v>22.44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168</v>
      </c>
      <c r="AU385" s="246" t="s">
        <v>89</v>
      </c>
      <c r="AV385" s="13" t="s">
        <v>89</v>
      </c>
      <c r="AW385" s="13" t="s">
        <v>36</v>
      </c>
      <c r="AX385" s="13" t="s">
        <v>87</v>
      </c>
      <c r="AY385" s="246" t="s">
        <v>157</v>
      </c>
    </row>
    <row r="386" spans="1:65" s="2" customFormat="1" ht="24.15" customHeight="1">
      <c r="A386" s="37"/>
      <c r="B386" s="38"/>
      <c r="C386" s="262" t="s">
        <v>705</v>
      </c>
      <c r="D386" s="262" t="s">
        <v>440</v>
      </c>
      <c r="E386" s="263" t="s">
        <v>706</v>
      </c>
      <c r="F386" s="264" t="s">
        <v>707</v>
      </c>
      <c r="G386" s="265" t="s">
        <v>163</v>
      </c>
      <c r="H386" s="266">
        <v>7.261</v>
      </c>
      <c r="I386" s="267"/>
      <c r="J386" s="268">
        <f>ROUND(I386*H386,2)</f>
        <v>0</v>
      </c>
      <c r="K386" s="264" t="s">
        <v>481</v>
      </c>
      <c r="L386" s="269"/>
      <c r="M386" s="270" t="s">
        <v>1</v>
      </c>
      <c r="N386" s="271" t="s">
        <v>44</v>
      </c>
      <c r="O386" s="90"/>
      <c r="P386" s="227">
        <f>O386*H386</f>
        <v>0</v>
      </c>
      <c r="Q386" s="227">
        <v>0.0539</v>
      </c>
      <c r="R386" s="227">
        <f>Q386*H386</f>
        <v>0.39136790000000005</v>
      </c>
      <c r="S386" s="227">
        <v>0</v>
      </c>
      <c r="T386" s="228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9" t="s">
        <v>330</v>
      </c>
      <c r="AT386" s="229" t="s">
        <v>440</v>
      </c>
      <c r="AU386" s="229" t="s">
        <v>89</v>
      </c>
      <c r="AY386" s="16" t="s">
        <v>157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6" t="s">
        <v>87</v>
      </c>
      <c r="BK386" s="230">
        <f>ROUND(I386*H386,2)</f>
        <v>0</v>
      </c>
      <c r="BL386" s="16" t="s">
        <v>111</v>
      </c>
      <c r="BM386" s="229" t="s">
        <v>708</v>
      </c>
    </row>
    <row r="387" spans="1:47" s="2" customFormat="1" ht="12">
      <c r="A387" s="37"/>
      <c r="B387" s="38"/>
      <c r="C387" s="39"/>
      <c r="D387" s="231" t="s">
        <v>166</v>
      </c>
      <c r="E387" s="39"/>
      <c r="F387" s="232" t="s">
        <v>709</v>
      </c>
      <c r="G387" s="39"/>
      <c r="H387" s="39"/>
      <c r="I387" s="233"/>
      <c r="J387" s="39"/>
      <c r="K387" s="39"/>
      <c r="L387" s="43"/>
      <c r="M387" s="234"/>
      <c r="N387" s="235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166</v>
      </c>
      <c r="AU387" s="16" t="s">
        <v>89</v>
      </c>
    </row>
    <row r="388" spans="1:51" s="13" customFormat="1" ht="12">
      <c r="A388" s="13"/>
      <c r="B388" s="236"/>
      <c r="C388" s="237"/>
      <c r="D388" s="231" t="s">
        <v>168</v>
      </c>
      <c r="E388" s="238" t="s">
        <v>1</v>
      </c>
      <c r="F388" s="239" t="s">
        <v>710</v>
      </c>
      <c r="G388" s="237"/>
      <c r="H388" s="240">
        <v>7.261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168</v>
      </c>
      <c r="AU388" s="246" t="s">
        <v>89</v>
      </c>
      <c r="AV388" s="13" t="s">
        <v>89</v>
      </c>
      <c r="AW388" s="13" t="s">
        <v>36</v>
      </c>
      <c r="AX388" s="13" t="s">
        <v>87</v>
      </c>
      <c r="AY388" s="246" t="s">
        <v>157</v>
      </c>
    </row>
    <row r="389" spans="1:65" s="2" customFormat="1" ht="24.15" customHeight="1">
      <c r="A389" s="37"/>
      <c r="B389" s="38"/>
      <c r="C389" s="262" t="s">
        <v>711</v>
      </c>
      <c r="D389" s="262" t="s">
        <v>440</v>
      </c>
      <c r="E389" s="263" t="s">
        <v>712</v>
      </c>
      <c r="F389" s="264" t="s">
        <v>713</v>
      </c>
      <c r="G389" s="265" t="s">
        <v>163</v>
      </c>
      <c r="H389" s="266">
        <v>18.104</v>
      </c>
      <c r="I389" s="267"/>
      <c r="J389" s="268">
        <f>ROUND(I389*H389,2)</f>
        <v>0</v>
      </c>
      <c r="K389" s="264" t="s">
        <v>481</v>
      </c>
      <c r="L389" s="269"/>
      <c r="M389" s="270" t="s">
        <v>1</v>
      </c>
      <c r="N389" s="271" t="s">
        <v>44</v>
      </c>
      <c r="O389" s="90"/>
      <c r="P389" s="227">
        <f>O389*H389</f>
        <v>0</v>
      </c>
      <c r="Q389" s="227">
        <v>0.0611</v>
      </c>
      <c r="R389" s="227">
        <f>Q389*H389</f>
        <v>1.1061543999999999</v>
      </c>
      <c r="S389" s="227">
        <v>0</v>
      </c>
      <c r="T389" s="228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9" t="s">
        <v>330</v>
      </c>
      <c r="AT389" s="229" t="s">
        <v>440</v>
      </c>
      <c r="AU389" s="229" t="s">
        <v>89</v>
      </c>
      <c r="AY389" s="16" t="s">
        <v>157</v>
      </c>
      <c r="BE389" s="230">
        <f>IF(N389="základní",J389,0)</f>
        <v>0</v>
      </c>
      <c r="BF389" s="230">
        <f>IF(N389="snížená",J389,0)</f>
        <v>0</v>
      </c>
      <c r="BG389" s="230">
        <f>IF(N389="zákl. přenesená",J389,0)</f>
        <v>0</v>
      </c>
      <c r="BH389" s="230">
        <f>IF(N389="sníž. přenesená",J389,0)</f>
        <v>0</v>
      </c>
      <c r="BI389" s="230">
        <f>IF(N389="nulová",J389,0)</f>
        <v>0</v>
      </c>
      <c r="BJ389" s="16" t="s">
        <v>87</v>
      </c>
      <c r="BK389" s="230">
        <f>ROUND(I389*H389,2)</f>
        <v>0</v>
      </c>
      <c r="BL389" s="16" t="s">
        <v>111</v>
      </c>
      <c r="BM389" s="229" t="s">
        <v>714</v>
      </c>
    </row>
    <row r="390" spans="1:47" s="2" customFormat="1" ht="12">
      <c r="A390" s="37"/>
      <c r="B390" s="38"/>
      <c r="C390" s="39"/>
      <c r="D390" s="231" t="s">
        <v>166</v>
      </c>
      <c r="E390" s="39"/>
      <c r="F390" s="232" t="s">
        <v>709</v>
      </c>
      <c r="G390" s="39"/>
      <c r="H390" s="39"/>
      <c r="I390" s="233"/>
      <c r="J390" s="39"/>
      <c r="K390" s="39"/>
      <c r="L390" s="43"/>
      <c r="M390" s="234"/>
      <c r="N390" s="235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166</v>
      </c>
      <c r="AU390" s="16" t="s">
        <v>89</v>
      </c>
    </row>
    <row r="391" spans="1:51" s="13" customFormat="1" ht="12">
      <c r="A391" s="13"/>
      <c r="B391" s="236"/>
      <c r="C391" s="237"/>
      <c r="D391" s="231" t="s">
        <v>168</v>
      </c>
      <c r="E391" s="238" t="s">
        <v>1</v>
      </c>
      <c r="F391" s="239" t="s">
        <v>715</v>
      </c>
      <c r="G391" s="237"/>
      <c r="H391" s="240">
        <v>18.104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168</v>
      </c>
      <c r="AU391" s="246" t="s">
        <v>89</v>
      </c>
      <c r="AV391" s="13" t="s">
        <v>89</v>
      </c>
      <c r="AW391" s="13" t="s">
        <v>36</v>
      </c>
      <c r="AX391" s="13" t="s">
        <v>87</v>
      </c>
      <c r="AY391" s="246" t="s">
        <v>157</v>
      </c>
    </row>
    <row r="392" spans="1:65" s="2" customFormat="1" ht="21.75" customHeight="1">
      <c r="A392" s="37"/>
      <c r="B392" s="38"/>
      <c r="C392" s="262" t="s">
        <v>716</v>
      </c>
      <c r="D392" s="262" t="s">
        <v>440</v>
      </c>
      <c r="E392" s="263" t="s">
        <v>717</v>
      </c>
      <c r="F392" s="264" t="s">
        <v>718</v>
      </c>
      <c r="G392" s="265" t="s">
        <v>163</v>
      </c>
      <c r="H392" s="266">
        <v>4.08</v>
      </c>
      <c r="I392" s="267"/>
      <c r="J392" s="268">
        <f>ROUND(I392*H392,2)</f>
        <v>0</v>
      </c>
      <c r="K392" s="264" t="s">
        <v>481</v>
      </c>
      <c r="L392" s="269"/>
      <c r="M392" s="270" t="s">
        <v>1</v>
      </c>
      <c r="N392" s="271" t="s">
        <v>44</v>
      </c>
      <c r="O392" s="90"/>
      <c r="P392" s="227">
        <f>O392*H392</f>
        <v>0</v>
      </c>
      <c r="Q392" s="227">
        <v>0.0124</v>
      </c>
      <c r="R392" s="227">
        <f>Q392*H392</f>
        <v>0.050592</v>
      </c>
      <c r="S392" s="227">
        <v>0</v>
      </c>
      <c r="T392" s="228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9" t="s">
        <v>330</v>
      </c>
      <c r="AT392" s="229" t="s">
        <v>440</v>
      </c>
      <c r="AU392" s="229" t="s">
        <v>89</v>
      </c>
      <c r="AY392" s="16" t="s">
        <v>157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16" t="s">
        <v>87</v>
      </c>
      <c r="BK392" s="230">
        <f>ROUND(I392*H392,2)</f>
        <v>0</v>
      </c>
      <c r="BL392" s="16" t="s">
        <v>111</v>
      </c>
      <c r="BM392" s="229" t="s">
        <v>719</v>
      </c>
    </row>
    <row r="393" spans="1:47" s="2" customFormat="1" ht="12">
      <c r="A393" s="37"/>
      <c r="B393" s="38"/>
      <c r="C393" s="39"/>
      <c r="D393" s="231" t="s">
        <v>166</v>
      </c>
      <c r="E393" s="39"/>
      <c r="F393" s="232" t="s">
        <v>692</v>
      </c>
      <c r="G393" s="39"/>
      <c r="H393" s="39"/>
      <c r="I393" s="233"/>
      <c r="J393" s="39"/>
      <c r="K393" s="39"/>
      <c r="L393" s="43"/>
      <c r="M393" s="234"/>
      <c r="N393" s="235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166</v>
      </c>
      <c r="AU393" s="16" t="s">
        <v>89</v>
      </c>
    </row>
    <row r="394" spans="1:51" s="13" customFormat="1" ht="12">
      <c r="A394" s="13"/>
      <c r="B394" s="236"/>
      <c r="C394" s="237"/>
      <c r="D394" s="231" t="s">
        <v>168</v>
      </c>
      <c r="E394" s="238" t="s">
        <v>1</v>
      </c>
      <c r="F394" s="239" t="s">
        <v>720</v>
      </c>
      <c r="G394" s="237"/>
      <c r="H394" s="240">
        <v>4.08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168</v>
      </c>
      <c r="AU394" s="246" t="s">
        <v>89</v>
      </c>
      <c r="AV394" s="13" t="s">
        <v>89</v>
      </c>
      <c r="AW394" s="13" t="s">
        <v>36</v>
      </c>
      <c r="AX394" s="13" t="s">
        <v>87</v>
      </c>
      <c r="AY394" s="246" t="s">
        <v>157</v>
      </c>
    </row>
    <row r="395" spans="1:65" s="2" customFormat="1" ht="37.8" customHeight="1">
      <c r="A395" s="37"/>
      <c r="B395" s="38"/>
      <c r="C395" s="218" t="s">
        <v>721</v>
      </c>
      <c r="D395" s="218" t="s">
        <v>160</v>
      </c>
      <c r="E395" s="219" t="s">
        <v>722</v>
      </c>
      <c r="F395" s="220" t="s">
        <v>723</v>
      </c>
      <c r="G395" s="221" t="s">
        <v>327</v>
      </c>
      <c r="H395" s="222">
        <v>263.725</v>
      </c>
      <c r="I395" s="223"/>
      <c r="J395" s="224">
        <f>ROUND(I395*H395,2)</f>
        <v>0</v>
      </c>
      <c r="K395" s="220" t="s">
        <v>481</v>
      </c>
      <c r="L395" s="43"/>
      <c r="M395" s="225" t="s">
        <v>1</v>
      </c>
      <c r="N395" s="226" t="s">
        <v>44</v>
      </c>
      <c r="O395" s="90"/>
      <c r="P395" s="227">
        <f>O395*H395</f>
        <v>0</v>
      </c>
      <c r="Q395" s="227">
        <v>0.16301</v>
      </c>
      <c r="R395" s="227">
        <f>Q395*H395</f>
        <v>42.98981225</v>
      </c>
      <c r="S395" s="227">
        <v>0</v>
      </c>
      <c r="T395" s="228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9" t="s">
        <v>111</v>
      </c>
      <c r="AT395" s="229" t="s">
        <v>160</v>
      </c>
      <c r="AU395" s="229" t="s">
        <v>89</v>
      </c>
      <c r="AY395" s="16" t="s">
        <v>157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6" t="s">
        <v>87</v>
      </c>
      <c r="BK395" s="230">
        <f>ROUND(I395*H395,2)</f>
        <v>0</v>
      </c>
      <c r="BL395" s="16" t="s">
        <v>111</v>
      </c>
      <c r="BM395" s="229" t="s">
        <v>724</v>
      </c>
    </row>
    <row r="396" spans="1:47" s="2" customFormat="1" ht="12">
      <c r="A396" s="37"/>
      <c r="B396" s="38"/>
      <c r="C396" s="39"/>
      <c r="D396" s="231" t="s">
        <v>166</v>
      </c>
      <c r="E396" s="39"/>
      <c r="F396" s="232" t="s">
        <v>725</v>
      </c>
      <c r="G396" s="39"/>
      <c r="H396" s="39"/>
      <c r="I396" s="233"/>
      <c r="J396" s="39"/>
      <c r="K396" s="39"/>
      <c r="L396" s="43"/>
      <c r="M396" s="234"/>
      <c r="N396" s="235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166</v>
      </c>
      <c r="AU396" s="16" t="s">
        <v>89</v>
      </c>
    </row>
    <row r="397" spans="1:51" s="13" customFormat="1" ht="12">
      <c r="A397" s="13"/>
      <c r="B397" s="236"/>
      <c r="C397" s="237"/>
      <c r="D397" s="231" t="s">
        <v>168</v>
      </c>
      <c r="E397" s="238" t="s">
        <v>275</v>
      </c>
      <c r="F397" s="239" t="s">
        <v>276</v>
      </c>
      <c r="G397" s="237"/>
      <c r="H397" s="240">
        <v>261.193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168</v>
      </c>
      <c r="AU397" s="246" t="s">
        <v>89</v>
      </c>
      <c r="AV397" s="13" t="s">
        <v>89</v>
      </c>
      <c r="AW397" s="13" t="s">
        <v>36</v>
      </c>
      <c r="AX397" s="13" t="s">
        <v>79</v>
      </c>
      <c r="AY397" s="246" t="s">
        <v>157</v>
      </c>
    </row>
    <row r="398" spans="1:51" s="13" customFormat="1" ht="12">
      <c r="A398" s="13"/>
      <c r="B398" s="236"/>
      <c r="C398" s="237"/>
      <c r="D398" s="231" t="s">
        <v>168</v>
      </c>
      <c r="E398" s="238" t="s">
        <v>277</v>
      </c>
      <c r="F398" s="239" t="s">
        <v>278</v>
      </c>
      <c r="G398" s="237"/>
      <c r="H398" s="240">
        <v>2.532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168</v>
      </c>
      <c r="AU398" s="246" t="s">
        <v>89</v>
      </c>
      <c r="AV398" s="13" t="s">
        <v>89</v>
      </c>
      <c r="AW398" s="13" t="s">
        <v>36</v>
      </c>
      <c r="AX398" s="13" t="s">
        <v>79</v>
      </c>
      <c r="AY398" s="246" t="s">
        <v>157</v>
      </c>
    </row>
    <row r="399" spans="1:51" s="14" customFormat="1" ht="12">
      <c r="A399" s="14"/>
      <c r="B399" s="247"/>
      <c r="C399" s="248"/>
      <c r="D399" s="231" t="s">
        <v>168</v>
      </c>
      <c r="E399" s="249" t="s">
        <v>1</v>
      </c>
      <c r="F399" s="250" t="s">
        <v>170</v>
      </c>
      <c r="G399" s="248"/>
      <c r="H399" s="251">
        <v>263.725</v>
      </c>
      <c r="I399" s="252"/>
      <c r="J399" s="248"/>
      <c r="K399" s="248"/>
      <c r="L399" s="253"/>
      <c r="M399" s="254"/>
      <c r="N399" s="255"/>
      <c r="O399" s="255"/>
      <c r="P399" s="255"/>
      <c r="Q399" s="255"/>
      <c r="R399" s="255"/>
      <c r="S399" s="255"/>
      <c r="T399" s="25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7" t="s">
        <v>168</v>
      </c>
      <c r="AU399" s="257" t="s">
        <v>89</v>
      </c>
      <c r="AV399" s="14" t="s">
        <v>111</v>
      </c>
      <c r="AW399" s="14" t="s">
        <v>36</v>
      </c>
      <c r="AX399" s="14" t="s">
        <v>87</v>
      </c>
      <c r="AY399" s="257" t="s">
        <v>157</v>
      </c>
    </row>
    <row r="400" spans="1:65" s="2" customFormat="1" ht="21.75" customHeight="1">
      <c r="A400" s="37"/>
      <c r="B400" s="38"/>
      <c r="C400" s="262" t="s">
        <v>726</v>
      </c>
      <c r="D400" s="262" t="s">
        <v>440</v>
      </c>
      <c r="E400" s="263" t="s">
        <v>727</v>
      </c>
      <c r="F400" s="264" t="s">
        <v>728</v>
      </c>
      <c r="G400" s="265" t="s">
        <v>327</v>
      </c>
      <c r="H400" s="266">
        <v>271.745</v>
      </c>
      <c r="I400" s="267"/>
      <c r="J400" s="268">
        <f>ROUND(I400*H400,2)</f>
        <v>0</v>
      </c>
      <c r="K400" s="264" t="s">
        <v>164</v>
      </c>
      <c r="L400" s="269"/>
      <c r="M400" s="270" t="s">
        <v>1</v>
      </c>
      <c r="N400" s="271" t="s">
        <v>44</v>
      </c>
      <c r="O400" s="90"/>
      <c r="P400" s="227">
        <f>O400*H400</f>
        <v>0</v>
      </c>
      <c r="Q400" s="227">
        <v>0.048</v>
      </c>
      <c r="R400" s="227">
        <f>Q400*H400</f>
        <v>13.04376</v>
      </c>
      <c r="S400" s="227">
        <v>0</v>
      </c>
      <c r="T400" s="228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29" t="s">
        <v>330</v>
      </c>
      <c r="AT400" s="229" t="s">
        <v>440</v>
      </c>
      <c r="AU400" s="229" t="s">
        <v>89</v>
      </c>
      <c r="AY400" s="16" t="s">
        <v>157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6" t="s">
        <v>87</v>
      </c>
      <c r="BK400" s="230">
        <f>ROUND(I400*H400,2)</f>
        <v>0</v>
      </c>
      <c r="BL400" s="16" t="s">
        <v>111</v>
      </c>
      <c r="BM400" s="229" t="s">
        <v>729</v>
      </c>
    </row>
    <row r="401" spans="1:47" s="2" customFormat="1" ht="12">
      <c r="A401" s="37"/>
      <c r="B401" s="38"/>
      <c r="C401" s="39"/>
      <c r="D401" s="231" t="s">
        <v>166</v>
      </c>
      <c r="E401" s="39"/>
      <c r="F401" s="232" t="s">
        <v>728</v>
      </c>
      <c r="G401" s="39"/>
      <c r="H401" s="39"/>
      <c r="I401" s="233"/>
      <c r="J401" s="39"/>
      <c r="K401" s="39"/>
      <c r="L401" s="43"/>
      <c r="M401" s="234"/>
      <c r="N401" s="235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166</v>
      </c>
      <c r="AU401" s="16" t="s">
        <v>89</v>
      </c>
    </row>
    <row r="402" spans="1:51" s="13" customFormat="1" ht="12">
      <c r="A402" s="13"/>
      <c r="B402" s="236"/>
      <c r="C402" s="237"/>
      <c r="D402" s="231" t="s">
        <v>168</v>
      </c>
      <c r="E402" s="238" t="s">
        <v>1</v>
      </c>
      <c r="F402" s="239" t="s">
        <v>730</v>
      </c>
      <c r="G402" s="237"/>
      <c r="H402" s="240">
        <v>266.417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168</v>
      </c>
      <c r="AU402" s="246" t="s">
        <v>89</v>
      </c>
      <c r="AV402" s="13" t="s">
        <v>89</v>
      </c>
      <c r="AW402" s="13" t="s">
        <v>36</v>
      </c>
      <c r="AX402" s="13" t="s">
        <v>87</v>
      </c>
      <c r="AY402" s="246" t="s">
        <v>157</v>
      </c>
    </row>
    <row r="403" spans="1:51" s="13" customFormat="1" ht="12">
      <c r="A403" s="13"/>
      <c r="B403" s="236"/>
      <c r="C403" s="237"/>
      <c r="D403" s="231" t="s">
        <v>168</v>
      </c>
      <c r="E403" s="237"/>
      <c r="F403" s="239" t="s">
        <v>731</v>
      </c>
      <c r="G403" s="237"/>
      <c r="H403" s="240">
        <v>271.745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168</v>
      </c>
      <c r="AU403" s="246" t="s">
        <v>89</v>
      </c>
      <c r="AV403" s="13" t="s">
        <v>89</v>
      </c>
      <c r="AW403" s="13" t="s">
        <v>4</v>
      </c>
      <c r="AX403" s="13" t="s">
        <v>87</v>
      </c>
      <c r="AY403" s="246" t="s">
        <v>157</v>
      </c>
    </row>
    <row r="404" spans="1:65" s="2" customFormat="1" ht="24.15" customHeight="1">
      <c r="A404" s="37"/>
      <c r="B404" s="38"/>
      <c r="C404" s="262" t="s">
        <v>732</v>
      </c>
      <c r="D404" s="262" t="s">
        <v>440</v>
      </c>
      <c r="E404" s="263" t="s">
        <v>733</v>
      </c>
      <c r="F404" s="264" t="s">
        <v>734</v>
      </c>
      <c r="G404" s="265" t="s">
        <v>163</v>
      </c>
      <c r="H404" s="266">
        <v>3.29</v>
      </c>
      <c r="I404" s="267"/>
      <c r="J404" s="268">
        <f>ROUND(I404*H404,2)</f>
        <v>0</v>
      </c>
      <c r="K404" s="264" t="s">
        <v>481</v>
      </c>
      <c r="L404" s="269"/>
      <c r="M404" s="270" t="s">
        <v>1</v>
      </c>
      <c r="N404" s="271" t="s">
        <v>44</v>
      </c>
      <c r="O404" s="90"/>
      <c r="P404" s="227">
        <f>O404*H404</f>
        <v>0</v>
      </c>
      <c r="Q404" s="227">
        <v>0.033</v>
      </c>
      <c r="R404" s="227">
        <f>Q404*H404</f>
        <v>0.10857</v>
      </c>
      <c r="S404" s="227">
        <v>0</v>
      </c>
      <c r="T404" s="228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29" t="s">
        <v>330</v>
      </c>
      <c r="AT404" s="229" t="s">
        <v>440</v>
      </c>
      <c r="AU404" s="229" t="s">
        <v>89</v>
      </c>
      <c r="AY404" s="16" t="s">
        <v>157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6" t="s">
        <v>87</v>
      </c>
      <c r="BK404" s="230">
        <f>ROUND(I404*H404,2)</f>
        <v>0</v>
      </c>
      <c r="BL404" s="16" t="s">
        <v>111</v>
      </c>
      <c r="BM404" s="229" t="s">
        <v>735</v>
      </c>
    </row>
    <row r="405" spans="1:47" s="2" customFormat="1" ht="12">
      <c r="A405" s="37"/>
      <c r="B405" s="38"/>
      <c r="C405" s="39"/>
      <c r="D405" s="231" t="s">
        <v>166</v>
      </c>
      <c r="E405" s="39"/>
      <c r="F405" s="232" t="s">
        <v>728</v>
      </c>
      <c r="G405" s="39"/>
      <c r="H405" s="39"/>
      <c r="I405" s="233"/>
      <c r="J405" s="39"/>
      <c r="K405" s="39"/>
      <c r="L405" s="43"/>
      <c r="M405" s="234"/>
      <c r="N405" s="235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166</v>
      </c>
      <c r="AU405" s="16" t="s">
        <v>89</v>
      </c>
    </row>
    <row r="406" spans="1:51" s="13" customFormat="1" ht="12">
      <c r="A406" s="13"/>
      <c r="B406" s="236"/>
      <c r="C406" s="237"/>
      <c r="D406" s="231" t="s">
        <v>168</v>
      </c>
      <c r="E406" s="238" t="s">
        <v>1</v>
      </c>
      <c r="F406" s="239" t="s">
        <v>736</v>
      </c>
      <c r="G406" s="237"/>
      <c r="H406" s="240">
        <v>3.29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168</v>
      </c>
      <c r="AU406" s="246" t="s">
        <v>89</v>
      </c>
      <c r="AV406" s="13" t="s">
        <v>89</v>
      </c>
      <c r="AW406" s="13" t="s">
        <v>36</v>
      </c>
      <c r="AX406" s="13" t="s">
        <v>87</v>
      </c>
      <c r="AY406" s="246" t="s">
        <v>157</v>
      </c>
    </row>
    <row r="407" spans="1:65" s="2" customFormat="1" ht="24.15" customHeight="1">
      <c r="A407" s="37"/>
      <c r="B407" s="38"/>
      <c r="C407" s="218" t="s">
        <v>737</v>
      </c>
      <c r="D407" s="218" t="s">
        <v>160</v>
      </c>
      <c r="E407" s="219" t="s">
        <v>738</v>
      </c>
      <c r="F407" s="220" t="s">
        <v>739</v>
      </c>
      <c r="G407" s="221" t="s">
        <v>327</v>
      </c>
      <c r="H407" s="222">
        <v>60.653</v>
      </c>
      <c r="I407" s="223"/>
      <c r="J407" s="224">
        <f>ROUND(I407*H407,2)</f>
        <v>0</v>
      </c>
      <c r="K407" s="220" t="s">
        <v>164</v>
      </c>
      <c r="L407" s="43"/>
      <c r="M407" s="225" t="s">
        <v>1</v>
      </c>
      <c r="N407" s="226" t="s">
        <v>44</v>
      </c>
      <c r="O407" s="90"/>
      <c r="P407" s="227">
        <f>O407*H407</f>
        <v>0</v>
      </c>
      <c r="Q407" s="227">
        <v>0</v>
      </c>
      <c r="R407" s="227">
        <f>Q407*H407</f>
        <v>0</v>
      </c>
      <c r="S407" s="227">
        <v>0</v>
      </c>
      <c r="T407" s="228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29" t="s">
        <v>111</v>
      </c>
      <c r="AT407" s="229" t="s">
        <v>160</v>
      </c>
      <c r="AU407" s="229" t="s">
        <v>89</v>
      </c>
      <c r="AY407" s="16" t="s">
        <v>157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6" t="s">
        <v>87</v>
      </c>
      <c r="BK407" s="230">
        <f>ROUND(I407*H407,2)</f>
        <v>0</v>
      </c>
      <c r="BL407" s="16" t="s">
        <v>111</v>
      </c>
      <c r="BM407" s="229" t="s">
        <v>740</v>
      </c>
    </row>
    <row r="408" spans="1:47" s="2" customFormat="1" ht="12">
      <c r="A408" s="37"/>
      <c r="B408" s="38"/>
      <c r="C408" s="39"/>
      <c r="D408" s="231" t="s">
        <v>166</v>
      </c>
      <c r="E408" s="39"/>
      <c r="F408" s="232" t="s">
        <v>741</v>
      </c>
      <c r="G408" s="39"/>
      <c r="H408" s="39"/>
      <c r="I408" s="233"/>
      <c r="J408" s="39"/>
      <c r="K408" s="39"/>
      <c r="L408" s="43"/>
      <c r="M408" s="234"/>
      <c r="N408" s="235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166</v>
      </c>
      <c r="AU408" s="16" t="s">
        <v>89</v>
      </c>
    </row>
    <row r="409" spans="1:51" s="13" customFormat="1" ht="12">
      <c r="A409" s="13"/>
      <c r="B409" s="236"/>
      <c r="C409" s="237"/>
      <c r="D409" s="231" t="s">
        <v>168</v>
      </c>
      <c r="E409" s="238" t="s">
        <v>1</v>
      </c>
      <c r="F409" s="239" t="s">
        <v>246</v>
      </c>
      <c r="G409" s="237"/>
      <c r="H409" s="240">
        <v>60.653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168</v>
      </c>
      <c r="AU409" s="246" t="s">
        <v>89</v>
      </c>
      <c r="AV409" s="13" t="s">
        <v>89</v>
      </c>
      <c r="AW409" s="13" t="s">
        <v>36</v>
      </c>
      <c r="AX409" s="13" t="s">
        <v>87</v>
      </c>
      <c r="AY409" s="246" t="s">
        <v>157</v>
      </c>
    </row>
    <row r="410" spans="1:65" s="2" customFormat="1" ht="24.15" customHeight="1">
      <c r="A410" s="37"/>
      <c r="B410" s="38"/>
      <c r="C410" s="218" t="s">
        <v>742</v>
      </c>
      <c r="D410" s="218" t="s">
        <v>160</v>
      </c>
      <c r="E410" s="219" t="s">
        <v>743</v>
      </c>
      <c r="F410" s="220" t="s">
        <v>744</v>
      </c>
      <c r="G410" s="221" t="s">
        <v>327</v>
      </c>
      <c r="H410" s="222">
        <v>60.653</v>
      </c>
      <c r="I410" s="223"/>
      <c r="J410" s="224">
        <f>ROUND(I410*H410,2)</f>
        <v>0</v>
      </c>
      <c r="K410" s="220" t="s">
        <v>164</v>
      </c>
      <c r="L410" s="43"/>
      <c r="M410" s="225" t="s">
        <v>1</v>
      </c>
      <c r="N410" s="226" t="s">
        <v>44</v>
      </c>
      <c r="O410" s="90"/>
      <c r="P410" s="227">
        <f>O410*H410</f>
        <v>0</v>
      </c>
      <c r="Q410" s="227">
        <v>5E-05</v>
      </c>
      <c r="R410" s="227">
        <f>Q410*H410</f>
        <v>0.00303265</v>
      </c>
      <c r="S410" s="227">
        <v>0</v>
      </c>
      <c r="T410" s="228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9" t="s">
        <v>111</v>
      </c>
      <c r="AT410" s="229" t="s">
        <v>160</v>
      </c>
      <c r="AU410" s="229" t="s">
        <v>89</v>
      </c>
      <c r="AY410" s="16" t="s">
        <v>157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6" t="s">
        <v>87</v>
      </c>
      <c r="BK410" s="230">
        <f>ROUND(I410*H410,2)</f>
        <v>0</v>
      </c>
      <c r="BL410" s="16" t="s">
        <v>111</v>
      </c>
      <c r="BM410" s="229" t="s">
        <v>745</v>
      </c>
    </row>
    <row r="411" spans="1:47" s="2" customFormat="1" ht="12">
      <c r="A411" s="37"/>
      <c r="B411" s="38"/>
      <c r="C411" s="39"/>
      <c r="D411" s="231" t="s">
        <v>166</v>
      </c>
      <c r="E411" s="39"/>
      <c r="F411" s="232" t="s">
        <v>746</v>
      </c>
      <c r="G411" s="39"/>
      <c r="H411" s="39"/>
      <c r="I411" s="233"/>
      <c r="J411" s="39"/>
      <c r="K411" s="39"/>
      <c r="L411" s="43"/>
      <c r="M411" s="234"/>
      <c r="N411" s="235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166</v>
      </c>
      <c r="AU411" s="16" t="s">
        <v>89</v>
      </c>
    </row>
    <row r="412" spans="1:51" s="13" customFormat="1" ht="12">
      <c r="A412" s="13"/>
      <c r="B412" s="236"/>
      <c r="C412" s="237"/>
      <c r="D412" s="231" t="s">
        <v>168</v>
      </c>
      <c r="E412" s="238" t="s">
        <v>1</v>
      </c>
      <c r="F412" s="239" t="s">
        <v>246</v>
      </c>
      <c r="G412" s="237"/>
      <c r="H412" s="240">
        <v>60.653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168</v>
      </c>
      <c r="AU412" s="246" t="s">
        <v>89</v>
      </c>
      <c r="AV412" s="13" t="s">
        <v>89</v>
      </c>
      <c r="AW412" s="13" t="s">
        <v>36</v>
      </c>
      <c r="AX412" s="13" t="s">
        <v>87</v>
      </c>
      <c r="AY412" s="246" t="s">
        <v>157</v>
      </c>
    </row>
    <row r="413" spans="1:65" s="2" customFormat="1" ht="33" customHeight="1">
      <c r="A413" s="37"/>
      <c r="B413" s="38"/>
      <c r="C413" s="218" t="s">
        <v>747</v>
      </c>
      <c r="D413" s="218" t="s">
        <v>160</v>
      </c>
      <c r="E413" s="219" t="s">
        <v>748</v>
      </c>
      <c r="F413" s="220" t="s">
        <v>749</v>
      </c>
      <c r="G413" s="221" t="s">
        <v>295</v>
      </c>
      <c r="H413" s="222">
        <v>369</v>
      </c>
      <c r="I413" s="223"/>
      <c r="J413" s="224">
        <f>ROUND(I413*H413,2)</f>
        <v>0</v>
      </c>
      <c r="K413" s="220" t="s">
        <v>481</v>
      </c>
      <c r="L413" s="43"/>
      <c r="M413" s="225" t="s">
        <v>1</v>
      </c>
      <c r="N413" s="226" t="s">
        <v>44</v>
      </c>
      <c r="O413" s="90"/>
      <c r="P413" s="227">
        <f>O413*H413</f>
        <v>0</v>
      </c>
      <c r="Q413" s="227">
        <v>0.00069</v>
      </c>
      <c r="R413" s="227">
        <f>Q413*H413</f>
        <v>0.25461</v>
      </c>
      <c r="S413" s="227">
        <v>0</v>
      </c>
      <c r="T413" s="228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9" t="s">
        <v>111</v>
      </c>
      <c r="AT413" s="229" t="s">
        <v>160</v>
      </c>
      <c r="AU413" s="229" t="s">
        <v>89</v>
      </c>
      <c r="AY413" s="16" t="s">
        <v>157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6" t="s">
        <v>87</v>
      </c>
      <c r="BK413" s="230">
        <f>ROUND(I413*H413,2)</f>
        <v>0</v>
      </c>
      <c r="BL413" s="16" t="s">
        <v>111</v>
      </c>
      <c r="BM413" s="229" t="s">
        <v>750</v>
      </c>
    </row>
    <row r="414" spans="1:47" s="2" customFormat="1" ht="12">
      <c r="A414" s="37"/>
      <c r="B414" s="38"/>
      <c r="C414" s="39"/>
      <c r="D414" s="231" t="s">
        <v>166</v>
      </c>
      <c r="E414" s="39"/>
      <c r="F414" s="232" t="s">
        <v>751</v>
      </c>
      <c r="G414" s="39"/>
      <c r="H414" s="39"/>
      <c r="I414" s="233"/>
      <c r="J414" s="39"/>
      <c r="K414" s="39"/>
      <c r="L414" s="43"/>
      <c r="M414" s="234"/>
      <c r="N414" s="235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166</v>
      </c>
      <c r="AU414" s="16" t="s">
        <v>89</v>
      </c>
    </row>
    <row r="415" spans="1:51" s="13" customFormat="1" ht="12">
      <c r="A415" s="13"/>
      <c r="B415" s="236"/>
      <c r="C415" s="237"/>
      <c r="D415" s="231" t="s">
        <v>168</v>
      </c>
      <c r="E415" s="238" t="s">
        <v>1</v>
      </c>
      <c r="F415" s="239" t="s">
        <v>752</v>
      </c>
      <c r="G415" s="237"/>
      <c r="H415" s="240">
        <v>369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168</v>
      </c>
      <c r="AU415" s="246" t="s">
        <v>89</v>
      </c>
      <c r="AV415" s="13" t="s">
        <v>89</v>
      </c>
      <c r="AW415" s="13" t="s">
        <v>36</v>
      </c>
      <c r="AX415" s="13" t="s">
        <v>87</v>
      </c>
      <c r="AY415" s="246" t="s">
        <v>157</v>
      </c>
    </row>
    <row r="416" spans="1:65" s="2" customFormat="1" ht="24.15" customHeight="1">
      <c r="A416" s="37"/>
      <c r="B416" s="38"/>
      <c r="C416" s="218" t="s">
        <v>753</v>
      </c>
      <c r="D416" s="218" t="s">
        <v>160</v>
      </c>
      <c r="E416" s="219" t="s">
        <v>754</v>
      </c>
      <c r="F416" s="220" t="s">
        <v>755</v>
      </c>
      <c r="G416" s="221" t="s">
        <v>327</v>
      </c>
      <c r="H416" s="222">
        <v>60.653</v>
      </c>
      <c r="I416" s="223"/>
      <c r="J416" s="224">
        <f>ROUND(I416*H416,2)</f>
        <v>0</v>
      </c>
      <c r="K416" s="220" t="s">
        <v>164</v>
      </c>
      <c r="L416" s="43"/>
      <c r="M416" s="225" t="s">
        <v>1</v>
      </c>
      <c r="N416" s="226" t="s">
        <v>44</v>
      </c>
      <c r="O416" s="90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29" t="s">
        <v>111</v>
      </c>
      <c r="AT416" s="229" t="s">
        <v>160</v>
      </c>
      <c r="AU416" s="229" t="s">
        <v>89</v>
      </c>
      <c r="AY416" s="16" t="s">
        <v>157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6" t="s">
        <v>87</v>
      </c>
      <c r="BK416" s="230">
        <f>ROUND(I416*H416,2)</f>
        <v>0</v>
      </c>
      <c r="BL416" s="16" t="s">
        <v>111</v>
      </c>
      <c r="BM416" s="229" t="s">
        <v>756</v>
      </c>
    </row>
    <row r="417" spans="1:47" s="2" customFormat="1" ht="12">
      <c r="A417" s="37"/>
      <c r="B417" s="38"/>
      <c r="C417" s="39"/>
      <c r="D417" s="231" t="s">
        <v>166</v>
      </c>
      <c r="E417" s="39"/>
      <c r="F417" s="232" t="s">
        <v>757</v>
      </c>
      <c r="G417" s="39"/>
      <c r="H417" s="39"/>
      <c r="I417" s="233"/>
      <c r="J417" s="39"/>
      <c r="K417" s="39"/>
      <c r="L417" s="43"/>
      <c r="M417" s="234"/>
      <c r="N417" s="235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166</v>
      </c>
      <c r="AU417" s="16" t="s">
        <v>89</v>
      </c>
    </row>
    <row r="418" spans="1:51" s="13" customFormat="1" ht="12">
      <c r="A418" s="13"/>
      <c r="B418" s="236"/>
      <c r="C418" s="237"/>
      <c r="D418" s="231" t="s">
        <v>168</v>
      </c>
      <c r="E418" s="238" t="s">
        <v>246</v>
      </c>
      <c r="F418" s="239" t="s">
        <v>758</v>
      </c>
      <c r="G418" s="237"/>
      <c r="H418" s="240">
        <v>60.653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168</v>
      </c>
      <c r="AU418" s="246" t="s">
        <v>89</v>
      </c>
      <c r="AV418" s="13" t="s">
        <v>89</v>
      </c>
      <c r="AW418" s="13" t="s">
        <v>36</v>
      </c>
      <c r="AX418" s="13" t="s">
        <v>87</v>
      </c>
      <c r="AY418" s="246" t="s">
        <v>157</v>
      </c>
    </row>
    <row r="419" spans="1:65" s="2" customFormat="1" ht="16.5" customHeight="1">
      <c r="A419" s="37"/>
      <c r="B419" s="38"/>
      <c r="C419" s="218" t="s">
        <v>759</v>
      </c>
      <c r="D419" s="218" t="s">
        <v>160</v>
      </c>
      <c r="E419" s="219" t="s">
        <v>760</v>
      </c>
      <c r="F419" s="220" t="s">
        <v>761</v>
      </c>
      <c r="G419" s="221" t="s">
        <v>163</v>
      </c>
      <c r="H419" s="222">
        <v>5</v>
      </c>
      <c r="I419" s="223"/>
      <c r="J419" s="224">
        <f>ROUND(I419*H419,2)</f>
        <v>0</v>
      </c>
      <c r="K419" s="220" t="s">
        <v>164</v>
      </c>
      <c r="L419" s="43"/>
      <c r="M419" s="225" t="s">
        <v>1</v>
      </c>
      <c r="N419" s="226" t="s">
        <v>44</v>
      </c>
      <c r="O419" s="90"/>
      <c r="P419" s="227">
        <f>O419*H419</f>
        <v>0</v>
      </c>
      <c r="Q419" s="227">
        <v>0.07287</v>
      </c>
      <c r="R419" s="227">
        <f>Q419*H419</f>
        <v>0.36435</v>
      </c>
      <c r="S419" s="227">
        <v>0</v>
      </c>
      <c r="T419" s="228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29" t="s">
        <v>111</v>
      </c>
      <c r="AT419" s="229" t="s">
        <v>160</v>
      </c>
      <c r="AU419" s="229" t="s">
        <v>89</v>
      </c>
      <c r="AY419" s="16" t="s">
        <v>157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6" t="s">
        <v>87</v>
      </c>
      <c r="BK419" s="230">
        <f>ROUND(I419*H419,2)</f>
        <v>0</v>
      </c>
      <c r="BL419" s="16" t="s">
        <v>111</v>
      </c>
      <c r="BM419" s="229" t="s">
        <v>762</v>
      </c>
    </row>
    <row r="420" spans="1:47" s="2" customFormat="1" ht="12">
      <c r="A420" s="37"/>
      <c r="B420" s="38"/>
      <c r="C420" s="39"/>
      <c r="D420" s="231" t="s">
        <v>166</v>
      </c>
      <c r="E420" s="39"/>
      <c r="F420" s="232" t="s">
        <v>763</v>
      </c>
      <c r="G420" s="39"/>
      <c r="H420" s="39"/>
      <c r="I420" s="233"/>
      <c r="J420" s="39"/>
      <c r="K420" s="39"/>
      <c r="L420" s="43"/>
      <c r="M420" s="234"/>
      <c r="N420" s="235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166</v>
      </c>
      <c r="AU420" s="16" t="s">
        <v>89</v>
      </c>
    </row>
    <row r="421" spans="1:65" s="2" customFormat="1" ht="24.15" customHeight="1">
      <c r="A421" s="37"/>
      <c r="B421" s="38"/>
      <c r="C421" s="262" t="s">
        <v>764</v>
      </c>
      <c r="D421" s="262" t="s">
        <v>440</v>
      </c>
      <c r="E421" s="263" t="s">
        <v>765</v>
      </c>
      <c r="F421" s="264" t="s">
        <v>766</v>
      </c>
      <c r="G421" s="265" t="s">
        <v>163</v>
      </c>
      <c r="H421" s="266">
        <v>5</v>
      </c>
      <c r="I421" s="267"/>
      <c r="J421" s="268">
        <f>ROUND(I421*H421,2)</f>
        <v>0</v>
      </c>
      <c r="K421" s="264" t="s">
        <v>164</v>
      </c>
      <c r="L421" s="269"/>
      <c r="M421" s="270" t="s">
        <v>1</v>
      </c>
      <c r="N421" s="271" t="s">
        <v>44</v>
      </c>
      <c r="O421" s="90"/>
      <c r="P421" s="227">
        <f>O421*H421</f>
        <v>0</v>
      </c>
      <c r="Q421" s="227">
        <v>0.0141</v>
      </c>
      <c r="R421" s="227">
        <f>Q421*H421</f>
        <v>0.0705</v>
      </c>
      <c r="S421" s="227">
        <v>0</v>
      </c>
      <c r="T421" s="228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29" t="s">
        <v>330</v>
      </c>
      <c r="AT421" s="229" t="s">
        <v>440</v>
      </c>
      <c r="AU421" s="229" t="s">
        <v>89</v>
      </c>
      <c r="AY421" s="16" t="s">
        <v>157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6" t="s">
        <v>87</v>
      </c>
      <c r="BK421" s="230">
        <f>ROUND(I421*H421,2)</f>
        <v>0</v>
      </c>
      <c r="BL421" s="16" t="s">
        <v>111</v>
      </c>
      <c r="BM421" s="229" t="s">
        <v>767</v>
      </c>
    </row>
    <row r="422" spans="1:47" s="2" customFormat="1" ht="12">
      <c r="A422" s="37"/>
      <c r="B422" s="38"/>
      <c r="C422" s="39"/>
      <c r="D422" s="231" t="s">
        <v>166</v>
      </c>
      <c r="E422" s="39"/>
      <c r="F422" s="232" t="s">
        <v>766</v>
      </c>
      <c r="G422" s="39"/>
      <c r="H422" s="39"/>
      <c r="I422" s="233"/>
      <c r="J422" s="39"/>
      <c r="K422" s="39"/>
      <c r="L422" s="43"/>
      <c r="M422" s="234"/>
      <c r="N422" s="235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166</v>
      </c>
      <c r="AU422" s="16" t="s">
        <v>89</v>
      </c>
    </row>
    <row r="423" spans="1:65" s="2" customFormat="1" ht="21.75" customHeight="1">
      <c r="A423" s="37"/>
      <c r="B423" s="38"/>
      <c r="C423" s="218" t="s">
        <v>768</v>
      </c>
      <c r="D423" s="218" t="s">
        <v>160</v>
      </c>
      <c r="E423" s="219" t="s">
        <v>769</v>
      </c>
      <c r="F423" s="220" t="s">
        <v>770</v>
      </c>
      <c r="G423" s="221" t="s">
        <v>163</v>
      </c>
      <c r="H423" s="222">
        <v>2</v>
      </c>
      <c r="I423" s="223"/>
      <c r="J423" s="224">
        <f>ROUND(I423*H423,2)</f>
        <v>0</v>
      </c>
      <c r="K423" s="220" t="s">
        <v>164</v>
      </c>
      <c r="L423" s="43"/>
      <c r="M423" s="225" t="s">
        <v>1</v>
      </c>
      <c r="N423" s="226" t="s">
        <v>44</v>
      </c>
      <c r="O423" s="90"/>
      <c r="P423" s="227">
        <f>O423*H423</f>
        <v>0</v>
      </c>
      <c r="Q423" s="227">
        <v>0</v>
      </c>
      <c r="R423" s="227">
        <f>Q423*H423</f>
        <v>0</v>
      </c>
      <c r="S423" s="227">
        <v>0.087</v>
      </c>
      <c r="T423" s="228">
        <f>S423*H423</f>
        <v>0.174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9" t="s">
        <v>111</v>
      </c>
      <c r="AT423" s="229" t="s">
        <v>160</v>
      </c>
      <c r="AU423" s="229" t="s">
        <v>89</v>
      </c>
      <c r="AY423" s="16" t="s">
        <v>157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6" t="s">
        <v>87</v>
      </c>
      <c r="BK423" s="230">
        <f>ROUND(I423*H423,2)</f>
        <v>0</v>
      </c>
      <c r="BL423" s="16" t="s">
        <v>111</v>
      </c>
      <c r="BM423" s="229" t="s">
        <v>771</v>
      </c>
    </row>
    <row r="424" spans="1:47" s="2" customFormat="1" ht="12">
      <c r="A424" s="37"/>
      <c r="B424" s="38"/>
      <c r="C424" s="39"/>
      <c r="D424" s="231" t="s">
        <v>166</v>
      </c>
      <c r="E424" s="39"/>
      <c r="F424" s="232" t="s">
        <v>772</v>
      </c>
      <c r="G424" s="39"/>
      <c r="H424" s="39"/>
      <c r="I424" s="233"/>
      <c r="J424" s="39"/>
      <c r="K424" s="39"/>
      <c r="L424" s="43"/>
      <c r="M424" s="234"/>
      <c r="N424" s="235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166</v>
      </c>
      <c r="AU424" s="16" t="s">
        <v>89</v>
      </c>
    </row>
    <row r="425" spans="1:65" s="2" customFormat="1" ht="24.15" customHeight="1">
      <c r="A425" s="37"/>
      <c r="B425" s="38"/>
      <c r="C425" s="218" t="s">
        <v>773</v>
      </c>
      <c r="D425" s="218" t="s">
        <v>160</v>
      </c>
      <c r="E425" s="219" t="s">
        <v>774</v>
      </c>
      <c r="F425" s="220" t="s">
        <v>775</v>
      </c>
      <c r="G425" s="221" t="s">
        <v>163</v>
      </c>
      <c r="H425" s="222">
        <v>9</v>
      </c>
      <c r="I425" s="223"/>
      <c r="J425" s="224">
        <f>ROUND(I425*H425,2)</f>
        <v>0</v>
      </c>
      <c r="K425" s="220" t="s">
        <v>164</v>
      </c>
      <c r="L425" s="43"/>
      <c r="M425" s="225" t="s">
        <v>1</v>
      </c>
      <c r="N425" s="226" t="s">
        <v>44</v>
      </c>
      <c r="O425" s="90"/>
      <c r="P425" s="227">
        <f>O425*H425</f>
        <v>0</v>
      </c>
      <c r="Q425" s="227">
        <v>0</v>
      </c>
      <c r="R425" s="227">
        <f>Q425*H425</f>
        <v>0</v>
      </c>
      <c r="S425" s="227">
        <v>0.082</v>
      </c>
      <c r="T425" s="228">
        <f>S425*H425</f>
        <v>0.738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29" t="s">
        <v>111</v>
      </c>
      <c r="AT425" s="229" t="s">
        <v>160</v>
      </c>
      <c r="AU425" s="229" t="s">
        <v>89</v>
      </c>
      <c r="AY425" s="16" t="s">
        <v>157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6" t="s">
        <v>87</v>
      </c>
      <c r="BK425" s="230">
        <f>ROUND(I425*H425,2)</f>
        <v>0</v>
      </c>
      <c r="BL425" s="16" t="s">
        <v>111</v>
      </c>
      <c r="BM425" s="229" t="s">
        <v>776</v>
      </c>
    </row>
    <row r="426" spans="1:47" s="2" customFormat="1" ht="12">
      <c r="A426" s="37"/>
      <c r="B426" s="38"/>
      <c r="C426" s="39"/>
      <c r="D426" s="231" t="s">
        <v>166</v>
      </c>
      <c r="E426" s="39"/>
      <c r="F426" s="232" t="s">
        <v>777</v>
      </c>
      <c r="G426" s="39"/>
      <c r="H426" s="39"/>
      <c r="I426" s="233"/>
      <c r="J426" s="39"/>
      <c r="K426" s="39"/>
      <c r="L426" s="43"/>
      <c r="M426" s="234"/>
      <c r="N426" s="235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166</v>
      </c>
      <c r="AU426" s="16" t="s">
        <v>89</v>
      </c>
    </row>
    <row r="427" spans="1:65" s="2" customFormat="1" ht="24.15" customHeight="1">
      <c r="A427" s="37"/>
      <c r="B427" s="38"/>
      <c r="C427" s="218" t="s">
        <v>778</v>
      </c>
      <c r="D427" s="218" t="s">
        <v>160</v>
      </c>
      <c r="E427" s="219" t="s">
        <v>779</v>
      </c>
      <c r="F427" s="220" t="s">
        <v>780</v>
      </c>
      <c r="G427" s="221" t="s">
        <v>163</v>
      </c>
      <c r="H427" s="222">
        <v>11</v>
      </c>
      <c r="I427" s="223"/>
      <c r="J427" s="224">
        <f>ROUND(I427*H427,2)</f>
        <v>0</v>
      </c>
      <c r="K427" s="220" t="s">
        <v>164</v>
      </c>
      <c r="L427" s="43"/>
      <c r="M427" s="225" t="s">
        <v>1</v>
      </c>
      <c r="N427" s="226" t="s">
        <v>44</v>
      </c>
      <c r="O427" s="90"/>
      <c r="P427" s="227">
        <f>O427*H427</f>
        <v>0</v>
      </c>
      <c r="Q427" s="227">
        <v>0</v>
      </c>
      <c r="R427" s="227">
        <f>Q427*H427</f>
        <v>0</v>
      </c>
      <c r="S427" s="227">
        <v>0.004</v>
      </c>
      <c r="T427" s="228">
        <f>S427*H427</f>
        <v>0.044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9" t="s">
        <v>111</v>
      </c>
      <c r="AT427" s="229" t="s">
        <v>160</v>
      </c>
      <c r="AU427" s="229" t="s">
        <v>89</v>
      </c>
      <c r="AY427" s="16" t="s">
        <v>157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6" t="s">
        <v>87</v>
      </c>
      <c r="BK427" s="230">
        <f>ROUND(I427*H427,2)</f>
        <v>0</v>
      </c>
      <c r="BL427" s="16" t="s">
        <v>111</v>
      </c>
      <c r="BM427" s="229" t="s">
        <v>781</v>
      </c>
    </row>
    <row r="428" spans="1:47" s="2" customFormat="1" ht="12">
      <c r="A428" s="37"/>
      <c r="B428" s="38"/>
      <c r="C428" s="39"/>
      <c r="D428" s="231" t="s">
        <v>166</v>
      </c>
      <c r="E428" s="39"/>
      <c r="F428" s="232" t="s">
        <v>782</v>
      </c>
      <c r="G428" s="39"/>
      <c r="H428" s="39"/>
      <c r="I428" s="233"/>
      <c r="J428" s="39"/>
      <c r="K428" s="39"/>
      <c r="L428" s="43"/>
      <c r="M428" s="234"/>
      <c r="N428" s="235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166</v>
      </c>
      <c r="AU428" s="16" t="s">
        <v>89</v>
      </c>
    </row>
    <row r="429" spans="1:65" s="2" customFormat="1" ht="24.15" customHeight="1">
      <c r="A429" s="37"/>
      <c r="B429" s="38"/>
      <c r="C429" s="218" t="s">
        <v>783</v>
      </c>
      <c r="D429" s="218" t="s">
        <v>160</v>
      </c>
      <c r="E429" s="219" t="s">
        <v>784</v>
      </c>
      <c r="F429" s="220" t="s">
        <v>785</v>
      </c>
      <c r="G429" s="221" t="s">
        <v>163</v>
      </c>
      <c r="H429" s="222">
        <v>2</v>
      </c>
      <c r="I429" s="223"/>
      <c r="J429" s="224">
        <f>ROUND(I429*H429,2)</f>
        <v>0</v>
      </c>
      <c r="K429" s="220" t="s">
        <v>164</v>
      </c>
      <c r="L429" s="43"/>
      <c r="M429" s="225" t="s">
        <v>1</v>
      </c>
      <c r="N429" s="226" t="s">
        <v>44</v>
      </c>
      <c r="O429" s="90"/>
      <c r="P429" s="227">
        <f>O429*H429</f>
        <v>0</v>
      </c>
      <c r="Q429" s="227">
        <v>0</v>
      </c>
      <c r="R429" s="227">
        <f>Q429*H429</f>
        <v>0</v>
      </c>
      <c r="S429" s="227">
        <v>0.034</v>
      </c>
      <c r="T429" s="228">
        <f>S429*H429</f>
        <v>0.068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29" t="s">
        <v>111</v>
      </c>
      <c r="AT429" s="229" t="s">
        <v>160</v>
      </c>
      <c r="AU429" s="229" t="s">
        <v>89</v>
      </c>
      <c r="AY429" s="16" t="s">
        <v>157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6" t="s">
        <v>87</v>
      </c>
      <c r="BK429" s="230">
        <f>ROUND(I429*H429,2)</f>
        <v>0</v>
      </c>
      <c r="BL429" s="16" t="s">
        <v>111</v>
      </c>
      <c r="BM429" s="229" t="s">
        <v>786</v>
      </c>
    </row>
    <row r="430" spans="1:47" s="2" customFormat="1" ht="12">
      <c r="A430" s="37"/>
      <c r="B430" s="38"/>
      <c r="C430" s="39"/>
      <c r="D430" s="231" t="s">
        <v>166</v>
      </c>
      <c r="E430" s="39"/>
      <c r="F430" s="232" t="s">
        <v>787</v>
      </c>
      <c r="G430" s="39"/>
      <c r="H430" s="39"/>
      <c r="I430" s="233"/>
      <c r="J430" s="39"/>
      <c r="K430" s="39"/>
      <c r="L430" s="43"/>
      <c r="M430" s="234"/>
      <c r="N430" s="235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166</v>
      </c>
      <c r="AU430" s="16" t="s">
        <v>89</v>
      </c>
    </row>
    <row r="431" spans="1:63" s="12" customFormat="1" ht="22.8" customHeight="1">
      <c r="A431" s="12"/>
      <c r="B431" s="202"/>
      <c r="C431" s="203"/>
      <c r="D431" s="204" t="s">
        <v>78</v>
      </c>
      <c r="E431" s="216" t="s">
        <v>788</v>
      </c>
      <c r="F431" s="216" t="s">
        <v>789</v>
      </c>
      <c r="G431" s="203"/>
      <c r="H431" s="203"/>
      <c r="I431" s="206"/>
      <c r="J431" s="217">
        <f>BK431</f>
        <v>0</v>
      </c>
      <c r="K431" s="203"/>
      <c r="L431" s="208"/>
      <c r="M431" s="209"/>
      <c r="N431" s="210"/>
      <c r="O431" s="210"/>
      <c r="P431" s="211">
        <f>SUM(P432:P455)</f>
        <v>0</v>
      </c>
      <c r="Q431" s="210"/>
      <c r="R431" s="211">
        <f>SUM(R432:R455)</f>
        <v>0</v>
      </c>
      <c r="S431" s="210"/>
      <c r="T431" s="212">
        <f>SUM(T432:T455)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3" t="s">
        <v>87</v>
      </c>
      <c r="AT431" s="214" t="s">
        <v>78</v>
      </c>
      <c r="AU431" s="214" t="s">
        <v>87</v>
      </c>
      <c r="AY431" s="213" t="s">
        <v>157</v>
      </c>
      <c r="BK431" s="215">
        <f>SUM(BK432:BK455)</f>
        <v>0</v>
      </c>
    </row>
    <row r="432" spans="1:65" s="2" customFormat="1" ht="37.8" customHeight="1">
      <c r="A432" s="37"/>
      <c r="B432" s="38"/>
      <c r="C432" s="218" t="s">
        <v>790</v>
      </c>
      <c r="D432" s="218" t="s">
        <v>160</v>
      </c>
      <c r="E432" s="219" t="s">
        <v>791</v>
      </c>
      <c r="F432" s="220" t="s">
        <v>792</v>
      </c>
      <c r="G432" s="221" t="s">
        <v>793</v>
      </c>
      <c r="H432" s="222">
        <v>102.526</v>
      </c>
      <c r="I432" s="223"/>
      <c r="J432" s="224">
        <f>ROUND(I432*H432,2)</f>
        <v>0</v>
      </c>
      <c r="K432" s="220" t="s">
        <v>164</v>
      </c>
      <c r="L432" s="43"/>
      <c r="M432" s="225" t="s">
        <v>1</v>
      </c>
      <c r="N432" s="226" t="s">
        <v>44</v>
      </c>
      <c r="O432" s="90"/>
      <c r="P432" s="227">
        <f>O432*H432</f>
        <v>0</v>
      </c>
      <c r="Q432" s="227">
        <v>0</v>
      </c>
      <c r="R432" s="227">
        <f>Q432*H432</f>
        <v>0</v>
      </c>
      <c r="S432" s="227">
        <v>0</v>
      </c>
      <c r="T432" s="228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29" t="s">
        <v>111</v>
      </c>
      <c r="AT432" s="229" t="s">
        <v>160</v>
      </c>
      <c r="AU432" s="229" t="s">
        <v>89</v>
      </c>
      <c r="AY432" s="16" t="s">
        <v>157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6" t="s">
        <v>87</v>
      </c>
      <c r="BK432" s="230">
        <f>ROUND(I432*H432,2)</f>
        <v>0</v>
      </c>
      <c r="BL432" s="16" t="s">
        <v>111</v>
      </c>
      <c r="BM432" s="229" t="s">
        <v>794</v>
      </c>
    </row>
    <row r="433" spans="1:47" s="2" customFormat="1" ht="12">
      <c r="A433" s="37"/>
      <c r="B433" s="38"/>
      <c r="C433" s="39"/>
      <c r="D433" s="231" t="s">
        <v>166</v>
      </c>
      <c r="E433" s="39"/>
      <c r="F433" s="232" t="s">
        <v>795</v>
      </c>
      <c r="G433" s="39"/>
      <c r="H433" s="39"/>
      <c r="I433" s="233"/>
      <c r="J433" s="39"/>
      <c r="K433" s="39"/>
      <c r="L433" s="43"/>
      <c r="M433" s="234"/>
      <c r="N433" s="235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166</v>
      </c>
      <c r="AU433" s="16" t="s">
        <v>89</v>
      </c>
    </row>
    <row r="434" spans="1:51" s="13" customFormat="1" ht="12">
      <c r="A434" s="13"/>
      <c r="B434" s="236"/>
      <c r="C434" s="237"/>
      <c r="D434" s="231" t="s">
        <v>168</v>
      </c>
      <c r="E434" s="238" t="s">
        <v>1</v>
      </c>
      <c r="F434" s="239" t="s">
        <v>197</v>
      </c>
      <c r="G434" s="237"/>
      <c r="H434" s="240">
        <v>102.526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168</v>
      </c>
      <c r="AU434" s="246" t="s">
        <v>89</v>
      </c>
      <c r="AV434" s="13" t="s">
        <v>89</v>
      </c>
      <c r="AW434" s="13" t="s">
        <v>36</v>
      </c>
      <c r="AX434" s="13" t="s">
        <v>87</v>
      </c>
      <c r="AY434" s="246" t="s">
        <v>157</v>
      </c>
    </row>
    <row r="435" spans="1:65" s="2" customFormat="1" ht="44.25" customHeight="1">
      <c r="A435" s="37"/>
      <c r="B435" s="38"/>
      <c r="C435" s="218" t="s">
        <v>796</v>
      </c>
      <c r="D435" s="218" t="s">
        <v>160</v>
      </c>
      <c r="E435" s="219" t="s">
        <v>797</v>
      </c>
      <c r="F435" s="220" t="s">
        <v>798</v>
      </c>
      <c r="G435" s="221" t="s">
        <v>793</v>
      </c>
      <c r="H435" s="222">
        <v>1278.893</v>
      </c>
      <c r="I435" s="223"/>
      <c r="J435" s="224">
        <f>ROUND(I435*H435,2)</f>
        <v>0</v>
      </c>
      <c r="K435" s="220" t="s">
        <v>164</v>
      </c>
      <c r="L435" s="43"/>
      <c r="M435" s="225" t="s">
        <v>1</v>
      </c>
      <c r="N435" s="226" t="s">
        <v>44</v>
      </c>
      <c r="O435" s="90"/>
      <c r="P435" s="227">
        <f>O435*H435</f>
        <v>0</v>
      </c>
      <c r="Q435" s="227">
        <v>0</v>
      </c>
      <c r="R435" s="227">
        <f>Q435*H435</f>
        <v>0</v>
      </c>
      <c r="S435" s="227">
        <v>0</v>
      </c>
      <c r="T435" s="228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29" t="s">
        <v>111</v>
      </c>
      <c r="AT435" s="229" t="s">
        <v>160</v>
      </c>
      <c r="AU435" s="229" t="s">
        <v>89</v>
      </c>
      <c r="AY435" s="16" t="s">
        <v>157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6" t="s">
        <v>87</v>
      </c>
      <c r="BK435" s="230">
        <f>ROUND(I435*H435,2)</f>
        <v>0</v>
      </c>
      <c r="BL435" s="16" t="s">
        <v>111</v>
      </c>
      <c r="BM435" s="229" t="s">
        <v>799</v>
      </c>
    </row>
    <row r="436" spans="1:47" s="2" customFormat="1" ht="12">
      <c r="A436" s="37"/>
      <c r="B436" s="38"/>
      <c r="C436" s="39"/>
      <c r="D436" s="231" t="s">
        <v>166</v>
      </c>
      <c r="E436" s="39"/>
      <c r="F436" s="232" t="s">
        <v>798</v>
      </c>
      <c r="G436" s="39"/>
      <c r="H436" s="39"/>
      <c r="I436" s="233"/>
      <c r="J436" s="39"/>
      <c r="K436" s="39"/>
      <c r="L436" s="43"/>
      <c r="M436" s="234"/>
      <c r="N436" s="235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166</v>
      </c>
      <c r="AU436" s="16" t="s">
        <v>89</v>
      </c>
    </row>
    <row r="437" spans="1:51" s="13" customFormat="1" ht="12">
      <c r="A437" s="13"/>
      <c r="B437" s="236"/>
      <c r="C437" s="237"/>
      <c r="D437" s="231" t="s">
        <v>168</v>
      </c>
      <c r="E437" s="238" t="s">
        <v>1</v>
      </c>
      <c r="F437" s="239" t="s">
        <v>800</v>
      </c>
      <c r="G437" s="237"/>
      <c r="H437" s="240">
        <v>1278.893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168</v>
      </c>
      <c r="AU437" s="246" t="s">
        <v>89</v>
      </c>
      <c r="AV437" s="13" t="s">
        <v>89</v>
      </c>
      <c r="AW437" s="13" t="s">
        <v>36</v>
      </c>
      <c r="AX437" s="13" t="s">
        <v>87</v>
      </c>
      <c r="AY437" s="246" t="s">
        <v>157</v>
      </c>
    </row>
    <row r="438" spans="1:65" s="2" customFormat="1" ht="44.25" customHeight="1">
      <c r="A438" s="37"/>
      <c r="B438" s="38"/>
      <c r="C438" s="218" t="s">
        <v>801</v>
      </c>
      <c r="D438" s="218" t="s">
        <v>160</v>
      </c>
      <c r="E438" s="219" t="s">
        <v>802</v>
      </c>
      <c r="F438" s="220" t="s">
        <v>803</v>
      </c>
      <c r="G438" s="221" t="s">
        <v>793</v>
      </c>
      <c r="H438" s="222">
        <v>689.806</v>
      </c>
      <c r="I438" s="223"/>
      <c r="J438" s="224">
        <f>ROUND(I438*H438,2)</f>
        <v>0</v>
      </c>
      <c r="K438" s="220" t="s">
        <v>164</v>
      </c>
      <c r="L438" s="43"/>
      <c r="M438" s="225" t="s">
        <v>1</v>
      </c>
      <c r="N438" s="226" t="s">
        <v>44</v>
      </c>
      <c r="O438" s="90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29" t="s">
        <v>111</v>
      </c>
      <c r="AT438" s="229" t="s">
        <v>160</v>
      </c>
      <c r="AU438" s="229" t="s">
        <v>89</v>
      </c>
      <c r="AY438" s="16" t="s">
        <v>157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6" t="s">
        <v>87</v>
      </c>
      <c r="BK438" s="230">
        <f>ROUND(I438*H438,2)</f>
        <v>0</v>
      </c>
      <c r="BL438" s="16" t="s">
        <v>111</v>
      </c>
      <c r="BM438" s="229" t="s">
        <v>804</v>
      </c>
    </row>
    <row r="439" spans="1:47" s="2" customFormat="1" ht="12">
      <c r="A439" s="37"/>
      <c r="B439" s="38"/>
      <c r="C439" s="39"/>
      <c r="D439" s="231" t="s">
        <v>166</v>
      </c>
      <c r="E439" s="39"/>
      <c r="F439" s="232" t="s">
        <v>803</v>
      </c>
      <c r="G439" s="39"/>
      <c r="H439" s="39"/>
      <c r="I439" s="233"/>
      <c r="J439" s="39"/>
      <c r="K439" s="39"/>
      <c r="L439" s="43"/>
      <c r="M439" s="234"/>
      <c r="N439" s="235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166</v>
      </c>
      <c r="AU439" s="16" t="s">
        <v>89</v>
      </c>
    </row>
    <row r="440" spans="1:51" s="13" customFormat="1" ht="12">
      <c r="A440" s="13"/>
      <c r="B440" s="236"/>
      <c r="C440" s="237"/>
      <c r="D440" s="231" t="s">
        <v>168</v>
      </c>
      <c r="E440" s="238" t="s">
        <v>1</v>
      </c>
      <c r="F440" s="239" t="s">
        <v>199</v>
      </c>
      <c r="G440" s="237"/>
      <c r="H440" s="240">
        <v>689.806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168</v>
      </c>
      <c r="AU440" s="246" t="s">
        <v>89</v>
      </c>
      <c r="AV440" s="13" t="s">
        <v>89</v>
      </c>
      <c r="AW440" s="13" t="s">
        <v>36</v>
      </c>
      <c r="AX440" s="13" t="s">
        <v>87</v>
      </c>
      <c r="AY440" s="246" t="s">
        <v>157</v>
      </c>
    </row>
    <row r="441" spans="1:65" s="2" customFormat="1" ht="21.75" customHeight="1">
      <c r="A441" s="37"/>
      <c r="B441" s="38"/>
      <c r="C441" s="218" t="s">
        <v>805</v>
      </c>
      <c r="D441" s="218" t="s">
        <v>160</v>
      </c>
      <c r="E441" s="219" t="s">
        <v>806</v>
      </c>
      <c r="F441" s="220" t="s">
        <v>807</v>
      </c>
      <c r="G441" s="221" t="s">
        <v>793</v>
      </c>
      <c r="H441" s="222">
        <v>835.22</v>
      </c>
      <c r="I441" s="223"/>
      <c r="J441" s="224">
        <f>ROUND(I441*H441,2)</f>
        <v>0</v>
      </c>
      <c r="K441" s="220" t="s">
        <v>164</v>
      </c>
      <c r="L441" s="43"/>
      <c r="M441" s="225" t="s">
        <v>1</v>
      </c>
      <c r="N441" s="226" t="s">
        <v>44</v>
      </c>
      <c r="O441" s="90"/>
      <c r="P441" s="227">
        <f>O441*H441</f>
        <v>0</v>
      </c>
      <c r="Q441" s="227">
        <v>0</v>
      </c>
      <c r="R441" s="227">
        <f>Q441*H441</f>
        <v>0</v>
      </c>
      <c r="S441" s="227">
        <v>0</v>
      </c>
      <c r="T441" s="228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29" t="s">
        <v>111</v>
      </c>
      <c r="AT441" s="229" t="s">
        <v>160</v>
      </c>
      <c r="AU441" s="229" t="s">
        <v>89</v>
      </c>
      <c r="AY441" s="16" t="s">
        <v>157</v>
      </c>
      <c r="BE441" s="230">
        <f>IF(N441="základní",J441,0)</f>
        <v>0</v>
      </c>
      <c r="BF441" s="230">
        <f>IF(N441="snížená",J441,0)</f>
        <v>0</v>
      </c>
      <c r="BG441" s="230">
        <f>IF(N441="zákl. přenesená",J441,0)</f>
        <v>0</v>
      </c>
      <c r="BH441" s="230">
        <f>IF(N441="sníž. přenesená",J441,0)</f>
        <v>0</v>
      </c>
      <c r="BI441" s="230">
        <f>IF(N441="nulová",J441,0)</f>
        <v>0</v>
      </c>
      <c r="BJ441" s="16" t="s">
        <v>87</v>
      </c>
      <c r="BK441" s="230">
        <f>ROUND(I441*H441,2)</f>
        <v>0</v>
      </c>
      <c r="BL441" s="16" t="s">
        <v>111</v>
      </c>
      <c r="BM441" s="229" t="s">
        <v>808</v>
      </c>
    </row>
    <row r="442" spans="1:47" s="2" customFormat="1" ht="12">
      <c r="A442" s="37"/>
      <c r="B442" s="38"/>
      <c r="C442" s="39"/>
      <c r="D442" s="231" t="s">
        <v>166</v>
      </c>
      <c r="E442" s="39"/>
      <c r="F442" s="232" t="s">
        <v>809</v>
      </c>
      <c r="G442" s="39"/>
      <c r="H442" s="39"/>
      <c r="I442" s="233"/>
      <c r="J442" s="39"/>
      <c r="K442" s="39"/>
      <c r="L442" s="43"/>
      <c r="M442" s="234"/>
      <c r="N442" s="235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166</v>
      </c>
      <c r="AU442" s="16" t="s">
        <v>89</v>
      </c>
    </row>
    <row r="443" spans="1:51" s="13" customFormat="1" ht="12">
      <c r="A443" s="13"/>
      <c r="B443" s="236"/>
      <c r="C443" s="237"/>
      <c r="D443" s="231" t="s">
        <v>168</v>
      </c>
      <c r="E443" s="238" t="s">
        <v>195</v>
      </c>
      <c r="F443" s="239" t="s">
        <v>810</v>
      </c>
      <c r="G443" s="237"/>
      <c r="H443" s="240">
        <v>835.22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168</v>
      </c>
      <c r="AU443" s="246" t="s">
        <v>89</v>
      </c>
      <c r="AV443" s="13" t="s">
        <v>89</v>
      </c>
      <c r="AW443" s="13" t="s">
        <v>36</v>
      </c>
      <c r="AX443" s="13" t="s">
        <v>87</v>
      </c>
      <c r="AY443" s="246" t="s">
        <v>157</v>
      </c>
    </row>
    <row r="444" spans="1:65" s="2" customFormat="1" ht="24.15" customHeight="1">
      <c r="A444" s="37"/>
      <c r="B444" s="38"/>
      <c r="C444" s="218" t="s">
        <v>811</v>
      </c>
      <c r="D444" s="218" t="s">
        <v>160</v>
      </c>
      <c r="E444" s="219" t="s">
        <v>812</v>
      </c>
      <c r="F444" s="220" t="s">
        <v>813</v>
      </c>
      <c r="G444" s="221" t="s">
        <v>793</v>
      </c>
      <c r="H444" s="222">
        <v>8352.2</v>
      </c>
      <c r="I444" s="223"/>
      <c r="J444" s="224">
        <f>ROUND(I444*H444,2)</f>
        <v>0</v>
      </c>
      <c r="K444" s="220" t="s">
        <v>164</v>
      </c>
      <c r="L444" s="43"/>
      <c r="M444" s="225" t="s">
        <v>1</v>
      </c>
      <c r="N444" s="226" t="s">
        <v>44</v>
      </c>
      <c r="O444" s="90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9" t="s">
        <v>111</v>
      </c>
      <c r="AT444" s="229" t="s">
        <v>160</v>
      </c>
      <c r="AU444" s="229" t="s">
        <v>89</v>
      </c>
      <c r="AY444" s="16" t="s">
        <v>157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6" t="s">
        <v>87</v>
      </c>
      <c r="BK444" s="230">
        <f>ROUND(I444*H444,2)</f>
        <v>0</v>
      </c>
      <c r="BL444" s="16" t="s">
        <v>111</v>
      </c>
      <c r="BM444" s="229" t="s">
        <v>814</v>
      </c>
    </row>
    <row r="445" spans="1:47" s="2" customFormat="1" ht="12">
      <c r="A445" s="37"/>
      <c r="B445" s="38"/>
      <c r="C445" s="39"/>
      <c r="D445" s="231" t="s">
        <v>166</v>
      </c>
      <c r="E445" s="39"/>
      <c r="F445" s="232" t="s">
        <v>815</v>
      </c>
      <c r="G445" s="39"/>
      <c r="H445" s="39"/>
      <c r="I445" s="233"/>
      <c r="J445" s="39"/>
      <c r="K445" s="39"/>
      <c r="L445" s="43"/>
      <c r="M445" s="234"/>
      <c r="N445" s="235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166</v>
      </c>
      <c r="AU445" s="16" t="s">
        <v>89</v>
      </c>
    </row>
    <row r="446" spans="1:51" s="13" customFormat="1" ht="12">
      <c r="A446" s="13"/>
      <c r="B446" s="236"/>
      <c r="C446" s="237"/>
      <c r="D446" s="231" t="s">
        <v>168</v>
      </c>
      <c r="E446" s="238" t="s">
        <v>1</v>
      </c>
      <c r="F446" s="239" t="s">
        <v>816</v>
      </c>
      <c r="G446" s="237"/>
      <c r="H446" s="240">
        <v>8352.2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168</v>
      </c>
      <c r="AU446" s="246" t="s">
        <v>89</v>
      </c>
      <c r="AV446" s="13" t="s">
        <v>89</v>
      </c>
      <c r="AW446" s="13" t="s">
        <v>36</v>
      </c>
      <c r="AX446" s="13" t="s">
        <v>87</v>
      </c>
      <c r="AY446" s="246" t="s">
        <v>157</v>
      </c>
    </row>
    <row r="447" spans="1:65" s="2" customFormat="1" ht="24.15" customHeight="1">
      <c r="A447" s="37"/>
      <c r="B447" s="38"/>
      <c r="C447" s="218" t="s">
        <v>817</v>
      </c>
      <c r="D447" s="218" t="s">
        <v>160</v>
      </c>
      <c r="E447" s="219" t="s">
        <v>818</v>
      </c>
      <c r="F447" s="220" t="s">
        <v>819</v>
      </c>
      <c r="G447" s="221" t="s">
        <v>793</v>
      </c>
      <c r="H447" s="222">
        <v>841.616</v>
      </c>
      <c r="I447" s="223"/>
      <c r="J447" s="224">
        <f>ROUND(I447*H447,2)</f>
        <v>0</v>
      </c>
      <c r="K447" s="220" t="s">
        <v>164</v>
      </c>
      <c r="L447" s="43"/>
      <c r="M447" s="225" t="s">
        <v>1</v>
      </c>
      <c r="N447" s="226" t="s">
        <v>44</v>
      </c>
      <c r="O447" s="90"/>
      <c r="P447" s="227">
        <f>O447*H447</f>
        <v>0</v>
      </c>
      <c r="Q447" s="227">
        <v>0</v>
      </c>
      <c r="R447" s="227">
        <f>Q447*H447</f>
        <v>0</v>
      </c>
      <c r="S447" s="227">
        <v>0</v>
      </c>
      <c r="T447" s="228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29" t="s">
        <v>111</v>
      </c>
      <c r="AT447" s="229" t="s">
        <v>160</v>
      </c>
      <c r="AU447" s="229" t="s">
        <v>89</v>
      </c>
      <c r="AY447" s="16" t="s">
        <v>157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16" t="s">
        <v>87</v>
      </c>
      <c r="BK447" s="230">
        <f>ROUND(I447*H447,2)</f>
        <v>0</v>
      </c>
      <c r="BL447" s="16" t="s">
        <v>111</v>
      </c>
      <c r="BM447" s="229" t="s">
        <v>820</v>
      </c>
    </row>
    <row r="448" spans="1:47" s="2" customFormat="1" ht="12">
      <c r="A448" s="37"/>
      <c r="B448" s="38"/>
      <c r="C448" s="39"/>
      <c r="D448" s="231" t="s">
        <v>166</v>
      </c>
      <c r="E448" s="39"/>
      <c r="F448" s="232" t="s">
        <v>821</v>
      </c>
      <c r="G448" s="39"/>
      <c r="H448" s="39"/>
      <c r="I448" s="233"/>
      <c r="J448" s="39"/>
      <c r="K448" s="39"/>
      <c r="L448" s="43"/>
      <c r="M448" s="234"/>
      <c r="N448" s="235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166</v>
      </c>
      <c r="AU448" s="16" t="s">
        <v>89</v>
      </c>
    </row>
    <row r="449" spans="1:51" s="13" customFormat="1" ht="12">
      <c r="A449" s="13"/>
      <c r="B449" s="236"/>
      <c r="C449" s="237"/>
      <c r="D449" s="231" t="s">
        <v>168</v>
      </c>
      <c r="E449" s="238" t="s">
        <v>197</v>
      </c>
      <c r="F449" s="239" t="s">
        <v>822</v>
      </c>
      <c r="G449" s="237"/>
      <c r="H449" s="240">
        <v>102.526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168</v>
      </c>
      <c r="AU449" s="246" t="s">
        <v>89</v>
      </c>
      <c r="AV449" s="13" t="s">
        <v>89</v>
      </c>
      <c r="AW449" s="13" t="s">
        <v>36</v>
      </c>
      <c r="AX449" s="13" t="s">
        <v>79</v>
      </c>
      <c r="AY449" s="246" t="s">
        <v>157</v>
      </c>
    </row>
    <row r="450" spans="1:51" s="13" customFormat="1" ht="12">
      <c r="A450" s="13"/>
      <c r="B450" s="236"/>
      <c r="C450" s="237"/>
      <c r="D450" s="231" t="s">
        <v>168</v>
      </c>
      <c r="E450" s="238" t="s">
        <v>281</v>
      </c>
      <c r="F450" s="239" t="s">
        <v>823</v>
      </c>
      <c r="G450" s="237"/>
      <c r="H450" s="240">
        <v>49.284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168</v>
      </c>
      <c r="AU450" s="246" t="s">
        <v>89</v>
      </c>
      <c r="AV450" s="13" t="s">
        <v>89</v>
      </c>
      <c r="AW450" s="13" t="s">
        <v>36</v>
      </c>
      <c r="AX450" s="13" t="s">
        <v>79</v>
      </c>
      <c r="AY450" s="246" t="s">
        <v>157</v>
      </c>
    </row>
    <row r="451" spans="1:51" s="13" customFormat="1" ht="12">
      <c r="A451" s="13"/>
      <c r="B451" s="236"/>
      <c r="C451" s="237"/>
      <c r="D451" s="231" t="s">
        <v>168</v>
      </c>
      <c r="E451" s="238" t="s">
        <v>199</v>
      </c>
      <c r="F451" s="239" t="s">
        <v>824</v>
      </c>
      <c r="G451" s="237"/>
      <c r="H451" s="240">
        <v>689.806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168</v>
      </c>
      <c r="AU451" s="246" t="s">
        <v>89</v>
      </c>
      <c r="AV451" s="13" t="s">
        <v>89</v>
      </c>
      <c r="AW451" s="13" t="s">
        <v>36</v>
      </c>
      <c r="AX451" s="13" t="s">
        <v>79</v>
      </c>
      <c r="AY451" s="246" t="s">
        <v>157</v>
      </c>
    </row>
    <row r="452" spans="1:51" s="14" customFormat="1" ht="12">
      <c r="A452" s="14"/>
      <c r="B452" s="247"/>
      <c r="C452" s="248"/>
      <c r="D452" s="231" t="s">
        <v>168</v>
      </c>
      <c r="E452" s="249" t="s">
        <v>1</v>
      </c>
      <c r="F452" s="250" t="s">
        <v>170</v>
      </c>
      <c r="G452" s="248"/>
      <c r="H452" s="251">
        <v>841.616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7" t="s">
        <v>168</v>
      </c>
      <c r="AU452" s="257" t="s">
        <v>89</v>
      </c>
      <c r="AV452" s="14" t="s">
        <v>111</v>
      </c>
      <c r="AW452" s="14" t="s">
        <v>36</v>
      </c>
      <c r="AX452" s="14" t="s">
        <v>87</v>
      </c>
      <c r="AY452" s="257" t="s">
        <v>157</v>
      </c>
    </row>
    <row r="453" spans="1:65" s="2" customFormat="1" ht="37.8" customHeight="1">
      <c r="A453" s="37"/>
      <c r="B453" s="38"/>
      <c r="C453" s="218" t="s">
        <v>825</v>
      </c>
      <c r="D453" s="218" t="s">
        <v>160</v>
      </c>
      <c r="E453" s="219" t="s">
        <v>826</v>
      </c>
      <c r="F453" s="220" t="s">
        <v>827</v>
      </c>
      <c r="G453" s="221" t="s">
        <v>793</v>
      </c>
      <c r="H453" s="222">
        <v>8021.888</v>
      </c>
      <c r="I453" s="223"/>
      <c r="J453" s="224">
        <f>ROUND(I453*H453,2)</f>
        <v>0</v>
      </c>
      <c r="K453" s="220" t="s">
        <v>164</v>
      </c>
      <c r="L453" s="43"/>
      <c r="M453" s="225" t="s">
        <v>1</v>
      </c>
      <c r="N453" s="226" t="s">
        <v>44</v>
      </c>
      <c r="O453" s="90"/>
      <c r="P453" s="227">
        <f>O453*H453</f>
        <v>0</v>
      </c>
      <c r="Q453" s="227">
        <v>0</v>
      </c>
      <c r="R453" s="227">
        <f>Q453*H453</f>
        <v>0</v>
      </c>
      <c r="S453" s="227">
        <v>0</v>
      </c>
      <c r="T453" s="228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29" t="s">
        <v>111</v>
      </c>
      <c r="AT453" s="229" t="s">
        <v>160</v>
      </c>
      <c r="AU453" s="229" t="s">
        <v>89</v>
      </c>
      <c r="AY453" s="16" t="s">
        <v>157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16" t="s">
        <v>87</v>
      </c>
      <c r="BK453" s="230">
        <f>ROUND(I453*H453,2)</f>
        <v>0</v>
      </c>
      <c r="BL453" s="16" t="s">
        <v>111</v>
      </c>
      <c r="BM453" s="229" t="s">
        <v>828</v>
      </c>
    </row>
    <row r="454" spans="1:47" s="2" customFormat="1" ht="12">
      <c r="A454" s="37"/>
      <c r="B454" s="38"/>
      <c r="C454" s="39"/>
      <c r="D454" s="231" t="s">
        <v>166</v>
      </c>
      <c r="E454" s="39"/>
      <c r="F454" s="232" t="s">
        <v>815</v>
      </c>
      <c r="G454" s="39"/>
      <c r="H454" s="39"/>
      <c r="I454" s="233"/>
      <c r="J454" s="39"/>
      <c r="K454" s="39"/>
      <c r="L454" s="43"/>
      <c r="M454" s="234"/>
      <c r="N454" s="235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166</v>
      </c>
      <c r="AU454" s="16" t="s">
        <v>89</v>
      </c>
    </row>
    <row r="455" spans="1:51" s="13" customFormat="1" ht="12">
      <c r="A455" s="13"/>
      <c r="B455" s="236"/>
      <c r="C455" s="237"/>
      <c r="D455" s="231" t="s">
        <v>168</v>
      </c>
      <c r="E455" s="238" t="s">
        <v>1</v>
      </c>
      <c r="F455" s="239" t="s">
        <v>829</v>
      </c>
      <c r="G455" s="237"/>
      <c r="H455" s="240">
        <v>8021.888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6" t="s">
        <v>168</v>
      </c>
      <c r="AU455" s="246" t="s">
        <v>89</v>
      </c>
      <c r="AV455" s="13" t="s">
        <v>89</v>
      </c>
      <c r="AW455" s="13" t="s">
        <v>36</v>
      </c>
      <c r="AX455" s="13" t="s">
        <v>87</v>
      </c>
      <c r="AY455" s="246" t="s">
        <v>157</v>
      </c>
    </row>
    <row r="456" spans="1:63" s="12" customFormat="1" ht="22.8" customHeight="1">
      <c r="A456" s="12"/>
      <c r="B456" s="202"/>
      <c r="C456" s="203"/>
      <c r="D456" s="204" t="s">
        <v>78</v>
      </c>
      <c r="E456" s="216" t="s">
        <v>830</v>
      </c>
      <c r="F456" s="216" t="s">
        <v>831</v>
      </c>
      <c r="G456" s="203"/>
      <c r="H456" s="203"/>
      <c r="I456" s="206"/>
      <c r="J456" s="217">
        <f>BK456</f>
        <v>0</v>
      </c>
      <c r="K456" s="203"/>
      <c r="L456" s="208"/>
      <c r="M456" s="209"/>
      <c r="N456" s="210"/>
      <c r="O456" s="210"/>
      <c r="P456" s="211">
        <f>SUM(P457:P458)</f>
        <v>0</v>
      </c>
      <c r="Q456" s="210"/>
      <c r="R456" s="211">
        <f>SUM(R457:R458)</f>
        <v>0</v>
      </c>
      <c r="S456" s="210"/>
      <c r="T456" s="212">
        <f>SUM(T457:T458)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3" t="s">
        <v>87</v>
      </c>
      <c r="AT456" s="214" t="s">
        <v>78</v>
      </c>
      <c r="AU456" s="214" t="s">
        <v>87</v>
      </c>
      <c r="AY456" s="213" t="s">
        <v>157</v>
      </c>
      <c r="BK456" s="215">
        <f>SUM(BK457:BK458)</f>
        <v>0</v>
      </c>
    </row>
    <row r="457" spans="1:65" s="2" customFormat="1" ht="24.15" customHeight="1">
      <c r="A457" s="37"/>
      <c r="B457" s="38"/>
      <c r="C457" s="218" t="s">
        <v>832</v>
      </c>
      <c r="D457" s="218" t="s">
        <v>160</v>
      </c>
      <c r="E457" s="219" t="s">
        <v>833</v>
      </c>
      <c r="F457" s="220" t="s">
        <v>834</v>
      </c>
      <c r="G457" s="221" t="s">
        <v>793</v>
      </c>
      <c r="H457" s="222">
        <v>591.324</v>
      </c>
      <c r="I457" s="223"/>
      <c r="J457" s="224">
        <f>ROUND(I457*H457,2)</f>
        <v>0</v>
      </c>
      <c r="K457" s="220" t="s">
        <v>164</v>
      </c>
      <c r="L457" s="43"/>
      <c r="M457" s="225" t="s">
        <v>1</v>
      </c>
      <c r="N457" s="226" t="s">
        <v>44</v>
      </c>
      <c r="O457" s="90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29" t="s">
        <v>111</v>
      </c>
      <c r="AT457" s="229" t="s">
        <v>160</v>
      </c>
      <c r="AU457" s="229" t="s">
        <v>89</v>
      </c>
      <c r="AY457" s="16" t="s">
        <v>157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6" t="s">
        <v>87</v>
      </c>
      <c r="BK457" s="230">
        <f>ROUND(I457*H457,2)</f>
        <v>0</v>
      </c>
      <c r="BL457" s="16" t="s">
        <v>111</v>
      </c>
      <c r="BM457" s="229" t="s">
        <v>835</v>
      </c>
    </row>
    <row r="458" spans="1:47" s="2" customFormat="1" ht="12">
      <c r="A458" s="37"/>
      <c r="B458" s="38"/>
      <c r="C458" s="39"/>
      <c r="D458" s="231" t="s">
        <v>166</v>
      </c>
      <c r="E458" s="39"/>
      <c r="F458" s="232" t="s">
        <v>836</v>
      </c>
      <c r="G458" s="39"/>
      <c r="H458" s="39"/>
      <c r="I458" s="233"/>
      <c r="J458" s="39"/>
      <c r="K458" s="39"/>
      <c r="L458" s="43"/>
      <c r="M458" s="234"/>
      <c r="N458" s="235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166</v>
      </c>
      <c r="AU458" s="16" t="s">
        <v>89</v>
      </c>
    </row>
    <row r="459" spans="1:63" s="12" customFormat="1" ht="25.9" customHeight="1">
      <c r="A459" s="12"/>
      <c r="B459" s="202"/>
      <c r="C459" s="203"/>
      <c r="D459" s="204" t="s">
        <v>78</v>
      </c>
      <c r="E459" s="205" t="s">
        <v>440</v>
      </c>
      <c r="F459" s="205" t="s">
        <v>837</v>
      </c>
      <c r="G459" s="203"/>
      <c r="H459" s="203"/>
      <c r="I459" s="206"/>
      <c r="J459" s="207">
        <f>BK459</f>
        <v>0</v>
      </c>
      <c r="K459" s="203"/>
      <c r="L459" s="208"/>
      <c r="M459" s="209"/>
      <c r="N459" s="210"/>
      <c r="O459" s="210"/>
      <c r="P459" s="211">
        <f>P460</f>
        <v>0</v>
      </c>
      <c r="Q459" s="210"/>
      <c r="R459" s="211">
        <f>R460</f>
        <v>0.020300000000000002</v>
      </c>
      <c r="S459" s="210"/>
      <c r="T459" s="212">
        <f>T460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3" t="s">
        <v>127</v>
      </c>
      <c r="AT459" s="214" t="s">
        <v>78</v>
      </c>
      <c r="AU459" s="214" t="s">
        <v>79</v>
      </c>
      <c r="AY459" s="213" t="s">
        <v>157</v>
      </c>
      <c r="BK459" s="215">
        <f>BK460</f>
        <v>0</v>
      </c>
    </row>
    <row r="460" spans="1:63" s="12" customFormat="1" ht="22.8" customHeight="1">
      <c r="A460" s="12"/>
      <c r="B460" s="202"/>
      <c r="C460" s="203"/>
      <c r="D460" s="204" t="s">
        <v>78</v>
      </c>
      <c r="E460" s="216" t="s">
        <v>838</v>
      </c>
      <c r="F460" s="216" t="s">
        <v>839</v>
      </c>
      <c r="G460" s="203"/>
      <c r="H460" s="203"/>
      <c r="I460" s="206"/>
      <c r="J460" s="217">
        <f>BK460</f>
        <v>0</v>
      </c>
      <c r="K460" s="203"/>
      <c r="L460" s="208"/>
      <c r="M460" s="209"/>
      <c r="N460" s="210"/>
      <c r="O460" s="210"/>
      <c r="P460" s="211">
        <f>SUM(P461:P471)</f>
        <v>0</v>
      </c>
      <c r="Q460" s="210"/>
      <c r="R460" s="211">
        <f>SUM(R461:R471)</f>
        <v>0.020300000000000002</v>
      </c>
      <c r="S460" s="210"/>
      <c r="T460" s="212">
        <f>SUM(T461:T471)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3" t="s">
        <v>127</v>
      </c>
      <c r="AT460" s="214" t="s">
        <v>78</v>
      </c>
      <c r="AU460" s="214" t="s">
        <v>87</v>
      </c>
      <c r="AY460" s="213" t="s">
        <v>157</v>
      </c>
      <c r="BK460" s="215">
        <f>SUM(BK461:BK471)</f>
        <v>0</v>
      </c>
    </row>
    <row r="461" spans="1:65" s="2" customFormat="1" ht="24.15" customHeight="1">
      <c r="A461" s="37"/>
      <c r="B461" s="38"/>
      <c r="C461" s="218" t="s">
        <v>840</v>
      </c>
      <c r="D461" s="218" t="s">
        <v>160</v>
      </c>
      <c r="E461" s="219" t="s">
        <v>841</v>
      </c>
      <c r="F461" s="220" t="s">
        <v>842</v>
      </c>
      <c r="G461" s="221" t="s">
        <v>843</v>
      </c>
      <c r="H461" s="222">
        <v>2</v>
      </c>
      <c r="I461" s="223"/>
      <c r="J461" s="224">
        <f>ROUND(I461*H461,2)</f>
        <v>0</v>
      </c>
      <c r="K461" s="220" t="s">
        <v>164</v>
      </c>
      <c r="L461" s="43"/>
      <c r="M461" s="225" t="s">
        <v>1</v>
      </c>
      <c r="N461" s="226" t="s">
        <v>44</v>
      </c>
      <c r="O461" s="90"/>
      <c r="P461" s="227">
        <f>O461*H461</f>
        <v>0</v>
      </c>
      <c r="Q461" s="227">
        <v>0.0088</v>
      </c>
      <c r="R461" s="227">
        <f>Q461*H461</f>
        <v>0.0176</v>
      </c>
      <c r="S461" s="227">
        <v>0</v>
      </c>
      <c r="T461" s="228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9" t="s">
        <v>635</v>
      </c>
      <c r="AT461" s="229" t="s">
        <v>160</v>
      </c>
      <c r="AU461" s="229" t="s">
        <v>89</v>
      </c>
      <c r="AY461" s="16" t="s">
        <v>157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6" t="s">
        <v>87</v>
      </c>
      <c r="BK461" s="230">
        <f>ROUND(I461*H461,2)</f>
        <v>0</v>
      </c>
      <c r="BL461" s="16" t="s">
        <v>635</v>
      </c>
      <c r="BM461" s="229" t="s">
        <v>844</v>
      </c>
    </row>
    <row r="462" spans="1:47" s="2" customFormat="1" ht="12">
      <c r="A462" s="37"/>
      <c r="B462" s="38"/>
      <c r="C462" s="39"/>
      <c r="D462" s="231" t="s">
        <v>166</v>
      </c>
      <c r="E462" s="39"/>
      <c r="F462" s="232" t="s">
        <v>845</v>
      </c>
      <c r="G462" s="39"/>
      <c r="H462" s="39"/>
      <c r="I462" s="233"/>
      <c r="J462" s="39"/>
      <c r="K462" s="39"/>
      <c r="L462" s="43"/>
      <c r="M462" s="234"/>
      <c r="N462" s="235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166</v>
      </c>
      <c r="AU462" s="16" t="s">
        <v>89</v>
      </c>
    </row>
    <row r="463" spans="1:65" s="2" customFormat="1" ht="24.15" customHeight="1">
      <c r="A463" s="37"/>
      <c r="B463" s="38"/>
      <c r="C463" s="218" t="s">
        <v>846</v>
      </c>
      <c r="D463" s="218" t="s">
        <v>160</v>
      </c>
      <c r="E463" s="219" t="s">
        <v>847</v>
      </c>
      <c r="F463" s="220" t="s">
        <v>848</v>
      </c>
      <c r="G463" s="221" t="s">
        <v>327</v>
      </c>
      <c r="H463" s="222">
        <v>30</v>
      </c>
      <c r="I463" s="223"/>
      <c r="J463" s="224">
        <f>ROUND(I463*H463,2)</f>
        <v>0</v>
      </c>
      <c r="K463" s="220" t="s">
        <v>164</v>
      </c>
      <c r="L463" s="43"/>
      <c r="M463" s="225" t="s">
        <v>1</v>
      </c>
      <c r="N463" s="226" t="s">
        <v>44</v>
      </c>
      <c r="O463" s="90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29" t="s">
        <v>635</v>
      </c>
      <c r="AT463" s="229" t="s">
        <v>160</v>
      </c>
      <c r="AU463" s="229" t="s">
        <v>89</v>
      </c>
      <c r="AY463" s="16" t="s">
        <v>157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16" t="s">
        <v>87</v>
      </c>
      <c r="BK463" s="230">
        <f>ROUND(I463*H463,2)</f>
        <v>0</v>
      </c>
      <c r="BL463" s="16" t="s">
        <v>635</v>
      </c>
      <c r="BM463" s="229" t="s">
        <v>849</v>
      </c>
    </row>
    <row r="464" spans="1:47" s="2" customFormat="1" ht="12">
      <c r="A464" s="37"/>
      <c r="B464" s="38"/>
      <c r="C464" s="39"/>
      <c r="D464" s="231" t="s">
        <v>166</v>
      </c>
      <c r="E464" s="39"/>
      <c r="F464" s="232" t="s">
        <v>850</v>
      </c>
      <c r="G464" s="39"/>
      <c r="H464" s="39"/>
      <c r="I464" s="233"/>
      <c r="J464" s="39"/>
      <c r="K464" s="39"/>
      <c r="L464" s="43"/>
      <c r="M464" s="234"/>
      <c r="N464" s="235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166</v>
      </c>
      <c r="AU464" s="16" t="s">
        <v>89</v>
      </c>
    </row>
    <row r="465" spans="1:51" s="13" customFormat="1" ht="12">
      <c r="A465" s="13"/>
      <c r="B465" s="236"/>
      <c r="C465" s="237"/>
      <c r="D465" s="231" t="s">
        <v>168</v>
      </c>
      <c r="E465" s="238" t="s">
        <v>279</v>
      </c>
      <c r="F465" s="239" t="s">
        <v>280</v>
      </c>
      <c r="G465" s="237"/>
      <c r="H465" s="240">
        <v>30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168</v>
      </c>
      <c r="AU465" s="246" t="s">
        <v>89</v>
      </c>
      <c r="AV465" s="13" t="s">
        <v>89</v>
      </c>
      <c r="AW465" s="13" t="s">
        <v>36</v>
      </c>
      <c r="AX465" s="13" t="s">
        <v>87</v>
      </c>
      <c r="AY465" s="246" t="s">
        <v>157</v>
      </c>
    </row>
    <row r="466" spans="1:65" s="2" customFormat="1" ht="24.15" customHeight="1">
      <c r="A466" s="37"/>
      <c r="B466" s="38"/>
      <c r="C466" s="218" t="s">
        <v>851</v>
      </c>
      <c r="D466" s="218" t="s">
        <v>160</v>
      </c>
      <c r="E466" s="219" t="s">
        <v>852</v>
      </c>
      <c r="F466" s="220" t="s">
        <v>853</v>
      </c>
      <c r="G466" s="221" t="s">
        <v>327</v>
      </c>
      <c r="H466" s="222">
        <v>30</v>
      </c>
      <c r="I466" s="223"/>
      <c r="J466" s="224">
        <f>ROUND(I466*H466,2)</f>
        <v>0</v>
      </c>
      <c r="K466" s="220" t="s">
        <v>164</v>
      </c>
      <c r="L466" s="43"/>
      <c r="M466" s="225" t="s">
        <v>1</v>
      </c>
      <c r="N466" s="226" t="s">
        <v>44</v>
      </c>
      <c r="O466" s="90"/>
      <c r="P466" s="227">
        <f>O466*H466</f>
        <v>0</v>
      </c>
      <c r="Q466" s="227">
        <v>0</v>
      </c>
      <c r="R466" s="227">
        <f>Q466*H466</f>
        <v>0</v>
      </c>
      <c r="S466" s="227">
        <v>0</v>
      </c>
      <c r="T466" s="228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29" t="s">
        <v>635</v>
      </c>
      <c r="AT466" s="229" t="s">
        <v>160</v>
      </c>
      <c r="AU466" s="229" t="s">
        <v>89</v>
      </c>
      <c r="AY466" s="16" t="s">
        <v>157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6" t="s">
        <v>87</v>
      </c>
      <c r="BK466" s="230">
        <f>ROUND(I466*H466,2)</f>
        <v>0</v>
      </c>
      <c r="BL466" s="16" t="s">
        <v>635</v>
      </c>
      <c r="BM466" s="229" t="s">
        <v>854</v>
      </c>
    </row>
    <row r="467" spans="1:47" s="2" customFormat="1" ht="12">
      <c r="A467" s="37"/>
      <c r="B467" s="38"/>
      <c r="C467" s="39"/>
      <c r="D467" s="231" t="s">
        <v>166</v>
      </c>
      <c r="E467" s="39"/>
      <c r="F467" s="232" t="s">
        <v>855</v>
      </c>
      <c r="G467" s="39"/>
      <c r="H467" s="39"/>
      <c r="I467" s="233"/>
      <c r="J467" s="39"/>
      <c r="K467" s="39"/>
      <c r="L467" s="43"/>
      <c r="M467" s="234"/>
      <c r="N467" s="235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166</v>
      </c>
      <c r="AU467" s="16" t="s">
        <v>89</v>
      </c>
    </row>
    <row r="468" spans="1:51" s="13" customFormat="1" ht="12">
      <c r="A468" s="13"/>
      <c r="B468" s="236"/>
      <c r="C468" s="237"/>
      <c r="D468" s="231" t="s">
        <v>168</v>
      </c>
      <c r="E468" s="238" t="s">
        <v>1</v>
      </c>
      <c r="F468" s="239" t="s">
        <v>279</v>
      </c>
      <c r="G468" s="237"/>
      <c r="H468" s="240">
        <v>30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168</v>
      </c>
      <c r="AU468" s="246" t="s">
        <v>89</v>
      </c>
      <c r="AV468" s="13" t="s">
        <v>89</v>
      </c>
      <c r="AW468" s="13" t="s">
        <v>36</v>
      </c>
      <c r="AX468" s="13" t="s">
        <v>87</v>
      </c>
      <c r="AY468" s="246" t="s">
        <v>157</v>
      </c>
    </row>
    <row r="469" spans="1:65" s="2" customFormat="1" ht="16.5" customHeight="1">
      <c r="A469" s="37"/>
      <c r="B469" s="38"/>
      <c r="C469" s="218" t="s">
        <v>856</v>
      </c>
      <c r="D469" s="218" t="s">
        <v>160</v>
      </c>
      <c r="E469" s="219" t="s">
        <v>857</v>
      </c>
      <c r="F469" s="220" t="s">
        <v>858</v>
      </c>
      <c r="G469" s="221" t="s">
        <v>327</v>
      </c>
      <c r="H469" s="222">
        <v>30</v>
      </c>
      <c r="I469" s="223"/>
      <c r="J469" s="224">
        <f>ROUND(I469*H469,2)</f>
        <v>0</v>
      </c>
      <c r="K469" s="220" t="s">
        <v>164</v>
      </c>
      <c r="L469" s="43"/>
      <c r="M469" s="225" t="s">
        <v>1</v>
      </c>
      <c r="N469" s="226" t="s">
        <v>44</v>
      </c>
      <c r="O469" s="90"/>
      <c r="P469" s="227">
        <f>O469*H469</f>
        <v>0</v>
      </c>
      <c r="Q469" s="227">
        <v>9E-05</v>
      </c>
      <c r="R469" s="227">
        <f>Q469*H469</f>
        <v>0.0027</v>
      </c>
      <c r="S469" s="227">
        <v>0</v>
      </c>
      <c r="T469" s="228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29" t="s">
        <v>635</v>
      </c>
      <c r="AT469" s="229" t="s">
        <v>160</v>
      </c>
      <c r="AU469" s="229" t="s">
        <v>89</v>
      </c>
      <c r="AY469" s="16" t="s">
        <v>157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6" t="s">
        <v>87</v>
      </c>
      <c r="BK469" s="230">
        <f>ROUND(I469*H469,2)</f>
        <v>0</v>
      </c>
      <c r="BL469" s="16" t="s">
        <v>635</v>
      </c>
      <c r="BM469" s="229" t="s">
        <v>859</v>
      </c>
    </row>
    <row r="470" spans="1:47" s="2" customFormat="1" ht="12">
      <c r="A470" s="37"/>
      <c r="B470" s="38"/>
      <c r="C470" s="39"/>
      <c r="D470" s="231" t="s">
        <v>166</v>
      </c>
      <c r="E470" s="39"/>
      <c r="F470" s="232" t="s">
        <v>860</v>
      </c>
      <c r="G470" s="39"/>
      <c r="H470" s="39"/>
      <c r="I470" s="233"/>
      <c r="J470" s="39"/>
      <c r="K470" s="39"/>
      <c r="L470" s="43"/>
      <c r="M470" s="234"/>
      <c r="N470" s="235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166</v>
      </c>
      <c r="AU470" s="16" t="s">
        <v>89</v>
      </c>
    </row>
    <row r="471" spans="1:51" s="13" customFormat="1" ht="12">
      <c r="A471" s="13"/>
      <c r="B471" s="236"/>
      <c r="C471" s="237"/>
      <c r="D471" s="231" t="s">
        <v>168</v>
      </c>
      <c r="E471" s="238" t="s">
        <v>1</v>
      </c>
      <c r="F471" s="239" t="s">
        <v>279</v>
      </c>
      <c r="G471" s="237"/>
      <c r="H471" s="240">
        <v>30</v>
      </c>
      <c r="I471" s="241"/>
      <c r="J471" s="237"/>
      <c r="K471" s="237"/>
      <c r="L471" s="242"/>
      <c r="M471" s="272"/>
      <c r="N471" s="273"/>
      <c r="O471" s="273"/>
      <c r="P471" s="273"/>
      <c r="Q471" s="273"/>
      <c r="R471" s="273"/>
      <c r="S471" s="273"/>
      <c r="T471" s="27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6" t="s">
        <v>168</v>
      </c>
      <c r="AU471" s="246" t="s">
        <v>89</v>
      </c>
      <c r="AV471" s="13" t="s">
        <v>89</v>
      </c>
      <c r="AW471" s="13" t="s">
        <v>36</v>
      </c>
      <c r="AX471" s="13" t="s">
        <v>87</v>
      </c>
      <c r="AY471" s="246" t="s">
        <v>157</v>
      </c>
    </row>
    <row r="472" spans="1:31" s="2" customFormat="1" ht="6.95" customHeight="1">
      <c r="A472" s="37"/>
      <c r="B472" s="65"/>
      <c r="C472" s="66"/>
      <c r="D472" s="66"/>
      <c r="E472" s="66"/>
      <c r="F472" s="66"/>
      <c r="G472" s="66"/>
      <c r="H472" s="66"/>
      <c r="I472" s="66"/>
      <c r="J472" s="66"/>
      <c r="K472" s="66"/>
      <c r="L472" s="43"/>
      <c r="M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</sheetData>
  <sheetProtection password="CC35" sheet="1" objects="1" scenarios="1" formatColumns="0" formatRows="0" autoFilter="0"/>
  <autoFilter ref="C126:K47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  <c r="AZ2" s="135" t="s">
        <v>861</v>
      </c>
      <c r="BA2" s="135" t="s">
        <v>1</v>
      </c>
      <c r="BB2" s="135" t="s">
        <v>1</v>
      </c>
      <c r="BC2" s="135" t="s">
        <v>862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863</v>
      </c>
      <c r="BA3" s="135" t="s">
        <v>1</v>
      </c>
      <c r="BB3" s="135" t="s">
        <v>1</v>
      </c>
      <c r="BC3" s="135" t="s">
        <v>864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865</v>
      </c>
      <c r="BA4" s="135" t="s">
        <v>1</v>
      </c>
      <c r="BB4" s="135" t="s">
        <v>1</v>
      </c>
      <c r="BC4" s="135" t="s">
        <v>866</v>
      </c>
      <c r="BD4" s="135" t="s">
        <v>89</v>
      </c>
    </row>
    <row r="5" spans="2:56" s="1" customFormat="1" ht="6.95" customHeight="1">
      <c r="B5" s="19"/>
      <c r="L5" s="19"/>
      <c r="AZ5" s="135" t="s">
        <v>264</v>
      </c>
      <c r="BA5" s="135" t="s">
        <v>1</v>
      </c>
      <c r="BB5" s="135" t="s">
        <v>1</v>
      </c>
      <c r="BC5" s="135" t="s">
        <v>867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266</v>
      </c>
      <c r="BA6" s="135" t="s">
        <v>1</v>
      </c>
      <c r="BB6" s="135" t="s">
        <v>1</v>
      </c>
      <c r="BC6" s="135" t="s">
        <v>89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868</v>
      </c>
      <c r="BA7" s="135" t="s">
        <v>1</v>
      </c>
      <c r="BB7" s="135" t="s">
        <v>1</v>
      </c>
      <c r="BC7" s="135" t="s">
        <v>869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268</v>
      </c>
      <c r="BA8" s="135" t="s">
        <v>1</v>
      </c>
      <c r="BB8" s="135" t="s">
        <v>1</v>
      </c>
      <c r="BC8" s="135" t="s">
        <v>89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870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275</v>
      </c>
      <c r="BA9" s="135" t="s">
        <v>1</v>
      </c>
      <c r="BB9" s="135" t="s">
        <v>1</v>
      </c>
      <c r="BC9" s="135" t="s">
        <v>871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872</v>
      </c>
      <c r="BA10" s="135" t="s">
        <v>1</v>
      </c>
      <c r="BB10" s="135" t="s">
        <v>1</v>
      </c>
      <c r="BC10" s="135" t="s">
        <v>873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874</v>
      </c>
      <c r="BA11" s="135" t="s">
        <v>1</v>
      </c>
      <c r="BB11" s="135" t="s">
        <v>1</v>
      </c>
      <c r="BC11" s="135" t="s">
        <v>875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234</v>
      </c>
      <c r="BA12" s="135" t="s">
        <v>1</v>
      </c>
      <c r="BB12" s="135" t="s">
        <v>1</v>
      </c>
      <c r="BC12" s="135" t="s">
        <v>876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877</v>
      </c>
      <c r="BA13" s="135" t="s">
        <v>1</v>
      </c>
      <c r="BB13" s="135" t="s">
        <v>1</v>
      </c>
      <c r="BC13" s="135" t="s">
        <v>878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879</v>
      </c>
      <c r="BA14" s="135" t="s">
        <v>1</v>
      </c>
      <c r="BB14" s="135" t="s">
        <v>1</v>
      </c>
      <c r="BC14" s="135" t="s">
        <v>880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881</v>
      </c>
      <c r="BA15" s="135" t="s">
        <v>1</v>
      </c>
      <c r="BB15" s="135" t="s">
        <v>1</v>
      </c>
      <c r="BC15" s="135" t="s">
        <v>330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215</v>
      </c>
      <c r="BA16" s="135" t="s">
        <v>1</v>
      </c>
      <c r="BB16" s="135" t="s">
        <v>1</v>
      </c>
      <c r="BC16" s="135" t="s">
        <v>882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279</v>
      </c>
      <c r="BA17" s="135" t="s">
        <v>1</v>
      </c>
      <c r="BB17" s="135" t="s">
        <v>1</v>
      </c>
      <c r="BC17" s="135" t="s">
        <v>89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195</v>
      </c>
      <c r="BA18" s="135" t="s">
        <v>1</v>
      </c>
      <c r="BB18" s="135" t="s">
        <v>1</v>
      </c>
      <c r="BC18" s="135" t="s">
        <v>883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199</v>
      </c>
      <c r="BA19" s="135" t="s">
        <v>1</v>
      </c>
      <c r="BB19" s="135" t="s">
        <v>1</v>
      </c>
      <c r="BC19" s="135" t="s">
        <v>884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885</v>
      </c>
      <c r="BA20" s="135" t="s">
        <v>1</v>
      </c>
      <c r="BB20" s="135" t="s">
        <v>1</v>
      </c>
      <c r="BC20" s="135" t="s">
        <v>886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887</v>
      </c>
      <c r="BA21" s="135" t="s">
        <v>1</v>
      </c>
      <c r="BB21" s="135" t="s">
        <v>1</v>
      </c>
      <c r="BC21" s="135" t="s">
        <v>888</v>
      </c>
      <c r="BD21" s="135" t="s">
        <v>89</v>
      </c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ROUND((SUM(BE124:BE254)),2)</f>
        <v>0</v>
      </c>
      <c r="G33" s="37"/>
      <c r="H33" s="37"/>
      <c r="I33" s="155">
        <v>0.21</v>
      </c>
      <c r="J33" s="154">
        <f>ROUND(((SUM(BE124:BE254))*I33),2)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ROUND((SUM(BF124:BF254)),2)</f>
        <v>0</v>
      </c>
      <c r="G34" s="37"/>
      <c r="H34" s="37"/>
      <c r="I34" s="155">
        <v>0.15</v>
      </c>
      <c r="J34" s="154">
        <f>ROUND(((SUM(BF124:BF254))*I34),2)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ROUND((SUM(BG124:BG254)),2)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ROUND((SUM(BH124:BH254)),2)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ROUND((SUM(BI124:BI254)),2)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102 - Chodník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286</v>
      </c>
      <c r="E99" s="188"/>
      <c r="F99" s="188"/>
      <c r="G99" s="188"/>
      <c r="H99" s="188"/>
      <c r="I99" s="188"/>
      <c r="J99" s="189">
        <f>J150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141</v>
      </c>
      <c r="E100" s="188"/>
      <c r="F100" s="188"/>
      <c r="G100" s="188"/>
      <c r="H100" s="188"/>
      <c r="I100" s="188"/>
      <c r="J100" s="189">
        <f>J165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288</v>
      </c>
      <c r="E101" s="188"/>
      <c r="F101" s="188"/>
      <c r="G101" s="188"/>
      <c r="H101" s="188"/>
      <c r="I101" s="188"/>
      <c r="J101" s="189">
        <f>J215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289</v>
      </c>
      <c r="E102" s="188"/>
      <c r="F102" s="188"/>
      <c r="G102" s="188"/>
      <c r="H102" s="188"/>
      <c r="I102" s="188"/>
      <c r="J102" s="189">
        <f>J239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290</v>
      </c>
      <c r="E103" s="182"/>
      <c r="F103" s="182"/>
      <c r="G103" s="182"/>
      <c r="H103" s="182"/>
      <c r="I103" s="182"/>
      <c r="J103" s="183">
        <f>J242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291</v>
      </c>
      <c r="E104" s="188"/>
      <c r="F104" s="188"/>
      <c r="G104" s="188"/>
      <c r="H104" s="188"/>
      <c r="I104" s="188"/>
      <c r="J104" s="189">
        <f>J243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142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4" t="str">
        <f>E7</f>
        <v>Ostrov, ulice Odborů - Řešení dopravy v klidu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 102 - Chodník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Ostrov</v>
      </c>
      <c r="G118" s="39"/>
      <c r="H118" s="39"/>
      <c r="I118" s="31" t="s">
        <v>22</v>
      </c>
      <c r="J118" s="78" t="str">
        <f>IF(J12="","",J12)</f>
        <v>10. 5. 2022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Ostrov</v>
      </c>
      <c r="G120" s="39"/>
      <c r="H120" s="39"/>
      <c r="I120" s="31" t="s">
        <v>32</v>
      </c>
      <c r="J120" s="35" t="str">
        <f>E21</f>
        <v>Ing. Igor Hrazdil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Ing. Igor Hrazdil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1"/>
      <c r="B123" s="192"/>
      <c r="C123" s="193" t="s">
        <v>143</v>
      </c>
      <c r="D123" s="194" t="s">
        <v>64</v>
      </c>
      <c r="E123" s="194" t="s">
        <v>60</v>
      </c>
      <c r="F123" s="194" t="s">
        <v>61</v>
      </c>
      <c r="G123" s="194" t="s">
        <v>144</v>
      </c>
      <c r="H123" s="194" t="s">
        <v>145</v>
      </c>
      <c r="I123" s="194" t="s">
        <v>146</v>
      </c>
      <c r="J123" s="194" t="s">
        <v>137</v>
      </c>
      <c r="K123" s="195" t="s">
        <v>147</v>
      </c>
      <c r="L123" s="196"/>
      <c r="M123" s="99" t="s">
        <v>1</v>
      </c>
      <c r="N123" s="100" t="s">
        <v>43</v>
      </c>
      <c r="O123" s="100" t="s">
        <v>148</v>
      </c>
      <c r="P123" s="100" t="s">
        <v>149</v>
      </c>
      <c r="Q123" s="100" t="s">
        <v>150</v>
      </c>
      <c r="R123" s="100" t="s">
        <v>151</v>
      </c>
      <c r="S123" s="100" t="s">
        <v>152</v>
      </c>
      <c r="T123" s="101" t="s">
        <v>153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7"/>
      <c r="B124" s="38"/>
      <c r="C124" s="106" t="s">
        <v>154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P125+P242</f>
        <v>0</v>
      </c>
      <c r="Q124" s="103"/>
      <c r="R124" s="199">
        <f>R125+R242</f>
        <v>90.17622023999999</v>
      </c>
      <c r="S124" s="103"/>
      <c r="T124" s="200">
        <f>T125+T242</f>
        <v>35.428239999999995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139</v>
      </c>
      <c r="BK124" s="201">
        <f>BK125+BK242</f>
        <v>0</v>
      </c>
    </row>
    <row r="125" spans="1:63" s="12" customFormat="1" ht="25.9" customHeight="1">
      <c r="A125" s="12"/>
      <c r="B125" s="202"/>
      <c r="C125" s="203"/>
      <c r="D125" s="204" t="s">
        <v>78</v>
      </c>
      <c r="E125" s="205" t="s">
        <v>155</v>
      </c>
      <c r="F125" s="205" t="s">
        <v>156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P126+P150+P165+P215+P239</f>
        <v>0</v>
      </c>
      <c r="Q125" s="210"/>
      <c r="R125" s="211">
        <f>R126+R150+R165+R215+R239</f>
        <v>90.16724024</v>
      </c>
      <c r="S125" s="210"/>
      <c r="T125" s="212">
        <f>T126+T150+T165+T215+T239</f>
        <v>35.428239999999995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87</v>
      </c>
      <c r="AT125" s="214" t="s">
        <v>78</v>
      </c>
      <c r="AU125" s="214" t="s">
        <v>79</v>
      </c>
      <c r="AY125" s="213" t="s">
        <v>157</v>
      </c>
      <c r="BK125" s="215">
        <f>BK126+BK150+BK165+BK215+BK239</f>
        <v>0</v>
      </c>
    </row>
    <row r="126" spans="1:63" s="12" customFormat="1" ht="22.8" customHeight="1">
      <c r="A126" s="12"/>
      <c r="B126" s="202"/>
      <c r="C126" s="203"/>
      <c r="D126" s="204" t="s">
        <v>78</v>
      </c>
      <c r="E126" s="216" t="s">
        <v>87</v>
      </c>
      <c r="F126" s="216" t="s">
        <v>292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SUM(P127:P149)</f>
        <v>0</v>
      </c>
      <c r="Q126" s="210"/>
      <c r="R126" s="211">
        <f>SUM(R127:R149)</f>
        <v>0</v>
      </c>
      <c r="S126" s="210"/>
      <c r="T126" s="212">
        <f>SUM(T127:T149)</f>
        <v>35.428239999999995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87</v>
      </c>
      <c r="AT126" s="214" t="s">
        <v>78</v>
      </c>
      <c r="AU126" s="214" t="s">
        <v>87</v>
      </c>
      <c r="AY126" s="213" t="s">
        <v>157</v>
      </c>
      <c r="BK126" s="215">
        <f>SUM(BK127:BK149)</f>
        <v>0</v>
      </c>
    </row>
    <row r="127" spans="1:65" s="2" customFormat="1" ht="33" customHeight="1">
      <c r="A127" s="37"/>
      <c r="B127" s="38"/>
      <c r="C127" s="218" t="s">
        <v>87</v>
      </c>
      <c r="D127" s="218" t="s">
        <v>160</v>
      </c>
      <c r="E127" s="219" t="s">
        <v>889</v>
      </c>
      <c r="F127" s="220" t="s">
        <v>890</v>
      </c>
      <c r="G127" s="221" t="s">
        <v>295</v>
      </c>
      <c r="H127" s="222">
        <v>8</v>
      </c>
      <c r="I127" s="223"/>
      <c r="J127" s="224">
        <f>ROUND(I127*H127,2)</f>
        <v>0</v>
      </c>
      <c r="K127" s="220" t="s">
        <v>164</v>
      </c>
      <c r="L127" s="43"/>
      <c r="M127" s="225" t="s">
        <v>1</v>
      </c>
      <c r="N127" s="226" t="s">
        <v>44</v>
      </c>
      <c r="O127" s="90"/>
      <c r="P127" s="227">
        <f>O127*H127</f>
        <v>0</v>
      </c>
      <c r="Q127" s="227">
        <v>0</v>
      </c>
      <c r="R127" s="227">
        <f>Q127*H127</f>
        <v>0</v>
      </c>
      <c r="S127" s="227">
        <v>0.22</v>
      </c>
      <c r="T127" s="228">
        <f>S127*H127</f>
        <v>1.76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111</v>
      </c>
      <c r="AT127" s="229" t="s">
        <v>160</v>
      </c>
      <c r="AU127" s="229" t="s">
        <v>89</v>
      </c>
      <c r="AY127" s="16" t="s">
        <v>157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87</v>
      </c>
      <c r="BK127" s="230">
        <f>ROUND(I127*H127,2)</f>
        <v>0</v>
      </c>
      <c r="BL127" s="16" t="s">
        <v>111</v>
      </c>
      <c r="BM127" s="229" t="s">
        <v>891</v>
      </c>
    </row>
    <row r="128" spans="1:47" s="2" customFormat="1" ht="12">
      <c r="A128" s="37"/>
      <c r="B128" s="38"/>
      <c r="C128" s="39"/>
      <c r="D128" s="231" t="s">
        <v>166</v>
      </c>
      <c r="E128" s="39"/>
      <c r="F128" s="232" t="s">
        <v>892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166</v>
      </c>
      <c r="AU128" s="16" t="s">
        <v>89</v>
      </c>
    </row>
    <row r="129" spans="1:51" s="13" customFormat="1" ht="12">
      <c r="A129" s="13"/>
      <c r="B129" s="236"/>
      <c r="C129" s="237"/>
      <c r="D129" s="231" t="s">
        <v>168</v>
      </c>
      <c r="E129" s="238" t="s">
        <v>881</v>
      </c>
      <c r="F129" s="239" t="s">
        <v>893</v>
      </c>
      <c r="G129" s="237"/>
      <c r="H129" s="240">
        <v>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168</v>
      </c>
      <c r="AU129" s="246" t="s">
        <v>89</v>
      </c>
      <c r="AV129" s="13" t="s">
        <v>89</v>
      </c>
      <c r="AW129" s="13" t="s">
        <v>36</v>
      </c>
      <c r="AX129" s="13" t="s">
        <v>87</v>
      </c>
      <c r="AY129" s="246" t="s">
        <v>157</v>
      </c>
    </row>
    <row r="130" spans="1:65" s="2" customFormat="1" ht="33" customHeight="1">
      <c r="A130" s="37"/>
      <c r="B130" s="38"/>
      <c r="C130" s="218" t="s">
        <v>89</v>
      </c>
      <c r="D130" s="218" t="s">
        <v>160</v>
      </c>
      <c r="E130" s="219" t="s">
        <v>894</v>
      </c>
      <c r="F130" s="220" t="s">
        <v>895</v>
      </c>
      <c r="G130" s="221" t="s">
        <v>295</v>
      </c>
      <c r="H130" s="222">
        <v>61.94</v>
      </c>
      <c r="I130" s="223"/>
      <c r="J130" s="224">
        <f>ROUND(I130*H130,2)</f>
        <v>0</v>
      </c>
      <c r="K130" s="220" t="s">
        <v>164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0.316</v>
      </c>
      <c r="T130" s="228">
        <f>S130*H130</f>
        <v>19.57304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111</v>
      </c>
      <c r="AT130" s="229" t="s">
        <v>160</v>
      </c>
      <c r="AU130" s="229" t="s">
        <v>89</v>
      </c>
      <c r="AY130" s="16" t="s">
        <v>157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111</v>
      </c>
      <c r="BM130" s="229" t="s">
        <v>896</v>
      </c>
    </row>
    <row r="131" spans="1:47" s="2" customFormat="1" ht="12">
      <c r="A131" s="37"/>
      <c r="B131" s="38"/>
      <c r="C131" s="39"/>
      <c r="D131" s="231" t="s">
        <v>166</v>
      </c>
      <c r="E131" s="39"/>
      <c r="F131" s="232" t="s">
        <v>897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166</v>
      </c>
      <c r="AU131" s="16" t="s">
        <v>89</v>
      </c>
    </row>
    <row r="132" spans="1:51" s="13" customFormat="1" ht="12">
      <c r="A132" s="13"/>
      <c r="B132" s="236"/>
      <c r="C132" s="237"/>
      <c r="D132" s="231" t="s">
        <v>168</v>
      </c>
      <c r="E132" s="238" t="s">
        <v>898</v>
      </c>
      <c r="F132" s="239" t="s">
        <v>899</v>
      </c>
      <c r="G132" s="237"/>
      <c r="H132" s="240">
        <v>61.94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168</v>
      </c>
      <c r="AU132" s="246" t="s">
        <v>89</v>
      </c>
      <c r="AV132" s="13" t="s">
        <v>89</v>
      </c>
      <c r="AW132" s="13" t="s">
        <v>36</v>
      </c>
      <c r="AX132" s="13" t="s">
        <v>87</v>
      </c>
      <c r="AY132" s="246" t="s">
        <v>157</v>
      </c>
    </row>
    <row r="133" spans="1:65" s="2" customFormat="1" ht="24.15" customHeight="1">
      <c r="A133" s="37"/>
      <c r="B133" s="38"/>
      <c r="C133" s="218" t="s">
        <v>127</v>
      </c>
      <c r="D133" s="218" t="s">
        <v>160</v>
      </c>
      <c r="E133" s="219" t="s">
        <v>900</v>
      </c>
      <c r="F133" s="220" t="s">
        <v>901</v>
      </c>
      <c r="G133" s="221" t="s">
        <v>295</v>
      </c>
      <c r="H133" s="222">
        <v>8</v>
      </c>
      <c r="I133" s="223"/>
      <c r="J133" s="224">
        <f>ROUND(I133*H133,2)</f>
        <v>0</v>
      </c>
      <c r="K133" s="220" t="s">
        <v>164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0.29</v>
      </c>
      <c r="T133" s="228">
        <f>S133*H133</f>
        <v>2.32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111</v>
      </c>
      <c r="AT133" s="229" t="s">
        <v>160</v>
      </c>
      <c r="AU133" s="229" t="s">
        <v>89</v>
      </c>
      <c r="AY133" s="16" t="s">
        <v>157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111</v>
      </c>
      <c r="BM133" s="229" t="s">
        <v>902</v>
      </c>
    </row>
    <row r="134" spans="1:47" s="2" customFormat="1" ht="12">
      <c r="A134" s="37"/>
      <c r="B134" s="38"/>
      <c r="C134" s="39"/>
      <c r="D134" s="231" t="s">
        <v>166</v>
      </c>
      <c r="E134" s="39"/>
      <c r="F134" s="232" t="s">
        <v>903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166</v>
      </c>
      <c r="AU134" s="16" t="s">
        <v>89</v>
      </c>
    </row>
    <row r="135" spans="1:51" s="13" customFormat="1" ht="12">
      <c r="A135" s="13"/>
      <c r="B135" s="236"/>
      <c r="C135" s="237"/>
      <c r="D135" s="231" t="s">
        <v>168</v>
      </c>
      <c r="E135" s="238" t="s">
        <v>1</v>
      </c>
      <c r="F135" s="239" t="s">
        <v>881</v>
      </c>
      <c r="G135" s="237"/>
      <c r="H135" s="240">
        <v>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168</v>
      </c>
      <c r="AU135" s="246" t="s">
        <v>89</v>
      </c>
      <c r="AV135" s="13" t="s">
        <v>89</v>
      </c>
      <c r="AW135" s="13" t="s">
        <v>36</v>
      </c>
      <c r="AX135" s="13" t="s">
        <v>87</v>
      </c>
      <c r="AY135" s="246" t="s">
        <v>157</v>
      </c>
    </row>
    <row r="136" spans="1:65" s="2" customFormat="1" ht="16.5" customHeight="1">
      <c r="A136" s="37"/>
      <c r="B136" s="38"/>
      <c r="C136" s="218" t="s">
        <v>111</v>
      </c>
      <c r="D136" s="218" t="s">
        <v>160</v>
      </c>
      <c r="E136" s="219" t="s">
        <v>325</v>
      </c>
      <c r="F136" s="220" t="s">
        <v>326</v>
      </c>
      <c r="G136" s="221" t="s">
        <v>327</v>
      </c>
      <c r="H136" s="222">
        <v>57.44</v>
      </c>
      <c r="I136" s="223"/>
      <c r="J136" s="224">
        <f>ROUND(I136*H136,2)</f>
        <v>0</v>
      </c>
      <c r="K136" s="220" t="s">
        <v>164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0.205</v>
      </c>
      <c r="T136" s="228">
        <f>S136*H136</f>
        <v>11.775199999999998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111</v>
      </c>
      <c r="AT136" s="229" t="s">
        <v>160</v>
      </c>
      <c r="AU136" s="229" t="s">
        <v>89</v>
      </c>
      <c r="AY136" s="16" t="s">
        <v>157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111</v>
      </c>
      <c r="BM136" s="229" t="s">
        <v>904</v>
      </c>
    </row>
    <row r="137" spans="1:47" s="2" customFormat="1" ht="12">
      <c r="A137" s="37"/>
      <c r="B137" s="38"/>
      <c r="C137" s="39"/>
      <c r="D137" s="231" t="s">
        <v>166</v>
      </c>
      <c r="E137" s="39"/>
      <c r="F137" s="232" t="s">
        <v>329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166</v>
      </c>
      <c r="AU137" s="16" t="s">
        <v>89</v>
      </c>
    </row>
    <row r="138" spans="1:65" s="2" customFormat="1" ht="37.8" customHeight="1">
      <c r="A138" s="37"/>
      <c r="B138" s="38"/>
      <c r="C138" s="218" t="s">
        <v>130</v>
      </c>
      <c r="D138" s="218" t="s">
        <v>160</v>
      </c>
      <c r="E138" s="219" t="s">
        <v>905</v>
      </c>
      <c r="F138" s="220" t="s">
        <v>906</v>
      </c>
      <c r="G138" s="221" t="s">
        <v>337</v>
      </c>
      <c r="H138" s="222">
        <v>11.134</v>
      </c>
      <c r="I138" s="223"/>
      <c r="J138" s="224">
        <f>ROUND(I138*H138,2)</f>
        <v>0</v>
      </c>
      <c r="K138" s="220" t="s">
        <v>164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111</v>
      </c>
      <c r="AT138" s="229" t="s">
        <v>160</v>
      </c>
      <c r="AU138" s="229" t="s">
        <v>89</v>
      </c>
      <c r="AY138" s="16" t="s">
        <v>157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111</v>
      </c>
      <c r="BM138" s="229" t="s">
        <v>907</v>
      </c>
    </row>
    <row r="139" spans="1:47" s="2" customFormat="1" ht="12">
      <c r="A139" s="37"/>
      <c r="B139" s="38"/>
      <c r="C139" s="39"/>
      <c r="D139" s="231" t="s">
        <v>166</v>
      </c>
      <c r="E139" s="39"/>
      <c r="F139" s="232" t="s">
        <v>908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166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168</v>
      </c>
      <c r="E140" s="238" t="s">
        <v>215</v>
      </c>
      <c r="F140" s="239" t="s">
        <v>909</v>
      </c>
      <c r="G140" s="237"/>
      <c r="H140" s="240">
        <v>11.134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168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157</v>
      </c>
    </row>
    <row r="141" spans="1:65" s="2" customFormat="1" ht="37.8" customHeight="1">
      <c r="A141" s="37"/>
      <c r="B141" s="38"/>
      <c r="C141" s="218" t="s">
        <v>318</v>
      </c>
      <c r="D141" s="218" t="s">
        <v>160</v>
      </c>
      <c r="E141" s="219" t="s">
        <v>347</v>
      </c>
      <c r="F141" s="220" t="s">
        <v>348</v>
      </c>
      <c r="G141" s="221" t="s">
        <v>337</v>
      </c>
      <c r="H141" s="222">
        <v>11.134</v>
      </c>
      <c r="I141" s="223"/>
      <c r="J141" s="224">
        <f>ROUND(I141*H141,2)</f>
        <v>0</v>
      </c>
      <c r="K141" s="220" t="s">
        <v>164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111</v>
      </c>
      <c r="AT141" s="229" t="s">
        <v>160</v>
      </c>
      <c r="AU141" s="229" t="s">
        <v>89</v>
      </c>
      <c r="AY141" s="16" t="s">
        <v>157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111</v>
      </c>
      <c r="BM141" s="229" t="s">
        <v>910</v>
      </c>
    </row>
    <row r="142" spans="1:47" s="2" customFormat="1" ht="12">
      <c r="A142" s="37"/>
      <c r="B142" s="38"/>
      <c r="C142" s="39"/>
      <c r="D142" s="231" t="s">
        <v>166</v>
      </c>
      <c r="E142" s="39"/>
      <c r="F142" s="232" t="s">
        <v>350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166</v>
      </c>
      <c r="AU142" s="16" t="s">
        <v>89</v>
      </c>
    </row>
    <row r="143" spans="1:51" s="13" customFormat="1" ht="12">
      <c r="A143" s="13"/>
      <c r="B143" s="236"/>
      <c r="C143" s="237"/>
      <c r="D143" s="231" t="s">
        <v>168</v>
      </c>
      <c r="E143" s="238" t="s">
        <v>1</v>
      </c>
      <c r="F143" s="239" t="s">
        <v>215</v>
      </c>
      <c r="G143" s="237"/>
      <c r="H143" s="240">
        <v>11.134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168</v>
      </c>
      <c r="AU143" s="246" t="s">
        <v>89</v>
      </c>
      <c r="AV143" s="13" t="s">
        <v>89</v>
      </c>
      <c r="AW143" s="13" t="s">
        <v>36</v>
      </c>
      <c r="AX143" s="13" t="s">
        <v>87</v>
      </c>
      <c r="AY143" s="246" t="s">
        <v>157</v>
      </c>
    </row>
    <row r="144" spans="1:65" s="2" customFormat="1" ht="44.25" customHeight="1">
      <c r="A144" s="37"/>
      <c r="B144" s="38"/>
      <c r="C144" s="218" t="s">
        <v>324</v>
      </c>
      <c r="D144" s="218" t="s">
        <v>160</v>
      </c>
      <c r="E144" s="219" t="s">
        <v>353</v>
      </c>
      <c r="F144" s="220" t="s">
        <v>354</v>
      </c>
      <c r="G144" s="221" t="s">
        <v>337</v>
      </c>
      <c r="H144" s="222">
        <v>11.134</v>
      </c>
      <c r="I144" s="223"/>
      <c r="J144" s="224">
        <f>ROUND(I144*H144,2)</f>
        <v>0</v>
      </c>
      <c r="K144" s="220" t="s">
        <v>164</v>
      </c>
      <c r="L144" s="43"/>
      <c r="M144" s="225" t="s">
        <v>1</v>
      </c>
      <c r="N144" s="226" t="s">
        <v>44</v>
      </c>
      <c r="O144" s="90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111</v>
      </c>
      <c r="AT144" s="229" t="s">
        <v>160</v>
      </c>
      <c r="AU144" s="229" t="s">
        <v>89</v>
      </c>
      <c r="AY144" s="16" t="s">
        <v>157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87</v>
      </c>
      <c r="BK144" s="230">
        <f>ROUND(I144*H144,2)</f>
        <v>0</v>
      </c>
      <c r="BL144" s="16" t="s">
        <v>111</v>
      </c>
      <c r="BM144" s="229" t="s">
        <v>911</v>
      </c>
    </row>
    <row r="145" spans="1:47" s="2" customFormat="1" ht="12">
      <c r="A145" s="37"/>
      <c r="B145" s="38"/>
      <c r="C145" s="39"/>
      <c r="D145" s="231" t="s">
        <v>166</v>
      </c>
      <c r="E145" s="39"/>
      <c r="F145" s="232" t="s">
        <v>356</v>
      </c>
      <c r="G145" s="39"/>
      <c r="H145" s="39"/>
      <c r="I145" s="233"/>
      <c r="J145" s="39"/>
      <c r="K145" s="39"/>
      <c r="L145" s="43"/>
      <c r="M145" s="234"/>
      <c r="N145" s="23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166</v>
      </c>
      <c r="AU145" s="16" t="s">
        <v>89</v>
      </c>
    </row>
    <row r="146" spans="1:51" s="13" customFormat="1" ht="12">
      <c r="A146" s="13"/>
      <c r="B146" s="236"/>
      <c r="C146" s="237"/>
      <c r="D146" s="231" t="s">
        <v>168</v>
      </c>
      <c r="E146" s="238" t="s">
        <v>1</v>
      </c>
      <c r="F146" s="239" t="s">
        <v>912</v>
      </c>
      <c r="G146" s="237"/>
      <c r="H146" s="240">
        <v>11.134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168</v>
      </c>
      <c r="AU146" s="246" t="s">
        <v>89</v>
      </c>
      <c r="AV146" s="13" t="s">
        <v>89</v>
      </c>
      <c r="AW146" s="13" t="s">
        <v>36</v>
      </c>
      <c r="AX146" s="13" t="s">
        <v>87</v>
      </c>
      <c r="AY146" s="246" t="s">
        <v>157</v>
      </c>
    </row>
    <row r="147" spans="1:65" s="2" customFormat="1" ht="24.15" customHeight="1">
      <c r="A147" s="37"/>
      <c r="B147" s="38"/>
      <c r="C147" s="218" t="s">
        <v>330</v>
      </c>
      <c r="D147" s="218" t="s">
        <v>160</v>
      </c>
      <c r="E147" s="219" t="s">
        <v>365</v>
      </c>
      <c r="F147" s="220" t="s">
        <v>366</v>
      </c>
      <c r="G147" s="221" t="s">
        <v>295</v>
      </c>
      <c r="H147" s="222">
        <v>106.822</v>
      </c>
      <c r="I147" s="223"/>
      <c r="J147" s="224">
        <f>ROUND(I147*H147,2)</f>
        <v>0</v>
      </c>
      <c r="K147" s="220" t="s">
        <v>164</v>
      </c>
      <c r="L147" s="43"/>
      <c r="M147" s="225" t="s">
        <v>1</v>
      </c>
      <c r="N147" s="226" t="s">
        <v>44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111</v>
      </c>
      <c r="AT147" s="229" t="s">
        <v>160</v>
      </c>
      <c r="AU147" s="229" t="s">
        <v>89</v>
      </c>
      <c r="AY147" s="16" t="s">
        <v>157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87</v>
      </c>
      <c r="BK147" s="230">
        <f>ROUND(I147*H147,2)</f>
        <v>0</v>
      </c>
      <c r="BL147" s="16" t="s">
        <v>111</v>
      </c>
      <c r="BM147" s="229" t="s">
        <v>913</v>
      </c>
    </row>
    <row r="148" spans="1:47" s="2" customFormat="1" ht="12">
      <c r="A148" s="37"/>
      <c r="B148" s="38"/>
      <c r="C148" s="39"/>
      <c r="D148" s="231" t="s">
        <v>166</v>
      </c>
      <c r="E148" s="39"/>
      <c r="F148" s="232" t="s">
        <v>368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166</v>
      </c>
      <c r="AU148" s="16" t="s">
        <v>89</v>
      </c>
    </row>
    <row r="149" spans="1:51" s="13" customFormat="1" ht="12">
      <c r="A149" s="13"/>
      <c r="B149" s="236"/>
      <c r="C149" s="237"/>
      <c r="D149" s="231" t="s">
        <v>168</v>
      </c>
      <c r="E149" s="238" t="s">
        <v>1</v>
      </c>
      <c r="F149" s="239" t="s">
        <v>879</v>
      </c>
      <c r="G149" s="237"/>
      <c r="H149" s="240">
        <v>106.822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168</v>
      </c>
      <c r="AU149" s="246" t="s">
        <v>89</v>
      </c>
      <c r="AV149" s="13" t="s">
        <v>89</v>
      </c>
      <c r="AW149" s="13" t="s">
        <v>36</v>
      </c>
      <c r="AX149" s="13" t="s">
        <v>87</v>
      </c>
      <c r="AY149" s="246" t="s">
        <v>157</v>
      </c>
    </row>
    <row r="150" spans="1:63" s="12" customFormat="1" ht="22.8" customHeight="1">
      <c r="A150" s="12"/>
      <c r="B150" s="202"/>
      <c r="C150" s="203"/>
      <c r="D150" s="204" t="s">
        <v>78</v>
      </c>
      <c r="E150" s="216" t="s">
        <v>130</v>
      </c>
      <c r="F150" s="216" t="s">
        <v>383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SUM(P151:P164)</f>
        <v>0</v>
      </c>
      <c r="Q150" s="210"/>
      <c r="R150" s="211">
        <f>SUM(R151:R164)</f>
        <v>60.970322839999994</v>
      </c>
      <c r="S150" s="210"/>
      <c r="T150" s="212">
        <f>SUM(T151:T164)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87</v>
      </c>
      <c r="AT150" s="214" t="s">
        <v>78</v>
      </c>
      <c r="AU150" s="214" t="s">
        <v>87</v>
      </c>
      <c r="AY150" s="213" t="s">
        <v>157</v>
      </c>
      <c r="BK150" s="215">
        <f>SUM(BK151:BK164)</f>
        <v>0</v>
      </c>
    </row>
    <row r="151" spans="1:65" s="2" customFormat="1" ht="24.15" customHeight="1">
      <c r="A151" s="37"/>
      <c r="B151" s="38"/>
      <c r="C151" s="218" t="s">
        <v>158</v>
      </c>
      <c r="D151" s="218" t="s">
        <v>160</v>
      </c>
      <c r="E151" s="219" t="s">
        <v>385</v>
      </c>
      <c r="F151" s="220" t="s">
        <v>914</v>
      </c>
      <c r="G151" s="221" t="s">
        <v>295</v>
      </c>
      <c r="H151" s="222">
        <v>106.822</v>
      </c>
      <c r="I151" s="223"/>
      <c r="J151" s="224">
        <f>ROUND(I151*H151,2)</f>
        <v>0</v>
      </c>
      <c r="K151" s="220" t="s">
        <v>164</v>
      </c>
      <c r="L151" s="43"/>
      <c r="M151" s="225" t="s">
        <v>1</v>
      </c>
      <c r="N151" s="226" t="s">
        <v>44</v>
      </c>
      <c r="O151" s="90"/>
      <c r="P151" s="227">
        <f>O151*H151</f>
        <v>0</v>
      </c>
      <c r="Q151" s="227">
        <v>0.345</v>
      </c>
      <c r="R151" s="227">
        <f>Q151*H151</f>
        <v>36.85359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111</v>
      </c>
      <c r="AT151" s="229" t="s">
        <v>160</v>
      </c>
      <c r="AU151" s="229" t="s">
        <v>89</v>
      </c>
      <c r="AY151" s="16" t="s">
        <v>157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111</v>
      </c>
      <c r="BM151" s="229" t="s">
        <v>915</v>
      </c>
    </row>
    <row r="152" spans="1:47" s="2" customFormat="1" ht="12">
      <c r="A152" s="37"/>
      <c r="B152" s="38"/>
      <c r="C152" s="39"/>
      <c r="D152" s="231" t="s">
        <v>166</v>
      </c>
      <c r="E152" s="39"/>
      <c r="F152" s="232" t="s">
        <v>388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166</v>
      </c>
      <c r="AU152" s="16" t="s">
        <v>89</v>
      </c>
    </row>
    <row r="153" spans="1:51" s="13" customFormat="1" ht="12">
      <c r="A153" s="13"/>
      <c r="B153" s="236"/>
      <c r="C153" s="237"/>
      <c r="D153" s="231" t="s">
        <v>168</v>
      </c>
      <c r="E153" s="238" t="s">
        <v>1</v>
      </c>
      <c r="F153" s="239" t="s">
        <v>879</v>
      </c>
      <c r="G153" s="237"/>
      <c r="H153" s="240">
        <v>106.822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168</v>
      </c>
      <c r="AU153" s="246" t="s">
        <v>89</v>
      </c>
      <c r="AV153" s="13" t="s">
        <v>89</v>
      </c>
      <c r="AW153" s="13" t="s">
        <v>36</v>
      </c>
      <c r="AX153" s="13" t="s">
        <v>87</v>
      </c>
      <c r="AY153" s="246" t="s">
        <v>157</v>
      </c>
    </row>
    <row r="154" spans="1:65" s="2" customFormat="1" ht="33" customHeight="1">
      <c r="A154" s="37"/>
      <c r="B154" s="38"/>
      <c r="C154" s="218" t="s">
        <v>341</v>
      </c>
      <c r="D154" s="218" t="s">
        <v>160</v>
      </c>
      <c r="E154" s="219" t="s">
        <v>916</v>
      </c>
      <c r="F154" s="220" t="s">
        <v>917</v>
      </c>
      <c r="G154" s="221" t="s">
        <v>295</v>
      </c>
      <c r="H154" s="222">
        <v>106.822</v>
      </c>
      <c r="I154" s="223"/>
      <c r="J154" s="224">
        <f>ROUND(I154*H154,2)</f>
        <v>0</v>
      </c>
      <c r="K154" s="220" t="s">
        <v>164</v>
      </c>
      <c r="L154" s="43"/>
      <c r="M154" s="225" t="s">
        <v>1</v>
      </c>
      <c r="N154" s="226" t="s">
        <v>44</v>
      </c>
      <c r="O154" s="90"/>
      <c r="P154" s="227">
        <f>O154*H154</f>
        <v>0</v>
      </c>
      <c r="Q154" s="227">
        <v>0.08922</v>
      </c>
      <c r="R154" s="227">
        <f>Q154*H154</f>
        <v>9.53065884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111</v>
      </c>
      <c r="AT154" s="229" t="s">
        <v>160</v>
      </c>
      <c r="AU154" s="229" t="s">
        <v>89</v>
      </c>
      <c r="AY154" s="16" t="s">
        <v>157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111</v>
      </c>
      <c r="BM154" s="229" t="s">
        <v>918</v>
      </c>
    </row>
    <row r="155" spans="1:47" s="2" customFormat="1" ht="12">
      <c r="A155" s="37"/>
      <c r="B155" s="38"/>
      <c r="C155" s="39"/>
      <c r="D155" s="231" t="s">
        <v>166</v>
      </c>
      <c r="E155" s="39"/>
      <c r="F155" s="232" t="s">
        <v>919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166</v>
      </c>
      <c r="AU155" s="16" t="s">
        <v>89</v>
      </c>
    </row>
    <row r="156" spans="1:51" s="13" customFormat="1" ht="12">
      <c r="A156" s="13"/>
      <c r="B156" s="236"/>
      <c r="C156" s="237"/>
      <c r="D156" s="231" t="s">
        <v>168</v>
      </c>
      <c r="E156" s="238" t="s">
        <v>234</v>
      </c>
      <c r="F156" s="239" t="s">
        <v>920</v>
      </c>
      <c r="G156" s="237"/>
      <c r="H156" s="240">
        <v>102.149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168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157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877</v>
      </c>
      <c r="F157" s="239" t="s">
        <v>921</v>
      </c>
      <c r="G157" s="237"/>
      <c r="H157" s="240">
        <v>4.673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157</v>
      </c>
    </row>
    <row r="158" spans="1:51" s="14" customFormat="1" ht="12">
      <c r="A158" s="14"/>
      <c r="B158" s="247"/>
      <c r="C158" s="248"/>
      <c r="D158" s="231" t="s">
        <v>168</v>
      </c>
      <c r="E158" s="249" t="s">
        <v>879</v>
      </c>
      <c r="F158" s="250" t="s">
        <v>170</v>
      </c>
      <c r="G158" s="248"/>
      <c r="H158" s="251">
        <v>106.822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168</v>
      </c>
      <c r="AU158" s="257" t="s">
        <v>89</v>
      </c>
      <c r="AV158" s="14" t="s">
        <v>111</v>
      </c>
      <c r="AW158" s="14" t="s">
        <v>36</v>
      </c>
      <c r="AX158" s="14" t="s">
        <v>87</v>
      </c>
      <c r="AY158" s="257" t="s">
        <v>157</v>
      </c>
    </row>
    <row r="159" spans="1:65" s="2" customFormat="1" ht="21.75" customHeight="1">
      <c r="A159" s="37"/>
      <c r="B159" s="38"/>
      <c r="C159" s="262" t="s">
        <v>267</v>
      </c>
      <c r="D159" s="262" t="s">
        <v>440</v>
      </c>
      <c r="E159" s="263" t="s">
        <v>441</v>
      </c>
      <c r="F159" s="264" t="s">
        <v>442</v>
      </c>
      <c r="G159" s="265" t="s">
        <v>295</v>
      </c>
      <c r="H159" s="266">
        <v>104.192</v>
      </c>
      <c r="I159" s="267"/>
      <c r="J159" s="268">
        <f>ROUND(I159*H159,2)</f>
        <v>0</v>
      </c>
      <c r="K159" s="264" t="s">
        <v>164</v>
      </c>
      <c r="L159" s="269"/>
      <c r="M159" s="270" t="s">
        <v>1</v>
      </c>
      <c r="N159" s="271" t="s">
        <v>44</v>
      </c>
      <c r="O159" s="90"/>
      <c r="P159" s="227">
        <f>O159*H159</f>
        <v>0</v>
      </c>
      <c r="Q159" s="227">
        <v>0.134</v>
      </c>
      <c r="R159" s="227">
        <f>Q159*H159</f>
        <v>13.961727999999999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330</v>
      </c>
      <c r="AT159" s="229" t="s">
        <v>440</v>
      </c>
      <c r="AU159" s="229" t="s">
        <v>89</v>
      </c>
      <c r="AY159" s="16" t="s">
        <v>157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111</v>
      </c>
      <c r="BM159" s="229" t="s">
        <v>922</v>
      </c>
    </row>
    <row r="160" spans="1:47" s="2" customFormat="1" ht="12">
      <c r="A160" s="37"/>
      <c r="B160" s="38"/>
      <c r="C160" s="39"/>
      <c r="D160" s="231" t="s">
        <v>166</v>
      </c>
      <c r="E160" s="39"/>
      <c r="F160" s="232" t="s">
        <v>442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166</v>
      </c>
      <c r="AU160" s="16" t="s">
        <v>89</v>
      </c>
    </row>
    <row r="161" spans="1:51" s="13" customFormat="1" ht="12">
      <c r="A161" s="13"/>
      <c r="B161" s="236"/>
      <c r="C161" s="237"/>
      <c r="D161" s="231" t="s">
        <v>168</v>
      </c>
      <c r="E161" s="238" t="s">
        <v>1</v>
      </c>
      <c r="F161" s="239" t="s">
        <v>444</v>
      </c>
      <c r="G161" s="237"/>
      <c r="H161" s="240">
        <v>104.192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168</v>
      </c>
      <c r="AU161" s="246" t="s">
        <v>89</v>
      </c>
      <c r="AV161" s="13" t="s">
        <v>89</v>
      </c>
      <c r="AW161" s="13" t="s">
        <v>36</v>
      </c>
      <c r="AX161" s="13" t="s">
        <v>87</v>
      </c>
      <c r="AY161" s="246" t="s">
        <v>157</v>
      </c>
    </row>
    <row r="162" spans="1:65" s="2" customFormat="1" ht="24.15" customHeight="1">
      <c r="A162" s="37"/>
      <c r="B162" s="38"/>
      <c r="C162" s="262" t="s">
        <v>352</v>
      </c>
      <c r="D162" s="262" t="s">
        <v>440</v>
      </c>
      <c r="E162" s="263" t="s">
        <v>446</v>
      </c>
      <c r="F162" s="264" t="s">
        <v>447</v>
      </c>
      <c r="G162" s="265" t="s">
        <v>295</v>
      </c>
      <c r="H162" s="266">
        <v>4.766</v>
      </c>
      <c r="I162" s="267"/>
      <c r="J162" s="268">
        <f>ROUND(I162*H162,2)</f>
        <v>0</v>
      </c>
      <c r="K162" s="264" t="s">
        <v>164</v>
      </c>
      <c r="L162" s="269"/>
      <c r="M162" s="270" t="s">
        <v>1</v>
      </c>
      <c r="N162" s="271" t="s">
        <v>44</v>
      </c>
      <c r="O162" s="90"/>
      <c r="P162" s="227">
        <f>O162*H162</f>
        <v>0</v>
      </c>
      <c r="Q162" s="227">
        <v>0.131</v>
      </c>
      <c r="R162" s="227">
        <f>Q162*H162</f>
        <v>0.6243460000000001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330</v>
      </c>
      <c r="AT162" s="229" t="s">
        <v>440</v>
      </c>
      <c r="AU162" s="229" t="s">
        <v>89</v>
      </c>
      <c r="AY162" s="16" t="s">
        <v>157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111</v>
      </c>
      <c r="BM162" s="229" t="s">
        <v>923</v>
      </c>
    </row>
    <row r="163" spans="1:47" s="2" customFormat="1" ht="12">
      <c r="A163" s="37"/>
      <c r="B163" s="38"/>
      <c r="C163" s="39"/>
      <c r="D163" s="231" t="s">
        <v>166</v>
      </c>
      <c r="E163" s="39"/>
      <c r="F163" s="232" t="s">
        <v>447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166</v>
      </c>
      <c r="AU163" s="16" t="s">
        <v>89</v>
      </c>
    </row>
    <row r="164" spans="1:51" s="13" customFormat="1" ht="12">
      <c r="A164" s="13"/>
      <c r="B164" s="236"/>
      <c r="C164" s="237"/>
      <c r="D164" s="231" t="s">
        <v>168</v>
      </c>
      <c r="E164" s="238" t="s">
        <v>1</v>
      </c>
      <c r="F164" s="239" t="s">
        <v>924</v>
      </c>
      <c r="G164" s="237"/>
      <c r="H164" s="240">
        <v>4.766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168</v>
      </c>
      <c r="AU164" s="246" t="s">
        <v>89</v>
      </c>
      <c r="AV164" s="13" t="s">
        <v>89</v>
      </c>
      <c r="AW164" s="13" t="s">
        <v>36</v>
      </c>
      <c r="AX164" s="13" t="s">
        <v>87</v>
      </c>
      <c r="AY164" s="246" t="s">
        <v>157</v>
      </c>
    </row>
    <row r="165" spans="1:63" s="12" customFormat="1" ht="22.8" customHeight="1">
      <c r="A165" s="12"/>
      <c r="B165" s="202"/>
      <c r="C165" s="203"/>
      <c r="D165" s="204" t="s">
        <v>78</v>
      </c>
      <c r="E165" s="216" t="s">
        <v>158</v>
      </c>
      <c r="F165" s="216" t="s">
        <v>159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SUM(P166:P214)</f>
        <v>0</v>
      </c>
      <c r="Q165" s="210"/>
      <c r="R165" s="211">
        <f>SUM(R166:R214)</f>
        <v>29.1969174</v>
      </c>
      <c r="S165" s="210"/>
      <c r="T165" s="212">
        <f>SUM(T166:T214)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87</v>
      </c>
      <c r="AT165" s="214" t="s">
        <v>78</v>
      </c>
      <c r="AU165" s="214" t="s">
        <v>87</v>
      </c>
      <c r="AY165" s="213" t="s">
        <v>157</v>
      </c>
      <c r="BK165" s="215">
        <f>SUM(BK166:BK214)</f>
        <v>0</v>
      </c>
    </row>
    <row r="166" spans="1:65" s="2" customFormat="1" ht="37.8" customHeight="1">
      <c r="A166" s="37"/>
      <c r="B166" s="38"/>
      <c r="C166" s="218" t="s">
        <v>358</v>
      </c>
      <c r="D166" s="218" t="s">
        <v>160</v>
      </c>
      <c r="E166" s="219" t="s">
        <v>672</v>
      </c>
      <c r="F166" s="220" t="s">
        <v>673</v>
      </c>
      <c r="G166" s="221" t="s">
        <v>327</v>
      </c>
      <c r="H166" s="222">
        <v>60.74</v>
      </c>
      <c r="I166" s="223"/>
      <c r="J166" s="224">
        <f>ROUND(I166*H166,2)</f>
        <v>0</v>
      </c>
      <c r="K166" s="220" t="s">
        <v>481</v>
      </c>
      <c r="L166" s="43"/>
      <c r="M166" s="225" t="s">
        <v>1</v>
      </c>
      <c r="N166" s="226" t="s">
        <v>44</v>
      </c>
      <c r="O166" s="90"/>
      <c r="P166" s="227">
        <f>O166*H166</f>
        <v>0</v>
      </c>
      <c r="Q166" s="227">
        <v>0.19561</v>
      </c>
      <c r="R166" s="227">
        <f>Q166*H166</f>
        <v>11.881351400000002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111</v>
      </c>
      <c r="AT166" s="229" t="s">
        <v>160</v>
      </c>
      <c r="AU166" s="229" t="s">
        <v>89</v>
      </c>
      <c r="AY166" s="16" t="s">
        <v>157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87</v>
      </c>
      <c r="BK166" s="230">
        <f>ROUND(I166*H166,2)</f>
        <v>0</v>
      </c>
      <c r="BL166" s="16" t="s">
        <v>111</v>
      </c>
      <c r="BM166" s="229" t="s">
        <v>925</v>
      </c>
    </row>
    <row r="167" spans="1:47" s="2" customFormat="1" ht="12">
      <c r="A167" s="37"/>
      <c r="B167" s="38"/>
      <c r="C167" s="39"/>
      <c r="D167" s="231" t="s">
        <v>166</v>
      </c>
      <c r="E167" s="39"/>
      <c r="F167" s="232" t="s">
        <v>675</v>
      </c>
      <c r="G167" s="39"/>
      <c r="H167" s="39"/>
      <c r="I167" s="233"/>
      <c r="J167" s="39"/>
      <c r="K167" s="39"/>
      <c r="L167" s="43"/>
      <c r="M167" s="234"/>
      <c r="N167" s="235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166</v>
      </c>
      <c r="AU167" s="16" t="s">
        <v>89</v>
      </c>
    </row>
    <row r="168" spans="1:51" s="13" customFormat="1" ht="12">
      <c r="A168" s="13"/>
      <c r="B168" s="236"/>
      <c r="C168" s="237"/>
      <c r="D168" s="231" t="s">
        <v>168</v>
      </c>
      <c r="E168" s="238" t="s">
        <v>861</v>
      </c>
      <c r="F168" s="239" t="s">
        <v>926</v>
      </c>
      <c r="G168" s="237"/>
      <c r="H168" s="240">
        <v>46.43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168</v>
      </c>
      <c r="AU168" s="246" t="s">
        <v>89</v>
      </c>
      <c r="AV168" s="13" t="s">
        <v>89</v>
      </c>
      <c r="AW168" s="13" t="s">
        <v>36</v>
      </c>
      <c r="AX168" s="13" t="s">
        <v>79</v>
      </c>
      <c r="AY168" s="246" t="s">
        <v>157</v>
      </c>
    </row>
    <row r="169" spans="1:51" s="13" customFormat="1" ht="12">
      <c r="A169" s="13"/>
      <c r="B169" s="236"/>
      <c r="C169" s="237"/>
      <c r="D169" s="231" t="s">
        <v>168</v>
      </c>
      <c r="E169" s="238" t="s">
        <v>863</v>
      </c>
      <c r="F169" s="239" t="s">
        <v>864</v>
      </c>
      <c r="G169" s="237"/>
      <c r="H169" s="240">
        <v>2.42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168</v>
      </c>
      <c r="AU169" s="246" t="s">
        <v>89</v>
      </c>
      <c r="AV169" s="13" t="s">
        <v>89</v>
      </c>
      <c r="AW169" s="13" t="s">
        <v>36</v>
      </c>
      <c r="AX169" s="13" t="s">
        <v>79</v>
      </c>
      <c r="AY169" s="246" t="s">
        <v>157</v>
      </c>
    </row>
    <row r="170" spans="1:51" s="13" customFormat="1" ht="12">
      <c r="A170" s="13"/>
      <c r="B170" s="236"/>
      <c r="C170" s="237"/>
      <c r="D170" s="231" t="s">
        <v>168</v>
      </c>
      <c r="E170" s="238" t="s">
        <v>264</v>
      </c>
      <c r="F170" s="239" t="s">
        <v>867</v>
      </c>
      <c r="G170" s="237"/>
      <c r="H170" s="240">
        <v>6.32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168</v>
      </c>
      <c r="AU170" s="246" t="s">
        <v>89</v>
      </c>
      <c r="AV170" s="13" t="s">
        <v>89</v>
      </c>
      <c r="AW170" s="13" t="s">
        <v>36</v>
      </c>
      <c r="AX170" s="13" t="s">
        <v>79</v>
      </c>
      <c r="AY170" s="246" t="s">
        <v>157</v>
      </c>
    </row>
    <row r="171" spans="1:51" s="13" customFormat="1" ht="12">
      <c r="A171" s="13"/>
      <c r="B171" s="236"/>
      <c r="C171" s="237"/>
      <c r="D171" s="231" t="s">
        <v>168</v>
      </c>
      <c r="E171" s="238" t="s">
        <v>266</v>
      </c>
      <c r="F171" s="239" t="s">
        <v>89</v>
      </c>
      <c r="G171" s="237"/>
      <c r="H171" s="240">
        <v>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168</v>
      </c>
      <c r="AU171" s="246" t="s">
        <v>89</v>
      </c>
      <c r="AV171" s="13" t="s">
        <v>89</v>
      </c>
      <c r="AW171" s="13" t="s">
        <v>36</v>
      </c>
      <c r="AX171" s="13" t="s">
        <v>79</v>
      </c>
      <c r="AY171" s="246" t="s">
        <v>157</v>
      </c>
    </row>
    <row r="172" spans="1:51" s="13" customFormat="1" ht="12">
      <c r="A172" s="13"/>
      <c r="B172" s="236"/>
      <c r="C172" s="237"/>
      <c r="D172" s="231" t="s">
        <v>168</v>
      </c>
      <c r="E172" s="238" t="s">
        <v>268</v>
      </c>
      <c r="F172" s="239" t="s">
        <v>89</v>
      </c>
      <c r="G172" s="237"/>
      <c r="H172" s="240">
        <v>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168</v>
      </c>
      <c r="AU172" s="246" t="s">
        <v>89</v>
      </c>
      <c r="AV172" s="13" t="s">
        <v>89</v>
      </c>
      <c r="AW172" s="13" t="s">
        <v>36</v>
      </c>
      <c r="AX172" s="13" t="s">
        <v>79</v>
      </c>
      <c r="AY172" s="246" t="s">
        <v>157</v>
      </c>
    </row>
    <row r="173" spans="1:51" s="13" customFormat="1" ht="12">
      <c r="A173" s="13"/>
      <c r="B173" s="236"/>
      <c r="C173" s="237"/>
      <c r="D173" s="231" t="s">
        <v>168</v>
      </c>
      <c r="E173" s="238" t="s">
        <v>868</v>
      </c>
      <c r="F173" s="239" t="s">
        <v>869</v>
      </c>
      <c r="G173" s="237"/>
      <c r="H173" s="240">
        <v>1.57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168</v>
      </c>
      <c r="AU173" s="246" t="s">
        <v>89</v>
      </c>
      <c r="AV173" s="13" t="s">
        <v>89</v>
      </c>
      <c r="AW173" s="13" t="s">
        <v>36</v>
      </c>
      <c r="AX173" s="13" t="s">
        <v>79</v>
      </c>
      <c r="AY173" s="246" t="s">
        <v>157</v>
      </c>
    </row>
    <row r="174" spans="1:51" s="14" customFormat="1" ht="12">
      <c r="A174" s="14"/>
      <c r="B174" s="247"/>
      <c r="C174" s="248"/>
      <c r="D174" s="231" t="s">
        <v>168</v>
      </c>
      <c r="E174" s="249" t="s">
        <v>865</v>
      </c>
      <c r="F174" s="250" t="s">
        <v>170</v>
      </c>
      <c r="G174" s="248"/>
      <c r="H174" s="251">
        <v>60.74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168</v>
      </c>
      <c r="AU174" s="257" t="s">
        <v>89</v>
      </c>
      <c r="AV174" s="14" t="s">
        <v>111</v>
      </c>
      <c r="AW174" s="14" t="s">
        <v>36</v>
      </c>
      <c r="AX174" s="14" t="s">
        <v>87</v>
      </c>
      <c r="AY174" s="257" t="s">
        <v>157</v>
      </c>
    </row>
    <row r="175" spans="1:65" s="2" customFormat="1" ht="16.5" customHeight="1">
      <c r="A175" s="37"/>
      <c r="B175" s="38"/>
      <c r="C175" s="262" t="s">
        <v>364</v>
      </c>
      <c r="D175" s="262" t="s">
        <v>440</v>
      </c>
      <c r="E175" s="263" t="s">
        <v>681</v>
      </c>
      <c r="F175" s="264" t="s">
        <v>682</v>
      </c>
      <c r="G175" s="265" t="s">
        <v>327</v>
      </c>
      <c r="H175" s="266">
        <v>47.359</v>
      </c>
      <c r="I175" s="267"/>
      <c r="J175" s="268">
        <f>ROUND(I175*H175,2)</f>
        <v>0</v>
      </c>
      <c r="K175" s="264" t="s">
        <v>164</v>
      </c>
      <c r="L175" s="269"/>
      <c r="M175" s="270" t="s">
        <v>1</v>
      </c>
      <c r="N175" s="271" t="s">
        <v>44</v>
      </c>
      <c r="O175" s="90"/>
      <c r="P175" s="227">
        <f>O175*H175</f>
        <v>0</v>
      </c>
      <c r="Q175" s="227">
        <v>0.102</v>
      </c>
      <c r="R175" s="227">
        <f>Q175*H175</f>
        <v>4.830618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330</v>
      </c>
      <c r="AT175" s="229" t="s">
        <v>440</v>
      </c>
      <c r="AU175" s="229" t="s">
        <v>89</v>
      </c>
      <c r="AY175" s="16" t="s">
        <v>157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111</v>
      </c>
      <c r="BM175" s="229" t="s">
        <v>927</v>
      </c>
    </row>
    <row r="176" spans="1:47" s="2" customFormat="1" ht="12">
      <c r="A176" s="37"/>
      <c r="B176" s="38"/>
      <c r="C176" s="39"/>
      <c r="D176" s="231" t="s">
        <v>166</v>
      </c>
      <c r="E176" s="39"/>
      <c r="F176" s="232" t="s">
        <v>682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166</v>
      </c>
      <c r="AU176" s="16" t="s">
        <v>89</v>
      </c>
    </row>
    <row r="177" spans="1:51" s="13" customFormat="1" ht="12">
      <c r="A177" s="13"/>
      <c r="B177" s="236"/>
      <c r="C177" s="237"/>
      <c r="D177" s="231" t="s">
        <v>168</v>
      </c>
      <c r="E177" s="238" t="s">
        <v>1</v>
      </c>
      <c r="F177" s="239" t="s">
        <v>928</v>
      </c>
      <c r="G177" s="237"/>
      <c r="H177" s="240">
        <v>47.359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168</v>
      </c>
      <c r="AU177" s="246" t="s">
        <v>89</v>
      </c>
      <c r="AV177" s="13" t="s">
        <v>89</v>
      </c>
      <c r="AW177" s="13" t="s">
        <v>36</v>
      </c>
      <c r="AX177" s="13" t="s">
        <v>87</v>
      </c>
      <c r="AY177" s="246" t="s">
        <v>157</v>
      </c>
    </row>
    <row r="178" spans="1:65" s="2" customFormat="1" ht="16.5" customHeight="1">
      <c r="A178" s="37"/>
      <c r="B178" s="38"/>
      <c r="C178" s="262" t="s">
        <v>8</v>
      </c>
      <c r="D178" s="262" t="s">
        <v>440</v>
      </c>
      <c r="E178" s="263" t="s">
        <v>691</v>
      </c>
      <c r="F178" s="264" t="s">
        <v>692</v>
      </c>
      <c r="G178" s="265" t="s">
        <v>327</v>
      </c>
      <c r="H178" s="266">
        <v>2.468</v>
      </c>
      <c r="I178" s="267"/>
      <c r="J178" s="268">
        <f>ROUND(I178*H178,2)</f>
        <v>0</v>
      </c>
      <c r="K178" s="264" t="s">
        <v>164</v>
      </c>
      <c r="L178" s="269"/>
      <c r="M178" s="270" t="s">
        <v>1</v>
      </c>
      <c r="N178" s="271" t="s">
        <v>44</v>
      </c>
      <c r="O178" s="90"/>
      <c r="P178" s="227">
        <f>O178*H178</f>
        <v>0</v>
      </c>
      <c r="Q178" s="227">
        <v>0.0403</v>
      </c>
      <c r="R178" s="227">
        <f>Q178*H178</f>
        <v>0.0994604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330</v>
      </c>
      <c r="AT178" s="229" t="s">
        <v>440</v>
      </c>
      <c r="AU178" s="229" t="s">
        <v>89</v>
      </c>
      <c r="AY178" s="16" t="s">
        <v>157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87</v>
      </c>
      <c r="BK178" s="230">
        <f>ROUND(I178*H178,2)</f>
        <v>0</v>
      </c>
      <c r="BL178" s="16" t="s">
        <v>111</v>
      </c>
      <c r="BM178" s="229" t="s">
        <v>929</v>
      </c>
    </row>
    <row r="179" spans="1:47" s="2" customFormat="1" ht="12">
      <c r="A179" s="37"/>
      <c r="B179" s="38"/>
      <c r="C179" s="39"/>
      <c r="D179" s="231" t="s">
        <v>166</v>
      </c>
      <c r="E179" s="39"/>
      <c r="F179" s="232" t="s">
        <v>692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166</v>
      </c>
      <c r="AU179" s="16" t="s">
        <v>89</v>
      </c>
    </row>
    <row r="180" spans="1:51" s="13" customFormat="1" ht="12">
      <c r="A180" s="13"/>
      <c r="B180" s="236"/>
      <c r="C180" s="237"/>
      <c r="D180" s="231" t="s">
        <v>168</v>
      </c>
      <c r="E180" s="238" t="s">
        <v>1</v>
      </c>
      <c r="F180" s="239" t="s">
        <v>930</v>
      </c>
      <c r="G180" s="237"/>
      <c r="H180" s="240">
        <v>2.468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168</v>
      </c>
      <c r="AU180" s="246" t="s">
        <v>89</v>
      </c>
      <c r="AV180" s="13" t="s">
        <v>89</v>
      </c>
      <c r="AW180" s="13" t="s">
        <v>36</v>
      </c>
      <c r="AX180" s="13" t="s">
        <v>87</v>
      </c>
      <c r="AY180" s="246" t="s">
        <v>157</v>
      </c>
    </row>
    <row r="181" spans="1:65" s="2" customFormat="1" ht="24.15" customHeight="1">
      <c r="A181" s="37"/>
      <c r="B181" s="38"/>
      <c r="C181" s="262" t="s">
        <v>377</v>
      </c>
      <c r="D181" s="262" t="s">
        <v>440</v>
      </c>
      <c r="E181" s="263" t="s">
        <v>696</v>
      </c>
      <c r="F181" s="264" t="s">
        <v>697</v>
      </c>
      <c r="G181" s="265" t="s">
        <v>327</v>
      </c>
      <c r="H181" s="266">
        <v>6.446</v>
      </c>
      <c r="I181" s="267"/>
      <c r="J181" s="268">
        <f>ROUND(I181*H181,2)</f>
        <v>0</v>
      </c>
      <c r="K181" s="264" t="s">
        <v>164</v>
      </c>
      <c r="L181" s="269"/>
      <c r="M181" s="270" t="s">
        <v>1</v>
      </c>
      <c r="N181" s="271" t="s">
        <v>44</v>
      </c>
      <c r="O181" s="90"/>
      <c r="P181" s="227">
        <f>O181*H181</f>
        <v>0</v>
      </c>
      <c r="Q181" s="227">
        <v>0.05</v>
      </c>
      <c r="R181" s="227">
        <f>Q181*H181</f>
        <v>0.32230000000000003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330</v>
      </c>
      <c r="AT181" s="229" t="s">
        <v>440</v>
      </c>
      <c r="AU181" s="229" t="s">
        <v>89</v>
      </c>
      <c r="AY181" s="16" t="s">
        <v>157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111</v>
      </c>
      <c r="BM181" s="229" t="s">
        <v>931</v>
      </c>
    </row>
    <row r="182" spans="1:47" s="2" customFormat="1" ht="12">
      <c r="A182" s="37"/>
      <c r="B182" s="38"/>
      <c r="C182" s="39"/>
      <c r="D182" s="231" t="s">
        <v>166</v>
      </c>
      <c r="E182" s="39"/>
      <c r="F182" s="232" t="s">
        <v>697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166</v>
      </c>
      <c r="AU182" s="16" t="s">
        <v>89</v>
      </c>
    </row>
    <row r="183" spans="1:51" s="13" customFormat="1" ht="12">
      <c r="A183" s="13"/>
      <c r="B183" s="236"/>
      <c r="C183" s="237"/>
      <c r="D183" s="231" t="s">
        <v>168</v>
      </c>
      <c r="E183" s="238" t="s">
        <v>1</v>
      </c>
      <c r="F183" s="239" t="s">
        <v>699</v>
      </c>
      <c r="G183" s="237"/>
      <c r="H183" s="240">
        <v>6.446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168</v>
      </c>
      <c r="AU183" s="246" t="s">
        <v>89</v>
      </c>
      <c r="AV183" s="13" t="s">
        <v>89</v>
      </c>
      <c r="AW183" s="13" t="s">
        <v>36</v>
      </c>
      <c r="AX183" s="13" t="s">
        <v>87</v>
      </c>
      <c r="AY183" s="246" t="s">
        <v>157</v>
      </c>
    </row>
    <row r="184" spans="1:65" s="2" customFormat="1" ht="24.15" customHeight="1">
      <c r="A184" s="37"/>
      <c r="B184" s="38"/>
      <c r="C184" s="262" t="s">
        <v>384</v>
      </c>
      <c r="D184" s="262" t="s">
        <v>440</v>
      </c>
      <c r="E184" s="263" t="s">
        <v>701</v>
      </c>
      <c r="F184" s="264" t="s">
        <v>702</v>
      </c>
      <c r="G184" s="265" t="s">
        <v>327</v>
      </c>
      <c r="H184" s="266">
        <v>4.08</v>
      </c>
      <c r="I184" s="267"/>
      <c r="J184" s="268">
        <f>ROUND(I184*H184,2)</f>
        <v>0</v>
      </c>
      <c r="K184" s="264" t="s">
        <v>164</v>
      </c>
      <c r="L184" s="269"/>
      <c r="M184" s="270" t="s">
        <v>1</v>
      </c>
      <c r="N184" s="271" t="s">
        <v>44</v>
      </c>
      <c r="O184" s="90"/>
      <c r="P184" s="227">
        <f>O184*H184</f>
        <v>0</v>
      </c>
      <c r="Q184" s="227">
        <v>0.066</v>
      </c>
      <c r="R184" s="227">
        <f>Q184*H184</f>
        <v>0.26928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330</v>
      </c>
      <c r="AT184" s="229" t="s">
        <v>440</v>
      </c>
      <c r="AU184" s="229" t="s">
        <v>89</v>
      </c>
      <c r="AY184" s="16" t="s">
        <v>157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111</v>
      </c>
      <c r="BM184" s="229" t="s">
        <v>932</v>
      </c>
    </row>
    <row r="185" spans="1:47" s="2" customFormat="1" ht="12">
      <c r="A185" s="37"/>
      <c r="B185" s="38"/>
      <c r="C185" s="39"/>
      <c r="D185" s="231" t="s">
        <v>166</v>
      </c>
      <c r="E185" s="39"/>
      <c r="F185" s="232" t="s">
        <v>702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166</v>
      </c>
      <c r="AU185" s="16" t="s">
        <v>89</v>
      </c>
    </row>
    <row r="186" spans="1:51" s="13" customFormat="1" ht="12">
      <c r="A186" s="13"/>
      <c r="B186" s="236"/>
      <c r="C186" s="237"/>
      <c r="D186" s="231" t="s">
        <v>168</v>
      </c>
      <c r="E186" s="238" t="s">
        <v>1</v>
      </c>
      <c r="F186" s="239" t="s">
        <v>933</v>
      </c>
      <c r="G186" s="237"/>
      <c r="H186" s="240">
        <v>4.08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168</v>
      </c>
      <c r="AU186" s="246" t="s">
        <v>89</v>
      </c>
      <c r="AV186" s="13" t="s">
        <v>89</v>
      </c>
      <c r="AW186" s="13" t="s">
        <v>36</v>
      </c>
      <c r="AX186" s="13" t="s">
        <v>87</v>
      </c>
      <c r="AY186" s="246" t="s">
        <v>157</v>
      </c>
    </row>
    <row r="187" spans="1:65" s="2" customFormat="1" ht="24.15" customHeight="1">
      <c r="A187" s="37"/>
      <c r="B187" s="38"/>
      <c r="C187" s="262" t="s">
        <v>390</v>
      </c>
      <c r="D187" s="262" t="s">
        <v>440</v>
      </c>
      <c r="E187" s="263" t="s">
        <v>934</v>
      </c>
      <c r="F187" s="264" t="s">
        <v>935</v>
      </c>
      <c r="G187" s="265" t="s">
        <v>163</v>
      </c>
      <c r="H187" s="266">
        <v>2.04</v>
      </c>
      <c r="I187" s="267"/>
      <c r="J187" s="268">
        <f>ROUND(I187*H187,2)</f>
        <v>0</v>
      </c>
      <c r="K187" s="264" t="s">
        <v>481</v>
      </c>
      <c r="L187" s="269"/>
      <c r="M187" s="270" t="s">
        <v>1</v>
      </c>
      <c r="N187" s="271" t="s">
        <v>44</v>
      </c>
      <c r="O187" s="90"/>
      <c r="P187" s="227">
        <f>O187*H187</f>
        <v>0</v>
      </c>
      <c r="Q187" s="227">
        <v>0.0586</v>
      </c>
      <c r="R187" s="227">
        <f>Q187*H187</f>
        <v>0.119544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330</v>
      </c>
      <c r="AT187" s="229" t="s">
        <v>440</v>
      </c>
      <c r="AU187" s="229" t="s">
        <v>89</v>
      </c>
      <c r="AY187" s="16" t="s">
        <v>157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111</v>
      </c>
      <c r="BM187" s="229" t="s">
        <v>936</v>
      </c>
    </row>
    <row r="188" spans="1:47" s="2" customFormat="1" ht="12">
      <c r="A188" s="37"/>
      <c r="B188" s="38"/>
      <c r="C188" s="39"/>
      <c r="D188" s="231" t="s">
        <v>166</v>
      </c>
      <c r="E188" s="39"/>
      <c r="F188" s="232" t="s">
        <v>709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166</v>
      </c>
      <c r="AU188" s="16" t="s">
        <v>89</v>
      </c>
    </row>
    <row r="189" spans="1:51" s="13" customFormat="1" ht="12">
      <c r="A189" s="13"/>
      <c r="B189" s="236"/>
      <c r="C189" s="237"/>
      <c r="D189" s="231" t="s">
        <v>168</v>
      </c>
      <c r="E189" s="238" t="s">
        <v>1</v>
      </c>
      <c r="F189" s="239" t="s">
        <v>937</v>
      </c>
      <c r="G189" s="237"/>
      <c r="H189" s="240">
        <v>2.04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168</v>
      </c>
      <c r="AU189" s="246" t="s">
        <v>89</v>
      </c>
      <c r="AV189" s="13" t="s">
        <v>89</v>
      </c>
      <c r="AW189" s="13" t="s">
        <v>36</v>
      </c>
      <c r="AX189" s="13" t="s">
        <v>87</v>
      </c>
      <c r="AY189" s="246" t="s">
        <v>157</v>
      </c>
    </row>
    <row r="190" spans="1:65" s="2" customFormat="1" ht="37.8" customHeight="1">
      <c r="A190" s="37"/>
      <c r="B190" s="38"/>
      <c r="C190" s="218" t="s">
        <v>397</v>
      </c>
      <c r="D190" s="218" t="s">
        <v>160</v>
      </c>
      <c r="E190" s="219" t="s">
        <v>722</v>
      </c>
      <c r="F190" s="220" t="s">
        <v>723</v>
      </c>
      <c r="G190" s="221" t="s">
        <v>327</v>
      </c>
      <c r="H190" s="222">
        <v>54.06</v>
      </c>
      <c r="I190" s="223"/>
      <c r="J190" s="224">
        <f>ROUND(I190*H190,2)</f>
        <v>0</v>
      </c>
      <c r="K190" s="220" t="s">
        <v>481</v>
      </c>
      <c r="L190" s="43"/>
      <c r="M190" s="225" t="s">
        <v>1</v>
      </c>
      <c r="N190" s="226" t="s">
        <v>44</v>
      </c>
      <c r="O190" s="90"/>
      <c r="P190" s="227">
        <f>O190*H190</f>
        <v>0</v>
      </c>
      <c r="Q190" s="227">
        <v>0.16301</v>
      </c>
      <c r="R190" s="227">
        <f>Q190*H190</f>
        <v>8.8123206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111</v>
      </c>
      <c r="AT190" s="229" t="s">
        <v>160</v>
      </c>
      <c r="AU190" s="229" t="s">
        <v>89</v>
      </c>
      <c r="AY190" s="16" t="s">
        <v>157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87</v>
      </c>
      <c r="BK190" s="230">
        <f>ROUND(I190*H190,2)</f>
        <v>0</v>
      </c>
      <c r="BL190" s="16" t="s">
        <v>111</v>
      </c>
      <c r="BM190" s="229" t="s">
        <v>938</v>
      </c>
    </row>
    <row r="191" spans="1:47" s="2" customFormat="1" ht="12">
      <c r="A191" s="37"/>
      <c r="B191" s="38"/>
      <c r="C191" s="39"/>
      <c r="D191" s="231" t="s">
        <v>166</v>
      </c>
      <c r="E191" s="39"/>
      <c r="F191" s="232" t="s">
        <v>725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166</v>
      </c>
      <c r="AU191" s="16" t="s">
        <v>89</v>
      </c>
    </row>
    <row r="192" spans="1:51" s="13" customFormat="1" ht="12">
      <c r="A192" s="13"/>
      <c r="B192" s="236"/>
      <c r="C192" s="237"/>
      <c r="D192" s="231" t="s">
        <v>168</v>
      </c>
      <c r="E192" s="238" t="s">
        <v>275</v>
      </c>
      <c r="F192" s="239" t="s">
        <v>871</v>
      </c>
      <c r="G192" s="237"/>
      <c r="H192" s="240">
        <v>52.28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168</v>
      </c>
      <c r="AU192" s="246" t="s">
        <v>89</v>
      </c>
      <c r="AV192" s="13" t="s">
        <v>89</v>
      </c>
      <c r="AW192" s="13" t="s">
        <v>36</v>
      </c>
      <c r="AX192" s="13" t="s">
        <v>79</v>
      </c>
      <c r="AY192" s="246" t="s">
        <v>157</v>
      </c>
    </row>
    <row r="193" spans="1:51" s="13" customFormat="1" ht="12">
      <c r="A193" s="13"/>
      <c r="B193" s="236"/>
      <c r="C193" s="237"/>
      <c r="D193" s="231" t="s">
        <v>168</v>
      </c>
      <c r="E193" s="238" t="s">
        <v>872</v>
      </c>
      <c r="F193" s="239" t="s">
        <v>873</v>
      </c>
      <c r="G193" s="237"/>
      <c r="H193" s="240">
        <v>1.08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168</v>
      </c>
      <c r="AU193" s="246" t="s">
        <v>89</v>
      </c>
      <c r="AV193" s="13" t="s">
        <v>89</v>
      </c>
      <c r="AW193" s="13" t="s">
        <v>36</v>
      </c>
      <c r="AX193" s="13" t="s">
        <v>79</v>
      </c>
      <c r="AY193" s="246" t="s">
        <v>157</v>
      </c>
    </row>
    <row r="194" spans="1:51" s="13" customFormat="1" ht="12">
      <c r="A194" s="13"/>
      <c r="B194" s="236"/>
      <c r="C194" s="237"/>
      <c r="D194" s="231" t="s">
        <v>168</v>
      </c>
      <c r="E194" s="238" t="s">
        <v>874</v>
      </c>
      <c r="F194" s="239" t="s">
        <v>939</v>
      </c>
      <c r="G194" s="237"/>
      <c r="H194" s="240">
        <v>0.7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168</v>
      </c>
      <c r="AU194" s="246" t="s">
        <v>89</v>
      </c>
      <c r="AV194" s="13" t="s">
        <v>89</v>
      </c>
      <c r="AW194" s="13" t="s">
        <v>36</v>
      </c>
      <c r="AX194" s="13" t="s">
        <v>79</v>
      </c>
      <c r="AY194" s="246" t="s">
        <v>157</v>
      </c>
    </row>
    <row r="195" spans="1:51" s="14" customFormat="1" ht="12">
      <c r="A195" s="14"/>
      <c r="B195" s="247"/>
      <c r="C195" s="248"/>
      <c r="D195" s="231" t="s">
        <v>168</v>
      </c>
      <c r="E195" s="249" t="s">
        <v>940</v>
      </c>
      <c r="F195" s="250" t="s">
        <v>170</v>
      </c>
      <c r="G195" s="248"/>
      <c r="H195" s="251">
        <v>54.06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168</v>
      </c>
      <c r="AU195" s="257" t="s">
        <v>89</v>
      </c>
      <c r="AV195" s="14" t="s">
        <v>111</v>
      </c>
      <c r="AW195" s="14" t="s">
        <v>36</v>
      </c>
      <c r="AX195" s="14" t="s">
        <v>87</v>
      </c>
      <c r="AY195" s="257" t="s">
        <v>157</v>
      </c>
    </row>
    <row r="196" spans="1:65" s="2" customFormat="1" ht="21.75" customHeight="1">
      <c r="A196" s="37"/>
      <c r="B196" s="38"/>
      <c r="C196" s="262" t="s">
        <v>402</v>
      </c>
      <c r="D196" s="262" t="s">
        <v>440</v>
      </c>
      <c r="E196" s="263" t="s">
        <v>727</v>
      </c>
      <c r="F196" s="264" t="s">
        <v>728</v>
      </c>
      <c r="G196" s="265" t="s">
        <v>327</v>
      </c>
      <c r="H196" s="266">
        <v>54.393</v>
      </c>
      <c r="I196" s="267"/>
      <c r="J196" s="268">
        <f>ROUND(I196*H196,2)</f>
        <v>0</v>
      </c>
      <c r="K196" s="264" t="s">
        <v>164</v>
      </c>
      <c r="L196" s="269"/>
      <c r="M196" s="270" t="s">
        <v>1</v>
      </c>
      <c r="N196" s="271" t="s">
        <v>44</v>
      </c>
      <c r="O196" s="90"/>
      <c r="P196" s="227">
        <f>O196*H196</f>
        <v>0</v>
      </c>
      <c r="Q196" s="227">
        <v>0.048</v>
      </c>
      <c r="R196" s="227">
        <f>Q196*H196</f>
        <v>2.6108640000000003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330</v>
      </c>
      <c r="AT196" s="229" t="s">
        <v>440</v>
      </c>
      <c r="AU196" s="229" t="s">
        <v>89</v>
      </c>
      <c r="AY196" s="16" t="s">
        <v>157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87</v>
      </c>
      <c r="BK196" s="230">
        <f>ROUND(I196*H196,2)</f>
        <v>0</v>
      </c>
      <c r="BL196" s="16" t="s">
        <v>111</v>
      </c>
      <c r="BM196" s="229" t="s">
        <v>941</v>
      </c>
    </row>
    <row r="197" spans="1:47" s="2" customFormat="1" ht="12">
      <c r="A197" s="37"/>
      <c r="B197" s="38"/>
      <c r="C197" s="39"/>
      <c r="D197" s="231" t="s">
        <v>166</v>
      </c>
      <c r="E197" s="39"/>
      <c r="F197" s="232" t="s">
        <v>728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166</v>
      </c>
      <c r="AU197" s="16" t="s">
        <v>89</v>
      </c>
    </row>
    <row r="198" spans="1:51" s="13" customFormat="1" ht="12">
      <c r="A198" s="13"/>
      <c r="B198" s="236"/>
      <c r="C198" s="237"/>
      <c r="D198" s="231" t="s">
        <v>168</v>
      </c>
      <c r="E198" s="238" t="s">
        <v>1</v>
      </c>
      <c r="F198" s="239" t="s">
        <v>730</v>
      </c>
      <c r="G198" s="237"/>
      <c r="H198" s="240">
        <v>53.326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168</v>
      </c>
      <c r="AU198" s="246" t="s">
        <v>89</v>
      </c>
      <c r="AV198" s="13" t="s">
        <v>89</v>
      </c>
      <c r="AW198" s="13" t="s">
        <v>36</v>
      </c>
      <c r="AX198" s="13" t="s">
        <v>87</v>
      </c>
      <c r="AY198" s="246" t="s">
        <v>157</v>
      </c>
    </row>
    <row r="199" spans="1:51" s="13" customFormat="1" ht="12">
      <c r="A199" s="13"/>
      <c r="B199" s="236"/>
      <c r="C199" s="237"/>
      <c r="D199" s="231" t="s">
        <v>168</v>
      </c>
      <c r="E199" s="237"/>
      <c r="F199" s="239" t="s">
        <v>942</v>
      </c>
      <c r="G199" s="237"/>
      <c r="H199" s="240">
        <v>54.393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168</v>
      </c>
      <c r="AU199" s="246" t="s">
        <v>89</v>
      </c>
      <c r="AV199" s="13" t="s">
        <v>89</v>
      </c>
      <c r="AW199" s="13" t="s">
        <v>4</v>
      </c>
      <c r="AX199" s="13" t="s">
        <v>87</v>
      </c>
      <c r="AY199" s="246" t="s">
        <v>157</v>
      </c>
    </row>
    <row r="200" spans="1:65" s="2" customFormat="1" ht="24.15" customHeight="1">
      <c r="A200" s="37"/>
      <c r="B200" s="38"/>
      <c r="C200" s="262" t="s">
        <v>7</v>
      </c>
      <c r="D200" s="262" t="s">
        <v>440</v>
      </c>
      <c r="E200" s="263" t="s">
        <v>943</v>
      </c>
      <c r="F200" s="264" t="s">
        <v>944</v>
      </c>
      <c r="G200" s="265" t="s">
        <v>163</v>
      </c>
      <c r="H200" s="266">
        <v>0.91</v>
      </c>
      <c r="I200" s="267"/>
      <c r="J200" s="268">
        <f>ROUND(I200*H200,2)</f>
        <v>0</v>
      </c>
      <c r="K200" s="264" t="s">
        <v>481</v>
      </c>
      <c r="L200" s="269"/>
      <c r="M200" s="270" t="s">
        <v>1</v>
      </c>
      <c r="N200" s="271" t="s">
        <v>44</v>
      </c>
      <c r="O200" s="90"/>
      <c r="P200" s="227">
        <f>O200*H200</f>
        <v>0</v>
      </c>
      <c r="Q200" s="227">
        <v>0.034</v>
      </c>
      <c r="R200" s="227">
        <f>Q200*H200</f>
        <v>0.030940000000000002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330</v>
      </c>
      <c r="AT200" s="229" t="s">
        <v>440</v>
      </c>
      <c r="AU200" s="229" t="s">
        <v>89</v>
      </c>
      <c r="AY200" s="16" t="s">
        <v>157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111</v>
      </c>
      <c r="BM200" s="229" t="s">
        <v>945</v>
      </c>
    </row>
    <row r="201" spans="1:47" s="2" customFormat="1" ht="12">
      <c r="A201" s="37"/>
      <c r="B201" s="38"/>
      <c r="C201" s="39"/>
      <c r="D201" s="231" t="s">
        <v>166</v>
      </c>
      <c r="E201" s="39"/>
      <c r="F201" s="232" t="s">
        <v>728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166</v>
      </c>
      <c r="AU201" s="16" t="s">
        <v>89</v>
      </c>
    </row>
    <row r="202" spans="1:51" s="13" customFormat="1" ht="12">
      <c r="A202" s="13"/>
      <c r="B202" s="236"/>
      <c r="C202" s="237"/>
      <c r="D202" s="231" t="s">
        <v>168</v>
      </c>
      <c r="E202" s="238" t="s">
        <v>1</v>
      </c>
      <c r="F202" s="239" t="s">
        <v>946</v>
      </c>
      <c r="G202" s="237"/>
      <c r="H202" s="240">
        <v>0.91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168</v>
      </c>
      <c r="AU202" s="246" t="s">
        <v>89</v>
      </c>
      <c r="AV202" s="13" t="s">
        <v>89</v>
      </c>
      <c r="AW202" s="13" t="s">
        <v>36</v>
      </c>
      <c r="AX202" s="13" t="s">
        <v>87</v>
      </c>
      <c r="AY202" s="246" t="s">
        <v>157</v>
      </c>
    </row>
    <row r="203" spans="1:65" s="2" customFormat="1" ht="24.15" customHeight="1">
      <c r="A203" s="37"/>
      <c r="B203" s="38"/>
      <c r="C203" s="262" t="s">
        <v>415</v>
      </c>
      <c r="D203" s="262" t="s">
        <v>440</v>
      </c>
      <c r="E203" s="263" t="s">
        <v>733</v>
      </c>
      <c r="F203" s="264" t="s">
        <v>734</v>
      </c>
      <c r="G203" s="265" t="s">
        <v>163</v>
      </c>
      <c r="H203" s="266">
        <v>1.403</v>
      </c>
      <c r="I203" s="267"/>
      <c r="J203" s="268">
        <f>ROUND(I203*H203,2)</f>
        <v>0</v>
      </c>
      <c r="K203" s="264" t="s">
        <v>481</v>
      </c>
      <c r="L203" s="269"/>
      <c r="M203" s="270" t="s">
        <v>1</v>
      </c>
      <c r="N203" s="271" t="s">
        <v>44</v>
      </c>
      <c r="O203" s="90"/>
      <c r="P203" s="227">
        <f>O203*H203</f>
        <v>0</v>
      </c>
      <c r="Q203" s="227">
        <v>0.033</v>
      </c>
      <c r="R203" s="227">
        <f>Q203*H203</f>
        <v>0.046299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330</v>
      </c>
      <c r="AT203" s="229" t="s">
        <v>440</v>
      </c>
      <c r="AU203" s="229" t="s">
        <v>89</v>
      </c>
      <c r="AY203" s="16" t="s">
        <v>157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111</v>
      </c>
      <c r="BM203" s="229" t="s">
        <v>947</v>
      </c>
    </row>
    <row r="204" spans="1:47" s="2" customFormat="1" ht="12">
      <c r="A204" s="37"/>
      <c r="B204" s="38"/>
      <c r="C204" s="39"/>
      <c r="D204" s="231" t="s">
        <v>166</v>
      </c>
      <c r="E204" s="39"/>
      <c r="F204" s="232" t="s">
        <v>728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166</v>
      </c>
      <c r="AU204" s="16" t="s">
        <v>89</v>
      </c>
    </row>
    <row r="205" spans="1:51" s="13" customFormat="1" ht="12">
      <c r="A205" s="13"/>
      <c r="B205" s="236"/>
      <c r="C205" s="237"/>
      <c r="D205" s="231" t="s">
        <v>168</v>
      </c>
      <c r="E205" s="238" t="s">
        <v>1</v>
      </c>
      <c r="F205" s="239" t="s">
        <v>948</v>
      </c>
      <c r="G205" s="237"/>
      <c r="H205" s="240">
        <v>1.403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168</v>
      </c>
      <c r="AU205" s="246" t="s">
        <v>89</v>
      </c>
      <c r="AV205" s="13" t="s">
        <v>89</v>
      </c>
      <c r="AW205" s="13" t="s">
        <v>36</v>
      </c>
      <c r="AX205" s="13" t="s">
        <v>87</v>
      </c>
      <c r="AY205" s="246" t="s">
        <v>157</v>
      </c>
    </row>
    <row r="206" spans="1:65" s="2" customFormat="1" ht="24.15" customHeight="1">
      <c r="A206" s="37"/>
      <c r="B206" s="38"/>
      <c r="C206" s="218" t="s">
        <v>421</v>
      </c>
      <c r="D206" s="218" t="s">
        <v>160</v>
      </c>
      <c r="E206" s="219" t="s">
        <v>949</v>
      </c>
      <c r="F206" s="220" t="s">
        <v>950</v>
      </c>
      <c r="G206" s="221" t="s">
        <v>327</v>
      </c>
      <c r="H206" s="222">
        <v>1.5</v>
      </c>
      <c r="I206" s="223"/>
      <c r="J206" s="224">
        <f>ROUND(I206*H206,2)</f>
        <v>0</v>
      </c>
      <c r="K206" s="220" t="s">
        <v>164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111</v>
      </c>
      <c r="AT206" s="229" t="s">
        <v>160</v>
      </c>
      <c r="AU206" s="229" t="s">
        <v>89</v>
      </c>
      <c r="AY206" s="16" t="s">
        <v>157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111</v>
      </c>
      <c r="BM206" s="229" t="s">
        <v>951</v>
      </c>
    </row>
    <row r="207" spans="1:47" s="2" customFormat="1" ht="12">
      <c r="A207" s="37"/>
      <c r="B207" s="38"/>
      <c r="C207" s="39"/>
      <c r="D207" s="231" t="s">
        <v>166</v>
      </c>
      <c r="E207" s="39"/>
      <c r="F207" s="232" t="s">
        <v>952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166</v>
      </c>
      <c r="AU207" s="16" t="s">
        <v>89</v>
      </c>
    </row>
    <row r="208" spans="1:65" s="2" customFormat="1" ht="24.15" customHeight="1">
      <c r="A208" s="37"/>
      <c r="B208" s="38"/>
      <c r="C208" s="218" t="s">
        <v>427</v>
      </c>
      <c r="D208" s="218" t="s">
        <v>160</v>
      </c>
      <c r="E208" s="219" t="s">
        <v>754</v>
      </c>
      <c r="F208" s="220" t="s">
        <v>755</v>
      </c>
      <c r="G208" s="221" t="s">
        <v>327</v>
      </c>
      <c r="H208" s="222">
        <v>60.74</v>
      </c>
      <c r="I208" s="223"/>
      <c r="J208" s="224">
        <f>ROUND(I208*H208,2)</f>
        <v>0</v>
      </c>
      <c r="K208" s="220" t="s">
        <v>164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111</v>
      </c>
      <c r="AT208" s="229" t="s">
        <v>160</v>
      </c>
      <c r="AU208" s="229" t="s">
        <v>89</v>
      </c>
      <c r="AY208" s="16" t="s">
        <v>157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111</v>
      </c>
      <c r="BM208" s="229" t="s">
        <v>953</v>
      </c>
    </row>
    <row r="209" spans="1:47" s="2" customFormat="1" ht="12">
      <c r="A209" s="37"/>
      <c r="B209" s="38"/>
      <c r="C209" s="39"/>
      <c r="D209" s="231" t="s">
        <v>166</v>
      </c>
      <c r="E209" s="39"/>
      <c r="F209" s="232" t="s">
        <v>757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166</v>
      </c>
      <c r="AU209" s="16" t="s">
        <v>89</v>
      </c>
    </row>
    <row r="210" spans="1:51" s="13" customFormat="1" ht="12">
      <c r="A210" s="13"/>
      <c r="B210" s="236"/>
      <c r="C210" s="237"/>
      <c r="D210" s="231" t="s">
        <v>168</v>
      </c>
      <c r="E210" s="238" t="s">
        <v>1</v>
      </c>
      <c r="F210" s="239" t="s">
        <v>865</v>
      </c>
      <c r="G210" s="237"/>
      <c r="H210" s="240">
        <v>60.74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168</v>
      </c>
      <c r="AU210" s="246" t="s">
        <v>89</v>
      </c>
      <c r="AV210" s="13" t="s">
        <v>89</v>
      </c>
      <c r="AW210" s="13" t="s">
        <v>36</v>
      </c>
      <c r="AX210" s="13" t="s">
        <v>87</v>
      </c>
      <c r="AY210" s="246" t="s">
        <v>157</v>
      </c>
    </row>
    <row r="211" spans="1:65" s="2" customFormat="1" ht="16.5" customHeight="1">
      <c r="A211" s="37"/>
      <c r="B211" s="38"/>
      <c r="C211" s="218" t="s">
        <v>204</v>
      </c>
      <c r="D211" s="218" t="s">
        <v>160</v>
      </c>
      <c r="E211" s="219" t="s">
        <v>760</v>
      </c>
      <c r="F211" s="220" t="s">
        <v>761</v>
      </c>
      <c r="G211" s="221" t="s">
        <v>163</v>
      </c>
      <c r="H211" s="222">
        <v>2</v>
      </c>
      <c r="I211" s="223"/>
      <c r="J211" s="224">
        <f>ROUND(I211*H211,2)</f>
        <v>0</v>
      </c>
      <c r="K211" s="220" t="s">
        <v>164</v>
      </c>
      <c r="L211" s="43"/>
      <c r="M211" s="225" t="s">
        <v>1</v>
      </c>
      <c r="N211" s="226" t="s">
        <v>44</v>
      </c>
      <c r="O211" s="90"/>
      <c r="P211" s="227">
        <f>O211*H211</f>
        <v>0</v>
      </c>
      <c r="Q211" s="227">
        <v>0.07287</v>
      </c>
      <c r="R211" s="227">
        <f>Q211*H211</f>
        <v>0.14574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111</v>
      </c>
      <c r="AT211" s="229" t="s">
        <v>160</v>
      </c>
      <c r="AU211" s="229" t="s">
        <v>89</v>
      </c>
      <c r="AY211" s="16" t="s">
        <v>157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87</v>
      </c>
      <c r="BK211" s="230">
        <f>ROUND(I211*H211,2)</f>
        <v>0</v>
      </c>
      <c r="BL211" s="16" t="s">
        <v>111</v>
      </c>
      <c r="BM211" s="229" t="s">
        <v>954</v>
      </c>
    </row>
    <row r="212" spans="1:47" s="2" customFormat="1" ht="12">
      <c r="A212" s="37"/>
      <c r="B212" s="38"/>
      <c r="C212" s="39"/>
      <c r="D212" s="231" t="s">
        <v>166</v>
      </c>
      <c r="E212" s="39"/>
      <c r="F212" s="232" t="s">
        <v>763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166</v>
      </c>
      <c r="AU212" s="16" t="s">
        <v>89</v>
      </c>
    </row>
    <row r="213" spans="1:65" s="2" customFormat="1" ht="24.15" customHeight="1">
      <c r="A213" s="37"/>
      <c r="B213" s="38"/>
      <c r="C213" s="262" t="s">
        <v>439</v>
      </c>
      <c r="D213" s="262" t="s">
        <v>440</v>
      </c>
      <c r="E213" s="263" t="s">
        <v>765</v>
      </c>
      <c r="F213" s="264" t="s">
        <v>766</v>
      </c>
      <c r="G213" s="265" t="s">
        <v>163</v>
      </c>
      <c r="H213" s="266">
        <v>2</v>
      </c>
      <c r="I213" s="267"/>
      <c r="J213" s="268">
        <f>ROUND(I213*H213,2)</f>
        <v>0</v>
      </c>
      <c r="K213" s="264" t="s">
        <v>164</v>
      </c>
      <c r="L213" s="269"/>
      <c r="M213" s="270" t="s">
        <v>1</v>
      </c>
      <c r="N213" s="271" t="s">
        <v>44</v>
      </c>
      <c r="O213" s="90"/>
      <c r="P213" s="227">
        <f>O213*H213</f>
        <v>0</v>
      </c>
      <c r="Q213" s="227">
        <v>0.0141</v>
      </c>
      <c r="R213" s="227">
        <f>Q213*H213</f>
        <v>0.0282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330</v>
      </c>
      <c r="AT213" s="229" t="s">
        <v>440</v>
      </c>
      <c r="AU213" s="229" t="s">
        <v>89</v>
      </c>
      <c r="AY213" s="16" t="s">
        <v>157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87</v>
      </c>
      <c r="BK213" s="230">
        <f>ROUND(I213*H213,2)</f>
        <v>0</v>
      </c>
      <c r="BL213" s="16" t="s">
        <v>111</v>
      </c>
      <c r="BM213" s="229" t="s">
        <v>955</v>
      </c>
    </row>
    <row r="214" spans="1:47" s="2" customFormat="1" ht="12">
      <c r="A214" s="37"/>
      <c r="B214" s="38"/>
      <c r="C214" s="39"/>
      <c r="D214" s="231" t="s">
        <v>166</v>
      </c>
      <c r="E214" s="39"/>
      <c r="F214" s="232" t="s">
        <v>766</v>
      </c>
      <c r="G214" s="39"/>
      <c r="H214" s="39"/>
      <c r="I214" s="233"/>
      <c r="J214" s="39"/>
      <c r="K214" s="39"/>
      <c r="L214" s="43"/>
      <c r="M214" s="234"/>
      <c r="N214" s="235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166</v>
      </c>
      <c r="AU214" s="16" t="s">
        <v>89</v>
      </c>
    </row>
    <row r="215" spans="1:63" s="12" customFormat="1" ht="22.8" customHeight="1">
      <c r="A215" s="12"/>
      <c r="B215" s="202"/>
      <c r="C215" s="203"/>
      <c r="D215" s="204" t="s">
        <v>78</v>
      </c>
      <c r="E215" s="216" t="s">
        <v>788</v>
      </c>
      <c r="F215" s="216" t="s">
        <v>789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SUM(P216:P238)</f>
        <v>0</v>
      </c>
      <c r="Q215" s="210"/>
      <c r="R215" s="211">
        <f>SUM(R216:R238)</f>
        <v>0</v>
      </c>
      <c r="S215" s="210"/>
      <c r="T215" s="212">
        <f>SUM(T216:T238)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87</v>
      </c>
      <c r="AT215" s="214" t="s">
        <v>78</v>
      </c>
      <c r="AU215" s="214" t="s">
        <v>87</v>
      </c>
      <c r="AY215" s="213" t="s">
        <v>157</v>
      </c>
      <c r="BK215" s="215">
        <f>SUM(BK216:BK238)</f>
        <v>0</v>
      </c>
    </row>
    <row r="216" spans="1:65" s="2" customFormat="1" ht="37.8" customHeight="1">
      <c r="A216" s="37"/>
      <c r="B216" s="38"/>
      <c r="C216" s="218" t="s">
        <v>445</v>
      </c>
      <c r="D216" s="218" t="s">
        <v>160</v>
      </c>
      <c r="E216" s="219" t="s">
        <v>791</v>
      </c>
      <c r="F216" s="220" t="s">
        <v>792</v>
      </c>
      <c r="G216" s="221" t="s">
        <v>793</v>
      </c>
      <c r="H216" s="222">
        <v>11.775</v>
      </c>
      <c r="I216" s="223"/>
      <c r="J216" s="224">
        <f>ROUND(I216*H216,2)</f>
        <v>0</v>
      </c>
      <c r="K216" s="220" t="s">
        <v>164</v>
      </c>
      <c r="L216" s="43"/>
      <c r="M216" s="225" t="s">
        <v>1</v>
      </c>
      <c r="N216" s="226" t="s">
        <v>44</v>
      </c>
      <c r="O216" s="90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111</v>
      </c>
      <c r="AT216" s="229" t="s">
        <v>160</v>
      </c>
      <c r="AU216" s="229" t="s">
        <v>89</v>
      </c>
      <c r="AY216" s="16" t="s">
        <v>157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6" t="s">
        <v>87</v>
      </c>
      <c r="BK216" s="230">
        <f>ROUND(I216*H216,2)</f>
        <v>0</v>
      </c>
      <c r="BL216" s="16" t="s">
        <v>111</v>
      </c>
      <c r="BM216" s="229" t="s">
        <v>956</v>
      </c>
    </row>
    <row r="217" spans="1:47" s="2" customFormat="1" ht="12">
      <c r="A217" s="37"/>
      <c r="B217" s="38"/>
      <c r="C217" s="39"/>
      <c r="D217" s="231" t="s">
        <v>166</v>
      </c>
      <c r="E217" s="39"/>
      <c r="F217" s="232" t="s">
        <v>795</v>
      </c>
      <c r="G217" s="39"/>
      <c r="H217" s="39"/>
      <c r="I217" s="233"/>
      <c r="J217" s="39"/>
      <c r="K217" s="39"/>
      <c r="L217" s="43"/>
      <c r="M217" s="234"/>
      <c r="N217" s="23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166</v>
      </c>
      <c r="AU217" s="16" t="s">
        <v>89</v>
      </c>
    </row>
    <row r="218" spans="1:51" s="13" customFormat="1" ht="12">
      <c r="A218" s="13"/>
      <c r="B218" s="236"/>
      <c r="C218" s="237"/>
      <c r="D218" s="231" t="s">
        <v>168</v>
      </c>
      <c r="E218" s="238" t="s">
        <v>1</v>
      </c>
      <c r="F218" s="239" t="s">
        <v>885</v>
      </c>
      <c r="G218" s="237"/>
      <c r="H218" s="240">
        <v>11.775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168</v>
      </c>
      <c r="AU218" s="246" t="s">
        <v>89</v>
      </c>
      <c r="AV218" s="13" t="s">
        <v>89</v>
      </c>
      <c r="AW218" s="13" t="s">
        <v>36</v>
      </c>
      <c r="AX218" s="13" t="s">
        <v>87</v>
      </c>
      <c r="AY218" s="246" t="s">
        <v>157</v>
      </c>
    </row>
    <row r="219" spans="1:65" s="2" customFormat="1" ht="44.25" customHeight="1">
      <c r="A219" s="37"/>
      <c r="B219" s="38"/>
      <c r="C219" s="218" t="s">
        <v>450</v>
      </c>
      <c r="D219" s="218" t="s">
        <v>160</v>
      </c>
      <c r="E219" s="219" t="s">
        <v>797</v>
      </c>
      <c r="F219" s="220" t="s">
        <v>798</v>
      </c>
      <c r="G219" s="221" t="s">
        <v>793</v>
      </c>
      <c r="H219" s="222">
        <v>18.928</v>
      </c>
      <c r="I219" s="223"/>
      <c r="J219" s="224">
        <f>ROUND(I219*H219,2)</f>
        <v>0</v>
      </c>
      <c r="K219" s="220" t="s">
        <v>164</v>
      </c>
      <c r="L219" s="43"/>
      <c r="M219" s="225" t="s">
        <v>1</v>
      </c>
      <c r="N219" s="226" t="s">
        <v>44</v>
      </c>
      <c r="O219" s="90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9" t="s">
        <v>111</v>
      </c>
      <c r="AT219" s="229" t="s">
        <v>160</v>
      </c>
      <c r="AU219" s="229" t="s">
        <v>89</v>
      </c>
      <c r="AY219" s="16" t="s">
        <v>157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6" t="s">
        <v>87</v>
      </c>
      <c r="BK219" s="230">
        <f>ROUND(I219*H219,2)</f>
        <v>0</v>
      </c>
      <c r="BL219" s="16" t="s">
        <v>111</v>
      </c>
      <c r="BM219" s="229" t="s">
        <v>957</v>
      </c>
    </row>
    <row r="220" spans="1:47" s="2" customFormat="1" ht="12">
      <c r="A220" s="37"/>
      <c r="B220" s="38"/>
      <c r="C220" s="39"/>
      <c r="D220" s="231" t="s">
        <v>166</v>
      </c>
      <c r="E220" s="39"/>
      <c r="F220" s="232" t="s">
        <v>798</v>
      </c>
      <c r="G220" s="39"/>
      <c r="H220" s="39"/>
      <c r="I220" s="233"/>
      <c r="J220" s="39"/>
      <c r="K220" s="39"/>
      <c r="L220" s="43"/>
      <c r="M220" s="234"/>
      <c r="N220" s="235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166</v>
      </c>
      <c r="AU220" s="16" t="s">
        <v>89</v>
      </c>
    </row>
    <row r="221" spans="1:51" s="13" customFormat="1" ht="12">
      <c r="A221" s="13"/>
      <c r="B221" s="236"/>
      <c r="C221" s="237"/>
      <c r="D221" s="231" t="s">
        <v>168</v>
      </c>
      <c r="E221" s="238" t="s">
        <v>1</v>
      </c>
      <c r="F221" s="239" t="s">
        <v>958</v>
      </c>
      <c r="G221" s="237"/>
      <c r="H221" s="240">
        <v>18.928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168</v>
      </c>
      <c r="AU221" s="246" t="s">
        <v>89</v>
      </c>
      <c r="AV221" s="13" t="s">
        <v>89</v>
      </c>
      <c r="AW221" s="13" t="s">
        <v>36</v>
      </c>
      <c r="AX221" s="13" t="s">
        <v>87</v>
      </c>
      <c r="AY221" s="246" t="s">
        <v>157</v>
      </c>
    </row>
    <row r="222" spans="1:65" s="2" customFormat="1" ht="44.25" customHeight="1">
      <c r="A222" s="37"/>
      <c r="B222" s="38"/>
      <c r="C222" s="218" t="s">
        <v>459</v>
      </c>
      <c r="D222" s="218" t="s">
        <v>160</v>
      </c>
      <c r="E222" s="219" t="s">
        <v>802</v>
      </c>
      <c r="F222" s="220" t="s">
        <v>803</v>
      </c>
      <c r="G222" s="221" t="s">
        <v>793</v>
      </c>
      <c r="H222" s="222">
        <v>21.333</v>
      </c>
      <c r="I222" s="223"/>
      <c r="J222" s="224">
        <f>ROUND(I222*H222,2)</f>
        <v>0</v>
      </c>
      <c r="K222" s="220" t="s">
        <v>164</v>
      </c>
      <c r="L222" s="43"/>
      <c r="M222" s="225" t="s">
        <v>1</v>
      </c>
      <c r="N222" s="226" t="s">
        <v>44</v>
      </c>
      <c r="O222" s="90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111</v>
      </c>
      <c r="AT222" s="229" t="s">
        <v>160</v>
      </c>
      <c r="AU222" s="229" t="s">
        <v>89</v>
      </c>
      <c r="AY222" s="16" t="s">
        <v>157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87</v>
      </c>
      <c r="BK222" s="230">
        <f>ROUND(I222*H222,2)</f>
        <v>0</v>
      </c>
      <c r="BL222" s="16" t="s">
        <v>111</v>
      </c>
      <c r="BM222" s="229" t="s">
        <v>959</v>
      </c>
    </row>
    <row r="223" spans="1:47" s="2" customFormat="1" ht="12">
      <c r="A223" s="37"/>
      <c r="B223" s="38"/>
      <c r="C223" s="39"/>
      <c r="D223" s="231" t="s">
        <v>166</v>
      </c>
      <c r="E223" s="39"/>
      <c r="F223" s="232" t="s">
        <v>803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166</v>
      </c>
      <c r="AU223" s="16" t="s">
        <v>89</v>
      </c>
    </row>
    <row r="224" spans="1:51" s="13" customFormat="1" ht="12">
      <c r="A224" s="13"/>
      <c r="B224" s="236"/>
      <c r="C224" s="237"/>
      <c r="D224" s="231" t="s">
        <v>168</v>
      </c>
      <c r="E224" s="238" t="s">
        <v>1</v>
      </c>
      <c r="F224" s="239" t="s">
        <v>199</v>
      </c>
      <c r="G224" s="237"/>
      <c r="H224" s="240">
        <v>21.333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168</v>
      </c>
      <c r="AU224" s="246" t="s">
        <v>89</v>
      </c>
      <c r="AV224" s="13" t="s">
        <v>89</v>
      </c>
      <c r="AW224" s="13" t="s">
        <v>36</v>
      </c>
      <c r="AX224" s="13" t="s">
        <v>87</v>
      </c>
      <c r="AY224" s="246" t="s">
        <v>157</v>
      </c>
    </row>
    <row r="225" spans="1:65" s="2" customFormat="1" ht="24.15" customHeight="1">
      <c r="A225" s="37"/>
      <c r="B225" s="38"/>
      <c r="C225" s="218" t="s">
        <v>280</v>
      </c>
      <c r="D225" s="218" t="s">
        <v>160</v>
      </c>
      <c r="E225" s="219" t="s">
        <v>806</v>
      </c>
      <c r="F225" s="220" t="s">
        <v>960</v>
      </c>
      <c r="G225" s="221" t="s">
        <v>793</v>
      </c>
      <c r="H225" s="222">
        <v>2.32</v>
      </c>
      <c r="I225" s="223"/>
      <c r="J225" s="224">
        <f>ROUND(I225*H225,2)</f>
        <v>0</v>
      </c>
      <c r="K225" s="220" t="s">
        <v>164</v>
      </c>
      <c r="L225" s="43"/>
      <c r="M225" s="225" t="s">
        <v>1</v>
      </c>
      <c r="N225" s="226" t="s">
        <v>44</v>
      </c>
      <c r="O225" s="90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9" t="s">
        <v>111</v>
      </c>
      <c r="AT225" s="229" t="s">
        <v>160</v>
      </c>
      <c r="AU225" s="229" t="s">
        <v>89</v>
      </c>
      <c r="AY225" s="16" t="s">
        <v>157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6" t="s">
        <v>87</v>
      </c>
      <c r="BK225" s="230">
        <f>ROUND(I225*H225,2)</f>
        <v>0</v>
      </c>
      <c r="BL225" s="16" t="s">
        <v>111</v>
      </c>
      <c r="BM225" s="229" t="s">
        <v>961</v>
      </c>
    </row>
    <row r="226" spans="1:47" s="2" customFormat="1" ht="12">
      <c r="A226" s="37"/>
      <c r="B226" s="38"/>
      <c r="C226" s="39"/>
      <c r="D226" s="231" t="s">
        <v>166</v>
      </c>
      <c r="E226" s="39"/>
      <c r="F226" s="232" t="s">
        <v>809</v>
      </c>
      <c r="G226" s="39"/>
      <c r="H226" s="39"/>
      <c r="I226" s="233"/>
      <c r="J226" s="39"/>
      <c r="K226" s="39"/>
      <c r="L226" s="43"/>
      <c r="M226" s="234"/>
      <c r="N226" s="235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166</v>
      </c>
      <c r="AU226" s="16" t="s">
        <v>89</v>
      </c>
    </row>
    <row r="227" spans="1:51" s="13" customFormat="1" ht="12">
      <c r="A227" s="13"/>
      <c r="B227" s="236"/>
      <c r="C227" s="237"/>
      <c r="D227" s="231" t="s">
        <v>168</v>
      </c>
      <c r="E227" s="238" t="s">
        <v>195</v>
      </c>
      <c r="F227" s="239" t="s">
        <v>962</v>
      </c>
      <c r="G227" s="237"/>
      <c r="H227" s="240">
        <v>2.32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168</v>
      </c>
      <c r="AU227" s="246" t="s">
        <v>89</v>
      </c>
      <c r="AV227" s="13" t="s">
        <v>89</v>
      </c>
      <c r="AW227" s="13" t="s">
        <v>36</v>
      </c>
      <c r="AX227" s="13" t="s">
        <v>87</v>
      </c>
      <c r="AY227" s="246" t="s">
        <v>157</v>
      </c>
    </row>
    <row r="228" spans="1:65" s="2" customFormat="1" ht="24.15" customHeight="1">
      <c r="A228" s="37"/>
      <c r="B228" s="38"/>
      <c r="C228" s="218" t="s">
        <v>468</v>
      </c>
      <c r="D228" s="218" t="s">
        <v>160</v>
      </c>
      <c r="E228" s="219" t="s">
        <v>812</v>
      </c>
      <c r="F228" s="220" t="s">
        <v>963</v>
      </c>
      <c r="G228" s="221" t="s">
        <v>793</v>
      </c>
      <c r="H228" s="222">
        <v>23.2</v>
      </c>
      <c r="I228" s="223"/>
      <c r="J228" s="224">
        <f>ROUND(I228*H228,2)</f>
        <v>0</v>
      </c>
      <c r="K228" s="220" t="s">
        <v>164</v>
      </c>
      <c r="L228" s="43"/>
      <c r="M228" s="225" t="s">
        <v>1</v>
      </c>
      <c r="N228" s="226" t="s">
        <v>44</v>
      </c>
      <c r="O228" s="90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9" t="s">
        <v>111</v>
      </c>
      <c r="AT228" s="229" t="s">
        <v>160</v>
      </c>
      <c r="AU228" s="229" t="s">
        <v>89</v>
      </c>
      <c r="AY228" s="16" t="s">
        <v>157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6" t="s">
        <v>87</v>
      </c>
      <c r="BK228" s="230">
        <f>ROUND(I228*H228,2)</f>
        <v>0</v>
      </c>
      <c r="BL228" s="16" t="s">
        <v>111</v>
      </c>
      <c r="BM228" s="229" t="s">
        <v>964</v>
      </c>
    </row>
    <row r="229" spans="1:47" s="2" customFormat="1" ht="12">
      <c r="A229" s="37"/>
      <c r="B229" s="38"/>
      <c r="C229" s="39"/>
      <c r="D229" s="231" t="s">
        <v>166</v>
      </c>
      <c r="E229" s="39"/>
      <c r="F229" s="232" t="s">
        <v>815</v>
      </c>
      <c r="G229" s="39"/>
      <c r="H229" s="39"/>
      <c r="I229" s="233"/>
      <c r="J229" s="39"/>
      <c r="K229" s="39"/>
      <c r="L229" s="43"/>
      <c r="M229" s="234"/>
      <c r="N229" s="235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166</v>
      </c>
      <c r="AU229" s="16" t="s">
        <v>89</v>
      </c>
    </row>
    <row r="230" spans="1:51" s="13" customFormat="1" ht="12">
      <c r="A230" s="13"/>
      <c r="B230" s="236"/>
      <c r="C230" s="237"/>
      <c r="D230" s="231" t="s">
        <v>168</v>
      </c>
      <c r="E230" s="238" t="s">
        <v>1</v>
      </c>
      <c r="F230" s="239" t="s">
        <v>816</v>
      </c>
      <c r="G230" s="237"/>
      <c r="H230" s="240">
        <v>23.2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168</v>
      </c>
      <c r="AU230" s="246" t="s">
        <v>89</v>
      </c>
      <c r="AV230" s="13" t="s">
        <v>89</v>
      </c>
      <c r="AW230" s="13" t="s">
        <v>36</v>
      </c>
      <c r="AX230" s="13" t="s">
        <v>87</v>
      </c>
      <c r="AY230" s="246" t="s">
        <v>157</v>
      </c>
    </row>
    <row r="231" spans="1:65" s="2" customFormat="1" ht="24.15" customHeight="1">
      <c r="A231" s="37"/>
      <c r="B231" s="38"/>
      <c r="C231" s="218" t="s">
        <v>473</v>
      </c>
      <c r="D231" s="218" t="s">
        <v>160</v>
      </c>
      <c r="E231" s="219" t="s">
        <v>818</v>
      </c>
      <c r="F231" s="220" t="s">
        <v>965</v>
      </c>
      <c r="G231" s="221" t="s">
        <v>793</v>
      </c>
      <c r="H231" s="222">
        <v>33.108</v>
      </c>
      <c r="I231" s="223"/>
      <c r="J231" s="224">
        <f>ROUND(I231*H231,2)</f>
        <v>0</v>
      </c>
      <c r="K231" s="220" t="s">
        <v>164</v>
      </c>
      <c r="L231" s="43"/>
      <c r="M231" s="225" t="s">
        <v>1</v>
      </c>
      <c r="N231" s="226" t="s">
        <v>44</v>
      </c>
      <c r="O231" s="90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9" t="s">
        <v>111</v>
      </c>
      <c r="AT231" s="229" t="s">
        <v>160</v>
      </c>
      <c r="AU231" s="229" t="s">
        <v>89</v>
      </c>
      <c r="AY231" s="16" t="s">
        <v>157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87</v>
      </c>
      <c r="BK231" s="230">
        <f>ROUND(I231*H231,2)</f>
        <v>0</v>
      </c>
      <c r="BL231" s="16" t="s">
        <v>111</v>
      </c>
      <c r="BM231" s="229" t="s">
        <v>966</v>
      </c>
    </row>
    <row r="232" spans="1:47" s="2" customFormat="1" ht="12">
      <c r="A232" s="37"/>
      <c r="B232" s="38"/>
      <c r="C232" s="39"/>
      <c r="D232" s="231" t="s">
        <v>166</v>
      </c>
      <c r="E232" s="39"/>
      <c r="F232" s="232" t="s">
        <v>821</v>
      </c>
      <c r="G232" s="39"/>
      <c r="H232" s="39"/>
      <c r="I232" s="233"/>
      <c r="J232" s="39"/>
      <c r="K232" s="39"/>
      <c r="L232" s="43"/>
      <c r="M232" s="234"/>
      <c r="N232" s="235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166</v>
      </c>
      <c r="AU232" s="16" t="s">
        <v>89</v>
      </c>
    </row>
    <row r="233" spans="1:51" s="13" customFormat="1" ht="12">
      <c r="A233" s="13"/>
      <c r="B233" s="236"/>
      <c r="C233" s="237"/>
      <c r="D233" s="231" t="s">
        <v>168</v>
      </c>
      <c r="E233" s="238" t="s">
        <v>199</v>
      </c>
      <c r="F233" s="239" t="s">
        <v>967</v>
      </c>
      <c r="G233" s="237"/>
      <c r="H233" s="240">
        <v>21.333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168</v>
      </c>
      <c r="AU233" s="246" t="s">
        <v>89</v>
      </c>
      <c r="AV233" s="13" t="s">
        <v>89</v>
      </c>
      <c r="AW233" s="13" t="s">
        <v>36</v>
      </c>
      <c r="AX233" s="13" t="s">
        <v>79</v>
      </c>
      <c r="AY233" s="246" t="s">
        <v>157</v>
      </c>
    </row>
    <row r="234" spans="1:51" s="13" customFormat="1" ht="12">
      <c r="A234" s="13"/>
      <c r="B234" s="236"/>
      <c r="C234" s="237"/>
      <c r="D234" s="231" t="s">
        <v>168</v>
      </c>
      <c r="E234" s="238" t="s">
        <v>885</v>
      </c>
      <c r="F234" s="239" t="s">
        <v>886</v>
      </c>
      <c r="G234" s="237"/>
      <c r="H234" s="240">
        <v>11.775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168</v>
      </c>
      <c r="AU234" s="246" t="s">
        <v>89</v>
      </c>
      <c r="AV234" s="13" t="s">
        <v>89</v>
      </c>
      <c r="AW234" s="13" t="s">
        <v>36</v>
      </c>
      <c r="AX234" s="13" t="s">
        <v>79</v>
      </c>
      <c r="AY234" s="246" t="s">
        <v>157</v>
      </c>
    </row>
    <row r="235" spans="1:51" s="14" customFormat="1" ht="12">
      <c r="A235" s="14"/>
      <c r="B235" s="247"/>
      <c r="C235" s="248"/>
      <c r="D235" s="231" t="s">
        <v>168</v>
      </c>
      <c r="E235" s="249" t="s">
        <v>887</v>
      </c>
      <c r="F235" s="250" t="s">
        <v>170</v>
      </c>
      <c r="G235" s="248"/>
      <c r="H235" s="251">
        <v>33.108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168</v>
      </c>
      <c r="AU235" s="257" t="s">
        <v>89</v>
      </c>
      <c r="AV235" s="14" t="s">
        <v>111</v>
      </c>
      <c r="AW235" s="14" t="s">
        <v>36</v>
      </c>
      <c r="AX235" s="14" t="s">
        <v>87</v>
      </c>
      <c r="AY235" s="257" t="s">
        <v>157</v>
      </c>
    </row>
    <row r="236" spans="1:65" s="2" customFormat="1" ht="24.15" customHeight="1">
      <c r="A236" s="37"/>
      <c r="B236" s="38"/>
      <c r="C236" s="218" t="s">
        <v>478</v>
      </c>
      <c r="D236" s="218" t="s">
        <v>160</v>
      </c>
      <c r="E236" s="219" t="s">
        <v>826</v>
      </c>
      <c r="F236" s="220" t="s">
        <v>968</v>
      </c>
      <c r="G236" s="221" t="s">
        <v>793</v>
      </c>
      <c r="H236" s="222">
        <v>331.08</v>
      </c>
      <c r="I236" s="223"/>
      <c r="J236" s="224">
        <f>ROUND(I236*H236,2)</f>
        <v>0</v>
      </c>
      <c r="K236" s="220" t="s">
        <v>164</v>
      </c>
      <c r="L236" s="43"/>
      <c r="M236" s="225" t="s">
        <v>1</v>
      </c>
      <c r="N236" s="226" t="s">
        <v>44</v>
      </c>
      <c r="O236" s="90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111</v>
      </c>
      <c r="AT236" s="229" t="s">
        <v>160</v>
      </c>
      <c r="AU236" s="229" t="s">
        <v>89</v>
      </c>
      <c r="AY236" s="16" t="s">
        <v>157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87</v>
      </c>
      <c r="BK236" s="230">
        <f>ROUND(I236*H236,2)</f>
        <v>0</v>
      </c>
      <c r="BL236" s="16" t="s">
        <v>111</v>
      </c>
      <c r="BM236" s="229" t="s">
        <v>969</v>
      </c>
    </row>
    <row r="237" spans="1:47" s="2" customFormat="1" ht="12">
      <c r="A237" s="37"/>
      <c r="B237" s="38"/>
      <c r="C237" s="39"/>
      <c r="D237" s="231" t="s">
        <v>166</v>
      </c>
      <c r="E237" s="39"/>
      <c r="F237" s="232" t="s">
        <v>815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166</v>
      </c>
      <c r="AU237" s="16" t="s">
        <v>89</v>
      </c>
    </row>
    <row r="238" spans="1:51" s="13" customFormat="1" ht="12">
      <c r="A238" s="13"/>
      <c r="B238" s="236"/>
      <c r="C238" s="237"/>
      <c r="D238" s="231" t="s">
        <v>168</v>
      </c>
      <c r="E238" s="238" t="s">
        <v>1</v>
      </c>
      <c r="F238" s="239" t="s">
        <v>970</v>
      </c>
      <c r="G238" s="237"/>
      <c r="H238" s="240">
        <v>331.08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168</v>
      </c>
      <c r="AU238" s="246" t="s">
        <v>89</v>
      </c>
      <c r="AV238" s="13" t="s">
        <v>89</v>
      </c>
      <c r="AW238" s="13" t="s">
        <v>36</v>
      </c>
      <c r="AX238" s="13" t="s">
        <v>87</v>
      </c>
      <c r="AY238" s="246" t="s">
        <v>157</v>
      </c>
    </row>
    <row r="239" spans="1:63" s="12" customFormat="1" ht="22.8" customHeight="1">
      <c r="A239" s="12"/>
      <c r="B239" s="202"/>
      <c r="C239" s="203"/>
      <c r="D239" s="204" t="s">
        <v>78</v>
      </c>
      <c r="E239" s="216" t="s">
        <v>830</v>
      </c>
      <c r="F239" s="216" t="s">
        <v>831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SUM(P240:P241)</f>
        <v>0</v>
      </c>
      <c r="Q239" s="210"/>
      <c r="R239" s="211">
        <f>SUM(R240:R241)</f>
        <v>0</v>
      </c>
      <c r="S239" s="210"/>
      <c r="T239" s="212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87</v>
      </c>
      <c r="AT239" s="214" t="s">
        <v>78</v>
      </c>
      <c r="AU239" s="214" t="s">
        <v>87</v>
      </c>
      <c r="AY239" s="213" t="s">
        <v>157</v>
      </c>
      <c r="BK239" s="215">
        <f>SUM(BK240:BK241)</f>
        <v>0</v>
      </c>
    </row>
    <row r="240" spans="1:65" s="2" customFormat="1" ht="24.15" customHeight="1">
      <c r="A240" s="37"/>
      <c r="B240" s="38"/>
      <c r="C240" s="218" t="s">
        <v>484</v>
      </c>
      <c r="D240" s="218" t="s">
        <v>160</v>
      </c>
      <c r="E240" s="219" t="s">
        <v>833</v>
      </c>
      <c r="F240" s="220" t="s">
        <v>834</v>
      </c>
      <c r="G240" s="221" t="s">
        <v>793</v>
      </c>
      <c r="H240" s="222">
        <v>90.167</v>
      </c>
      <c r="I240" s="223"/>
      <c r="J240" s="224">
        <f>ROUND(I240*H240,2)</f>
        <v>0</v>
      </c>
      <c r="K240" s="220" t="s">
        <v>164</v>
      </c>
      <c r="L240" s="43"/>
      <c r="M240" s="225" t="s">
        <v>1</v>
      </c>
      <c r="N240" s="226" t="s">
        <v>44</v>
      </c>
      <c r="O240" s="90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9" t="s">
        <v>111</v>
      </c>
      <c r="AT240" s="229" t="s">
        <v>160</v>
      </c>
      <c r="AU240" s="229" t="s">
        <v>89</v>
      </c>
      <c r="AY240" s="16" t="s">
        <v>157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87</v>
      </c>
      <c r="BK240" s="230">
        <f>ROUND(I240*H240,2)</f>
        <v>0</v>
      </c>
      <c r="BL240" s="16" t="s">
        <v>111</v>
      </c>
      <c r="BM240" s="229" t="s">
        <v>971</v>
      </c>
    </row>
    <row r="241" spans="1:47" s="2" customFormat="1" ht="12">
      <c r="A241" s="37"/>
      <c r="B241" s="38"/>
      <c r="C241" s="39"/>
      <c r="D241" s="231" t="s">
        <v>166</v>
      </c>
      <c r="E241" s="39"/>
      <c r="F241" s="232" t="s">
        <v>836</v>
      </c>
      <c r="G241" s="39"/>
      <c r="H241" s="39"/>
      <c r="I241" s="233"/>
      <c r="J241" s="39"/>
      <c r="K241" s="39"/>
      <c r="L241" s="43"/>
      <c r="M241" s="234"/>
      <c r="N241" s="235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166</v>
      </c>
      <c r="AU241" s="16" t="s">
        <v>89</v>
      </c>
    </row>
    <row r="242" spans="1:63" s="12" customFormat="1" ht="25.9" customHeight="1">
      <c r="A242" s="12"/>
      <c r="B242" s="202"/>
      <c r="C242" s="203"/>
      <c r="D242" s="204" t="s">
        <v>78</v>
      </c>
      <c r="E242" s="205" t="s">
        <v>440</v>
      </c>
      <c r="F242" s="205" t="s">
        <v>837</v>
      </c>
      <c r="G242" s="203"/>
      <c r="H242" s="203"/>
      <c r="I242" s="206"/>
      <c r="J242" s="207">
        <f>BK242</f>
        <v>0</v>
      </c>
      <c r="K242" s="203"/>
      <c r="L242" s="208"/>
      <c r="M242" s="209"/>
      <c r="N242" s="210"/>
      <c r="O242" s="210"/>
      <c r="P242" s="211">
        <f>P243</f>
        <v>0</v>
      </c>
      <c r="Q242" s="210"/>
      <c r="R242" s="211">
        <f>R243</f>
        <v>0.00898</v>
      </c>
      <c r="S242" s="210"/>
      <c r="T242" s="212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127</v>
      </c>
      <c r="AT242" s="214" t="s">
        <v>78</v>
      </c>
      <c r="AU242" s="214" t="s">
        <v>79</v>
      </c>
      <c r="AY242" s="213" t="s">
        <v>157</v>
      </c>
      <c r="BK242" s="215">
        <f>BK243</f>
        <v>0</v>
      </c>
    </row>
    <row r="243" spans="1:63" s="12" customFormat="1" ht="22.8" customHeight="1">
      <c r="A243" s="12"/>
      <c r="B243" s="202"/>
      <c r="C243" s="203"/>
      <c r="D243" s="204" t="s">
        <v>78</v>
      </c>
      <c r="E243" s="216" t="s">
        <v>838</v>
      </c>
      <c r="F243" s="216" t="s">
        <v>839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SUM(P244:P254)</f>
        <v>0</v>
      </c>
      <c r="Q243" s="210"/>
      <c r="R243" s="211">
        <f>SUM(R244:R254)</f>
        <v>0.00898</v>
      </c>
      <c r="S243" s="210"/>
      <c r="T243" s="212">
        <f>SUM(T244:T254)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127</v>
      </c>
      <c r="AT243" s="214" t="s">
        <v>78</v>
      </c>
      <c r="AU243" s="214" t="s">
        <v>87</v>
      </c>
      <c r="AY243" s="213" t="s">
        <v>157</v>
      </c>
      <c r="BK243" s="215">
        <f>SUM(BK244:BK254)</f>
        <v>0</v>
      </c>
    </row>
    <row r="244" spans="1:65" s="2" customFormat="1" ht="24.15" customHeight="1">
      <c r="A244" s="37"/>
      <c r="B244" s="38"/>
      <c r="C244" s="218" t="s">
        <v>489</v>
      </c>
      <c r="D244" s="218" t="s">
        <v>160</v>
      </c>
      <c r="E244" s="219" t="s">
        <v>841</v>
      </c>
      <c r="F244" s="220" t="s">
        <v>842</v>
      </c>
      <c r="G244" s="221" t="s">
        <v>843</v>
      </c>
      <c r="H244" s="222">
        <v>1</v>
      </c>
      <c r="I244" s="223"/>
      <c r="J244" s="224">
        <f>ROUND(I244*H244,2)</f>
        <v>0</v>
      </c>
      <c r="K244" s="220" t="s">
        <v>164</v>
      </c>
      <c r="L244" s="43"/>
      <c r="M244" s="225" t="s">
        <v>1</v>
      </c>
      <c r="N244" s="226" t="s">
        <v>44</v>
      </c>
      <c r="O244" s="90"/>
      <c r="P244" s="227">
        <f>O244*H244</f>
        <v>0</v>
      </c>
      <c r="Q244" s="227">
        <v>0.0088</v>
      </c>
      <c r="R244" s="227">
        <f>Q244*H244</f>
        <v>0.0088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635</v>
      </c>
      <c r="AT244" s="229" t="s">
        <v>160</v>
      </c>
      <c r="AU244" s="229" t="s">
        <v>89</v>
      </c>
      <c r="AY244" s="16" t="s">
        <v>157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635</v>
      </c>
      <c r="BM244" s="229" t="s">
        <v>972</v>
      </c>
    </row>
    <row r="245" spans="1:47" s="2" customFormat="1" ht="12">
      <c r="A245" s="37"/>
      <c r="B245" s="38"/>
      <c r="C245" s="39"/>
      <c r="D245" s="231" t="s">
        <v>166</v>
      </c>
      <c r="E245" s="39"/>
      <c r="F245" s="232" t="s">
        <v>845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166</v>
      </c>
      <c r="AU245" s="16" t="s">
        <v>89</v>
      </c>
    </row>
    <row r="246" spans="1:65" s="2" customFormat="1" ht="24.15" customHeight="1">
      <c r="A246" s="37"/>
      <c r="B246" s="38"/>
      <c r="C246" s="218" t="s">
        <v>495</v>
      </c>
      <c r="D246" s="218" t="s">
        <v>160</v>
      </c>
      <c r="E246" s="219" t="s">
        <v>973</v>
      </c>
      <c r="F246" s="220" t="s">
        <v>974</v>
      </c>
      <c r="G246" s="221" t="s">
        <v>327</v>
      </c>
      <c r="H246" s="222">
        <v>2</v>
      </c>
      <c r="I246" s="223"/>
      <c r="J246" s="224">
        <f>ROUND(I246*H246,2)</f>
        <v>0</v>
      </c>
      <c r="K246" s="220" t="s">
        <v>164</v>
      </c>
      <c r="L246" s="43"/>
      <c r="M246" s="225" t="s">
        <v>1</v>
      </c>
      <c r="N246" s="226" t="s">
        <v>44</v>
      </c>
      <c r="O246" s="90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9" t="s">
        <v>635</v>
      </c>
      <c r="AT246" s="229" t="s">
        <v>160</v>
      </c>
      <c r="AU246" s="229" t="s">
        <v>89</v>
      </c>
      <c r="AY246" s="16" t="s">
        <v>157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6" t="s">
        <v>87</v>
      </c>
      <c r="BK246" s="230">
        <f>ROUND(I246*H246,2)</f>
        <v>0</v>
      </c>
      <c r="BL246" s="16" t="s">
        <v>635</v>
      </c>
      <c r="BM246" s="229" t="s">
        <v>975</v>
      </c>
    </row>
    <row r="247" spans="1:47" s="2" customFormat="1" ht="12">
      <c r="A247" s="37"/>
      <c r="B247" s="38"/>
      <c r="C247" s="39"/>
      <c r="D247" s="231" t="s">
        <v>166</v>
      </c>
      <c r="E247" s="39"/>
      <c r="F247" s="232" t="s">
        <v>976</v>
      </c>
      <c r="G247" s="39"/>
      <c r="H247" s="39"/>
      <c r="I247" s="233"/>
      <c r="J247" s="39"/>
      <c r="K247" s="39"/>
      <c r="L247" s="43"/>
      <c r="M247" s="234"/>
      <c r="N247" s="235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166</v>
      </c>
      <c r="AU247" s="16" t="s">
        <v>89</v>
      </c>
    </row>
    <row r="248" spans="1:51" s="13" customFormat="1" ht="12">
      <c r="A248" s="13"/>
      <c r="B248" s="236"/>
      <c r="C248" s="237"/>
      <c r="D248" s="231" t="s">
        <v>168</v>
      </c>
      <c r="E248" s="238" t="s">
        <v>279</v>
      </c>
      <c r="F248" s="239" t="s">
        <v>89</v>
      </c>
      <c r="G248" s="237"/>
      <c r="H248" s="240">
        <v>2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168</v>
      </c>
      <c r="AU248" s="246" t="s">
        <v>89</v>
      </c>
      <c r="AV248" s="13" t="s">
        <v>89</v>
      </c>
      <c r="AW248" s="13" t="s">
        <v>36</v>
      </c>
      <c r="AX248" s="13" t="s">
        <v>87</v>
      </c>
      <c r="AY248" s="246" t="s">
        <v>157</v>
      </c>
    </row>
    <row r="249" spans="1:65" s="2" customFormat="1" ht="24.15" customHeight="1">
      <c r="A249" s="37"/>
      <c r="B249" s="38"/>
      <c r="C249" s="218" t="s">
        <v>501</v>
      </c>
      <c r="D249" s="218" t="s">
        <v>160</v>
      </c>
      <c r="E249" s="219" t="s">
        <v>977</v>
      </c>
      <c r="F249" s="220" t="s">
        <v>978</v>
      </c>
      <c r="G249" s="221" t="s">
        <v>327</v>
      </c>
      <c r="H249" s="222">
        <v>2</v>
      </c>
      <c r="I249" s="223"/>
      <c r="J249" s="224">
        <f>ROUND(I249*H249,2)</f>
        <v>0</v>
      </c>
      <c r="K249" s="220" t="s">
        <v>164</v>
      </c>
      <c r="L249" s="43"/>
      <c r="M249" s="225" t="s">
        <v>1</v>
      </c>
      <c r="N249" s="226" t="s">
        <v>44</v>
      </c>
      <c r="O249" s="90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9" t="s">
        <v>635</v>
      </c>
      <c r="AT249" s="229" t="s">
        <v>160</v>
      </c>
      <c r="AU249" s="229" t="s">
        <v>89</v>
      </c>
      <c r="AY249" s="16" t="s">
        <v>157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6" t="s">
        <v>87</v>
      </c>
      <c r="BK249" s="230">
        <f>ROUND(I249*H249,2)</f>
        <v>0</v>
      </c>
      <c r="BL249" s="16" t="s">
        <v>635</v>
      </c>
      <c r="BM249" s="229" t="s">
        <v>979</v>
      </c>
    </row>
    <row r="250" spans="1:47" s="2" customFormat="1" ht="12">
      <c r="A250" s="37"/>
      <c r="B250" s="38"/>
      <c r="C250" s="39"/>
      <c r="D250" s="231" t="s">
        <v>166</v>
      </c>
      <c r="E250" s="39"/>
      <c r="F250" s="232" t="s">
        <v>980</v>
      </c>
      <c r="G250" s="39"/>
      <c r="H250" s="39"/>
      <c r="I250" s="233"/>
      <c r="J250" s="39"/>
      <c r="K250" s="39"/>
      <c r="L250" s="43"/>
      <c r="M250" s="234"/>
      <c r="N250" s="235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166</v>
      </c>
      <c r="AU250" s="16" t="s">
        <v>89</v>
      </c>
    </row>
    <row r="251" spans="1:51" s="13" customFormat="1" ht="12">
      <c r="A251" s="13"/>
      <c r="B251" s="236"/>
      <c r="C251" s="237"/>
      <c r="D251" s="231" t="s">
        <v>168</v>
      </c>
      <c r="E251" s="238" t="s">
        <v>1</v>
      </c>
      <c r="F251" s="239" t="s">
        <v>279</v>
      </c>
      <c r="G251" s="237"/>
      <c r="H251" s="240">
        <v>2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168</v>
      </c>
      <c r="AU251" s="246" t="s">
        <v>89</v>
      </c>
      <c r="AV251" s="13" t="s">
        <v>89</v>
      </c>
      <c r="AW251" s="13" t="s">
        <v>36</v>
      </c>
      <c r="AX251" s="13" t="s">
        <v>87</v>
      </c>
      <c r="AY251" s="246" t="s">
        <v>157</v>
      </c>
    </row>
    <row r="252" spans="1:65" s="2" customFormat="1" ht="16.5" customHeight="1">
      <c r="A252" s="37"/>
      <c r="B252" s="38"/>
      <c r="C252" s="218" t="s">
        <v>506</v>
      </c>
      <c r="D252" s="218" t="s">
        <v>160</v>
      </c>
      <c r="E252" s="219" t="s">
        <v>857</v>
      </c>
      <c r="F252" s="220" t="s">
        <v>858</v>
      </c>
      <c r="G252" s="221" t="s">
        <v>327</v>
      </c>
      <c r="H252" s="222">
        <v>2</v>
      </c>
      <c r="I252" s="223"/>
      <c r="J252" s="224">
        <f>ROUND(I252*H252,2)</f>
        <v>0</v>
      </c>
      <c r="K252" s="220" t="s">
        <v>164</v>
      </c>
      <c r="L252" s="43"/>
      <c r="M252" s="225" t="s">
        <v>1</v>
      </c>
      <c r="N252" s="226" t="s">
        <v>44</v>
      </c>
      <c r="O252" s="90"/>
      <c r="P252" s="227">
        <f>O252*H252</f>
        <v>0</v>
      </c>
      <c r="Q252" s="227">
        <v>9E-05</v>
      </c>
      <c r="R252" s="227">
        <f>Q252*H252</f>
        <v>0.00018</v>
      </c>
      <c r="S252" s="227">
        <v>0</v>
      </c>
      <c r="T252" s="228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9" t="s">
        <v>635</v>
      </c>
      <c r="AT252" s="229" t="s">
        <v>160</v>
      </c>
      <c r="AU252" s="229" t="s">
        <v>89</v>
      </c>
      <c r="AY252" s="16" t="s">
        <v>157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6" t="s">
        <v>87</v>
      </c>
      <c r="BK252" s="230">
        <f>ROUND(I252*H252,2)</f>
        <v>0</v>
      </c>
      <c r="BL252" s="16" t="s">
        <v>635</v>
      </c>
      <c r="BM252" s="229" t="s">
        <v>981</v>
      </c>
    </row>
    <row r="253" spans="1:47" s="2" customFormat="1" ht="12">
      <c r="A253" s="37"/>
      <c r="B253" s="38"/>
      <c r="C253" s="39"/>
      <c r="D253" s="231" t="s">
        <v>166</v>
      </c>
      <c r="E253" s="39"/>
      <c r="F253" s="232" t="s">
        <v>860</v>
      </c>
      <c r="G253" s="39"/>
      <c r="H253" s="39"/>
      <c r="I253" s="233"/>
      <c r="J253" s="39"/>
      <c r="K253" s="39"/>
      <c r="L253" s="43"/>
      <c r="M253" s="234"/>
      <c r="N253" s="235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166</v>
      </c>
      <c r="AU253" s="16" t="s">
        <v>89</v>
      </c>
    </row>
    <row r="254" spans="1:51" s="13" customFormat="1" ht="12">
      <c r="A254" s="13"/>
      <c r="B254" s="236"/>
      <c r="C254" s="237"/>
      <c r="D254" s="231" t="s">
        <v>168</v>
      </c>
      <c r="E254" s="238" t="s">
        <v>1</v>
      </c>
      <c r="F254" s="239" t="s">
        <v>279</v>
      </c>
      <c r="G254" s="237"/>
      <c r="H254" s="240">
        <v>2</v>
      </c>
      <c r="I254" s="241"/>
      <c r="J254" s="237"/>
      <c r="K254" s="237"/>
      <c r="L254" s="242"/>
      <c r="M254" s="272"/>
      <c r="N254" s="273"/>
      <c r="O254" s="273"/>
      <c r="P254" s="273"/>
      <c r="Q254" s="273"/>
      <c r="R254" s="273"/>
      <c r="S254" s="273"/>
      <c r="T254" s="27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168</v>
      </c>
      <c r="AU254" s="246" t="s">
        <v>89</v>
      </c>
      <c r="AV254" s="13" t="s">
        <v>89</v>
      </c>
      <c r="AW254" s="13" t="s">
        <v>36</v>
      </c>
      <c r="AX254" s="13" t="s">
        <v>87</v>
      </c>
      <c r="AY254" s="246" t="s">
        <v>157</v>
      </c>
    </row>
    <row r="255" spans="1:31" s="2" customFormat="1" ht="6.95" customHeight="1">
      <c r="A255" s="37"/>
      <c r="B255" s="65"/>
      <c r="C255" s="66"/>
      <c r="D255" s="66"/>
      <c r="E255" s="66"/>
      <c r="F255" s="66"/>
      <c r="G255" s="66"/>
      <c r="H255" s="66"/>
      <c r="I255" s="66"/>
      <c r="J255" s="66"/>
      <c r="K255" s="66"/>
      <c r="L255" s="43"/>
      <c r="M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</sheetData>
  <sheetProtection password="CC35" sheet="1" objects="1" scenarios="1" formatColumns="0" formatRows="0" autoFilter="0"/>
  <autoFilter ref="C123:K25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  <c r="AZ2" s="135" t="s">
        <v>982</v>
      </c>
      <c r="BA2" s="135" t="s">
        <v>1</v>
      </c>
      <c r="BB2" s="135" t="s">
        <v>1</v>
      </c>
      <c r="BC2" s="135" t="s">
        <v>127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983</v>
      </c>
      <c r="BA3" s="135" t="s">
        <v>1</v>
      </c>
      <c r="BB3" s="135" t="s">
        <v>1</v>
      </c>
      <c r="BC3" s="135" t="s">
        <v>318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984</v>
      </c>
      <c r="BA4" s="135" t="s">
        <v>1</v>
      </c>
      <c r="BB4" s="135" t="s">
        <v>1</v>
      </c>
      <c r="BC4" s="135" t="s">
        <v>130</v>
      </c>
      <c r="BD4" s="135" t="s">
        <v>89</v>
      </c>
    </row>
    <row r="5" spans="2:56" s="1" customFormat="1" ht="6.95" customHeight="1">
      <c r="B5" s="19"/>
      <c r="L5" s="19"/>
      <c r="AZ5" s="135" t="s">
        <v>985</v>
      </c>
      <c r="BA5" s="135" t="s">
        <v>1</v>
      </c>
      <c r="BB5" s="135" t="s">
        <v>1</v>
      </c>
      <c r="BC5" s="135" t="s">
        <v>986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97</v>
      </c>
      <c r="BA6" s="135" t="s">
        <v>1</v>
      </c>
      <c r="BB6" s="135" t="s">
        <v>1</v>
      </c>
      <c r="BC6" s="135" t="s">
        <v>158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987</v>
      </c>
      <c r="BA7" s="135" t="s">
        <v>1</v>
      </c>
      <c r="BB7" s="135" t="s">
        <v>1</v>
      </c>
      <c r="BC7" s="135" t="s">
        <v>988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989</v>
      </c>
      <c r="BA8" s="135" t="s">
        <v>1</v>
      </c>
      <c r="BB8" s="135" t="s">
        <v>1</v>
      </c>
      <c r="BC8" s="135" t="s">
        <v>990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991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885</v>
      </c>
      <c r="BA9" s="135" t="s">
        <v>1</v>
      </c>
      <c r="BB9" s="135" t="s">
        <v>1</v>
      </c>
      <c r="BC9" s="135" t="s">
        <v>992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993</v>
      </c>
      <c r="BA10" s="135" t="s">
        <v>1</v>
      </c>
      <c r="BB10" s="135" t="s">
        <v>1</v>
      </c>
      <c r="BC10" s="135" t="s">
        <v>994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995</v>
      </c>
      <c r="BA11" s="135" t="s">
        <v>1</v>
      </c>
      <c r="BB11" s="135" t="s">
        <v>1</v>
      </c>
      <c r="BC11" s="135" t="s">
        <v>996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213</v>
      </c>
      <c r="BA12" s="135" t="s">
        <v>1</v>
      </c>
      <c r="BB12" s="135" t="s">
        <v>1</v>
      </c>
      <c r="BC12" s="135" t="s">
        <v>997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998</v>
      </c>
      <c r="BA13" s="135" t="s">
        <v>1</v>
      </c>
      <c r="BB13" s="135" t="s">
        <v>1</v>
      </c>
      <c r="BC13" s="135" t="s">
        <v>643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999</v>
      </c>
      <c r="BA14" s="135" t="s">
        <v>1</v>
      </c>
      <c r="BB14" s="135" t="s">
        <v>1</v>
      </c>
      <c r="BC14" s="135" t="s">
        <v>1000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1001</v>
      </c>
      <c r="BA15" s="135" t="s">
        <v>1</v>
      </c>
      <c r="BB15" s="135" t="s">
        <v>1</v>
      </c>
      <c r="BC15" s="135" t="s">
        <v>1002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1003</v>
      </c>
      <c r="BA16" s="135" t="s">
        <v>1</v>
      </c>
      <c r="BB16" s="135" t="s">
        <v>1</v>
      </c>
      <c r="BC16" s="135" t="s">
        <v>445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1004</v>
      </c>
      <c r="BA17" s="135" t="s">
        <v>1</v>
      </c>
      <c r="BB17" s="135" t="s">
        <v>1</v>
      </c>
      <c r="BC17" s="135" t="s">
        <v>427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1005</v>
      </c>
      <c r="BA18" s="135" t="s">
        <v>1</v>
      </c>
      <c r="BB18" s="135" t="s">
        <v>1</v>
      </c>
      <c r="BC18" s="135" t="s">
        <v>856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1006</v>
      </c>
      <c r="BA19" s="135" t="s">
        <v>1</v>
      </c>
      <c r="BB19" s="135" t="s">
        <v>1</v>
      </c>
      <c r="BC19" s="135" t="s">
        <v>1007</v>
      </c>
      <c r="BD19" s="135" t="s">
        <v>89</v>
      </c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ROUND((SUM(BE125:BE265)),2)</f>
        <v>0</v>
      </c>
      <c r="G33" s="37"/>
      <c r="H33" s="37"/>
      <c r="I33" s="155">
        <v>0.21</v>
      </c>
      <c r="J33" s="154">
        <f>ROUND(((SUM(BE125:BE265))*I33),2)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ROUND((SUM(BF125:BF265)),2)</f>
        <v>0</v>
      </c>
      <c r="G34" s="37"/>
      <c r="H34" s="37"/>
      <c r="I34" s="155">
        <v>0.15</v>
      </c>
      <c r="J34" s="154">
        <f>ROUND(((SUM(BF125:BF265))*I34),2)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ROUND((SUM(BG125:BG265)),2)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ROUND((SUM(BH125:BH265)),2)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ROUND((SUM(BI125:BI265)),2)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431 - VO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288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1008</v>
      </c>
      <c r="E100" s="182"/>
      <c r="F100" s="182"/>
      <c r="G100" s="182"/>
      <c r="H100" s="182"/>
      <c r="I100" s="182"/>
      <c r="J100" s="183">
        <f>J141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1009</v>
      </c>
      <c r="E101" s="188"/>
      <c r="F101" s="188"/>
      <c r="G101" s="188"/>
      <c r="H101" s="188"/>
      <c r="I101" s="188"/>
      <c r="J101" s="189">
        <f>J142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290</v>
      </c>
      <c r="E102" s="182"/>
      <c r="F102" s="182"/>
      <c r="G102" s="182"/>
      <c r="H102" s="182"/>
      <c r="I102" s="182"/>
      <c r="J102" s="183">
        <f>J161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1010</v>
      </c>
      <c r="E103" s="188"/>
      <c r="F103" s="188"/>
      <c r="G103" s="188"/>
      <c r="H103" s="188"/>
      <c r="I103" s="188"/>
      <c r="J103" s="189">
        <f>J162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1011</v>
      </c>
      <c r="E104" s="188"/>
      <c r="F104" s="188"/>
      <c r="G104" s="188"/>
      <c r="H104" s="188"/>
      <c r="I104" s="188"/>
      <c r="J104" s="189">
        <f>J200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291</v>
      </c>
      <c r="E105" s="188"/>
      <c r="F105" s="188"/>
      <c r="G105" s="188"/>
      <c r="H105" s="188"/>
      <c r="I105" s="188"/>
      <c r="J105" s="189">
        <f>J205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142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4" t="str">
        <f>E7</f>
        <v>Ostrov, ulice Odborů - Řešení dopravy v klidu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115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SO 431 - VO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Ostrov</v>
      </c>
      <c r="G119" s="39"/>
      <c r="H119" s="39"/>
      <c r="I119" s="31" t="s">
        <v>22</v>
      </c>
      <c r="J119" s="78" t="str">
        <f>IF(J12="","",J12)</f>
        <v>10. 5. 2022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Ostrov</v>
      </c>
      <c r="G121" s="39"/>
      <c r="H121" s="39"/>
      <c r="I121" s="31" t="s">
        <v>32</v>
      </c>
      <c r="J121" s="35" t="str">
        <f>E21</f>
        <v>Ing. Igor Hrazdil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31" t="s">
        <v>37</v>
      </c>
      <c r="J122" s="35" t="str">
        <f>E24</f>
        <v>Ing. Igor Hrazdil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1"/>
      <c r="B124" s="192"/>
      <c r="C124" s="193" t="s">
        <v>143</v>
      </c>
      <c r="D124" s="194" t="s">
        <v>64</v>
      </c>
      <c r="E124" s="194" t="s">
        <v>60</v>
      </c>
      <c r="F124" s="194" t="s">
        <v>61</v>
      </c>
      <c r="G124" s="194" t="s">
        <v>144</v>
      </c>
      <c r="H124" s="194" t="s">
        <v>145</v>
      </c>
      <c r="I124" s="194" t="s">
        <v>146</v>
      </c>
      <c r="J124" s="194" t="s">
        <v>137</v>
      </c>
      <c r="K124" s="195" t="s">
        <v>147</v>
      </c>
      <c r="L124" s="196"/>
      <c r="M124" s="99" t="s">
        <v>1</v>
      </c>
      <c r="N124" s="100" t="s">
        <v>43</v>
      </c>
      <c r="O124" s="100" t="s">
        <v>148</v>
      </c>
      <c r="P124" s="100" t="s">
        <v>149</v>
      </c>
      <c r="Q124" s="100" t="s">
        <v>150</v>
      </c>
      <c r="R124" s="100" t="s">
        <v>151</v>
      </c>
      <c r="S124" s="100" t="s">
        <v>152</v>
      </c>
      <c r="T124" s="101" t="s">
        <v>153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7"/>
      <c r="B125" s="38"/>
      <c r="C125" s="106" t="s">
        <v>154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P126+P141+P161</f>
        <v>0</v>
      </c>
      <c r="Q125" s="103"/>
      <c r="R125" s="199">
        <f>R126+R141+R161</f>
        <v>64.59589999999999</v>
      </c>
      <c r="S125" s="103"/>
      <c r="T125" s="200">
        <f>T126+T141+T161</f>
        <v>4.312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139</v>
      </c>
      <c r="BK125" s="201">
        <f>BK126+BK141+BK161</f>
        <v>0</v>
      </c>
    </row>
    <row r="126" spans="1:63" s="12" customFormat="1" ht="25.9" customHeight="1">
      <c r="A126" s="12"/>
      <c r="B126" s="202"/>
      <c r="C126" s="203"/>
      <c r="D126" s="204" t="s">
        <v>78</v>
      </c>
      <c r="E126" s="205" t="s">
        <v>155</v>
      </c>
      <c r="F126" s="205" t="s">
        <v>156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P127+P134</f>
        <v>0</v>
      </c>
      <c r="Q126" s="210"/>
      <c r="R126" s="211">
        <f>R127+R134</f>
        <v>0</v>
      </c>
      <c r="S126" s="210"/>
      <c r="T126" s="212">
        <f>T127+T134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87</v>
      </c>
      <c r="AT126" s="214" t="s">
        <v>78</v>
      </c>
      <c r="AU126" s="214" t="s">
        <v>79</v>
      </c>
      <c r="AY126" s="213" t="s">
        <v>157</v>
      </c>
      <c r="BK126" s="215">
        <f>BK127+BK134</f>
        <v>0</v>
      </c>
    </row>
    <row r="127" spans="1:63" s="12" customFormat="1" ht="22.8" customHeight="1">
      <c r="A127" s="12"/>
      <c r="B127" s="202"/>
      <c r="C127" s="203"/>
      <c r="D127" s="204" t="s">
        <v>78</v>
      </c>
      <c r="E127" s="216" t="s">
        <v>87</v>
      </c>
      <c r="F127" s="216" t="s">
        <v>292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SUM(P128:P133)</f>
        <v>0</v>
      </c>
      <c r="Q127" s="210"/>
      <c r="R127" s="211">
        <f>SUM(R128:R133)</f>
        <v>0</v>
      </c>
      <c r="S127" s="210"/>
      <c r="T127" s="212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87</v>
      </c>
      <c r="AT127" s="214" t="s">
        <v>78</v>
      </c>
      <c r="AU127" s="214" t="s">
        <v>87</v>
      </c>
      <c r="AY127" s="213" t="s">
        <v>157</v>
      </c>
      <c r="BK127" s="215">
        <f>SUM(BK128:BK133)</f>
        <v>0</v>
      </c>
    </row>
    <row r="128" spans="1:65" s="2" customFormat="1" ht="37.8" customHeight="1">
      <c r="A128" s="37"/>
      <c r="B128" s="38"/>
      <c r="C128" s="218" t="s">
        <v>87</v>
      </c>
      <c r="D128" s="218" t="s">
        <v>160</v>
      </c>
      <c r="E128" s="219" t="s">
        <v>347</v>
      </c>
      <c r="F128" s="220" t="s">
        <v>348</v>
      </c>
      <c r="G128" s="221" t="s">
        <v>337</v>
      </c>
      <c r="H128" s="222">
        <v>1.064</v>
      </c>
      <c r="I128" s="223"/>
      <c r="J128" s="224">
        <f>ROUND(I128*H128,2)</f>
        <v>0</v>
      </c>
      <c r="K128" s="220" t="s">
        <v>164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111</v>
      </c>
      <c r="AT128" s="229" t="s">
        <v>160</v>
      </c>
      <c r="AU128" s="229" t="s">
        <v>89</v>
      </c>
      <c r="AY128" s="16" t="s">
        <v>157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111</v>
      </c>
      <c r="BM128" s="229" t="s">
        <v>1012</v>
      </c>
    </row>
    <row r="129" spans="1:47" s="2" customFormat="1" ht="12">
      <c r="A129" s="37"/>
      <c r="B129" s="38"/>
      <c r="C129" s="39"/>
      <c r="D129" s="231" t="s">
        <v>166</v>
      </c>
      <c r="E129" s="39"/>
      <c r="F129" s="232" t="s">
        <v>350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166</v>
      </c>
      <c r="AU129" s="16" t="s">
        <v>89</v>
      </c>
    </row>
    <row r="130" spans="1:51" s="13" customFormat="1" ht="12">
      <c r="A130" s="13"/>
      <c r="B130" s="236"/>
      <c r="C130" s="237"/>
      <c r="D130" s="231" t="s">
        <v>168</v>
      </c>
      <c r="E130" s="238" t="s">
        <v>213</v>
      </c>
      <c r="F130" s="239" t="s">
        <v>1013</v>
      </c>
      <c r="G130" s="237"/>
      <c r="H130" s="240">
        <v>1.064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168</v>
      </c>
      <c r="AU130" s="246" t="s">
        <v>89</v>
      </c>
      <c r="AV130" s="13" t="s">
        <v>89</v>
      </c>
      <c r="AW130" s="13" t="s">
        <v>36</v>
      </c>
      <c r="AX130" s="13" t="s">
        <v>87</v>
      </c>
      <c r="AY130" s="246" t="s">
        <v>157</v>
      </c>
    </row>
    <row r="131" spans="1:65" s="2" customFormat="1" ht="44.25" customHeight="1">
      <c r="A131" s="37"/>
      <c r="B131" s="38"/>
      <c r="C131" s="218" t="s">
        <v>89</v>
      </c>
      <c r="D131" s="218" t="s">
        <v>160</v>
      </c>
      <c r="E131" s="219" t="s">
        <v>353</v>
      </c>
      <c r="F131" s="220" t="s">
        <v>354</v>
      </c>
      <c r="G131" s="221" t="s">
        <v>337</v>
      </c>
      <c r="H131" s="222">
        <v>1.064</v>
      </c>
      <c r="I131" s="223"/>
      <c r="J131" s="224">
        <f>ROUND(I131*H131,2)</f>
        <v>0</v>
      </c>
      <c r="K131" s="220" t="s">
        <v>164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111</v>
      </c>
      <c r="AT131" s="229" t="s">
        <v>160</v>
      </c>
      <c r="AU131" s="229" t="s">
        <v>89</v>
      </c>
      <c r="AY131" s="16" t="s">
        <v>157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111</v>
      </c>
      <c r="BM131" s="229" t="s">
        <v>1014</v>
      </c>
    </row>
    <row r="132" spans="1:47" s="2" customFormat="1" ht="12">
      <c r="A132" s="37"/>
      <c r="B132" s="38"/>
      <c r="C132" s="39"/>
      <c r="D132" s="231" t="s">
        <v>166</v>
      </c>
      <c r="E132" s="39"/>
      <c r="F132" s="232" t="s">
        <v>356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166</v>
      </c>
      <c r="AU132" s="16" t="s">
        <v>89</v>
      </c>
    </row>
    <row r="133" spans="1:51" s="13" customFormat="1" ht="12">
      <c r="A133" s="13"/>
      <c r="B133" s="236"/>
      <c r="C133" s="237"/>
      <c r="D133" s="231" t="s">
        <v>168</v>
      </c>
      <c r="E133" s="238" t="s">
        <v>1</v>
      </c>
      <c r="F133" s="239" t="s">
        <v>357</v>
      </c>
      <c r="G133" s="237"/>
      <c r="H133" s="240">
        <v>1.064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168</v>
      </c>
      <c r="AU133" s="246" t="s">
        <v>89</v>
      </c>
      <c r="AV133" s="13" t="s">
        <v>89</v>
      </c>
      <c r="AW133" s="13" t="s">
        <v>36</v>
      </c>
      <c r="AX133" s="13" t="s">
        <v>87</v>
      </c>
      <c r="AY133" s="246" t="s">
        <v>157</v>
      </c>
    </row>
    <row r="134" spans="1:63" s="12" customFormat="1" ht="22.8" customHeight="1">
      <c r="A134" s="12"/>
      <c r="B134" s="202"/>
      <c r="C134" s="203"/>
      <c r="D134" s="204" t="s">
        <v>78</v>
      </c>
      <c r="E134" s="216" t="s">
        <v>788</v>
      </c>
      <c r="F134" s="216" t="s">
        <v>789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SUM(P135:P140)</f>
        <v>0</v>
      </c>
      <c r="Q134" s="210"/>
      <c r="R134" s="211">
        <f>SUM(R135:R140)</f>
        <v>0</v>
      </c>
      <c r="S134" s="210"/>
      <c r="T134" s="212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87</v>
      </c>
      <c r="AT134" s="214" t="s">
        <v>78</v>
      </c>
      <c r="AU134" s="214" t="s">
        <v>87</v>
      </c>
      <c r="AY134" s="213" t="s">
        <v>157</v>
      </c>
      <c r="BK134" s="215">
        <f>SUM(BK135:BK140)</f>
        <v>0</v>
      </c>
    </row>
    <row r="135" spans="1:65" s="2" customFormat="1" ht="37.8" customHeight="1">
      <c r="A135" s="37"/>
      <c r="B135" s="38"/>
      <c r="C135" s="218" t="s">
        <v>127</v>
      </c>
      <c r="D135" s="218" t="s">
        <v>160</v>
      </c>
      <c r="E135" s="219" t="s">
        <v>791</v>
      </c>
      <c r="F135" s="220" t="s">
        <v>792</v>
      </c>
      <c r="G135" s="221" t="s">
        <v>793</v>
      </c>
      <c r="H135" s="222">
        <v>4.312</v>
      </c>
      <c r="I135" s="223"/>
      <c r="J135" s="224">
        <f>ROUND(I135*H135,2)</f>
        <v>0</v>
      </c>
      <c r="K135" s="220" t="s">
        <v>164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111</v>
      </c>
      <c r="AT135" s="229" t="s">
        <v>160</v>
      </c>
      <c r="AU135" s="229" t="s">
        <v>89</v>
      </c>
      <c r="AY135" s="16" t="s">
        <v>157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111</v>
      </c>
      <c r="BM135" s="229" t="s">
        <v>1015</v>
      </c>
    </row>
    <row r="136" spans="1:47" s="2" customFormat="1" ht="12">
      <c r="A136" s="37"/>
      <c r="B136" s="38"/>
      <c r="C136" s="39"/>
      <c r="D136" s="231" t="s">
        <v>166</v>
      </c>
      <c r="E136" s="39"/>
      <c r="F136" s="232" t="s">
        <v>795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166</v>
      </c>
      <c r="AU136" s="16" t="s">
        <v>89</v>
      </c>
    </row>
    <row r="137" spans="1:51" s="13" customFormat="1" ht="12">
      <c r="A137" s="13"/>
      <c r="B137" s="236"/>
      <c r="C137" s="237"/>
      <c r="D137" s="231" t="s">
        <v>168</v>
      </c>
      <c r="E137" s="238" t="s">
        <v>1</v>
      </c>
      <c r="F137" s="239" t="s">
        <v>885</v>
      </c>
      <c r="G137" s="237"/>
      <c r="H137" s="240">
        <v>4.312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168</v>
      </c>
      <c r="AU137" s="246" t="s">
        <v>89</v>
      </c>
      <c r="AV137" s="13" t="s">
        <v>89</v>
      </c>
      <c r="AW137" s="13" t="s">
        <v>36</v>
      </c>
      <c r="AX137" s="13" t="s">
        <v>87</v>
      </c>
      <c r="AY137" s="246" t="s">
        <v>157</v>
      </c>
    </row>
    <row r="138" spans="1:65" s="2" customFormat="1" ht="44.25" customHeight="1">
      <c r="A138" s="37"/>
      <c r="B138" s="38"/>
      <c r="C138" s="218" t="s">
        <v>111</v>
      </c>
      <c r="D138" s="218" t="s">
        <v>160</v>
      </c>
      <c r="E138" s="219" t="s">
        <v>797</v>
      </c>
      <c r="F138" s="220" t="s">
        <v>798</v>
      </c>
      <c r="G138" s="221" t="s">
        <v>793</v>
      </c>
      <c r="H138" s="222">
        <v>1.809</v>
      </c>
      <c r="I138" s="223"/>
      <c r="J138" s="224">
        <f>ROUND(I138*H138,2)</f>
        <v>0</v>
      </c>
      <c r="K138" s="220" t="s">
        <v>164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111</v>
      </c>
      <c r="AT138" s="229" t="s">
        <v>160</v>
      </c>
      <c r="AU138" s="229" t="s">
        <v>89</v>
      </c>
      <c r="AY138" s="16" t="s">
        <v>157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111</v>
      </c>
      <c r="BM138" s="229" t="s">
        <v>1016</v>
      </c>
    </row>
    <row r="139" spans="1:47" s="2" customFormat="1" ht="12">
      <c r="A139" s="37"/>
      <c r="B139" s="38"/>
      <c r="C139" s="39"/>
      <c r="D139" s="231" t="s">
        <v>166</v>
      </c>
      <c r="E139" s="39"/>
      <c r="F139" s="232" t="s">
        <v>798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166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168</v>
      </c>
      <c r="E140" s="238" t="s">
        <v>1</v>
      </c>
      <c r="F140" s="239" t="s">
        <v>1017</v>
      </c>
      <c r="G140" s="237"/>
      <c r="H140" s="240">
        <v>1.809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168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157</v>
      </c>
    </row>
    <row r="141" spans="1:63" s="12" customFormat="1" ht="25.9" customHeight="1">
      <c r="A141" s="12"/>
      <c r="B141" s="202"/>
      <c r="C141" s="203"/>
      <c r="D141" s="204" t="s">
        <v>78</v>
      </c>
      <c r="E141" s="205" t="s">
        <v>1018</v>
      </c>
      <c r="F141" s="205" t="s">
        <v>1019</v>
      </c>
      <c r="G141" s="203"/>
      <c r="H141" s="203"/>
      <c r="I141" s="206"/>
      <c r="J141" s="207">
        <f>BK141</f>
        <v>0</v>
      </c>
      <c r="K141" s="203"/>
      <c r="L141" s="208"/>
      <c r="M141" s="209"/>
      <c r="N141" s="210"/>
      <c r="O141" s="210"/>
      <c r="P141" s="211">
        <f>P142</f>
        <v>0</v>
      </c>
      <c r="Q141" s="210"/>
      <c r="R141" s="211">
        <f>R142</f>
        <v>0.30296000000000006</v>
      </c>
      <c r="S141" s="210"/>
      <c r="T141" s="212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89</v>
      </c>
      <c r="AT141" s="214" t="s">
        <v>78</v>
      </c>
      <c r="AU141" s="214" t="s">
        <v>79</v>
      </c>
      <c r="AY141" s="213" t="s">
        <v>157</v>
      </c>
      <c r="BK141" s="215">
        <f>BK142</f>
        <v>0</v>
      </c>
    </row>
    <row r="142" spans="1:63" s="12" customFormat="1" ht="22.8" customHeight="1">
      <c r="A142" s="12"/>
      <c r="B142" s="202"/>
      <c r="C142" s="203"/>
      <c r="D142" s="204" t="s">
        <v>78</v>
      </c>
      <c r="E142" s="216" t="s">
        <v>1020</v>
      </c>
      <c r="F142" s="216" t="s">
        <v>1021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SUM(P143:P160)</f>
        <v>0</v>
      </c>
      <c r="Q142" s="210"/>
      <c r="R142" s="211">
        <f>SUM(R143:R160)</f>
        <v>0.30296000000000006</v>
      </c>
      <c r="S142" s="210"/>
      <c r="T142" s="212">
        <f>SUM(T143:T160)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89</v>
      </c>
      <c r="AT142" s="214" t="s">
        <v>78</v>
      </c>
      <c r="AU142" s="214" t="s">
        <v>87</v>
      </c>
      <c r="AY142" s="213" t="s">
        <v>157</v>
      </c>
      <c r="BK142" s="215">
        <f>SUM(BK143:BK160)</f>
        <v>0</v>
      </c>
    </row>
    <row r="143" spans="1:65" s="2" customFormat="1" ht="24.15" customHeight="1">
      <c r="A143" s="37"/>
      <c r="B143" s="38"/>
      <c r="C143" s="218" t="s">
        <v>130</v>
      </c>
      <c r="D143" s="218" t="s">
        <v>160</v>
      </c>
      <c r="E143" s="219" t="s">
        <v>1022</v>
      </c>
      <c r="F143" s="220" t="s">
        <v>1023</v>
      </c>
      <c r="G143" s="221" t="s">
        <v>327</v>
      </c>
      <c r="H143" s="222">
        <v>66</v>
      </c>
      <c r="I143" s="223"/>
      <c r="J143" s="224">
        <f>ROUND(I143*H143,2)</f>
        <v>0</v>
      </c>
      <c r="K143" s="220" t="s">
        <v>164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377</v>
      </c>
      <c r="AT143" s="229" t="s">
        <v>160</v>
      </c>
      <c r="AU143" s="229" t="s">
        <v>89</v>
      </c>
      <c r="AY143" s="16" t="s">
        <v>157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377</v>
      </c>
      <c r="BM143" s="229" t="s">
        <v>1024</v>
      </c>
    </row>
    <row r="144" spans="1:47" s="2" customFormat="1" ht="12">
      <c r="A144" s="37"/>
      <c r="B144" s="38"/>
      <c r="C144" s="39"/>
      <c r="D144" s="231" t="s">
        <v>166</v>
      </c>
      <c r="E144" s="39"/>
      <c r="F144" s="232" t="s">
        <v>1025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89</v>
      </c>
    </row>
    <row r="145" spans="1:51" s="13" customFormat="1" ht="12">
      <c r="A145" s="13"/>
      <c r="B145" s="236"/>
      <c r="C145" s="237"/>
      <c r="D145" s="231" t="s">
        <v>168</v>
      </c>
      <c r="E145" s="238" t="s">
        <v>998</v>
      </c>
      <c r="F145" s="239" t="s">
        <v>1026</v>
      </c>
      <c r="G145" s="237"/>
      <c r="H145" s="240">
        <v>66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168</v>
      </c>
      <c r="AU145" s="246" t="s">
        <v>89</v>
      </c>
      <c r="AV145" s="13" t="s">
        <v>89</v>
      </c>
      <c r="AW145" s="13" t="s">
        <v>36</v>
      </c>
      <c r="AX145" s="13" t="s">
        <v>87</v>
      </c>
      <c r="AY145" s="246" t="s">
        <v>157</v>
      </c>
    </row>
    <row r="146" spans="1:65" s="2" customFormat="1" ht="24.15" customHeight="1">
      <c r="A146" s="37"/>
      <c r="B146" s="38"/>
      <c r="C146" s="262" t="s">
        <v>318</v>
      </c>
      <c r="D146" s="262" t="s">
        <v>440</v>
      </c>
      <c r="E146" s="263" t="s">
        <v>1027</v>
      </c>
      <c r="F146" s="264" t="s">
        <v>1028</v>
      </c>
      <c r="G146" s="265" t="s">
        <v>327</v>
      </c>
      <c r="H146" s="266">
        <v>66</v>
      </c>
      <c r="I146" s="267"/>
      <c r="J146" s="268">
        <f>ROUND(I146*H146,2)</f>
        <v>0</v>
      </c>
      <c r="K146" s="264" t="s">
        <v>164</v>
      </c>
      <c r="L146" s="269"/>
      <c r="M146" s="270" t="s">
        <v>1</v>
      </c>
      <c r="N146" s="271" t="s">
        <v>44</v>
      </c>
      <c r="O146" s="90"/>
      <c r="P146" s="227">
        <f>O146*H146</f>
        <v>0</v>
      </c>
      <c r="Q146" s="227">
        <v>0.00012</v>
      </c>
      <c r="R146" s="227">
        <f>Q146*H146</f>
        <v>0.00792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473</v>
      </c>
      <c r="AT146" s="229" t="s">
        <v>440</v>
      </c>
      <c r="AU146" s="229" t="s">
        <v>89</v>
      </c>
      <c r="AY146" s="16" t="s">
        <v>157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377</v>
      </c>
      <c r="BM146" s="229" t="s">
        <v>1029</v>
      </c>
    </row>
    <row r="147" spans="1:47" s="2" customFormat="1" ht="12">
      <c r="A147" s="37"/>
      <c r="B147" s="38"/>
      <c r="C147" s="39"/>
      <c r="D147" s="231" t="s">
        <v>166</v>
      </c>
      <c r="E147" s="39"/>
      <c r="F147" s="232" t="s">
        <v>1028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166</v>
      </c>
      <c r="AU147" s="16" t="s">
        <v>89</v>
      </c>
    </row>
    <row r="148" spans="1:51" s="13" customFormat="1" ht="12">
      <c r="A148" s="13"/>
      <c r="B148" s="236"/>
      <c r="C148" s="237"/>
      <c r="D148" s="231" t="s">
        <v>168</v>
      </c>
      <c r="E148" s="238" t="s">
        <v>1</v>
      </c>
      <c r="F148" s="239" t="s">
        <v>998</v>
      </c>
      <c r="G148" s="237"/>
      <c r="H148" s="240">
        <v>66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168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157</v>
      </c>
    </row>
    <row r="149" spans="1:65" s="2" customFormat="1" ht="24.15" customHeight="1">
      <c r="A149" s="37"/>
      <c r="B149" s="38"/>
      <c r="C149" s="218" t="s">
        <v>324</v>
      </c>
      <c r="D149" s="218" t="s">
        <v>160</v>
      </c>
      <c r="E149" s="219" t="s">
        <v>1030</v>
      </c>
      <c r="F149" s="220" t="s">
        <v>1031</v>
      </c>
      <c r="G149" s="221" t="s">
        <v>327</v>
      </c>
      <c r="H149" s="222">
        <v>381</v>
      </c>
      <c r="I149" s="223"/>
      <c r="J149" s="224">
        <f>ROUND(I149*H149,2)</f>
        <v>0</v>
      </c>
      <c r="K149" s="220" t="s">
        <v>164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377</v>
      </c>
      <c r="AT149" s="229" t="s">
        <v>160</v>
      </c>
      <c r="AU149" s="229" t="s">
        <v>89</v>
      </c>
      <c r="AY149" s="16" t="s">
        <v>157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377</v>
      </c>
      <c r="BM149" s="229" t="s">
        <v>1032</v>
      </c>
    </row>
    <row r="150" spans="1:47" s="2" customFormat="1" ht="12">
      <c r="A150" s="37"/>
      <c r="B150" s="38"/>
      <c r="C150" s="39"/>
      <c r="D150" s="231" t="s">
        <v>166</v>
      </c>
      <c r="E150" s="39"/>
      <c r="F150" s="232" t="s">
        <v>1033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166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168</v>
      </c>
      <c r="E151" s="238" t="s">
        <v>999</v>
      </c>
      <c r="F151" s="239" t="s">
        <v>1000</v>
      </c>
      <c r="G151" s="237"/>
      <c r="H151" s="240">
        <v>381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168</v>
      </c>
      <c r="AU151" s="246" t="s">
        <v>89</v>
      </c>
      <c r="AV151" s="13" t="s">
        <v>89</v>
      </c>
      <c r="AW151" s="13" t="s">
        <v>36</v>
      </c>
      <c r="AX151" s="13" t="s">
        <v>87</v>
      </c>
      <c r="AY151" s="246" t="s">
        <v>157</v>
      </c>
    </row>
    <row r="152" spans="1:65" s="2" customFormat="1" ht="24.15" customHeight="1">
      <c r="A152" s="37"/>
      <c r="B152" s="38"/>
      <c r="C152" s="262" t="s">
        <v>330</v>
      </c>
      <c r="D152" s="262" t="s">
        <v>440</v>
      </c>
      <c r="E152" s="263" t="s">
        <v>1034</v>
      </c>
      <c r="F152" s="264" t="s">
        <v>1035</v>
      </c>
      <c r="G152" s="265" t="s">
        <v>327</v>
      </c>
      <c r="H152" s="266">
        <v>381</v>
      </c>
      <c r="I152" s="267"/>
      <c r="J152" s="268">
        <f>ROUND(I152*H152,2)</f>
        <v>0</v>
      </c>
      <c r="K152" s="264" t="s">
        <v>164</v>
      </c>
      <c r="L152" s="269"/>
      <c r="M152" s="270" t="s">
        <v>1</v>
      </c>
      <c r="N152" s="271" t="s">
        <v>44</v>
      </c>
      <c r="O152" s="90"/>
      <c r="P152" s="227">
        <f>O152*H152</f>
        <v>0</v>
      </c>
      <c r="Q152" s="227">
        <v>0.00064</v>
      </c>
      <c r="R152" s="227">
        <f>Q152*H152</f>
        <v>0.24384000000000003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473</v>
      </c>
      <c r="AT152" s="229" t="s">
        <v>440</v>
      </c>
      <c r="AU152" s="229" t="s">
        <v>89</v>
      </c>
      <c r="AY152" s="16" t="s">
        <v>157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377</v>
      </c>
      <c r="BM152" s="229" t="s">
        <v>1036</v>
      </c>
    </row>
    <row r="153" spans="1:47" s="2" customFormat="1" ht="12">
      <c r="A153" s="37"/>
      <c r="B153" s="38"/>
      <c r="C153" s="39"/>
      <c r="D153" s="231" t="s">
        <v>166</v>
      </c>
      <c r="E153" s="39"/>
      <c r="F153" s="232" t="s">
        <v>1035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166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1</v>
      </c>
      <c r="F154" s="239" t="s">
        <v>999</v>
      </c>
      <c r="G154" s="237"/>
      <c r="H154" s="240">
        <v>381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157</v>
      </c>
    </row>
    <row r="155" spans="1:65" s="2" customFormat="1" ht="24.15" customHeight="1">
      <c r="A155" s="37"/>
      <c r="B155" s="38"/>
      <c r="C155" s="218" t="s">
        <v>158</v>
      </c>
      <c r="D155" s="218" t="s">
        <v>160</v>
      </c>
      <c r="E155" s="219" t="s">
        <v>1037</v>
      </c>
      <c r="F155" s="220" t="s">
        <v>1038</v>
      </c>
      <c r="G155" s="221" t="s">
        <v>327</v>
      </c>
      <c r="H155" s="222">
        <v>128</v>
      </c>
      <c r="I155" s="223"/>
      <c r="J155" s="224">
        <f>ROUND(I155*H155,2)</f>
        <v>0</v>
      </c>
      <c r="K155" s="220" t="s">
        <v>164</v>
      </c>
      <c r="L155" s="43"/>
      <c r="M155" s="225" t="s">
        <v>1</v>
      </c>
      <c r="N155" s="226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377</v>
      </c>
      <c r="AT155" s="229" t="s">
        <v>160</v>
      </c>
      <c r="AU155" s="229" t="s">
        <v>89</v>
      </c>
      <c r="AY155" s="16" t="s">
        <v>157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377</v>
      </c>
      <c r="BM155" s="229" t="s">
        <v>1039</v>
      </c>
    </row>
    <row r="156" spans="1:47" s="2" customFormat="1" ht="12">
      <c r="A156" s="37"/>
      <c r="B156" s="38"/>
      <c r="C156" s="39"/>
      <c r="D156" s="231" t="s">
        <v>166</v>
      </c>
      <c r="E156" s="39"/>
      <c r="F156" s="232" t="s">
        <v>1040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166</v>
      </c>
      <c r="AU156" s="16" t="s">
        <v>89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1001</v>
      </c>
      <c r="F157" s="239" t="s">
        <v>1002</v>
      </c>
      <c r="G157" s="237"/>
      <c r="H157" s="240">
        <v>128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87</v>
      </c>
      <c r="AY157" s="246" t="s">
        <v>157</v>
      </c>
    </row>
    <row r="158" spans="1:65" s="2" customFormat="1" ht="16.5" customHeight="1">
      <c r="A158" s="37"/>
      <c r="B158" s="38"/>
      <c r="C158" s="262" t="s">
        <v>341</v>
      </c>
      <c r="D158" s="262" t="s">
        <v>440</v>
      </c>
      <c r="E158" s="263" t="s">
        <v>1041</v>
      </c>
      <c r="F158" s="264" t="s">
        <v>1042</v>
      </c>
      <c r="G158" s="265" t="s">
        <v>1043</v>
      </c>
      <c r="H158" s="266">
        <v>51.2</v>
      </c>
      <c r="I158" s="267"/>
      <c r="J158" s="268">
        <f>ROUND(I158*H158,2)</f>
        <v>0</v>
      </c>
      <c r="K158" s="264" t="s">
        <v>164</v>
      </c>
      <c r="L158" s="269"/>
      <c r="M158" s="270" t="s">
        <v>1</v>
      </c>
      <c r="N158" s="271" t="s">
        <v>44</v>
      </c>
      <c r="O158" s="90"/>
      <c r="P158" s="227">
        <f>O158*H158</f>
        <v>0</v>
      </c>
      <c r="Q158" s="227">
        <v>0.001</v>
      </c>
      <c r="R158" s="227">
        <f>Q158*H158</f>
        <v>0.0512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473</v>
      </c>
      <c r="AT158" s="229" t="s">
        <v>440</v>
      </c>
      <c r="AU158" s="229" t="s">
        <v>89</v>
      </c>
      <c r="AY158" s="16" t="s">
        <v>157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377</v>
      </c>
      <c r="BM158" s="229" t="s">
        <v>1044</v>
      </c>
    </row>
    <row r="159" spans="1:47" s="2" customFormat="1" ht="12">
      <c r="A159" s="37"/>
      <c r="B159" s="38"/>
      <c r="C159" s="39"/>
      <c r="D159" s="231" t="s">
        <v>166</v>
      </c>
      <c r="E159" s="39"/>
      <c r="F159" s="232" t="s">
        <v>1042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166</v>
      </c>
      <c r="AU159" s="16" t="s">
        <v>89</v>
      </c>
    </row>
    <row r="160" spans="1:51" s="13" customFormat="1" ht="12">
      <c r="A160" s="13"/>
      <c r="B160" s="236"/>
      <c r="C160" s="237"/>
      <c r="D160" s="231" t="s">
        <v>168</v>
      </c>
      <c r="E160" s="238" t="s">
        <v>1</v>
      </c>
      <c r="F160" s="239" t="s">
        <v>1045</v>
      </c>
      <c r="G160" s="237"/>
      <c r="H160" s="240">
        <v>51.2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168</v>
      </c>
      <c r="AU160" s="246" t="s">
        <v>89</v>
      </c>
      <c r="AV160" s="13" t="s">
        <v>89</v>
      </c>
      <c r="AW160" s="13" t="s">
        <v>36</v>
      </c>
      <c r="AX160" s="13" t="s">
        <v>87</v>
      </c>
      <c r="AY160" s="246" t="s">
        <v>157</v>
      </c>
    </row>
    <row r="161" spans="1:63" s="12" customFormat="1" ht="25.9" customHeight="1">
      <c r="A161" s="12"/>
      <c r="B161" s="202"/>
      <c r="C161" s="203"/>
      <c r="D161" s="204" t="s">
        <v>78</v>
      </c>
      <c r="E161" s="205" t="s">
        <v>440</v>
      </c>
      <c r="F161" s="205" t="s">
        <v>837</v>
      </c>
      <c r="G161" s="203"/>
      <c r="H161" s="203"/>
      <c r="I161" s="206"/>
      <c r="J161" s="207">
        <f>BK161</f>
        <v>0</v>
      </c>
      <c r="K161" s="203"/>
      <c r="L161" s="208"/>
      <c r="M161" s="209"/>
      <c r="N161" s="210"/>
      <c r="O161" s="210"/>
      <c r="P161" s="211">
        <f>P162+P200+P205</f>
        <v>0</v>
      </c>
      <c r="Q161" s="210"/>
      <c r="R161" s="211">
        <f>R162+R200+R205</f>
        <v>64.29293999999999</v>
      </c>
      <c r="S161" s="210"/>
      <c r="T161" s="212">
        <f>T162+T200+T205</f>
        <v>4.312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127</v>
      </c>
      <c r="AT161" s="214" t="s">
        <v>78</v>
      </c>
      <c r="AU161" s="214" t="s">
        <v>79</v>
      </c>
      <c r="AY161" s="213" t="s">
        <v>157</v>
      </c>
      <c r="BK161" s="215">
        <f>BK162+BK200+BK205</f>
        <v>0</v>
      </c>
    </row>
    <row r="162" spans="1:63" s="12" customFormat="1" ht="22.8" customHeight="1">
      <c r="A162" s="12"/>
      <c r="B162" s="202"/>
      <c r="C162" s="203"/>
      <c r="D162" s="204" t="s">
        <v>78</v>
      </c>
      <c r="E162" s="216" t="s">
        <v>1046</v>
      </c>
      <c r="F162" s="216" t="s">
        <v>1047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SUM(P163:P199)</f>
        <v>0</v>
      </c>
      <c r="Q162" s="210"/>
      <c r="R162" s="211">
        <f>SUM(R163:R199)</f>
        <v>0.8150999999999999</v>
      </c>
      <c r="S162" s="210"/>
      <c r="T162" s="212">
        <f>SUM(T163:T199)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127</v>
      </c>
      <c r="AT162" s="214" t="s">
        <v>78</v>
      </c>
      <c r="AU162" s="214" t="s">
        <v>87</v>
      </c>
      <c r="AY162" s="213" t="s">
        <v>157</v>
      </c>
      <c r="BK162" s="215">
        <f>SUM(BK163:BK199)</f>
        <v>0</v>
      </c>
    </row>
    <row r="163" spans="1:65" s="2" customFormat="1" ht="24.15" customHeight="1">
      <c r="A163" s="37"/>
      <c r="B163" s="38"/>
      <c r="C163" s="218" t="s">
        <v>267</v>
      </c>
      <c r="D163" s="218" t="s">
        <v>160</v>
      </c>
      <c r="E163" s="219" t="s">
        <v>1048</v>
      </c>
      <c r="F163" s="220" t="s">
        <v>1049</v>
      </c>
      <c r="G163" s="221" t="s">
        <v>163</v>
      </c>
      <c r="H163" s="222">
        <v>9</v>
      </c>
      <c r="I163" s="223"/>
      <c r="J163" s="224">
        <f>ROUND(I163*H163,2)</f>
        <v>0</v>
      </c>
      <c r="K163" s="220" t="s">
        <v>164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635</v>
      </c>
      <c r="AT163" s="229" t="s">
        <v>160</v>
      </c>
      <c r="AU163" s="229" t="s">
        <v>89</v>
      </c>
      <c r="AY163" s="16" t="s">
        <v>157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635</v>
      </c>
      <c r="BM163" s="229" t="s">
        <v>1050</v>
      </c>
    </row>
    <row r="164" spans="1:47" s="2" customFormat="1" ht="12">
      <c r="A164" s="37"/>
      <c r="B164" s="38"/>
      <c r="C164" s="39"/>
      <c r="D164" s="231" t="s">
        <v>166</v>
      </c>
      <c r="E164" s="39"/>
      <c r="F164" s="232" t="s">
        <v>1051</v>
      </c>
      <c r="G164" s="39"/>
      <c r="H164" s="39"/>
      <c r="I164" s="233"/>
      <c r="J164" s="39"/>
      <c r="K164" s="39"/>
      <c r="L164" s="43"/>
      <c r="M164" s="234"/>
      <c r="N164" s="235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166</v>
      </c>
      <c r="AU164" s="16" t="s">
        <v>89</v>
      </c>
    </row>
    <row r="165" spans="1:51" s="13" customFormat="1" ht="12">
      <c r="A165" s="13"/>
      <c r="B165" s="236"/>
      <c r="C165" s="237"/>
      <c r="D165" s="231" t="s">
        <v>168</v>
      </c>
      <c r="E165" s="238" t="s">
        <v>982</v>
      </c>
      <c r="F165" s="239" t="s">
        <v>127</v>
      </c>
      <c r="G165" s="237"/>
      <c r="H165" s="240">
        <v>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168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157</v>
      </c>
    </row>
    <row r="166" spans="1:51" s="13" customFormat="1" ht="12">
      <c r="A166" s="13"/>
      <c r="B166" s="236"/>
      <c r="C166" s="237"/>
      <c r="D166" s="231" t="s">
        <v>168</v>
      </c>
      <c r="E166" s="238" t="s">
        <v>983</v>
      </c>
      <c r="F166" s="239" t="s">
        <v>318</v>
      </c>
      <c r="G166" s="237"/>
      <c r="H166" s="240">
        <v>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168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157</v>
      </c>
    </row>
    <row r="167" spans="1:51" s="14" customFormat="1" ht="12">
      <c r="A167" s="14"/>
      <c r="B167" s="247"/>
      <c r="C167" s="248"/>
      <c r="D167" s="231" t="s">
        <v>168</v>
      </c>
      <c r="E167" s="249" t="s">
        <v>1</v>
      </c>
      <c r="F167" s="250" t="s">
        <v>170</v>
      </c>
      <c r="G167" s="248"/>
      <c r="H167" s="251">
        <v>9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168</v>
      </c>
      <c r="AU167" s="257" t="s">
        <v>89</v>
      </c>
      <c r="AV167" s="14" t="s">
        <v>111</v>
      </c>
      <c r="AW167" s="14" t="s">
        <v>36</v>
      </c>
      <c r="AX167" s="14" t="s">
        <v>87</v>
      </c>
      <c r="AY167" s="257" t="s">
        <v>157</v>
      </c>
    </row>
    <row r="168" spans="1:65" s="2" customFormat="1" ht="24.15" customHeight="1">
      <c r="A168" s="37"/>
      <c r="B168" s="38"/>
      <c r="C168" s="262" t="s">
        <v>352</v>
      </c>
      <c r="D168" s="262" t="s">
        <v>440</v>
      </c>
      <c r="E168" s="263" t="s">
        <v>1052</v>
      </c>
      <c r="F168" s="264" t="s">
        <v>1053</v>
      </c>
      <c r="G168" s="265" t="s">
        <v>163</v>
      </c>
      <c r="H168" s="266">
        <v>3</v>
      </c>
      <c r="I168" s="267"/>
      <c r="J168" s="268">
        <f>ROUND(I168*H168,2)</f>
        <v>0</v>
      </c>
      <c r="K168" s="264" t="s">
        <v>481</v>
      </c>
      <c r="L168" s="269"/>
      <c r="M168" s="270" t="s">
        <v>1</v>
      </c>
      <c r="N168" s="271" t="s">
        <v>44</v>
      </c>
      <c r="O168" s="90"/>
      <c r="P168" s="227">
        <f>O168*H168</f>
        <v>0</v>
      </c>
      <c r="Q168" s="227">
        <v>0.0115</v>
      </c>
      <c r="R168" s="227">
        <f>Q168*H168</f>
        <v>0.0345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1054</v>
      </c>
      <c r="AT168" s="229" t="s">
        <v>440</v>
      </c>
      <c r="AU168" s="229" t="s">
        <v>89</v>
      </c>
      <c r="AY168" s="16" t="s">
        <v>157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635</v>
      </c>
      <c r="BM168" s="229" t="s">
        <v>1055</v>
      </c>
    </row>
    <row r="169" spans="1:47" s="2" customFormat="1" ht="12">
      <c r="A169" s="37"/>
      <c r="B169" s="38"/>
      <c r="C169" s="39"/>
      <c r="D169" s="231" t="s">
        <v>166</v>
      </c>
      <c r="E169" s="39"/>
      <c r="F169" s="232" t="s">
        <v>1056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166</v>
      </c>
      <c r="AU169" s="16" t="s">
        <v>89</v>
      </c>
    </row>
    <row r="170" spans="1:51" s="13" customFormat="1" ht="12">
      <c r="A170" s="13"/>
      <c r="B170" s="236"/>
      <c r="C170" s="237"/>
      <c r="D170" s="231" t="s">
        <v>168</v>
      </c>
      <c r="E170" s="238" t="s">
        <v>1</v>
      </c>
      <c r="F170" s="239" t="s">
        <v>982</v>
      </c>
      <c r="G170" s="237"/>
      <c r="H170" s="240">
        <v>3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168</v>
      </c>
      <c r="AU170" s="246" t="s">
        <v>89</v>
      </c>
      <c r="AV170" s="13" t="s">
        <v>89</v>
      </c>
      <c r="AW170" s="13" t="s">
        <v>36</v>
      </c>
      <c r="AX170" s="13" t="s">
        <v>87</v>
      </c>
      <c r="AY170" s="246" t="s">
        <v>157</v>
      </c>
    </row>
    <row r="171" spans="1:65" s="2" customFormat="1" ht="24.15" customHeight="1">
      <c r="A171" s="37"/>
      <c r="B171" s="38"/>
      <c r="C171" s="262" t="s">
        <v>358</v>
      </c>
      <c r="D171" s="262" t="s">
        <v>440</v>
      </c>
      <c r="E171" s="263" t="s">
        <v>1057</v>
      </c>
      <c r="F171" s="264" t="s">
        <v>1058</v>
      </c>
      <c r="G171" s="265" t="s">
        <v>163</v>
      </c>
      <c r="H171" s="266">
        <v>6</v>
      </c>
      <c r="I171" s="267"/>
      <c r="J171" s="268">
        <f>ROUND(I171*H171,2)</f>
        <v>0</v>
      </c>
      <c r="K171" s="264" t="s">
        <v>481</v>
      </c>
      <c r="L171" s="269"/>
      <c r="M171" s="270" t="s">
        <v>1</v>
      </c>
      <c r="N171" s="271" t="s">
        <v>44</v>
      </c>
      <c r="O171" s="90"/>
      <c r="P171" s="227">
        <f>O171*H171</f>
        <v>0</v>
      </c>
      <c r="Q171" s="227">
        <v>0.0056</v>
      </c>
      <c r="R171" s="227">
        <f>Q171*H171</f>
        <v>0.0336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1054</v>
      </c>
      <c r="AT171" s="229" t="s">
        <v>440</v>
      </c>
      <c r="AU171" s="229" t="s">
        <v>89</v>
      </c>
      <c r="AY171" s="16" t="s">
        <v>157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635</v>
      </c>
      <c r="BM171" s="229" t="s">
        <v>1059</v>
      </c>
    </row>
    <row r="172" spans="1:47" s="2" customFormat="1" ht="12">
      <c r="A172" s="37"/>
      <c r="B172" s="38"/>
      <c r="C172" s="39"/>
      <c r="D172" s="231" t="s">
        <v>166</v>
      </c>
      <c r="E172" s="39"/>
      <c r="F172" s="232" t="s">
        <v>1056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166</v>
      </c>
      <c r="AU172" s="16" t="s">
        <v>89</v>
      </c>
    </row>
    <row r="173" spans="1:51" s="13" customFormat="1" ht="12">
      <c r="A173" s="13"/>
      <c r="B173" s="236"/>
      <c r="C173" s="237"/>
      <c r="D173" s="231" t="s">
        <v>168</v>
      </c>
      <c r="E173" s="238" t="s">
        <v>1</v>
      </c>
      <c r="F173" s="239" t="s">
        <v>983</v>
      </c>
      <c r="G173" s="237"/>
      <c r="H173" s="240">
        <v>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168</v>
      </c>
      <c r="AU173" s="246" t="s">
        <v>89</v>
      </c>
      <c r="AV173" s="13" t="s">
        <v>89</v>
      </c>
      <c r="AW173" s="13" t="s">
        <v>36</v>
      </c>
      <c r="AX173" s="13" t="s">
        <v>87</v>
      </c>
      <c r="AY173" s="246" t="s">
        <v>157</v>
      </c>
    </row>
    <row r="174" spans="1:65" s="2" customFormat="1" ht="16.5" customHeight="1">
      <c r="A174" s="37"/>
      <c r="B174" s="38"/>
      <c r="C174" s="218" t="s">
        <v>364</v>
      </c>
      <c r="D174" s="218" t="s">
        <v>160</v>
      </c>
      <c r="E174" s="219" t="s">
        <v>1060</v>
      </c>
      <c r="F174" s="220" t="s">
        <v>1061</v>
      </c>
      <c r="G174" s="221" t="s">
        <v>163</v>
      </c>
      <c r="H174" s="222">
        <v>9</v>
      </c>
      <c r="I174" s="223"/>
      <c r="J174" s="224">
        <f>ROUND(I174*H174,2)</f>
        <v>0</v>
      </c>
      <c r="K174" s="220" t="s">
        <v>164</v>
      </c>
      <c r="L174" s="43"/>
      <c r="M174" s="225" t="s">
        <v>1</v>
      </c>
      <c r="N174" s="226" t="s">
        <v>44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635</v>
      </c>
      <c r="AT174" s="229" t="s">
        <v>160</v>
      </c>
      <c r="AU174" s="229" t="s">
        <v>89</v>
      </c>
      <c r="AY174" s="16" t="s">
        <v>157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87</v>
      </c>
      <c r="BK174" s="230">
        <f>ROUND(I174*H174,2)</f>
        <v>0</v>
      </c>
      <c r="BL174" s="16" t="s">
        <v>635</v>
      </c>
      <c r="BM174" s="229" t="s">
        <v>1062</v>
      </c>
    </row>
    <row r="175" spans="1:47" s="2" customFormat="1" ht="12">
      <c r="A175" s="37"/>
      <c r="B175" s="38"/>
      <c r="C175" s="39"/>
      <c r="D175" s="231" t="s">
        <v>166</v>
      </c>
      <c r="E175" s="39"/>
      <c r="F175" s="232" t="s">
        <v>1061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166</v>
      </c>
      <c r="AU175" s="16" t="s">
        <v>89</v>
      </c>
    </row>
    <row r="176" spans="1:51" s="13" customFormat="1" ht="12">
      <c r="A176" s="13"/>
      <c r="B176" s="236"/>
      <c r="C176" s="237"/>
      <c r="D176" s="231" t="s">
        <v>168</v>
      </c>
      <c r="E176" s="238" t="s">
        <v>97</v>
      </c>
      <c r="F176" s="239" t="s">
        <v>1063</v>
      </c>
      <c r="G176" s="237"/>
      <c r="H176" s="240">
        <v>9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168</v>
      </c>
      <c r="AU176" s="246" t="s">
        <v>89</v>
      </c>
      <c r="AV176" s="13" t="s">
        <v>89</v>
      </c>
      <c r="AW176" s="13" t="s">
        <v>36</v>
      </c>
      <c r="AX176" s="13" t="s">
        <v>87</v>
      </c>
      <c r="AY176" s="246" t="s">
        <v>157</v>
      </c>
    </row>
    <row r="177" spans="1:65" s="2" customFormat="1" ht="16.5" customHeight="1">
      <c r="A177" s="37"/>
      <c r="B177" s="38"/>
      <c r="C177" s="262" t="s">
        <v>8</v>
      </c>
      <c r="D177" s="262" t="s">
        <v>440</v>
      </c>
      <c r="E177" s="263" t="s">
        <v>1064</v>
      </c>
      <c r="F177" s="264" t="s">
        <v>1065</v>
      </c>
      <c r="G177" s="265" t="s">
        <v>163</v>
      </c>
      <c r="H177" s="266">
        <v>3</v>
      </c>
      <c r="I177" s="267"/>
      <c r="J177" s="268">
        <f>ROUND(I177*H177,2)</f>
        <v>0</v>
      </c>
      <c r="K177" s="264" t="s">
        <v>164</v>
      </c>
      <c r="L177" s="269"/>
      <c r="M177" s="270" t="s">
        <v>1</v>
      </c>
      <c r="N177" s="271" t="s">
        <v>44</v>
      </c>
      <c r="O177" s="90"/>
      <c r="P177" s="227">
        <f>O177*H177</f>
        <v>0</v>
      </c>
      <c r="Q177" s="227">
        <v>0.062</v>
      </c>
      <c r="R177" s="227">
        <f>Q177*H177</f>
        <v>0.186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1054</v>
      </c>
      <c r="AT177" s="229" t="s">
        <v>440</v>
      </c>
      <c r="AU177" s="229" t="s">
        <v>89</v>
      </c>
      <c r="AY177" s="16" t="s">
        <v>157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87</v>
      </c>
      <c r="BK177" s="230">
        <f>ROUND(I177*H177,2)</f>
        <v>0</v>
      </c>
      <c r="BL177" s="16" t="s">
        <v>635</v>
      </c>
      <c r="BM177" s="229" t="s">
        <v>1066</v>
      </c>
    </row>
    <row r="178" spans="1:47" s="2" customFormat="1" ht="12">
      <c r="A178" s="37"/>
      <c r="B178" s="38"/>
      <c r="C178" s="39"/>
      <c r="D178" s="231" t="s">
        <v>166</v>
      </c>
      <c r="E178" s="39"/>
      <c r="F178" s="232" t="s">
        <v>1065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166</v>
      </c>
      <c r="AU178" s="16" t="s">
        <v>89</v>
      </c>
    </row>
    <row r="179" spans="1:51" s="13" customFormat="1" ht="12">
      <c r="A179" s="13"/>
      <c r="B179" s="236"/>
      <c r="C179" s="237"/>
      <c r="D179" s="231" t="s">
        <v>168</v>
      </c>
      <c r="E179" s="238" t="s">
        <v>1</v>
      </c>
      <c r="F179" s="239" t="s">
        <v>982</v>
      </c>
      <c r="G179" s="237"/>
      <c r="H179" s="240">
        <v>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168</v>
      </c>
      <c r="AU179" s="246" t="s">
        <v>89</v>
      </c>
      <c r="AV179" s="13" t="s">
        <v>89</v>
      </c>
      <c r="AW179" s="13" t="s">
        <v>36</v>
      </c>
      <c r="AX179" s="13" t="s">
        <v>87</v>
      </c>
      <c r="AY179" s="246" t="s">
        <v>157</v>
      </c>
    </row>
    <row r="180" spans="1:65" s="2" customFormat="1" ht="16.5" customHeight="1">
      <c r="A180" s="37"/>
      <c r="B180" s="38"/>
      <c r="C180" s="262" t="s">
        <v>377</v>
      </c>
      <c r="D180" s="262" t="s">
        <v>440</v>
      </c>
      <c r="E180" s="263" t="s">
        <v>1067</v>
      </c>
      <c r="F180" s="264" t="s">
        <v>1068</v>
      </c>
      <c r="G180" s="265" t="s">
        <v>163</v>
      </c>
      <c r="H180" s="266">
        <v>6</v>
      </c>
      <c r="I180" s="267"/>
      <c r="J180" s="268">
        <f>ROUND(I180*H180,2)</f>
        <v>0</v>
      </c>
      <c r="K180" s="264" t="s">
        <v>164</v>
      </c>
      <c r="L180" s="269"/>
      <c r="M180" s="270" t="s">
        <v>1</v>
      </c>
      <c r="N180" s="271" t="s">
        <v>44</v>
      </c>
      <c r="O180" s="90"/>
      <c r="P180" s="227">
        <f>O180*H180</f>
        <v>0</v>
      </c>
      <c r="Q180" s="227">
        <v>0.092</v>
      </c>
      <c r="R180" s="227">
        <f>Q180*H180</f>
        <v>0.552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1054</v>
      </c>
      <c r="AT180" s="229" t="s">
        <v>440</v>
      </c>
      <c r="AU180" s="229" t="s">
        <v>89</v>
      </c>
      <c r="AY180" s="16" t="s">
        <v>157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87</v>
      </c>
      <c r="BK180" s="230">
        <f>ROUND(I180*H180,2)</f>
        <v>0</v>
      </c>
      <c r="BL180" s="16" t="s">
        <v>635</v>
      </c>
      <c r="BM180" s="229" t="s">
        <v>1069</v>
      </c>
    </row>
    <row r="181" spans="1:47" s="2" customFormat="1" ht="12">
      <c r="A181" s="37"/>
      <c r="B181" s="38"/>
      <c r="C181" s="39"/>
      <c r="D181" s="231" t="s">
        <v>166</v>
      </c>
      <c r="E181" s="39"/>
      <c r="F181" s="232" t="s">
        <v>1068</v>
      </c>
      <c r="G181" s="39"/>
      <c r="H181" s="39"/>
      <c r="I181" s="233"/>
      <c r="J181" s="39"/>
      <c r="K181" s="39"/>
      <c r="L181" s="43"/>
      <c r="M181" s="234"/>
      <c r="N181" s="23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166</v>
      </c>
      <c r="AU181" s="16" t="s">
        <v>89</v>
      </c>
    </row>
    <row r="182" spans="1:51" s="13" customFormat="1" ht="12">
      <c r="A182" s="13"/>
      <c r="B182" s="236"/>
      <c r="C182" s="237"/>
      <c r="D182" s="231" t="s">
        <v>168</v>
      </c>
      <c r="E182" s="238" t="s">
        <v>1</v>
      </c>
      <c r="F182" s="239" t="s">
        <v>983</v>
      </c>
      <c r="G182" s="237"/>
      <c r="H182" s="240">
        <v>6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168</v>
      </c>
      <c r="AU182" s="246" t="s">
        <v>89</v>
      </c>
      <c r="AV182" s="13" t="s">
        <v>89</v>
      </c>
      <c r="AW182" s="13" t="s">
        <v>36</v>
      </c>
      <c r="AX182" s="13" t="s">
        <v>87</v>
      </c>
      <c r="AY182" s="246" t="s">
        <v>157</v>
      </c>
    </row>
    <row r="183" spans="1:65" s="2" customFormat="1" ht="16.5" customHeight="1">
      <c r="A183" s="37"/>
      <c r="B183" s="38"/>
      <c r="C183" s="218" t="s">
        <v>384</v>
      </c>
      <c r="D183" s="218" t="s">
        <v>160</v>
      </c>
      <c r="E183" s="219" t="s">
        <v>1070</v>
      </c>
      <c r="F183" s="220" t="s">
        <v>1071</v>
      </c>
      <c r="G183" s="221" t="s">
        <v>163</v>
      </c>
      <c r="H183" s="222">
        <v>9</v>
      </c>
      <c r="I183" s="223"/>
      <c r="J183" s="224">
        <f>ROUND(I183*H183,2)</f>
        <v>0</v>
      </c>
      <c r="K183" s="220" t="s">
        <v>164</v>
      </c>
      <c r="L183" s="43"/>
      <c r="M183" s="225" t="s">
        <v>1</v>
      </c>
      <c r="N183" s="226" t="s">
        <v>44</v>
      </c>
      <c r="O183" s="90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635</v>
      </c>
      <c r="AT183" s="229" t="s">
        <v>160</v>
      </c>
      <c r="AU183" s="229" t="s">
        <v>89</v>
      </c>
      <c r="AY183" s="16" t="s">
        <v>157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87</v>
      </c>
      <c r="BK183" s="230">
        <f>ROUND(I183*H183,2)</f>
        <v>0</v>
      </c>
      <c r="BL183" s="16" t="s">
        <v>635</v>
      </c>
      <c r="BM183" s="229" t="s">
        <v>1072</v>
      </c>
    </row>
    <row r="184" spans="1:47" s="2" customFormat="1" ht="12">
      <c r="A184" s="37"/>
      <c r="B184" s="38"/>
      <c r="C184" s="39"/>
      <c r="D184" s="231" t="s">
        <v>166</v>
      </c>
      <c r="E184" s="39"/>
      <c r="F184" s="232" t="s">
        <v>1073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166</v>
      </c>
      <c r="AU184" s="16" t="s">
        <v>89</v>
      </c>
    </row>
    <row r="185" spans="1:65" s="2" customFormat="1" ht="16.5" customHeight="1">
      <c r="A185" s="37"/>
      <c r="B185" s="38"/>
      <c r="C185" s="262" t="s">
        <v>390</v>
      </c>
      <c r="D185" s="262" t="s">
        <v>440</v>
      </c>
      <c r="E185" s="263" t="s">
        <v>1074</v>
      </c>
      <c r="F185" s="264" t="s">
        <v>1075</v>
      </c>
      <c r="G185" s="265" t="s">
        <v>163</v>
      </c>
      <c r="H185" s="266">
        <v>5</v>
      </c>
      <c r="I185" s="267"/>
      <c r="J185" s="268">
        <f>ROUND(I185*H185,2)</f>
        <v>0</v>
      </c>
      <c r="K185" s="264" t="s">
        <v>481</v>
      </c>
      <c r="L185" s="269"/>
      <c r="M185" s="270" t="s">
        <v>1</v>
      </c>
      <c r="N185" s="271" t="s">
        <v>44</v>
      </c>
      <c r="O185" s="90"/>
      <c r="P185" s="227">
        <f>O185*H185</f>
        <v>0</v>
      </c>
      <c r="Q185" s="227">
        <v>0.001</v>
      </c>
      <c r="R185" s="227">
        <f>Q185*H185</f>
        <v>0.005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1054</v>
      </c>
      <c r="AT185" s="229" t="s">
        <v>440</v>
      </c>
      <c r="AU185" s="229" t="s">
        <v>89</v>
      </c>
      <c r="AY185" s="16" t="s">
        <v>157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87</v>
      </c>
      <c r="BK185" s="230">
        <f>ROUND(I185*H185,2)</f>
        <v>0</v>
      </c>
      <c r="BL185" s="16" t="s">
        <v>635</v>
      </c>
      <c r="BM185" s="229" t="s">
        <v>1076</v>
      </c>
    </row>
    <row r="186" spans="1:47" s="2" customFormat="1" ht="12">
      <c r="A186" s="37"/>
      <c r="B186" s="38"/>
      <c r="C186" s="39"/>
      <c r="D186" s="231" t="s">
        <v>166</v>
      </c>
      <c r="E186" s="39"/>
      <c r="F186" s="232" t="s">
        <v>1075</v>
      </c>
      <c r="G186" s="39"/>
      <c r="H186" s="39"/>
      <c r="I186" s="233"/>
      <c r="J186" s="39"/>
      <c r="K186" s="39"/>
      <c r="L186" s="43"/>
      <c r="M186" s="234"/>
      <c r="N186" s="235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166</v>
      </c>
      <c r="AU186" s="16" t="s">
        <v>89</v>
      </c>
    </row>
    <row r="187" spans="1:65" s="2" customFormat="1" ht="16.5" customHeight="1">
      <c r="A187" s="37"/>
      <c r="B187" s="38"/>
      <c r="C187" s="262" t="s">
        <v>397</v>
      </c>
      <c r="D187" s="262" t="s">
        <v>440</v>
      </c>
      <c r="E187" s="263" t="s">
        <v>1077</v>
      </c>
      <c r="F187" s="264" t="s">
        <v>1078</v>
      </c>
      <c r="G187" s="265" t="s">
        <v>163</v>
      </c>
      <c r="H187" s="266">
        <v>4</v>
      </c>
      <c r="I187" s="267"/>
      <c r="J187" s="268">
        <f>ROUND(I187*H187,2)</f>
        <v>0</v>
      </c>
      <c r="K187" s="264" t="s">
        <v>481</v>
      </c>
      <c r="L187" s="269"/>
      <c r="M187" s="270" t="s">
        <v>1</v>
      </c>
      <c r="N187" s="271" t="s">
        <v>44</v>
      </c>
      <c r="O187" s="90"/>
      <c r="P187" s="227">
        <f>O187*H187</f>
        <v>0</v>
      </c>
      <c r="Q187" s="227">
        <v>0.001</v>
      </c>
      <c r="R187" s="227">
        <f>Q187*H187</f>
        <v>0.004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1054</v>
      </c>
      <c r="AT187" s="229" t="s">
        <v>440</v>
      </c>
      <c r="AU187" s="229" t="s">
        <v>89</v>
      </c>
      <c r="AY187" s="16" t="s">
        <v>157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635</v>
      </c>
      <c r="BM187" s="229" t="s">
        <v>1079</v>
      </c>
    </row>
    <row r="188" spans="1:47" s="2" customFormat="1" ht="12">
      <c r="A188" s="37"/>
      <c r="B188" s="38"/>
      <c r="C188" s="39"/>
      <c r="D188" s="231" t="s">
        <v>166</v>
      </c>
      <c r="E188" s="39"/>
      <c r="F188" s="232" t="s">
        <v>1075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166</v>
      </c>
      <c r="AU188" s="16" t="s">
        <v>89</v>
      </c>
    </row>
    <row r="189" spans="1:65" s="2" customFormat="1" ht="37.8" customHeight="1">
      <c r="A189" s="37"/>
      <c r="B189" s="38"/>
      <c r="C189" s="218" t="s">
        <v>402</v>
      </c>
      <c r="D189" s="218" t="s">
        <v>160</v>
      </c>
      <c r="E189" s="219" t="s">
        <v>1080</v>
      </c>
      <c r="F189" s="220" t="s">
        <v>1081</v>
      </c>
      <c r="G189" s="221" t="s">
        <v>163</v>
      </c>
      <c r="H189" s="222">
        <v>1</v>
      </c>
      <c r="I189" s="223"/>
      <c r="J189" s="224">
        <f>ROUND(I189*H189,2)</f>
        <v>0</v>
      </c>
      <c r="K189" s="220" t="s">
        <v>164</v>
      </c>
      <c r="L189" s="43"/>
      <c r="M189" s="225" t="s">
        <v>1</v>
      </c>
      <c r="N189" s="226" t="s">
        <v>44</v>
      </c>
      <c r="O189" s="90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635</v>
      </c>
      <c r="AT189" s="229" t="s">
        <v>160</v>
      </c>
      <c r="AU189" s="229" t="s">
        <v>89</v>
      </c>
      <c r="AY189" s="16" t="s">
        <v>157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87</v>
      </c>
      <c r="BK189" s="230">
        <f>ROUND(I189*H189,2)</f>
        <v>0</v>
      </c>
      <c r="BL189" s="16" t="s">
        <v>635</v>
      </c>
      <c r="BM189" s="229" t="s">
        <v>1082</v>
      </c>
    </row>
    <row r="190" spans="1:47" s="2" customFormat="1" ht="12">
      <c r="A190" s="37"/>
      <c r="B190" s="38"/>
      <c r="C190" s="39"/>
      <c r="D190" s="231" t="s">
        <v>166</v>
      </c>
      <c r="E190" s="39"/>
      <c r="F190" s="232" t="s">
        <v>1083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166</v>
      </c>
      <c r="AU190" s="16" t="s">
        <v>89</v>
      </c>
    </row>
    <row r="191" spans="1:65" s="2" customFormat="1" ht="24.15" customHeight="1">
      <c r="A191" s="37"/>
      <c r="B191" s="38"/>
      <c r="C191" s="218" t="s">
        <v>7</v>
      </c>
      <c r="D191" s="218" t="s">
        <v>160</v>
      </c>
      <c r="E191" s="219" t="s">
        <v>1084</v>
      </c>
      <c r="F191" s="220" t="s">
        <v>1085</v>
      </c>
      <c r="G191" s="221" t="s">
        <v>163</v>
      </c>
      <c r="H191" s="222">
        <v>5</v>
      </c>
      <c r="I191" s="223"/>
      <c r="J191" s="224">
        <f>ROUND(I191*H191,2)</f>
        <v>0</v>
      </c>
      <c r="K191" s="220" t="s">
        <v>164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635</v>
      </c>
      <c r="AT191" s="229" t="s">
        <v>160</v>
      </c>
      <c r="AU191" s="229" t="s">
        <v>89</v>
      </c>
      <c r="AY191" s="16" t="s">
        <v>157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635</v>
      </c>
      <c r="BM191" s="229" t="s">
        <v>1086</v>
      </c>
    </row>
    <row r="192" spans="1:47" s="2" customFormat="1" ht="12">
      <c r="A192" s="37"/>
      <c r="B192" s="38"/>
      <c r="C192" s="39"/>
      <c r="D192" s="231" t="s">
        <v>166</v>
      </c>
      <c r="E192" s="39"/>
      <c r="F192" s="232" t="s">
        <v>1087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166</v>
      </c>
      <c r="AU192" s="16" t="s">
        <v>89</v>
      </c>
    </row>
    <row r="193" spans="1:51" s="13" customFormat="1" ht="12">
      <c r="A193" s="13"/>
      <c r="B193" s="236"/>
      <c r="C193" s="237"/>
      <c r="D193" s="231" t="s">
        <v>168</v>
      </c>
      <c r="E193" s="238" t="s">
        <v>1</v>
      </c>
      <c r="F193" s="239" t="s">
        <v>984</v>
      </c>
      <c r="G193" s="237"/>
      <c r="H193" s="240">
        <v>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168</v>
      </c>
      <c r="AU193" s="246" t="s">
        <v>89</v>
      </c>
      <c r="AV193" s="13" t="s">
        <v>89</v>
      </c>
      <c r="AW193" s="13" t="s">
        <v>36</v>
      </c>
      <c r="AX193" s="13" t="s">
        <v>87</v>
      </c>
      <c r="AY193" s="246" t="s">
        <v>157</v>
      </c>
    </row>
    <row r="194" spans="1:65" s="2" customFormat="1" ht="24.15" customHeight="1">
      <c r="A194" s="37"/>
      <c r="B194" s="38"/>
      <c r="C194" s="218" t="s">
        <v>415</v>
      </c>
      <c r="D194" s="218" t="s">
        <v>160</v>
      </c>
      <c r="E194" s="219" t="s">
        <v>1088</v>
      </c>
      <c r="F194" s="220" t="s">
        <v>1089</v>
      </c>
      <c r="G194" s="221" t="s">
        <v>163</v>
      </c>
      <c r="H194" s="222">
        <v>5</v>
      </c>
      <c r="I194" s="223"/>
      <c r="J194" s="224">
        <f>ROUND(I194*H194,2)</f>
        <v>0</v>
      </c>
      <c r="K194" s="220" t="s">
        <v>164</v>
      </c>
      <c r="L194" s="43"/>
      <c r="M194" s="225" t="s">
        <v>1</v>
      </c>
      <c r="N194" s="226" t="s">
        <v>44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635</v>
      </c>
      <c r="AT194" s="229" t="s">
        <v>160</v>
      </c>
      <c r="AU194" s="229" t="s">
        <v>89</v>
      </c>
      <c r="AY194" s="16" t="s">
        <v>157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635</v>
      </c>
      <c r="BM194" s="229" t="s">
        <v>1090</v>
      </c>
    </row>
    <row r="195" spans="1:47" s="2" customFormat="1" ht="12">
      <c r="A195" s="37"/>
      <c r="B195" s="38"/>
      <c r="C195" s="39"/>
      <c r="D195" s="231" t="s">
        <v>166</v>
      </c>
      <c r="E195" s="39"/>
      <c r="F195" s="232" t="s">
        <v>1091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166</v>
      </c>
      <c r="AU195" s="16" t="s">
        <v>89</v>
      </c>
    </row>
    <row r="196" spans="1:51" s="13" customFormat="1" ht="12">
      <c r="A196" s="13"/>
      <c r="B196" s="236"/>
      <c r="C196" s="237"/>
      <c r="D196" s="231" t="s">
        <v>168</v>
      </c>
      <c r="E196" s="238" t="s">
        <v>984</v>
      </c>
      <c r="F196" s="239" t="s">
        <v>130</v>
      </c>
      <c r="G196" s="237"/>
      <c r="H196" s="240">
        <v>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168</v>
      </c>
      <c r="AU196" s="246" t="s">
        <v>89</v>
      </c>
      <c r="AV196" s="13" t="s">
        <v>89</v>
      </c>
      <c r="AW196" s="13" t="s">
        <v>36</v>
      </c>
      <c r="AX196" s="13" t="s">
        <v>87</v>
      </c>
      <c r="AY196" s="246" t="s">
        <v>157</v>
      </c>
    </row>
    <row r="197" spans="1:65" s="2" customFormat="1" ht="24.15" customHeight="1">
      <c r="A197" s="37"/>
      <c r="B197" s="38"/>
      <c r="C197" s="218" t="s">
        <v>421</v>
      </c>
      <c r="D197" s="218" t="s">
        <v>160</v>
      </c>
      <c r="E197" s="219" t="s">
        <v>1092</v>
      </c>
      <c r="F197" s="220" t="s">
        <v>1093</v>
      </c>
      <c r="G197" s="221" t="s">
        <v>163</v>
      </c>
      <c r="H197" s="222">
        <v>5</v>
      </c>
      <c r="I197" s="223"/>
      <c r="J197" s="224">
        <f>ROUND(I197*H197,2)</f>
        <v>0</v>
      </c>
      <c r="K197" s="220" t="s">
        <v>164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635</v>
      </c>
      <c r="AT197" s="229" t="s">
        <v>160</v>
      </c>
      <c r="AU197" s="229" t="s">
        <v>89</v>
      </c>
      <c r="AY197" s="16" t="s">
        <v>157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635</v>
      </c>
      <c r="BM197" s="229" t="s">
        <v>1094</v>
      </c>
    </row>
    <row r="198" spans="1:47" s="2" customFormat="1" ht="12">
      <c r="A198" s="37"/>
      <c r="B198" s="38"/>
      <c r="C198" s="39"/>
      <c r="D198" s="231" t="s">
        <v>166</v>
      </c>
      <c r="E198" s="39"/>
      <c r="F198" s="232" t="s">
        <v>1095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166</v>
      </c>
      <c r="AU198" s="16" t="s">
        <v>89</v>
      </c>
    </row>
    <row r="199" spans="1:51" s="13" customFormat="1" ht="12">
      <c r="A199" s="13"/>
      <c r="B199" s="236"/>
      <c r="C199" s="237"/>
      <c r="D199" s="231" t="s">
        <v>168</v>
      </c>
      <c r="E199" s="238" t="s">
        <v>1</v>
      </c>
      <c r="F199" s="239" t="s">
        <v>984</v>
      </c>
      <c r="G199" s="237"/>
      <c r="H199" s="240">
        <v>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168</v>
      </c>
      <c r="AU199" s="246" t="s">
        <v>89</v>
      </c>
      <c r="AV199" s="13" t="s">
        <v>89</v>
      </c>
      <c r="AW199" s="13" t="s">
        <v>36</v>
      </c>
      <c r="AX199" s="13" t="s">
        <v>87</v>
      </c>
      <c r="AY199" s="246" t="s">
        <v>157</v>
      </c>
    </row>
    <row r="200" spans="1:63" s="12" customFormat="1" ht="22.8" customHeight="1">
      <c r="A200" s="12"/>
      <c r="B200" s="202"/>
      <c r="C200" s="203"/>
      <c r="D200" s="204" t="s">
        <v>78</v>
      </c>
      <c r="E200" s="216" t="s">
        <v>1096</v>
      </c>
      <c r="F200" s="216" t="s">
        <v>1097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SUM(P201:P204)</f>
        <v>0</v>
      </c>
      <c r="Q200" s="210"/>
      <c r="R200" s="211">
        <f>SUM(R201:R204)</f>
        <v>0.0081</v>
      </c>
      <c r="S200" s="210"/>
      <c r="T200" s="212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127</v>
      </c>
      <c r="AT200" s="214" t="s">
        <v>78</v>
      </c>
      <c r="AU200" s="214" t="s">
        <v>87</v>
      </c>
      <c r="AY200" s="213" t="s">
        <v>157</v>
      </c>
      <c r="BK200" s="215">
        <f>SUM(BK201:BK204)</f>
        <v>0</v>
      </c>
    </row>
    <row r="201" spans="1:65" s="2" customFormat="1" ht="24.15" customHeight="1">
      <c r="A201" s="37"/>
      <c r="B201" s="38"/>
      <c r="C201" s="218" t="s">
        <v>427</v>
      </c>
      <c r="D201" s="218" t="s">
        <v>160</v>
      </c>
      <c r="E201" s="219" t="s">
        <v>1098</v>
      </c>
      <c r="F201" s="220" t="s">
        <v>1099</v>
      </c>
      <c r="G201" s="221" t="s">
        <v>163</v>
      </c>
      <c r="H201" s="222">
        <v>1</v>
      </c>
      <c r="I201" s="223"/>
      <c r="J201" s="224">
        <f>ROUND(I201*H201,2)</f>
        <v>0</v>
      </c>
      <c r="K201" s="220" t="s">
        <v>164</v>
      </c>
      <c r="L201" s="43"/>
      <c r="M201" s="225" t="s">
        <v>1</v>
      </c>
      <c r="N201" s="226" t="s">
        <v>44</v>
      </c>
      <c r="O201" s="90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9" t="s">
        <v>635</v>
      </c>
      <c r="AT201" s="229" t="s">
        <v>160</v>
      </c>
      <c r="AU201" s="229" t="s">
        <v>89</v>
      </c>
      <c r="AY201" s="16" t="s">
        <v>157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6" t="s">
        <v>87</v>
      </c>
      <c r="BK201" s="230">
        <f>ROUND(I201*H201,2)</f>
        <v>0</v>
      </c>
      <c r="BL201" s="16" t="s">
        <v>635</v>
      </c>
      <c r="BM201" s="229" t="s">
        <v>1100</v>
      </c>
    </row>
    <row r="202" spans="1:47" s="2" customFormat="1" ht="12">
      <c r="A202" s="37"/>
      <c r="B202" s="38"/>
      <c r="C202" s="39"/>
      <c r="D202" s="231" t="s">
        <v>166</v>
      </c>
      <c r="E202" s="39"/>
      <c r="F202" s="232" t="s">
        <v>1101</v>
      </c>
      <c r="G202" s="39"/>
      <c r="H202" s="39"/>
      <c r="I202" s="233"/>
      <c r="J202" s="39"/>
      <c r="K202" s="39"/>
      <c r="L202" s="43"/>
      <c r="M202" s="234"/>
      <c r="N202" s="235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166</v>
      </c>
      <c r="AU202" s="16" t="s">
        <v>89</v>
      </c>
    </row>
    <row r="203" spans="1:65" s="2" customFormat="1" ht="24.15" customHeight="1">
      <c r="A203" s="37"/>
      <c r="B203" s="38"/>
      <c r="C203" s="262" t="s">
        <v>204</v>
      </c>
      <c r="D203" s="262" t="s">
        <v>440</v>
      </c>
      <c r="E203" s="263" t="s">
        <v>1102</v>
      </c>
      <c r="F203" s="264" t="s">
        <v>1103</v>
      </c>
      <c r="G203" s="265" t="s">
        <v>163</v>
      </c>
      <c r="H203" s="266">
        <v>1</v>
      </c>
      <c r="I203" s="267"/>
      <c r="J203" s="268">
        <f>ROUND(I203*H203,2)</f>
        <v>0</v>
      </c>
      <c r="K203" s="264" t="s">
        <v>164</v>
      </c>
      <c r="L203" s="269"/>
      <c r="M203" s="270" t="s">
        <v>1</v>
      </c>
      <c r="N203" s="271" t="s">
        <v>44</v>
      </c>
      <c r="O203" s="90"/>
      <c r="P203" s="227">
        <f>O203*H203</f>
        <v>0</v>
      </c>
      <c r="Q203" s="227">
        <v>0.0081</v>
      </c>
      <c r="R203" s="227">
        <f>Q203*H203</f>
        <v>0.0081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1054</v>
      </c>
      <c r="AT203" s="229" t="s">
        <v>440</v>
      </c>
      <c r="AU203" s="229" t="s">
        <v>89</v>
      </c>
      <c r="AY203" s="16" t="s">
        <v>157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635</v>
      </c>
      <c r="BM203" s="229" t="s">
        <v>1104</v>
      </c>
    </row>
    <row r="204" spans="1:47" s="2" customFormat="1" ht="12">
      <c r="A204" s="37"/>
      <c r="B204" s="38"/>
      <c r="C204" s="39"/>
      <c r="D204" s="231" t="s">
        <v>166</v>
      </c>
      <c r="E204" s="39"/>
      <c r="F204" s="232" t="s">
        <v>1103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166</v>
      </c>
      <c r="AU204" s="16" t="s">
        <v>89</v>
      </c>
    </row>
    <row r="205" spans="1:63" s="12" customFormat="1" ht="22.8" customHeight="1">
      <c r="A205" s="12"/>
      <c r="B205" s="202"/>
      <c r="C205" s="203"/>
      <c r="D205" s="204" t="s">
        <v>78</v>
      </c>
      <c r="E205" s="216" t="s">
        <v>838</v>
      </c>
      <c r="F205" s="216" t="s">
        <v>839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SUM(P206:P265)</f>
        <v>0</v>
      </c>
      <c r="Q205" s="210"/>
      <c r="R205" s="211">
        <f>SUM(R206:R265)</f>
        <v>63.469739999999994</v>
      </c>
      <c r="S205" s="210"/>
      <c r="T205" s="212">
        <f>SUM(T206:T265)</f>
        <v>4.312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127</v>
      </c>
      <c r="AT205" s="214" t="s">
        <v>78</v>
      </c>
      <c r="AU205" s="214" t="s">
        <v>87</v>
      </c>
      <c r="AY205" s="213" t="s">
        <v>157</v>
      </c>
      <c r="BK205" s="215">
        <f>SUM(BK206:BK265)</f>
        <v>0</v>
      </c>
    </row>
    <row r="206" spans="1:65" s="2" customFormat="1" ht="24.15" customHeight="1">
      <c r="A206" s="37"/>
      <c r="B206" s="38"/>
      <c r="C206" s="218" t="s">
        <v>439</v>
      </c>
      <c r="D206" s="218" t="s">
        <v>160</v>
      </c>
      <c r="E206" s="219" t="s">
        <v>841</v>
      </c>
      <c r="F206" s="220" t="s">
        <v>842</v>
      </c>
      <c r="G206" s="221" t="s">
        <v>843</v>
      </c>
      <c r="H206" s="222">
        <v>1</v>
      </c>
      <c r="I206" s="223"/>
      <c r="J206" s="224">
        <f>ROUND(I206*H206,2)</f>
        <v>0</v>
      </c>
      <c r="K206" s="220" t="s">
        <v>164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0.0088</v>
      </c>
      <c r="R206" s="227">
        <f>Q206*H206</f>
        <v>0.0088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635</v>
      </c>
      <c r="AT206" s="229" t="s">
        <v>160</v>
      </c>
      <c r="AU206" s="229" t="s">
        <v>89</v>
      </c>
      <c r="AY206" s="16" t="s">
        <v>157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635</v>
      </c>
      <c r="BM206" s="229" t="s">
        <v>1105</v>
      </c>
    </row>
    <row r="207" spans="1:47" s="2" customFormat="1" ht="12">
      <c r="A207" s="37"/>
      <c r="B207" s="38"/>
      <c r="C207" s="39"/>
      <c r="D207" s="231" t="s">
        <v>166</v>
      </c>
      <c r="E207" s="39"/>
      <c r="F207" s="232" t="s">
        <v>845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166</v>
      </c>
      <c r="AU207" s="16" t="s">
        <v>89</v>
      </c>
    </row>
    <row r="208" spans="1:65" s="2" customFormat="1" ht="24.15" customHeight="1">
      <c r="A208" s="37"/>
      <c r="B208" s="38"/>
      <c r="C208" s="218" t="s">
        <v>445</v>
      </c>
      <c r="D208" s="218" t="s">
        <v>160</v>
      </c>
      <c r="E208" s="219" t="s">
        <v>1106</v>
      </c>
      <c r="F208" s="220" t="s">
        <v>1107</v>
      </c>
      <c r="G208" s="221" t="s">
        <v>337</v>
      </c>
      <c r="H208" s="222">
        <v>3.024</v>
      </c>
      <c r="I208" s="223"/>
      <c r="J208" s="224">
        <f>ROUND(I208*H208,2)</f>
        <v>0</v>
      </c>
      <c r="K208" s="220" t="s">
        <v>164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635</v>
      </c>
      <c r="AT208" s="229" t="s">
        <v>160</v>
      </c>
      <c r="AU208" s="229" t="s">
        <v>89</v>
      </c>
      <c r="AY208" s="16" t="s">
        <v>157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635</v>
      </c>
      <c r="BM208" s="229" t="s">
        <v>1108</v>
      </c>
    </row>
    <row r="209" spans="1:47" s="2" customFormat="1" ht="12">
      <c r="A209" s="37"/>
      <c r="B209" s="38"/>
      <c r="C209" s="39"/>
      <c r="D209" s="231" t="s">
        <v>166</v>
      </c>
      <c r="E209" s="39"/>
      <c r="F209" s="232" t="s">
        <v>1109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166</v>
      </c>
      <c r="AU209" s="16" t="s">
        <v>89</v>
      </c>
    </row>
    <row r="210" spans="1:51" s="13" customFormat="1" ht="12">
      <c r="A210" s="13"/>
      <c r="B210" s="236"/>
      <c r="C210" s="237"/>
      <c r="D210" s="231" t="s">
        <v>168</v>
      </c>
      <c r="E210" s="238" t="s">
        <v>985</v>
      </c>
      <c r="F210" s="239" t="s">
        <v>1110</v>
      </c>
      <c r="G210" s="237"/>
      <c r="H210" s="240">
        <v>3.024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168</v>
      </c>
      <c r="AU210" s="246" t="s">
        <v>89</v>
      </c>
      <c r="AV210" s="13" t="s">
        <v>89</v>
      </c>
      <c r="AW210" s="13" t="s">
        <v>36</v>
      </c>
      <c r="AX210" s="13" t="s">
        <v>87</v>
      </c>
      <c r="AY210" s="246" t="s">
        <v>157</v>
      </c>
    </row>
    <row r="211" spans="1:65" s="2" customFormat="1" ht="24.15" customHeight="1">
      <c r="A211" s="37"/>
      <c r="B211" s="38"/>
      <c r="C211" s="218" t="s">
        <v>450</v>
      </c>
      <c r="D211" s="218" t="s">
        <v>160</v>
      </c>
      <c r="E211" s="219" t="s">
        <v>973</v>
      </c>
      <c r="F211" s="220" t="s">
        <v>974</v>
      </c>
      <c r="G211" s="221" t="s">
        <v>327</v>
      </c>
      <c r="H211" s="222">
        <v>27</v>
      </c>
      <c r="I211" s="223"/>
      <c r="J211" s="224">
        <f>ROUND(I211*H211,2)</f>
        <v>0</v>
      </c>
      <c r="K211" s="220" t="s">
        <v>164</v>
      </c>
      <c r="L211" s="43"/>
      <c r="M211" s="225" t="s">
        <v>1</v>
      </c>
      <c r="N211" s="226" t="s">
        <v>44</v>
      </c>
      <c r="O211" s="90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635</v>
      </c>
      <c r="AT211" s="229" t="s">
        <v>160</v>
      </c>
      <c r="AU211" s="229" t="s">
        <v>89</v>
      </c>
      <c r="AY211" s="16" t="s">
        <v>157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87</v>
      </c>
      <c r="BK211" s="230">
        <f>ROUND(I211*H211,2)</f>
        <v>0</v>
      </c>
      <c r="BL211" s="16" t="s">
        <v>635</v>
      </c>
      <c r="BM211" s="229" t="s">
        <v>1111</v>
      </c>
    </row>
    <row r="212" spans="1:47" s="2" customFormat="1" ht="12">
      <c r="A212" s="37"/>
      <c r="B212" s="38"/>
      <c r="C212" s="39"/>
      <c r="D212" s="231" t="s">
        <v>166</v>
      </c>
      <c r="E212" s="39"/>
      <c r="F212" s="232" t="s">
        <v>976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166</v>
      </c>
      <c r="AU212" s="16" t="s">
        <v>89</v>
      </c>
    </row>
    <row r="213" spans="1:51" s="13" customFormat="1" ht="12">
      <c r="A213" s="13"/>
      <c r="B213" s="236"/>
      <c r="C213" s="237"/>
      <c r="D213" s="231" t="s">
        <v>168</v>
      </c>
      <c r="E213" s="238" t="s">
        <v>1003</v>
      </c>
      <c r="F213" s="239" t="s">
        <v>445</v>
      </c>
      <c r="G213" s="237"/>
      <c r="H213" s="240">
        <v>27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168</v>
      </c>
      <c r="AU213" s="246" t="s">
        <v>89</v>
      </c>
      <c r="AV213" s="13" t="s">
        <v>89</v>
      </c>
      <c r="AW213" s="13" t="s">
        <v>36</v>
      </c>
      <c r="AX213" s="13" t="s">
        <v>87</v>
      </c>
      <c r="AY213" s="246" t="s">
        <v>157</v>
      </c>
    </row>
    <row r="214" spans="1:65" s="2" customFormat="1" ht="24.15" customHeight="1">
      <c r="A214" s="37"/>
      <c r="B214" s="38"/>
      <c r="C214" s="218" t="s">
        <v>459</v>
      </c>
      <c r="D214" s="218" t="s">
        <v>160</v>
      </c>
      <c r="E214" s="219" t="s">
        <v>1112</v>
      </c>
      <c r="F214" s="220" t="s">
        <v>1113</v>
      </c>
      <c r="G214" s="221" t="s">
        <v>327</v>
      </c>
      <c r="H214" s="222">
        <v>24</v>
      </c>
      <c r="I214" s="223"/>
      <c r="J214" s="224">
        <f>ROUND(I214*H214,2)</f>
        <v>0</v>
      </c>
      <c r="K214" s="220" t="s">
        <v>164</v>
      </c>
      <c r="L214" s="43"/>
      <c r="M214" s="225" t="s">
        <v>1</v>
      </c>
      <c r="N214" s="226" t="s">
        <v>44</v>
      </c>
      <c r="O214" s="90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635</v>
      </c>
      <c r="AT214" s="229" t="s">
        <v>160</v>
      </c>
      <c r="AU214" s="229" t="s">
        <v>89</v>
      </c>
      <c r="AY214" s="16" t="s">
        <v>157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87</v>
      </c>
      <c r="BK214" s="230">
        <f>ROUND(I214*H214,2)</f>
        <v>0</v>
      </c>
      <c r="BL214" s="16" t="s">
        <v>635</v>
      </c>
      <c r="BM214" s="229" t="s">
        <v>1114</v>
      </c>
    </row>
    <row r="215" spans="1:47" s="2" customFormat="1" ht="12">
      <c r="A215" s="37"/>
      <c r="B215" s="38"/>
      <c r="C215" s="39"/>
      <c r="D215" s="231" t="s">
        <v>166</v>
      </c>
      <c r="E215" s="39"/>
      <c r="F215" s="232" t="s">
        <v>1115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166</v>
      </c>
      <c r="AU215" s="16" t="s">
        <v>89</v>
      </c>
    </row>
    <row r="216" spans="1:51" s="13" customFormat="1" ht="12">
      <c r="A216" s="13"/>
      <c r="B216" s="236"/>
      <c r="C216" s="237"/>
      <c r="D216" s="231" t="s">
        <v>168</v>
      </c>
      <c r="E216" s="238" t="s">
        <v>1004</v>
      </c>
      <c r="F216" s="239" t="s">
        <v>427</v>
      </c>
      <c r="G216" s="237"/>
      <c r="H216" s="240">
        <v>24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168</v>
      </c>
      <c r="AU216" s="246" t="s">
        <v>89</v>
      </c>
      <c r="AV216" s="13" t="s">
        <v>89</v>
      </c>
      <c r="AW216" s="13" t="s">
        <v>36</v>
      </c>
      <c r="AX216" s="13" t="s">
        <v>87</v>
      </c>
      <c r="AY216" s="246" t="s">
        <v>157</v>
      </c>
    </row>
    <row r="217" spans="1:65" s="2" customFormat="1" ht="24.15" customHeight="1">
      <c r="A217" s="37"/>
      <c r="B217" s="38"/>
      <c r="C217" s="218" t="s">
        <v>280</v>
      </c>
      <c r="D217" s="218" t="s">
        <v>160</v>
      </c>
      <c r="E217" s="219" t="s">
        <v>1116</v>
      </c>
      <c r="F217" s="220" t="s">
        <v>1117</v>
      </c>
      <c r="G217" s="221" t="s">
        <v>327</v>
      </c>
      <c r="H217" s="222">
        <v>104</v>
      </c>
      <c r="I217" s="223"/>
      <c r="J217" s="224">
        <f>ROUND(I217*H217,2)</f>
        <v>0</v>
      </c>
      <c r="K217" s="220" t="s">
        <v>164</v>
      </c>
      <c r="L217" s="43"/>
      <c r="M217" s="225" t="s">
        <v>1</v>
      </c>
      <c r="N217" s="226" t="s">
        <v>44</v>
      </c>
      <c r="O217" s="90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635</v>
      </c>
      <c r="AT217" s="229" t="s">
        <v>160</v>
      </c>
      <c r="AU217" s="229" t="s">
        <v>89</v>
      </c>
      <c r="AY217" s="16" t="s">
        <v>157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87</v>
      </c>
      <c r="BK217" s="230">
        <f>ROUND(I217*H217,2)</f>
        <v>0</v>
      </c>
      <c r="BL217" s="16" t="s">
        <v>635</v>
      </c>
      <c r="BM217" s="229" t="s">
        <v>1118</v>
      </c>
    </row>
    <row r="218" spans="1:47" s="2" customFormat="1" ht="12">
      <c r="A218" s="37"/>
      <c r="B218" s="38"/>
      <c r="C218" s="39"/>
      <c r="D218" s="231" t="s">
        <v>166</v>
      </c>
      <c r="E218" s="39"/>
      <c r="F218" s="232" t="s">
        <v>1119</v>
      </c>
      <c r="G218" s="39"/>
      <c r="H218" s="39"/>
      <c r="I218" s="233"/>
      <c r="J218" s="39"/>
      <c r="K218" s="39"/>
      <c r="L218" s="43"/>
      <c r="M218" s="234"/>
      <c r="N218" s="235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166</v>
      </c>
      <c r="AU218" s="16" t="s">
        <v>89</v>
      </c>
    </row>
    <row r="219" spans="1:51" s="13" customFormat="1" ht="12">
      <c r="A219" s="13"/>
      <c r="B219" s="236"/>
      <c r="C219" s="237"/>
      <c r="D219" s="231" t="s">
        <v>168</v>
      </c>
      <c r="E219" s="238" t="s">
        <v>1005</v>
      </c>
      <c r="F219" s="239" t="s">
        <v>856</v>
      </c>
      <c r="G219" s="237"/>
      <c r="H219" s="240">
        <v>104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168</v>
      </c>
      <c r="AU219" s="246" t="s">
        <v>89</v>
      </c>
      <c r="AV219" s="13" t="s">
        <v>89</v>
      </c>
      <c r="AW219" s="13" t="s">
        <v>36</v>
      </c>
      <c r="AX219" s="13" t="s">
        <v>87</v>
      </c>
      <c r="AY219" s="246" t="s">
        <v>157</v>
      </c>
    </row>
    <row r="220" spans="1:65" s="2" customFormat="1" ht="24.15" customHeight="1">
      <c r="A220" s="37"/>
      <c r="B220" s="38"/>
      <c r="C220" s="218" t="s">
        <v>468</v>
      </c>
      <c r="D220" s="218" t="s">
        <v>160</v>
      </c>
      <c r="E220" s="219" t="s">
        <v>1120</v>
      </c>
      <c r="F220" s="220" t="s">
        <v>1121</v>
      </c>
      <c r="G220" s="221" t="s">
        <v>327</v>
      </c>
      <c r="H220" s="222">
        <v>158</v>
      </c>
      <c r="I220" s="223"/>
      <c r="J220" s="224">
        <f>ROUND(I220*H220,2)</f>
        <v>0</v>
      </c>
      <c r="K220" s="220" t="s">
        <v>164</v>
      </c>
      <c r="L220" s="43"/>
      <c r="M220" s="225" t="s">
        <v>1</v>
      </c>
      <c r="N220" s="226" t="s">
        <v>44</v>
      </c>
      <c r="O220" s="90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635</v>
      </c>
      <c r="AT220" s="229" t="s">
        <v>160</v>
      </c>
      <c r="AU220" s="229" t="s">
        <v>89</v>
      </c>
      <c r="AY220" s="16" t="s">
        <v>157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87</v>
      </c>
      <c r="BK220" s="230">
        <f>ROUND(I220*H220,2)</f>
        <v>0</v>
      </c>
      <c r="BL220" s="16" t="s">
        <v>635</v>
      </c>
      <c r="BM220" s="229" t="s">
        <v>1122</v>
      </c>
    </row>
    <row r="221" spans="1:47" s="2" customFormat="1" ht="12">
      <c r="A221" s="37"/>
      <c r="B221" s="38"/>
      <c r="C221" s="39"/>
      <c r="D221" s="231" t="s">
        <v>166</v>
      </c>
      <c r="E221" s="39"/>
      <c r="F221" s="232" t="s">
        <v>1123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166</v>
      </c>
      <c r="AU221" s="16" t="s">
        <v>89</v>
      </c>
    </row>
    <row r="222" spans="1:51" s="13" customFormat="1" ht="12">
      <c r="A222" s="13"/>
      <c r="B222" s="236"/>
      <c r="C222" s="237"/>
      <c r="D222" s="231" t="s">
        <v>168</v>
      </c>
      <c r="E222" s="238" t="s">
        <v>1006</v>
      </c>
      <c r="F222" s="239" t="s">
        <v>1007</v>
      </c>
      <c r="G222" s="237"/>
      <c r="H222" s="240">
        <v>158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168</v>
      </c>
      <c r="AU222" s="246" t="s">
        <v>89</v>
      </c>
      <c r="AV222" s="13" t="s">
        <v>89</v>
      </c>
      <c r="AW222" s="13" t="s">
        <v>36</v>
      </c>
      <c r="AX222" s="13" t="s">
        <v>87</v>
      </c>
      <c r="AY222" s="246" t="s">
        <v>157</v>
      </c>
    </row>
    <row r="223" spans="1:65" s="2" customFormat="1" ht="24.15" customHeight="1">
      <c r="A223" s="37"/>
      <c r="B223" s="38"/>
      <c r="C223" s="218" t="s">
        <v>473</v>
      </c>
      <c r="D223" s="218" t="s">
        <v>160</v>
      </c>
      <c r="E223" s="219" t="s">
        <v>977</v>
      </c>
      <c r="F223" s="220" t="s">
        <v>978</v>
      </c>
      <c r="G223" s="221" t="s">
        <v>327</v>
      </c>
      <c r="H223" s="222">
        <v>131</v>
      </c>
      <c r="I223" s="223"/>
      <c r="J223" s="224">
        <f>ROUND(I223*H223,2)</f>
        <v>0</v>
      </c>
      <c r="K223" s="220" t="s">
        <v>164</v>
      </c>
      <c r="L223" s="43"/>
      <c r="M223" s="225" t="s">
        <v>1</v>
      </c>
      <c r="N223" s="226" t="s">
        <v>44</v>
      </c>
      <c r="O223" s="90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635</v>
      </c>
      <c r="AT223" s="229" t="s">
        <v>160</v>
      </c>
      <c r="AU223" s="229" t="s">
        <v>89</v>
      </c>
      <c r="AY223" s="16" t="s">
        <v>157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87</v>
      </c>
      <c r="BK223" s="230">
        <f>ROUND(I223*H223,2)</f>
        <v>0</v>
      </c>
      <c r="BL223" s="16" t="s">
        <v>635</v>
      </c>
      <c r="BM223" s="229" t="s">
        <v>1124</v>
      </c>
    </row>
    <row r="224" spans="1:47" s="2" customFormat="1" ht="12">
      <c r="A224" s="37"/>
      <c r="B224" s="38"/>
      <c r="C224" s="39"/>
      <c r="D224" s="231" t="s">
        <v>166</v>
      </c>
      <c r="E224" s="39"/>
      <c r="F224" s="232" t="s">
        <v>980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166</v>
      </c>
      <c r="AU224" s="16" t="s">
        <v>89</v>
      </c>
    </row>
    <row r="225" spans="1:51" s="13" customFormat="1" ht="12">
      <c r="A225" s="13"/>
      <c r="B225" s="236"/>
      <c r="C225" s="237"/>
      <c r="D225" s="231" t="s">
        <v>168</v>
      </c>
      <c r="E225" s="238" t="s">
        <v>1</v>
      </c>
      <c r="F225" s="239" t="s">
        <v>1125</v>
      </c>
      <c r="G225" s="237"/>
      <c r="H225" s="240">
        <v>131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168</v>
      </c>
      <c r="AU225" s="246" t="s">
        <v>89</v>
      </c>
      <c r="AV225" s="13" t="s">
        <v>89</v>
      </c>
      <c r="AW225" s="13" t="s">
        <v>36</v>
      </c>
      <c r="AX225" s="13" t="s">
        <v>87</v>
      </c>
      <c r="AY225" s="246" t="s">
        <v>157</v>
      </c>
    </row>
    <row r="226" spans="1:65" s="2" customFormat="1" ht="24.15" customHeight="1">
      <c r="A226" s="37"/>
      <c r="B226" s="38"/>
      <c r="C226" s="218" t="s">
        <v>478</v>
      </c>
      <c r="D226" s="218" t="s">
        <v>160</v>
      </c>
      <c r="E226" s="219" t="s">
        <v>1126</v>
      </c>
      <c r="F226" s="220" t="s">
        <v>1127</v>
      </c>
      <c r="G226" s="221" t="s">
        <v>327</v>
      </c>
      <c r="H226" s="222">
        <v>182</v>
      </c>
      <c r="I226" s="223"/>
      <c r="J226" s="224">
        <f>ROUND(I226*H226,2)</f>
        <v>0</v>
      </c>
      <c r="K226" s="220" t="s">
        <v>164</v>
      </c>
      <c r="L226" s="43"/>
      <c r="M226" s="225" t="s">
        <v>1</v>
      </c>
      <c r="N226" s="226" t="s">
        <v>44</v>
      </c>
      <c r="O226" s="90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635</v>
      </c>
      <c r="AT226" s="229" t="s">
        <v>160</v>
      </c>
      <c r="AU226" s="229" t="s">
        <v>89</v>
      </c>
      <c r="AY226" s="16" t="s">
        <v>157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87</v>
      </c>
      <c r="BK226" s="230">
        <f>ROUND(I226*H226,2)</f>
        <v>0</v>
      </c>
      <c r="BL226" s="16" t="s">
        <v>635</v>
      </c>
      <c r="BM226" s="229" t="s">
        <v>1128</v>
      </c>
    </row>
    <row r="227" spans="1:47" s="2" customFormat="1" ht="12">
      <c r="A227" s="37"/>
      <c r="B227" s="38"/>
      <c r="C227" s="39"/>
      <c r="D227" s="231" t="s">
        <v>166</v>
      </c>
      <c r="E227" s="39"/>
      <c r="F227" s="232" t="s">
        <v>1129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166</v>
      </c>
      <c r="AU227" s="16" t="s">
        <v>89</v>
      </c>
    </row>
    <row r="228" spans="1:51" s="13" customFormat="1" ht="12">
      <c r="A228" s="13"/>
      <c r="B228" s="236"/>
      <c r="C228" s="237"/>
      <c r="D228" s="231" t="s">
        <v>168</v>
      </c>
      <c r="E228" s="238" t="s">
        <v>1</v>
      </c>
      <c r="F228" s="239" t="s">
        <v>1130</v>
      </c>
      <c r="G228" s="237"/>
      <c r="H228" s="240">
        <v>182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168</v>
      </c>
      <c r="AU228" s="246" t="s">
        <v>89</v>
      </c>
      <c r="AV228" s="13" t="s">
        <v>89</v>
      </c>
      <c r="AW228" s="13" t="s">
        <v>36</v>
      </c>
      <c r="AX228" s="13" t="s">
        <v>87</v>
      </c>
      <c r="AY228" s="246" t="s">
        <v>157</v>
      </c>
    </row>
    <row r="229" spans="1:65" s="2" customFormat="1" ht="24.15" customHeight="1">
      <c r="A229" s="37"/>
      <c r="B229" s="38"/>
      <c r="C229" s="218" t="s">
        <v>484</v>
      </c>
      <c r="D229" s="218" t="s">
        <v>160</v>
      </c>
      <c r="E229" s="219" t="s">
        <v>1131</v>
      </c>
      <c r="F229" s="220" t="s">
        <v>1132</v>
      </c>
      <c r="G229" s="221" t="s">
        <v>163</v>
      </c>
      <c r="H229" s="222">
        <v>9</v>
      </c>
      <c r="I229" s="223"/>
      <c r="J229" s="224">
        <f>ROUND(I229*H229,2)</f>
        <v>0</v>
      </c>
      <c r="K229" s="220" t="s">
        <v>481</v>
      </c>
      <c r="L229" s="43"/>
      <c r="M229" s="225" t="s">
        <v>1</v>
      </c>
      <c r="N229" s="226" t="s">
        <v>44</v>
      </c>
      <c r="O229" s="90"/>
      <c r="P229" s="227">
        <f>O229*H229</f>
        <v>0</v>
      </c>
      <c r="Q229" s="227">
        <v>0.008</v>
      </c>
      <c r="R229" s="227">
        <f>Q229*H229</f>
        <v>0.07200000000000001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635</v>
      </c>
      <c r="AT229" s="229" t="s">
        <v>160</v>
      </c>
      <c r="AU229" s="229" t="s">
        <v>89</v>
      </c>
      <c r="AY229" s="16" t="s">
        <v>157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635</v>
      </c>
      <c r="BM229" s="229" t="s">
        <v>1133</v>
      </c>
    </row>
    <row r="230" spans="1:47" s="2" customFormat="1" ht="12">
      <c r="A230" s="37"/>
      <c r="B230" s="38"/>
      <c r="C230" s="39"/>
      <c r="D230" s="231" t="s">
        <v>166</v>
      </c>
      <c r="E230" s="39"/>
      <c r="F230" s="232" t="s">
        <v>1134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166</v>
      </c>
      <c r="AU230" s="16" t="s">
        <v>89</v>
      </c>
    </row>
    <row r="231" spans="1:51" s="13" customFormat="1" ht="12">
      <c r="A231" s="13"/>
      <c r="B231" s="236"/>
      <c r="C231" s="237"/>
      <c r="D231" s="231" t="s">
        <v>168</v>
      </c>
      <c r="E231" s="238" t="s">
        <v>1</v>
      </c>
      <c r="F231" s="239" t="s">
        <v>97</v>
      </c>
      <c r="G231" s="237"/>
      <c r="H231" s="240">
        <v>9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168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157</v>
      </c>
    </row>
    <row r="232" spans="1:65" s="2" customFormat="1" ht="24.15" customHeight="1">
      <c r="A232" s="37"/>
      <c r="B232" s="38"/>
      <c r="C232" s="262" t="s">
        <v>489</v>
      </c>
      <c r="D232" s="262" t="s">
        <v>440</v>
      </c>
      <c r="E232" s="263" t="s">
        <v>1135</v>
      </c>
      <c r="F232" s="264" t="s">
        <v>1136</v>
      </c>
      <c r="G232" s="265" t="s">
        <v>163</v>
      </c>
      <c r="H232" s="266">
        <v>9</v>
      </c>
      <c r="I232" s="267"/>
      <c r="J232" s="268">
        <f>ROUND(I232*H232,2)</f>
        <v>0</v>
      </c>
      <c r="K232" s="264" t="s">
        <v>481</v>
      </c>
      <c r="L232" s="269"/>
      <c r="M232" s="270" t="s">
        <v>1</v>
      </c>
      <c r="N232" s="271" t="s">
        <v>44</v>
      </c>
      <c r="O232" s="90"/>
      <c r="P232" s="227">
        <f>O232*H232</f>
        <v>0</v>
      </c>
      <c r="Q232" s="227">
        <v>0.00777</v>
      </c>
      <c r="R232" s="227">
        <f>Q232*H232</f>
        <v>0.06993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1054</v>
      </c>
      <c r="AT232" s="229" t="s">
        <v>440</v>
      </c>
      <c r="AU232" s="229" t="s">
        <v>89</v>
      </c>
      <c r="AY232" s="16" t="s">
        <v>157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635</v>
      </c>
      <c r="BM232" s="229" t="s">
        <v>1137</v>
      </c>
    </row>
    <row r="233" spans="1:47" s="2" customFormat="1" ht="12">
      <c r="A233" s="37"/>
      <c r="B233" s="38"/>
      <c r="C233" s="39"/>
      <c r="D233" s="231" t="s">
        <v>166</v>
      </c>
      <c r="E233" s="39"/>
      <c r="F233" s="232" t="s">
        <v>1138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166</v>
      </c>
      <c r="AU233" s="16" t="s">
        <v>89</v>
      </c>
    </row>
    <row r="234" spans="1:51" s="13" customFormat="1" ht="12">
      <c r="A234" s="13"/>
      <c r="B234" s="236"/>
      <c r="C234" s="237"/>
      <c r="D234" s="231" t="s">
        <v>168</v>
      </c>
      <c r="E234" s="238" t="s">
        <v>1</v>
      </c>
      <c r="F234" s="239" t="s">
        <v>97</v>
      </c>
      <c r="G234" s="237"/>
      <c r="H234" s="240">
        <v>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168</v>
      </c>
      <c r="AU234" s="246" t="s">
        <v>89</v>
      </c>
      <c r="AV234" s="13" t="s">
        <v>89</v>
      </c>
      <c r="AW234" s="13" t="s">
        <v>36</v>
      </c>
      <c r="AX234" s="13" t="s">
        <v>87</v>
      </c>
      <c r="AY234" s="246" t="s">
        <v>157</v>
      </c>
    </row>
    <row r="235" spans="1:65" s="2" customFormat="1" ht="24.15" customHeight="1">
      <c r="A235" s="37"/>
      <c r="B235" s="38"/>
      <c r="C235" s="218" t="s">
        <v>495</v>
      </c>
      <c r="D235" s="218" t="s">
        <v>160</v>
      </c>
      <c r="E235" s="219" t="s">
        <v>1139</v>
      </c>
      <c r="F235" s="220" t="s">
        <v>1140</v>
      </c>
      <c r="G235" s="221" t="s">
        <v>337</v>
      </c>
      <c r="H235" s="222">
        <v>2.516</v>
      </c>
      <c r="I235" s="223"/>
      <c r="J235" s="224">
        <f>ROUND(I235*H235,2)</f>
        <v>0</v>
      </c>
      <c r="K235" s="220" t="s">
        <v>164</v>
      </c>
      <c r="L235" s="43"/>
      <c r="M235" s="225" t="s">
        <v>1</v>
      </c>
      <c r="N235" s="226" t="s">
        <v>44</v>
      </c>
      <c r="O235" s="90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635</v>
      </c>
      <c r="AT235" s="229" t="s">
        <v>160</v>
      </c>
      <c r="AU235" s="229" t="s">
        <v>89</v>
      </c>
      <c r="AY235" s="16" t="s">
        <v>157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635</v>
      </c>
      <c r="BM235" s="229" t="s">
        <v>1141</v>
      </c>
    </row>
    <row r="236" spans="1:47" s="2" customFormat="1" ht="12">
      <c r="A236" s="37"/>
      <c r="B236" s="38"/>
      <c r="C236" s="39"/>
      <c r="D236" s="231" t="s">
        <v>166</v>
      </c>
      <c r="E236" s="39"/>
      <c r="F236" s="232" t="s">
        <v>1142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166</v>
      </c>
      <c r="AU236" s="16" t="s">
        <v>89</v>
      </c>
    </row>
    <row r="237" spans="1:51" s="13" customFormat="1" ht="12">
      <c r="A237" s="13"/>
      <c r="B237" s="236"/>
      <c r="C237" s="237"/>
      <c r="D237" s="231" t="s">
        <v>168</v>
      </c>
      <c r="E237" s="238" t="s">
        <v>1</v>
      </c>
      <c r="F237" s="239" t="s">
        <v>1143</v>
      </c>
      <c r="G237" s="237"/>
      <c r="H237" s="240">
        <v>2.516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168</v>
      </c>
      <c r="AU237" s="246" t="s">
        <v>89</v>
      </c>
      <c r="AV237" s="13" t="s">
        <v>89</v>
      </c>
      <c r="AW237" s="13" t="s">
        <v>36</v>
      </c>
      <c r="AX237" s="13" t="s">
        <v>87</v>
      </c>
      <c r="AY237" s="246" t="s">
        <v>157</v>
      </c>
    </row>
    <row r="238" spans="1:65" s="2" customFormat="1" ht="16.5" customHeight="1">
      <c r="A238" s="37"/>
      <c r="B238" s="38"/>
      <c r="C238" s="218" t="s">
        <v>501</v>
      </c>
      <c r="D238" s="218" t="s">
        <v>160</v>
      </c>
      <c r="E238" s="219" t="s">
        <v>857</v>
      </c>
      <c r="F238" s="220" t="s">
        <v>858</v>
      </c>
      <c r="G238" s="221" t="s">
        <v>327</v>
      </c>
      <c r="H238" s="222">
        <v>313</v>
      </c>
      <c r="I238" s="223"/>
      <c r="J238" s="224">
        <f>ROUND(I238*H238,2)</f>
        <v>0</v>
      </c>
      <c r="K238" s="220" t="s">
        <v>164</v>
      </c>
      <c r="L238" s="43"/>
      <c r="M238" s="225" t="s">
        <v>1</v>
      </c>
      <c r="N238" s="226" t="s">
        <v>44</v>
      </c>
      <c r="O238" s="90"/>
      <c r="P238" s="227">
        <f>O238*H238</f>
        <v>0</v>
      </c>
      <c r="Q238" s="227">
        <v>9E-05</v>
      </c>
      <c r="R238" s="227">
        <f>Q238*H238</f>
        <v>0.02817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635</v>
      </c>
      <c r="AT238" s="229" t="s">
        <v>160</v>
      </c>
      <c r="AU238" s="229" t="s">
        <v>89</v>
      </c>
      <c r="AY238" s="16" t="s">
        <v>157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635</v>
      </c>
      <c r="BM238" s="229" t="s">
        <v>1144</v>
      </c>
    </row>
    <row r="239" spans="1:47" s="2" customFormat="1" ht="12">
      <c r="A239" s="37"/>
      <c r="B239" s="38"/>
      <c r="C239" s="39"/>
      <c r="D239" s="231" t="s">
        <v>166</v>
      </c>
      <c r="E239" s="39"/>
      <c r="F239" s="232" t="s">
        <v>860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166</v>
      </c>
      <c r="AU239" s="16" t="s">
        <v>89</v>
      </c>
    </row>
    <row r="240" spans="1:51" s="13" customFormat="1" ht="12">
      <c r="A240" s="13"/>
      <c r="B240" s="236"/>
      <c r="C240" s="237"/>
      <c r="D240" s="231" t="s">
        <v>168</v>
      </c>
      <c r="E240" s="238" t="s">
        <v>1</v>
      </c>
      <c r="F240" s="239" t="s">
        <v>1145</v>
      </c>
      <c r="G240" s="237"/>
      <c r="H240" s="240">
        <v>313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168</v>
      </c>
      <c r="AU240" s="246" t="s">
        <v>89</v>
      </c>
      <c r="AV240" s="13" t="s">
        <v>89</v>
      </c>
      <c r="AW240" s="13" t="s">
        <v>36</v>
      </c>
      <c r="AX240" s="13" t="s">
        <v>87</v>
      </c>
      <c r="AY240" s="246" t="s">
        <v>157</v>
      </c>
    </row>
    <row r="241" spans="1:65" s="2" customFormat="1" ht="24.15" customHeight="1">
      <c r="A241" s="37"/>
      <c r="B241" s="38"/>
      <c r="C241" s="218" t="s">
        <v>506</v>
      </c>
      <c r="D241" s="218" t="s">
        <v>160</v>
      </c>
      <c r="E241" s="219" t="s">
        <v>1146</v>
      </c>
      <c r="F241" s="220" t="s">
        <v>1147</v>
      </c>
      <c r="G241" s="221" t="s">
        <v>327</v>
      </c>
      <c r="H241" s="222">
        <v>326</v>
      </c>
      <c r="I241" s="223"/>
      <c r="J241" s="224">
        <f>ROUND(I241*H241,2)</f>
        <v>0</v>
      </c>
      <c r="K241" s="220" t="s">
        <v>164</v>
      </c>
      <c r="L241" s="43"/>
      <c r="M241" s="225" t="s">
        <v>1</v>
      </c>
      <c r="N241" s="226" t="s">
        <v>44</v>
      </c>
      <c r="O241" s="90"/>
      <c r="P241" s="227">
        <f>O241*H241</f>
        <v>0</v>
      </c>
      <c r="Q241" s="227">
        <v>0.108</v>
      </c>
      <c r="R241" s="227">
        <f>Q241*H241</f>
        <v>35.208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635</v>
      </c>
      <c r="AT241" s="229" t="s">
        <v>160</v>
      </c>
      <c r="AU241" s="229" t="s">
        <v>89</v>
      </c>
      <c r="AY241" s="16" t="s">
        <v>157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87</v>
      </c>
      <c r="BK241" s="230">
        <f>ROUND(I241*H241,2)</f>
        <v>0</v>
      </c>
      <c r="BL241" s="16" t="s">
        <v>635</v>
      </c>
      <c r="BM241" s="229" t="s">
        <v>1148</v>
      </c>
    </row>
    <row r="242" spans="1:47" s="2" customFormat="1" ht="12">
      <c r="A242" s="37"/>
      <c r="B242" s="38"/>
      <c r="C242" s="39"/>
      <c r="D242" s="231" t="s">
        <v>166</v>
      </c>
      <c r="E242" s="39"/>
      <c r="F242" s="232" t="s">
        <v>1149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166</v>
      </c>
      <c r="AU242" s="16" t="s">
        <v>89</v>
      </c>
    </row>
    <row r="243" spans="1:51" s="13" customFormat="1" ht="12">
      <c r="A243" s="13"/>
      <c r="B243" s="236"/>
      <c r="C243" s="237"/>
      <c r="D243" s="231" t="s">
        <v>168</v>
      </c>
      <c r="E243" s="238" t="s">
        <v>987</v>
      </c>
      <c r="F243" s="239" t="s">
        <v>988</v>
      </c>
      <c r="G243" s="237"/>
      <c r="H243" s="240">
        <v>326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168</v>
      </c>
      <c r="AU243" s="246" t="s">
        <v>89</v>
      </c>
      <c r="AV243" s="13" t="s">
        <v>89</v>
      </c>
      <c r="AW243" s="13" t="s">
        <v>36</v>
      </c>
      <c r="AX243" s="13" t="s">
        <v>87</v>
      </c>
      <c r="AY243" s="246" t="s">
        <v>157</v>
      </c>
    </row>
    <row r="244" spans="1:65" s="2" customFormat="1" ht="24.15" customHeight="1">
      <c r="A244" s="37"/>
      <c r="B244" s="38"/>
      <c r="C244" s="262" t="s">
        <v>511</v>
      </c>
      <c r="D244" s="262" t="s">
        <v>440</v>
      </c>
      <c r="E244" s="263" t="s">
        <v>1150</v>
      </c>
      <c r="F244" s="264" t="s">
        <v>1151</v>
      </c>
      <c r="G244" s="265" t="s">
        <v>327</v>
      </c>
      <c r="H244" s="266">
        <v>326</v>
      </c>
      <c r="I244" s="267"/>
      <c r="J244" s="268">
        <f>ROUND(I244*H244,2)</f>
        <v>0</v>
      </c>
      <c r="K244" s="264" t="s">
        <v>164</v>
      </c>
      <c r="L244" s="269"/>
      <c r="M244" s="270" t="s">
        <v>1</v>
      </c>
      <c r="N244" s="271" t="s">
        <v>44</v>
      </c>
      <c r="O244" s="90"/>
      <c r="P244" s="227">
        <f>O244*H244</f>
        <v>0</v>
      </c>
      <c r="Q244" s="227">
        <v>0.00019</v>
      </c>
      <c r="R244" s="227">
        <f>Q244*H244</f>
        <v>0.06194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1054</v>
      </c>
      <c r="AT244" s="229" t="s">
        <v>440</v>
      </c>
      <c r="AU244" s="229" t="s">
        <v>89</v>
      </c>
      <c r="AY244" s="16" t="s">
        <v>157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635</v>
      </c>
      <c r="BM244" s="229" t="s">
        <v>1152</v>
      </c>
    </row>
    <row r="245" spans="1:47" s="2" customFormat="1" ht="12">
      <c r="A245" s="37"/>
      <c r="B245" s="38"/>
      <c r="C245" s="39"/>
      <c r="D245" s="231" t="s">
        <v>166</v>
      </c>
      <c r="E245" s="39"/>
      <c r="F245" s="232" t="s">
        <v>1151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166</v>
      </c>
      <c r="AU245" s="16" t="s">
        <v>89</v>
      </c>
    </row>
    <row r="246" spans="1:51" s="13" customFormat="1" ht="12">
      <c r="A246" s="13"/>
      <c r="B246" s="236"/>
      <c r="C246" s="237"/>
      <c r="D246" s="231" t="s">
        <v>168</v>
      </c>
      <c r="E246" s="238" t="s">
        <v>1</v>
      </c>
      <c r="F246" s="239" t="s">
        <v>987</v>
      </c>
      <c r="G246" s="237"/>
      <c r="H246" s="240">
        <v>326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168</v>
      </c>
      <c r="AU246" s="246" t="s">
        <v>89</v>
      </c>
      <c r="AV246" s="13" t="s">
        <v>89</v>
      </c>
      <c r="AW246" s="13" t="s">
        <v>36</v>
      </c>
      <c r="AX246" s="13" t="s">
        <v>87</v>
      </c>
      <c r="AY246" s="246" t="s">
        <v>157</v>
      </c>
    </row>
    <row r="247" spans="1:65" s="2" customFormat="1" ht="33" customHeight="1">
      <c r="A247" s="37"/>
      <c r="B247" s="38"/>
      <c r="C247" s="218" t="s">
        <v>516</v>
      </c>
      <c r="D247" s="218" t="s">
        <v>160</v>
      </c>
      <c r="E247" s="219" t="s">
        <v>1153</v>
      </c>
      <c r="F247" s="220" t="s">
        <v>1154</v>
      </c>
      <c r="G247" s="221" t="s">
        <v>327</v>
      </c>
      <c r="H247" s="222">
        <v>155</v>
      </c>
      <c r="I247" s="223"/>
      <c r="J247" s="224">
        <f>ROUND(I247*H247,2)</f>
        <v>0</v>
      </c>
      <c r="K247" s="220" t="s">
        <v>164</v>
      </c>
      <c r="L247" s="43"/>
      <c r="M247" s="225" t="s">
        <v>1</v>
      </c>
      <c r="N247" s="226" t="s">
        <v>44</v>
      </c>
      <c r="O247" s="90"/>
      <c r="P247" s="227">
        <f>O247*H247</f>
        <v>0</v>
      </c>
      <c r="Q247" s="227">
        <v>0.18</v>
      </c>
      <c r="R247" s="227">
        <f>Q247*H247</f>
        <v>27.9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635</v>
      </c>
      <c r="AT247" s="229" t="s">
        <v>160</v>
      </c>
      <c r="AU247" s="229" t="s">
        <v>89</v>
      </c>
      <c r="AY247" s="16" t="s">
        <v>157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87</v>
      </c>
      <c r="BK247" s="230">
        <f>ROUND(I247*H247,2)</f>
        <v>0</v>
      </c>
      <c r="BL247" s="16" t="s">
        <v>635</v>
      </c>
      <c r="BM247" s="229" t="s">
        <v>1155</v>
      </c>
    </row>
    <row r="248" spans="1:47" s="2" customFormat="1" ht="12">
      <c r="A248" s="37"/>
      <c r="B248" s="38"/>
      <c r="C248" s="39"/>
      <c r="D248" s="231" t="s">
        <v>166</v>
      </c>
      <c r="E248" s="39"/>
      <c r="F248" s="232" t="s">
        <v>1156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166</v>
      </c>
      <c r="AU248" s="16" t="s">
        <v>89</v>
      </c>
    </row>
    <row r="249" spans="1:51" s="13" customFormat="1" ht="12">
      <c r="A249" s="13"/>
      <c r="B249" s="236"/>
      <c r="C249" s="237"/>
      <c r="D249" s="231" t="s">
        <v>168</v>
      </c>
      <c r="E249" s="238" t="s">
        <v>989</v>
      </c>
      <c r="F249" s="239" t="s">
        <v>1157</v>
      </c>
      <c r="G249" s="237"/>
      <c r="H249" s="240">
        <v>155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168</v>
      </c>
      <c r="AU249" s="246" t="s">
        <v>89</v>
      </c>
      <c r="AV249" s="13" t="s">
        <v>89</v>
      </c>
      <c r="AW249" s="13" t="s">
        <v>36</v>
      </c>
      <c r="AX249" s="13" t="s">
        <v>87</v>
      </c>
      <c r="AY249" s="246" t="s">
        <v>157</v>
      </c>
    </row>
    <row r="250" spans="1:65" s="2" customFormat="1" ht="33" customHeight="1">
      <c r="A250" s="37"/>
      <c r="B250" s="38"/>
      <c r="C250" s="262" t="s">
        <v>520</v>
      </c>
      <c r="D250" s="262" t="s">
        <v>440</v>
      </c>
      <c r="E250" s="263" t="s">
        <v>1158</v>
      </c>
      <c r="F250" s="264" t="s">
        <v>1159</v>
      </c>
      <c r="G250" s="265" t="s">
        <v>327</v>
      </c>
      <c r="H250" s="266">
        <v>155</v>
      </c>
      <c r="I250" s="267"/>
      <c r="J250" s="268">
        <f>ROUND(I250*H250,2)</f>
        <v>0</v>
      </c>
      <c r="K250" s="264" t="s">
        <v>164</v>
      </c>
      <c r="L250" s="269"/>
      <c r="M250" s="270" t="s">
        <v>1</v>
      </c>
      <c r="N250" s="271" t="s">
        <v>44</v>
      </c>
      <c r="O250" s="90"/>
      <c r="P250" s="227">
        <f>O250*H250</f>
        <v>0</v>
      </c>
      <c r="Q250" s="227">
        <v>0.00078</v>
      </c>
      <c r="R250" s="227">
        <f>Q250*H250</f>
        <v>0.1209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1054</v>
      </c>
      <c r="AT250" s="229" t="s">
        <v>440</v>
      </c>
      <c r="AU250" s="229" t="s">
        <v>89</v>
      </c>
      <c r="AY250" s="16" t="s">
        <v>157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87</v>
      </c>
      <c r="BK250" s="230">
        <f>ROUND(I250*H250,2)</f>
        <v>0</v>
      </c>
      <c r="BL250" s="16" t="s">
        <v>635</v>
      </c>
      <c r="BM250" s="229" t="s">
        <v>1160</v>
      </c>
    </row>
    <row r="251" spans="1:47" s="2" customFormat="1" ht="12">
      <c r="A251" s="37"/>
      <c r="B251" s="38"/>
      <c r="C251" s="39"/>
      <c r="D251" s="231" t="s">
        <v>166</v>
      </c>
      <c r="E251" s="39"/>
      <c r="F251" s="232" t="s">
        <v>1159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166</v>
      </c>
      <c r="AU251" s="16" t="s">
        <v>89</v>
      </c>
    </row>
    <row r="252" spans="1:51" s="13" customFormat="1" ht="12">
      <c r="A252" s="13"/>
      <c r="B252" s="236"/>
      <c r="C252" s="237"/>
      <c r="D252" s="231" t="s">
        <v>168</v>
      </c>
      <c r="E252" s="238" t="s">
        <v>1</v>
      </c>
      <c r="F252" s="239" t="s">
        <v>989</v>
      </c>
      <c r="G252" s="237"/>
      <c r="H252" s="240">
        <v>155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168</v>
      </c>
      <c r="AU252" s="246" t="s">
        <v>89</v>
      </c>
      <c r="AV252" s="13" t="s">
        <v>89</v>
      </c>
      <c r="AW252" s="13" t="s">
        <v>36</v>
      </c>
      <c r="AX252" s="13" t="s">
        <v>87</v>
      </c>
      <c r="AY252" s="246" t="s">
        <v>157</v>
      </c>
    </row>
    <row r="253" spans="1:65" s="2" customFormat="1" ht="16.5" customHeight="1">
      <c r="A253" s="37"/>
      <c r="B253" s="38"/>
      <c r="C253" s="218" t="s">
        <v>526</v>
      </c>
      <c r="D253" s="218" t="s">
        <v>160</v>
      </c>
      <c r="E253" s="219" t="s">
        <v>1161</v>
      </c>
      <c r="F253" s="220" t="s">
        <v>1162</v>
      </c>
      <c r="G253" s="221" t="s">
        <v>337</v>
      </c>
      <c r="H253" s="222">
        <v>1.96</v>
      </c>
      <c r="I253" s="223"/>
      <c r="J253" s="224">
        <f>ROUND(I253*H253,2)</f>
        <v>0</v>
      </c>
      <c r="K253" s="220" t="s">
        <v>164</v>
      </c>
      <c r="L253" s="43"/>
      <c r="M253" s="225" t="s">
        <v>1</v>
      </c>
      <c r="N253" s="226" t="s">
        <v>44</v>
      </c>
      <c r="O253" s="90"/>
      <c r="P253" s="227">
        <f>O253*H253</f>
        <v>0</v>
      </c>
      <c r="Q253" s="227">
        <v>0</v>
      </c>
      <c r="R253" s="227">
        <f>Q253*H253</f>
        <v>0</v>
      </c>
      <c r="S253" s="227">
        <v>2.2</v>
      </c>
      <c r="T253" s="228">
        <f>S253*H253</f>
        <v>4.312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635</v>
      </c>
      <c r="AT253" s="229" t="s">
        <v>160</v>
      </c>
      <c r="AU253" s="229" t="s">
        <v>89</v>
      </c>
      <c r="AY253" s="16" t="s">
        <v>157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87</v>
      </c>
      <c r="BK253" s="230">
        <f>ROUND(I253*H253,2)</f>
        <v>0</v>
      </c>
      <c r="BL253" s="16" t="s">
        <v>635</v>
      </c>
      <c r="BM253" s="229" t="s">
        <v>1163</v>
      </c>
    </row>
    <row r="254" spans="1:47" s="2" customFormat="1" ht="12">
      <c r="A254" s="37"/>
      <c r="B254" s="38"/>
      <c r="C254" s="39"/>
      <c r="D254" s="231" t="s">
        <v>166</v>
      </c>
      <c r="E254" s="39"/>
      <c r="F254" s="232" t="s">
        <v>1164</v>
      </c>
      <c r="G254" s="39"/>
      <c r="H254" s="39"/>
      <c r="I254" s="233"/>
      <c r="J254" s="39"/>
      <c r="K254" s="39"/>
      <c r="L254" s="43"/>
      <c r="M254" s="234"/>
      <c r="N254" s="23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166</v>
      </c>
      <c r="AU254" s="16" t="s">
        <v>89</v>
      </c>
    </row>
    <row r="255" spans="1:51" s="13" customFormat="1" ht="12">
      <c r="A255" s="13"/>
      <c r="B255" s="236"/>
      <c r="C255" s="237"/>
      <c r="D255" s="231" t="s">
        <v>168</v>
      </c>
      <c r="E255" s="238" t="s">
        <v>995</v>
      </c>
      <c r="F255" s="239" t="s">
        <v>1165</v>
      </c>
      <c r="G255" s="237"/>
      <c r="H255" s="240">
        <v>1.96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168</v>
      </c>
      <c r="AU255" s="246" t="s">
        <v>89</v>
      </c>
      <c r="AV255" s="13" t="s">
        <v>89</v>
      </c>
      <c r="AW255" s="13" t="s">
        <v>36</v>
      </c>
      <c r="AX255" s="13" t="s">
        <v>87</v>
      </c>
      <c r="AY255" s="246" t="s">
        <v>157</v>
      </c>
    </row>
    <row r="256" spans="1:65" s="2" customFormat="1" ht="33" customHeight="1">
      <c r="A256" s="37"/>
      <c r="B256" s="38"/>
      <c r="C256" s="218" t="s">
        <v>531</v>
      </c>
      <c r="D256" s="218" t="s">
        <v>160</v>
      </c>
      <c r="E256" s="219" t="s">
        <v>1166</v>
      </c>
      <c r="F256" s="220" t="s">
        <v>1167</v>
      </c>
      <c r="G256" s="221" t="s">
        <v>793</v>
      </c>
      <c r="H256" s="222">
        <v>5.412</v>
      </c>
      <c r="I256" s="223"/>
      <c r="J256" s="224">
        <f>ROUND(I256*H256,2)</f>
        <v>0</v>
      </c>
      <c r="K256" s="220" t="s">
        <v>164</v>
      </c>
      <c r="L256" s="43"/>
      <c r="M256" s="225" t="s">
        <v>1</v>
      </c>
      <c r="N256" s="226" t="s">
        <v>44</v>
      </c>
      <c r="O256" s="90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635</v>
      </c>
      <c r="AT256" s="229" t="s">
        <v>160</v>
      </c>
      <c r="AU256" s="229" t="s">
        <v>89</v>
      </c>
      <c r="AY256" s="16" t="s">
        <v>157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87</v>
      </c>
      <c r="BK256" s="230">
        <f>ROUND(I256*H256,2)</f>
        <v>0</v>
      </c>
      <c r="BL256" s="16" t="s">
        <v>635</v>
      </c>
      <c r="BM256" s="229" t="s">
        <v>1168</v>
      </c>
    </row>
    <row r="257" spans="1:47" s="2" customFormat="1" ht="12">
      <c r="A257" s="37"/>
      <c r="B257" s="38"/>
      <c r="C257" s="39"/>
      <c r="D257" s="231" t="s">
        <v>166</v>
      </c>
      <c r="E257" s="39"/>
      <c r="F257" s="232" t="s">
        <v>1169</v>
      </c>
      <c r="G257" s="39"/>
      <c r="H257" s="39"/>
      <c r="I257" s="233"/>
      <c r="J257" s="39"/>
      <c r="K257" s="39"/>
      <c r="L257" s="43"/>
      <c r="M257" s="234"/>
      <c r="N257" s="23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166</v>
      </c>
      <c r="AU257" s="16" t="s">
        <v>89</v>
      </c>
    </row>
    <row r="258" spans="1:51" s="13" customFormat="1" ht="12">
      <c r="A258" s="13"/>
      <c r="B258" s="236"/>
      <c r="C258" s="237"/>
      <c r="D258" s="231" t="s">
        <v>168</v>
      </c>
      <c r="E258" s="238" t="s">
        <v>885</v>
      </c>
      <c r="F258" s="239" t="s">
        <v>992</v>
      </c>
      <c r="G258" s="237"/>
      <c r="H258" s="240">
        <v>4.312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168</v>
      </c>
      <c r="AU258" s="246" t="s">
        <v>89</v>
      </c>
      <c r="AV258" s="13" t="s">
        <v>89</v>
      </c>
      <c r="AW258" s="13" t="s">
        <v>36</v>
      </c>
      <c r="AX258" s="13" t="s">
        <v>79</v>
      </c>
      <c r="AY258" s="246" t="s">
        <v>157</v>
      </c>
    </row>
    <row r="259" spans="1:51" s="13" customFormat="1" ht="12">
      <c r="A259" s="13"/>
      <c r="B259" s="236"/>
      <c r="C259" s="237"/>
      <c r="D259" s="231" t="s">
        <v>168</v>
      </c>
      <c r="E259" s="238" t="s">
        <v>993</v>
      </c>
      <c r="F259" s="239" t="s">
        <v>1170</v>
      </c>
      <c r="G259" s="237"/>
      <c r="H259" s="240">
        <v>1.1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168</v>
      </c>
      <c r="AU259" s="246" t="s">
        <v>89</v>
      </c>
      <c r="AV259" s="13" t="s">
        <v>89</v>
      </c>
      <c r="AW259" s="13" t="s">
        <v>36</v>
      </c>
      <c r="AX259" s="13" t="s">
        <v>79</v>
      </c>
      <c r="AY259" s="246" t="s">
        <v>157</v>
      </c>
    </row>
    <row r="260" spans="1:51" s="14" customFormat="1" ht="12">
      <c r="A260" s="14"/>
      <c r="B260" s="247"/>
      <c r="C260" s="248"/>
      <c r="D260" s="231" t="s">
        <v>168</v>
      </c>
      <c r="E260" s="249" t="s">
        <v>1</v>
      </c>
      <c r="F260" s="250" t="s">
        <v>170</v>
      </c>
      <c r="G260" s="248"/>
      <c r="H260" s="251">
        <v>5.412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168</v>
      </c>
      <c r="AU260" s="257" t="s">
        <v>89</v>
      </c>
      <c r="AV260" s="14" t="s">
        <v>111</v>
      </c>
      <c r="AW260" s="14" t="s">
        <v>36</v>
      </c>
      <c r="AX260" s="14" t="s">
        <v>87</v>
      </c>
      <c r="AY260" s="257" t="s">
        <v>157</v>
      </c>
    </row>
    <row r="261" spans="1:65" s="2" customFormat="1" ht="37.8" customHeight="1">
      <c r="A261" s="37"/>
      <c r="B261" s="38"/>
      <c r="C261" s="218" t="s">
        <v>535</v>
      </c>
      <c r="D261" s="218" t="s">
        <v>160</v>
      </c>
      <c r="E261" s="219" t="s">
        <v>1171</v>
      </c>
      <c r="F261" s="220" t="s">
        <v>1172</v>
      </c>
      <c r="G261" s="221" t="s">
        <v>793</v>
      </c>
      <c r="H261" s="222">
        <v>45.32</v>
      </c>
      <c r="I261" s="223"/>
      <c r="J261" s="224">
        <f>ROUND(I261*H261,2)</f>
        <v>0</v>
      </c>
      <c r="K261" s="220" t="s">
        <v>164</v>
      </c>
      <c r="L261" s="43"/>
      <c r="M261" s="225" t="s">
        <v>1</v>
      </c>
      <c r="N261" s="226" t="s">
        <v>44</v>
      </c>
      <c r="O261" s="90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9" t="s">
        <v>635</v>
      </c>
      <c r="AT261" s="229" t="s">
        <v>160</v>
      </c>
      <c r="AU261" s="229" t="s">
        <v>89</v>
      </c>
      <c r="AY261" s="16" t="s">
        <v>157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6" t="s">
        <v>87</v>
      </c>
      <c r="BK261" s="230">
        <f>ROUND(I261*H261,2)</f>
        <v>0</v>
      </c>
      <c r="BL261" s="16" t="s">
        <v>635</v>
      </c>
      <c r="BM261" s="229" t="s">
        <v>1173</v>
      </c>
    </row>
    <row r="262" spans="1:47" s="2" customFormat="1" ht="12">
      <c r="A262" s="37"/>
      <c r="B262" s="38"/>
      <c r="C262" s="39"/>
      <c r="D262" s="231" t="s">
        <v>166</v>
      </c>
      <c r="E262" s="39"/>
      <c r="F262" s="232" t="s">
        <v>1174</v>
      </c>
      <c r="G262" s="39"/>
      <c r="H262" s="39"/>
      <c r="I262" s="233"/>
      <c r="J262" s="39"/>
      <c r="K262" s="39"/>
      <c r="L262" s="43"/>
      <c r="M262" s="234"/>
      <c r="N262" s="235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166</v>
      </c>
      <c r="AU262" s="16" t="s">
        <v>89</v>
      </c>
    </row>
    <row r="263" spans="1:51" s="13" customFormat="1" ht="12">
      <c r="A263" s="13"/>
      <c r="B263" s="236"/>
      <c r="C263" s="237"/>
      <c r="D263" s="231" t="s">
        <v>168</v>
      </c>
      <c r="E263" s="238" t="s">
        <v>1</v>
      </c>
      <c r="F263" s="239" t="s">
        <v>1175</v>
      </c>
      <c r="G263" s="237"/>
      <c r="H263" s="240">
        <v>45.32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168</v>
      </c>
      <c r="AU263" s="246" t="s">
        <v>89</v>
      </c>
      <c r="AV263" s="13" t="s">
        <v>89</v>
      </c>
      <c r="AW263" s="13" t="s">
        <v>36</v>
      </c>
      <c r="AX263" s="13" t="s">
        <v>87</v>
      </c>
      <c r="AY263" s="246" t="s">
        <v>157</v>
      </c>
    </row>
    <row r="264" spans="1:65" s="2" customFormat="1" ht="24.15" customHeight="1">
      <c r="A264" s="37"/>
      <c r="B264" s="38"/>
      <c r="C264" s="218" t="s">
        <v>540</v>
      </c>
      <c r="D264" s="218" t="s">
        <v>160</v>
      </c>
      <c r="E264" s="219" t="s">
        <v>1176</v>
      </c>
      <c r="F264" s="220" t="s">
        <v>1177</v>
      </c>
      <c r="G264" s="221" t="s">
        <v>793</v>
      </c>
      <c r="H264" s="222">
        <v>63.47</v>
      </c>
      <c r="I264" s="223"/>
      <c r="J264" s="224">
        <f>ROUND(I264*H264,2)</f>
        <v>0</v>
      </c>
      <c r="K264" s="220" t="s">
        <v>164</v>
      </c>
      <c r="L264" s="43"/>
      <c r="M264" s="225" t="s">
        <v>1</v>
      </c>
      <c r="N264" s="226" t="s">
        <v>44</v>
      </c>
      <c r="O264" s="90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9" t="s">
        <v>635</v>
      </c>
      <c r="AT264" s="229" t="s">
        <v>160</v>
      </c>
      <c r="AU264" s="229" t="s">
        <v>89</v>
      </c>
      <c r="AY264" s="16" t="s">
        <v>157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87</v>
      </c>
      <c r="BK264" s="230">
        <f>ROUND(I264*H264,2)</f>
        <v>0</v>
      </c>
      <c r="BL264" s="16" t="s">
        <v>635</v>
      </c>
      <c r="BM264" s="229" t="s">
        <v>1178</v>
      </c>
    </row>
    <row r="265" spans="1:47" s="2" customFormat="1" ht="12">
      <c r="A265" s="37"/>
      <c r="B265" s="38"/>
      <c r="C265" s="39"/>
      <c r="D265" s="231" t="s">
        <v>166</v>
      </c>
      <c r="E265" s="39"/>
      <c r="F265" s="232" t="s">
        <v>1179</v>
      </c>
      <c r="G265" s="39"/>
      <c r="H265" s="39"/>
      <c r="I265" s="233"/>
      <c r="J265" s="39"/>
      <c r="K265" s="39"/>
      <c r="L265" s="43"/>
      <c r="M265" s="275"/>
      <c r="N265" s="276"/>
      <c r="O265" s="277"/>
      <c r="P265" s="277"/>
      <c r="Q265" s="277"/>
      <c r="R265" s="277"/>
      <c r="S265" s="277"/>
      <c r="T265" s="27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166</v>
      </c>
      <c r="AU265" s="16" t="s">
        <v>89</v>
      </c>
    </row>
    <row r="266" spans="1:31" s="2" customFormat="1" ht="6.95" customHeight="1">
      <c r="A266" s="37"/>
      <c r="B266" s="65"/>
      <c r="C266" s="66"/>
      <c r="D266" s="66"/>
      <c r="E266" s="66"/>
      <c r="F266" s="66"/>
      <c r="G266" s="66"/>
      <c r="H266" s="66"/>
      <c r="I266" s="66"/>
      <c r="J266" s="66"/>
      <c r="K266" s="66"/>
      <c r="L266" s="43"/>
      <c r="M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</sheetData>
  <sheetProtection password="CC35" sheet="1" objects="1" scenarios="1" formatColumns="0" formatRows="0" autoFilter="0"/>
  <autoFilter ref="C124:K26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  <c r="AZ2" s="135" t="s">
        <v>1003</v>
      </c>
      <c r="BA2" s="135" t="s">
        <v>1</v>
      </c>
      <c r="BB2" s="135" t="s">
        <v>1</v>
      </c>
      <c r="BC2" s="135" t="s">
        <v>495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1004</v>
      </c>
      <c r="BA3" s="135" t="s">
        <v>1</v>
      </c>
      <c r="BB3" s="135" t="s">
        <v>1</v>
      </c>
      <c r="BC3" s="135" t="s">
        <v>553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1005</v>
      </c>
      <c r="BA4" s="135" t="s">
        <v>1</v>
      </c>
      <c r="BB4" s="135" t="s">
        <v>1</v>
      </c>
      <c r="BC4" s="135" t="s">
        <v>1180</v>
      </c>
      <c r="BD4" s="135" t="s">
        <v>89</v>
      </c>
    </row>
    <row r="5" spans="2:56" s="1" customFormat="1" ht="6.95" customHeight="1">
      <c r="B5" s="19"/>
      <c r="L5" s="19"/>
      <c r="AZ5" s="135" t="s">
        <v>1006</v>
      </c>
      <c r="BA5" s="135" t="s">
        <v>1</v>
      </c>
      <c r="BB5" s="135" t="s">
        <v>1</v>
      </c>
      <c r="BC5" s="135" t="s">
        <v>204</v>
      </c>
      <c r="BD5" s="135" t="s">
        <v>89</v>
      </c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1181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ROUND((SUM(BE118:BE144)),2)</f>
        <v>0</v>
      </c>
      <c r="G33" s="37"/>
      <c r="H33" s="37"/>
      <c r="I33" s="155">
        <v>0.21</v>
      </c>
      <c r="J33" s="154">
        <f>ROUND(((SUM(BE118:BE144))*I33),2)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ROUND((SUM(BF118:BF144)),2)</f>
        <v>0</v>
      </c>
      <c r="G34" s="37"/>
      <c r="H34" s="37"/>
      <c r="I34" s="155">
        <v>0.15</v>
      </c>
      <c r="J34" s="154">
        <f>ROUND(((SUM(BF118:BF144))*I34),2)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ROUND((SUM(BG118:BG144)),2)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ROUND((SUM(BH118:BH144)),2)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ROUND((SUM(BI118:BI144)),2)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451 - Přeložka kabelů CETIN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290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291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142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4" t="str">
        <f>E7</f>
        <v>Ostrov, ulice Odborů - Řešení dopravy v klidu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 451 - Přeložka kabelů CETIN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Ostrov</v>
      </c>
      <c r="G112" s="39"/>
      <c r="H112" s="39"/>
      <c r="I112" s="31" t="s">
        <v>22</v>
      </c>
      <c r="J112" s="78" t="str">
        <f>IF(J12="","",J12)</f>
        <v>10. 5. 2022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Ostrov</v>
      </c>
      <c r="G114" s="39"/>
      <c r="H114" s="39"/>
      <c r="I114" s="31" t="s">
        <v>32</v>
      </c>
      <c r="J114" s="35" t="str">
        <f>E21</f>
        <v>Ing. Igor Hrazdil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1"/>
      <c r="B117" s="192"/>
      <c r="C117" s="193" t="s">
        <v>143</v>
      </c>
      <c r="D117" s="194" t="s">
        <v>64</v>
      </c>
      <c r="E117" s="194" t="s">
        <v>60</v>
      </c>
      <c r="F117" s="194" t="s">
        <v>61</v>
      </c>
      <c r="G117" s="194" t="s">
        <v>144</v>
      </c>
      <c r="H117" s="194" t="s">
        <v>145</v>
      </c>
      <c r="I117" s="194" t="s">
        <v>146</v>
      </c>
      <c r="J117" s="194" t="s">
        <v>137</v>
      </c>
      <c r="K117" s="195" t="s">
        <v>147</v>
      </c>
      <c r="L117" s="196"/>
      <c r="M117" s="99" t="s">
        <v>1</v>
      </c>
      <c r="N117" s="100" t="s">
        <v>43</v>
      </c>
      <c r="O117" s="100" t="s">
        <v>148</v>
      </c>
      <c r="P117" s="100" t="s">
        <v>149</v>
      </c>
      <c r="Q117" s="100" t="s">
        <v>150</v>
      </c>
      <c r="R117" s="100" t="s">
        <v>151</v>
      </c>
      <c r="S117" s="100" t="s">
        <v>152</v>
      </c>
      <c r="T117" s="101" t="s">
        <v>153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7"/>
      <c r="B118" s="38"/>
      <c r="C118" s="106" t="s">
        <v>154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0.03256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139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440</v>
      </c>
      <c r="F119" s="205" t="s">
        <v>837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0.03256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127</v>
      </c>
      <c r="AT119" s="214" t="s">
        <v>78</v>
      </c>
      <c r="AU119" s="214" t="s">
        <v>79</v>
      </c>
      <c r="AY119" s="213" t="s">
        <v>157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78</v>
      </c>
      <c r="E120" s="216" t="s">
        <v>838</v>
      </c>
      <c r="F120" s="216" t="s">
        <v>839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SUM(P121:P144)</f>
        <v>0</v>
      </c>
      <c r="Q120" s="210"/>
      <c r="R120" s="211">
        <f>SUM(R121:R144)</f>
        <v>0.03256</v>
      </c>
      <c r="S120" s="210"/>
      <c r="T120" s="212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127</v>
      </c>
      <c r="AT120" s="214" t="s">
        <v>78</v>
      </c>
      <c r="AU120" s="214" t="s">
        <v>87</v>
      </c>
      <c r="AY120" s="213" t="s">
        <v>157</v>
      </c>
      <c r="BK120" s="215">
        <f>SUM(BK121:BK144)</f>
        <v>0</v>
      </c>
    </row>
    <row r="121" spans="1:65" s="2" customFormat="1" ht="24.15" customHeight="1">
      <c r="A121" s="37"/>
      <c r="B121" s="38"/>
      <c r="C121" s="218" t="s">
        <v>87</v>
      </c>
      <c r="D121" s="218" t="s">
        <v>160</v>
      </c>
      <c r="E121" s="219" t="s">
        <v>841</v>
      </c>
      <c r="F121" s="220" t="s">
        <v>842</v>
      </c>
      <c r="G121" s="221" t="s">
        <v>843</v>
      </c>
      <c r="H121" s="222">
        <v>1</v>
      </c>
      <c r="I121" s="223"/>
      <c r="J121" s="224">
        <f>ROUND(I121*H121,2)</f>
        <v>0</v>
      </c>
      <c r="K121" s="220" t="s">
        <v>164</v>
      </c>
      <c r="L121" s="43"/>
      <c r="M121" s="225" t="s">
        <v>1</v>
      </c>
      <c r="N121" s="226" t="s">
        <v>44</v>
      </c>
      <c r="O121" s="90"/>
      <c r="P121" s="227">
        <f>O121*H121</f>
        <v>0</v>
      </c>
      <c r="Q121" s="227">
        <v>0.0088</v>
      </c>
      <c r="R121" s="227">
        <f>Q121*H121</f>
        <v>0.0088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635</v>
      </c>
      <c r="AT121" s="229" t="s">
        <v>160</v>
      </c>
      <c r="AU121" s="229" t="s">
        <v>89</v>
      </c>
      <c r="AY121" s="16" t="s">
        <v>157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87</v>
      </c>
      <c r="BK121" s="230">
        <f>ROUND(I121*H121,2)</f>
        <v>0</v>
      </c>
      <c r="BL121" s="16" t="s">
        <v>635</v>
      </c>
      <c r="BM121" s="229" t="s">
        <v>1182</v>
      </c>
    </row>
    <row r="122" spans="1:47" s="2" customFormat="1" ht="12">
      <c r="A122" s="37"/>
      <c r="B122" s="38"/>
      <c r="C122" s="39"/>
      <c r="D122" s="231" t="s">
        <v>166</v>
      </c>
      <c r="E122" s="39"/>
      <c r="F122" s="232" t="s">
        <v>845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166</v>
      </c>
      <c r="AU122" s="16" t="s">
        <v>89</v>
      </c>
    </row>
    <row r="123" spans="1:65" s="2" customFormat="1" ht="24.15" customHeight="1">
      <c r="A123" s="37"/>
      <c r="B123" s="38"/>
      <c r="C123" s="218" t="s">
        <v>89</v>
      </c>
      <c r="D123" s="218" t="s">
        <v>160</v>
      </c>
      <c r="E123" s="219" t="s">
        <v>973</v>
      </c>
      <c r="F123" s="220" t="s">
        <v>974</v>
      </c>
      <c r="G123" s="221" t="s">
        <v>327</v>
      </c>
      <c r="H123" s="222">
        <v>36</v>
      </c>
      <c r="I123" s="223"/>
      <c r="J123" s="224">
        <f>ROUND(I123*H123,2)</f>
        <v>0</v>
      </c>
      <c r="K123" s="220" t="s">
        <v>164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635</v>
      </c>
      <c r="AT123" s="229" t="s">
        <v>160</v>
      </c>
      <c r="AU123" s="229" t="s">
        <v>89</v>
      </c>
      <c r="AY123" s="16" t="s">
        <v>157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635</v>
      </c>
      <c r="BM123" s="229" t="s">
        <v>1183</v>
      </c>
    </row>
    <row r="124" spans="1:47" s="2" customFormat="1" ht="12">
      <c r="A124" s="37"/>
      <c r="B124" s="38"/>
      <c r="C124" s="39"/>
      <c r="D124" s="231" t="s">
        <v>166</v>
      </c>
      <c r="E124" s="39"/>
      <c r="F124" s="232" t="s">
        <v>976</v>
      </c>
      <c r="G124" s="39"/>
      <c r="H124" s="39"/>
      <c r="I124" s="233"/>
      <c r="J124" s="39"/>
      <c r="K124" s="39"/>
      <c r="L124" s="43"/>
      <c r="M124" s="234"/>
      <c r="N124" s="23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166</v>
      </c>
      <c r="AU124" s="16" t="s">
        <v>89</v>
      </c>
    </row>
    <row r="125" spans="1:51" s="13" customFormat="1" ht="12">
      <c r="A125" s="13"/>
      <c r="B125" s="236"/>
      <c r="C125" s="237"/>
      <c r="D125" s="231" t="s">
        <v>168</v>
      </c>
      <c r="E125" s="238" t="s">
        <v>1003</v>
      </c>
      <c r="F125" s="239" t="s">
        <v>495</v>
      </c>
      <c r="G125" s="237"/>
      <c r="H125" s="240">
        <v>36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168</v>
      </c>
      <c r="AU125" s="246" t="s">
        <v>89</v>
      </c>
      <c r="AV125" s="13" t="s">
        <v>89</v>
      </c>
      <c r="AW125" s="13" t="s">
        <v>36</v>
      </c>
      <c r="AX125" s="13" t="s">
        <v>87</v>
      </c>
      <c r="AY125" s="246" t="s">
        <v>157</v>
      </c>
    </row>
    <row r="126" spans="1:65" s="2" customFormat="1" ht="24.15" customHeight="1">
      <c r="A126" s="37"/>
      <c r="B126" s="38"/>
      <c r="C126" s="218" t="s">
        <v>127</v>
      </c>
      <c r="D126" s="218" t="s">
        <v>160</v>
      </c>
      <c r="E126" s="219" t="s">
        <v>1112</v>
      </c>
      <c r="F126" s="220" t="s">
        <v>1113</v>
      </c>
      <c r="G126" s="221" t="s">
        <v>327</v>
      </c>
      <c r="H126" s="222">
        <v>48</v>
      </c>
      <c r="I126" s="223"/>
      <c r="J126" s="224">
        <f>ROUND(I126*H126,2)</f>
        <v>0</v>
      </c>
      <c r="K126" s="220" t="s">
        <v>164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635</v>
      </c>
      <c r="AT126" s="229" t="s">
        <v>160</v>
      </c>
      <c r="AU126" s="229" t="s">
        <v>89</v>
      </c>
      <c r="AY126" s="16" t="s">
        <v>157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635</v>
      </c>
      <c r="BM126" s="229" t="s">
        <v>1184</v>
      </c>
    </row>
    <row r="127" spans="1:47" s="2" customFormat="1" ht="12">
      <c r="A127" s="37"/>
      <c r="B127" s="38"/>
      <c r="C127" s="39"/>
      <c r="D127" s="231" t="s">
        <v>166</v>
      </c>
      <c r="E127" s="39"/>
      <c r="F127" s="232" t="s">
        <v>1115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166</v>
      </c>
      <c r="AU127" s="16" t="s">
        <v>89</v>
      </c>
    </row>
    <row r="128" spans="1:51" s="13" customFormat="1" ht="12">
      <c r="A128" s="13"/>
      <c r="B128" s="236"/>
      <c r="C128" s="237"/>
      <c r="D128" s="231" t="s">
        <v>168</v>
      </c>
      <c r="E128" s="238" t="s">
        <v>1004</v>
      </c>
      <c r="F128" s="239" t="s">
        <v>553</v>
      </c>
      <c r="G128" s="237"/>
      <c r="H128" s="240">
        <v>48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168</v>
      </c>
      <c r="AU128" s="246" t="s">
        <v>89</v>
      </c>
      <c r="AV128" s="13" t="s">
        <v>89</v>
      </c>
      <c r="AW128" s="13" t="s">
        <v>36</v>
      </c>
      <c r="AX128" s="13" t="s">
        <v>87</v>
      </c>
      <c r="AY128" s="246" t="s">
        <v>157</v>
      </c>
    </row>
    <row r="129" spans="1:65" s="2" customFormat="1" ht="24.15" customHeight="1">
      <c r="A129" s="37"/>
      <c r="B129" s="38"/>
      <c r="C129" s="218" t="s">
        <v>111</v>
      </c>
      <c r="D129" s="218" t="s">
        <v>160</v>
      </c>
      <c r="E129" s="219" t="s">
        <v>1116</v>
      </c>
      <c r="F129" s="220" t="s">
        <v>1117</v>
      </c>
      <c r="G129" s="221" t="s">
        <v>327</v>
      </c>
      <c r="H129" s="222">
        <v>110</v>
      </c>
      <c r="I129" s="223"/>
      <c r="J129" s="224">
        <f>ROUND(I129*H129,2)</f>
        <v>0</v>
      </c>
      <c r="K129" s="220" t="s">
        <v>164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635</v>
      </c>
      <c r="AT129" s="229" t="s">
        <v>160</v>
      </c>
      <c r="AU129" s="229" t="s">
        <v>89</v>
      </c>
      <c r="AY129" s="16" t="s">
        <v>157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635</v>
      </c>
      <c r="BM129" s="229" t="s">
        <v>1185</v>
      </c>
    </row>
    <row r="130" spans="1:47" s="2" customFormat="1" ht="12">
      <c r="A130" s="37"/>
      <c r="B130" s="38"/>
      <c r="C130" s="39"/>
      <c r="D130" s="231" t="s">
        <v>166</v>
      </c>
      <c r="E130" s="39"/>
      <c r="F130" s="232" t="s">
        <v>1119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166</v>
      </c>
      <c r="AU130" s="16" t="s">
        <v>89</v>
      </c>
    </row>
    <row r="131" spans="1:51" s="13" customFormat="1" ht="12">
      <c r="A131" s="13"/>
      <c r="B131" s="236"/>
      <c r="C131" s="237"/>
      <c r="D131" s="231" t="s">
        <v>168</v>
      </c>
      <c r="E131" s="238" t="s">
        <v>1005</v>
      </c>
      <c r="F131" s="239" t="s">
        <v>1180</v>
      </c>
      <c r="G131" s="237"/>
      <c r="H131" s="240">
        <v>110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168</v>
      </c>
      <c r="AU131" s="246" t="s">
        <v>89</v>
      </c>
      <c r="AV131" s="13" t="s">
        <v>89</v>
      </c>
      <c r="AW131" s="13" t="s">
        <v>36</v>
      </c>
      <c r="AX131" s="13" t="s">
        <v>87</v>
      </c>
      <c r="AY131" s="246" t="s">
        <v>157</v>
      </c>
    </row>
    <row r="132" spans="1:65" s="2" customFormat="1" ht="24.15" customHeight="1">
      <c r="A132" s="37"/>
      <c r="B132" s="38"/>
      <c r="C132" s="218" t="s">
        <v>130</v>
      </c>
      <c r="D132" s="218" t="s">
        <v>160</v>
      </c>
      <c r="E132" s="219" t="s">
        <v>1120</v>
      </c>
      <c r="F132" s="220" t="s">
        <v>1121</v>
      </c>
      <c r="G132" s="221" t="s">
        <v>327</v>
      </c>
      <c r="H132" s="222">
        <v>25</v>
      </c>
      <c r="I132" s="223"/>
      <c r="J132" s="224">
        <f>ROUND(I132*H132,2)</f>
        <v>0</v>
      </c>
      <c r="K132" s="220" t="s">
        <v>164</v>
      </c>
      <c r="L132" s="43"/>
      <c r="M132" s="225" t="s">
        <v>1</v>
      </c>
      <c r="N132" s="226" t="s">
        <v>44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635</v>
      </c>
      <c r="AT132" s="229" t="s">
        <v>160</v>
      </c>
      <c r="AU132" s="229" t="s">
        <v>89</v>
      </c>
      <c r="AY132" s="16" t="s">
        <v>157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87</v>
      </c>
      <c r="BK132" s="230">
        <f>ROUND(I132*H132,2)</f>
        <v>0</v>
      </c>
      <c r="BL132" s="16" t="s">
        <v>635</v>
      </c>
      <c r="BM132" s="229" t="s">
        <v>1186</v>
      </c>
    </row>
    <row r="133" spans="1:47" s="2" customFormat="1" ht="12">
      <c r="A133" s="37"/>
      <c r="B133" s="38"/>
      <c r="C133" s="39"/>
      <c r="D133" s="231" t="s">
        <v>166</v>
      </c>
      <c r="E133" s="39"/>
      <c r="F133" s="232" t="s">
        <v>1123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166</v>
      </c>
      <c r="AU133" s="16" t="s">
        <v>89</v>
      </c>
    </row>
    <row r="134" spans="1:51" s="13" customFormat="1" ht="12">
      <c r="A134" s="13"/>
      <c r="B134" s="236"/>
      <c r="C134" s="237"/>
      <c r="D134" s="231" t="s">
        <v>168</v>
      </c>
      <c r="E134" s="238" t="s">
        <v>1006</v>
      </c>
      <c r="F134" s="239" t="s">
        <v>204</v>
      </c>
      <c r="G134" s="237"/>
      <c r="H134" s="240">
        <v>25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168</v>
      </c>
      <c r="AU134" s="246" t="s">
        <v>89</v>
      </c>
      <c r="AV134" s="13" t="s">
        <v>89</v>
      </c>
      <c r="AW134" s="13" t="s">
        <v>36</v>
      </c>
      <c r="AX134" s="13" t="s">
        <v>87</v>
      </c>
      <c r="AY134" s="246" t="s">
        <v>157</v>
      </c>
    </row>
    <row r="135" spans="1:65" s="2" customFormat="1" ht="24.15" customHeight="1">
      <c r="A135" s="37"/>
      <c r="B135" s="38"/>
      <c r="C135" s="218" t="s">
        <v>318</v>
      </c>
      <c r="D135" s="218" t="s">
        <v>160</v>
      </c>
      <c r="E135" s="219" t="s">
        <v>977</v>
      </c>
      <c r="F135" s="220" t="s">
        <v>978</v>
      </c>
      <c r="G135" s="221" t="s">
        <v>327</v>
      </c>
      <c r="H135" s="222">
        <v>146</v>
      </c>
      <c r="I135" s="223"/>
      <c r="J135" s="224">
        <f>ROUND(I135*H135,2)</f>
        <v>0</v>
      </c>
      <c r="K135" s="220" t="s">
        <v>164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635</v>
      </c>
      <c r="AT135" s="229" t="s">
        <v>160</v>
      </c>
      <c r="AU135" s="229" t="s">
        <v>89</v>
      </c>
      <c r="AY135" s="16" t="s">
        <v>157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635</v>
      </c>
      <c r="BM135" s="229" t="s">
        <v>1187</v>
      </c>
    </row>
    <row r="136" spans="1:47" s="2" customFormat="1" ht="12">
      <c r="A136" s="37"/>
      <c r="B136" s="38"/>
      <c r="C136" s="39"/>
      <c r="D136" s="231" t="s">
        <v>166</v>
      </c>
      <c r="E136" s="39"/>
      <c r="F136" s="232" t="s">
        <v>980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166</v>
      </c>
      <c r="AU136" s="16" t="s">
        <v>89</v>
      </c>
    </row>
    <row r="137" spans="1:51" s="13" customFormat="1" ht="12">
      <c r="A137" s="13"/>
      <c r="B137" s="236"/>
      <c r="C137" s="237"/>
      <c r="D137" s="231" t="s">
        <v>168</v>
      </c>
      <c r="E137" s="238" t="s">
        <v>1</v>
      </c>
      <c r="F137" s="239" t="s">
        <v>1125</v>
      </c>
      <c r="G137" s="237"/>
      <c r="H137" s="240">
        <v>146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168</v>
      </c>
      <c r="AU137" s="246" t="s">
        <v>89</v>
      </c>
      <c r="AV137" s="13" t="s">
        <v>89</v>
      </c>
      <c r="AW137" s="13" t="s">
        <v>36</v>
      </c>
      <c r="AX137" s="13" t="s">
        <v>87</v>
      </c>
      <c r="AY137" s="246" t="s">
        <v>157</v>
      </c>
    </row>
    <row r="138" spans="1:65" s="2" customFormat="1" ht="24.15" customHeight="1">
      <c r="A138" s="37"/>
      <c r="B138" s="38"/>
      <c r="C138" s="218" t="s">
        <v>324</v>
      </c>
      <c r="D138" s="218" t="s">
        <v>160</v>
      </c>
      <c r="E138" s="219" t="s">
        <v>1126</v>
      </c>
      <c r="F138" s="220" t="s">
        <v>1127</v>
      </c>
      <c r="G138" s="221" t="s">
        <v>327</v>
      </c>
      <c r="H138" s="222">
        <v>73</v>
      </c>
      <c r="I138" s="223"/>
      <c r="J138" s="224">
        <f>ROUND(I138*H138,2)</f>
        <v>0</v>
      </c>
      <c r="K138" s="220" t="s">
        <v>164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635</v>
      </c>
      <c r="AT138" s="229" t="s">
        <v>160</v>
      </c>
      <c r="AU138" s="229" t="s">
        <v>89</v>
      </c>
      <c r="AY138" s="16" t="s">
        <v>157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635</v>
      </c>
      <c r="BM138" s="229" t="s">
        <v>1188</v>
      </c>
    </row>
    <row r="139" spans="1:47" s="2" customFormat="1" ht="12">
      <c r="A139" s="37"/>
      <c r="B139" s="38"/>
      <c r="C139" s="39"/>
      <c r="D139" s="231" t="s">
        <v>166</v>
      </c>
      <c r="E139" s="39"/>
      <c r="F139" s="232" t="s">
        <v>1129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166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168</v>
      </c>
      <c r="E140" s="238" t="s">
        <v>1</v>
      </c>
      <c r="F140" s="239" t="s">
        <v>1130</v>
      </c>
      <c r="G140" s="237"/>
      <c r="H140" s="240">
        <v>73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168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157</v>
      </c>
    </row>
    <row r="141" spans="1:65" s="2" customFormat="1" ht="16.5" customHeight="1">
      <c r="A141" s="37"/>
      <c r="B141" s="38"/>
      <c r="C141" s="218" t="s">
        <v>330</v>
      </c>
      <c r="D141" s="218" t="s">
        <v>160</v>
      </c>
      <c r="E141" s="219" t="s">
        <v>857</v>
      </c>
      <c r="F141" s="220" t="s">
        <v>858</v>
      </c>
      <c r="G141" s="221" t="s">
        <v>327</v>
      </c>
      <c r="H141" s="222">
        <v>264</v>
      </c>
      <c r="I141" s="223"/>
      <c r="J141" s="224">
        <f>ROUND(I141*H141,2)</f>
        <v>0</v>
      </c>
      <c r="K141" s="220" t="s">
        <v>164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9E-05</v>
      </c>
      <c r="R141" s="227">
        <f>Q141*H141</f>
        <v>0.02376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635</v>
      </c>
      <c r="AT141" s="229" t="s">
        <v>160</v>
      </c>
      <c r="AU141" s="229" t="s">
        <v>89</v>
      </c>
      <c r="AY141" s="16" t="s">
        <v>157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635</v>
      </c>
      <c r="BM141" s="229" t="s">
        <v>1189</v>
      </c>
    </row>
    <row r="142" spans="1:47" s="2" customFormat="1" ht="12">
      <c r="A142" s="37"/>
      <c r="B142" s="38"/>
      <c r="C142" s="39"/>
      <c r="D142" s="231" t="s">
        <v>166</v>
      </c>
      <c r="E142" s="39"/>
      <c r="F142" s="232" t="s">
        <v>860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166</v>
      </c>
      <c r="AU142" s="16" t="s">
        <v>89</v>
      </c>
    </row>
    <row r="143" spans="1:65" s="2" customFormat="1" ht="24.15" customHeight="1">
      <c r="A143" s="37"/>
      <c r="B143" s="38"/>
      <c r="C143" s="218" t="s">
        <v>158</v>
      </c>
      <c r="D143" s="218" t="s">
        <v>160</v>
      </c>
      <c r="E143" s="219" t="s">
        <v>1176</v>
      </c>
      <c r="F143" s="220" t="s">
        <v>1177</v>
      </c>
      <c r="G143" s="221" t="s">
        <v>793</v>
      </c>
      <c r="H143" s="222">
        <v>0.033</v>
      </c>
      <c r="I143" s="223"/>
      <c r="J143" s="224">
        <f>ROUND(I143*H143,2)</f>
        <v>0</v>
      </c>
      <c r="K143" s="220" t="s">
        <v>164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635</v>
      </c>
      <c r="AT143" s="229" t="s">
        <v>160</v>
      </c>
      <c r="AU143" s="229" t="s">
        <v>89</v>
      </c>
      <c r="AY143" s="16" t="s">
        <v>157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635</v>
      </c>
      <c r="BM143" s="229" t="s">
        <v>1190</v>
      </c>
    </row>
    <row r="144" spans="1:47" s="2" customFormat="1" ht="12">
      <c r="A144" s="37"/>
      <c r="B144" s="38"/>
      <c r="C144" s="39"/>
      <c r="D144" s="231" t="s">
        <v>166</v>
      </c>
      <c r="E144" s="39"/>
      <c r="F144" s="232" t="s">
        <v>1179</v>
      </c>
      <c r="G144" s="39"/>
      <c r="H144" s="39"/>
      <c r="I144" s="233"/>
      <c r="J144" s="39"/>
      <c r="K144" s="39"/>
      <c r="L144" s="43"/>
      <c r="M144" s="275"/>
      <c r="N144" s="276"/>
      <c r="O144" s="277"/>
      <c r="P144" s="277"/>
      <c r="Q144" s="277"/>
      <c r="R144" s="277"/>
      <c r="S144" s="277"/>
      <c r="T144" s="27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89</v>
      </c>
    </row>
    <row r="145" spans="1:31" s="2" customFormat="1" ht="6.95" customHeight="1">
      <c r="A145" s="37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43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sheetProtection password="CC35" sheet="1" objects="1" scenarios="1" formatColumns="0" formatRows="0" autoFilter="0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  <c r="AZ2" s="135" t="s">
        <v>1191</v>
      </c>
      <c r="BA2" s="135" t="s">
        <v>1</v>
      </c>
      <c r="BB2" s="135" t="s">
        <v>1</v>
      </c>
      <c r="BC2" s="135" t="s">
        <v>1192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1193</v>
      </c>
      <c r="BA3" s="135" t="s">
        <v>1</v>
      </c>
      <c r="BB3" s="135" t="s">
        <v>1</v>
      </c>
      <c r="BC3" s="135" t="s">
        <v>1194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1195</v>
      </c>
      <c r="BA4" s="135" t="s">
        <v>1</v>
      </c>
      <c r="BB4" s="135" t="s">
        <v>1</v>
      </c>
      <c r="BC4" s="135" t="s">
        <v>1196</v>
      </c>
      <c r="BD4" s="135" t="s">
        <v>89</v>
      </c>
    </row>
    <row r="5" spans="2:56" s="1" customFormat="1" ht="6.95" customHeight="1">
      <c r="B5" s="19"/>
      <c r="L5" s="19"/>
      <c r="AZ5" s="135" t="s">
        <v>1197</v>
      </c>
      <c r="BA5" s="135" t="s">
        <v>1</v>
      </c>
      <c r="BB5" s="135" t="s">
        <v>1</v>
      </c>
      <c r="BC5" s="135" t="s">
        <v>1198</v>
      </c>
      <c r="BD5" s="135" t="s">
        <v>89</v>
      </c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1199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ROUND((SUM(BE119:BE157)),2)</f>
        <v>0</v>
      </c>
      <c r="G33" s="37"/>
      <c r="H33" s="37"/>
      <c r="I33" s="155">
        <v>0.21</v>
      </c>
      <c r="J33" s="154">
        <f>ROUND(((SUM(BE119:BE157))*I33),2)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ROUND((SUM(BF119:BF157)),2)</f>
        <v>0</v>
      </c>
      <c r="G34" s="37"/>
      <c r="H34" s="37"/>
      <c r="I34" s="155">
        <v>0.15</v>
      </c>
      <c r="J34" s="154">
        <f>ROUND(((SUM(BF119:BF157))*I34),2)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ROUND((SUM(BG119:BG157)),2)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ROUND((SUM(BH119:BH157)),2)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ROUND((SUM(BI119:BI157)),2)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801 - Vegetační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289</v>
      </c>
      <c r="E99" s="188"/>
      <c r="F99" s="188"/>
      <c r="G99" s="188"/>
      <c r="H99" s="188"/>
      <c r="I99" s="188"/>
      <c r="J99" s="189">
        <f>J155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142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Ostrov, ulice Odborů - Řešení dopravy v klidu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801 - Vegetační úpravy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Ostrov</v>
      </c>
      <c r="G113" s="39"/>
      <c r="H113" s="39"/>
      <c r="I113" s="31" t="s">
        <v>22</v>
      </c>
      <c r="J113" s="78" t="str">
        <f>IF(J12="","",J12)</f>
        <v>10. 5. 2022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Ostrov</v>
      </c>
      <c r="G115" s="39"/>
      <c r="H115" s="39"/>
      <c r="I115" s="31" t="s">
        <v>32</v>
      </c>
      <c r="J115" s="35" t="str">
        <f>E21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Ing. Igor Hrazdil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143</v>
      </c>
      <c r="D118" s="194" t="s">
        <v>64</v>
      </c>
      <c r="E118" s="194" t="s">
        <v>60</v>
      </c>
      <c r="F118" s="194" t="s">
        <v>61</v>
      </c>
      <c r="G118" s="194" t="s">
        <v>144</v>
      </c>
      <c r="H118" s="194" t="s">
        <v>145</v>
      </c>
      <c r="I118" s="194" t="s">
        <v>146</v>
      </c>
      <c r="J118" s="194" t="s">
        <v>137</v>
      </c>
      <c r="K118" s="195" t="s">
        <v>147</v>
      </c>
      <c r="L118" s="196"/>
      <c r="M118" s="99" t="s">
        <v>1</v>
      </c>
      <c r="N118" s="100" t="s">
        <v>43</v>
      </c>
      <c r="O118" s="100" t="s">
        <v>148</v>
      </c>
      <c r="P118" s="100" t="s">
        <v>149</v>
      </c>
      <c r="Q118" s="100" t="s">
        <v>150</v>
      </c>
      <c r="R118" s="100" t="s">
        <v>151</v>
      </c>
      <c r="S118" s="100" t="s">
        <v>152</v>
      </c>
      <c r="T118" s="101" t="s">
        <v>153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154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2.756498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139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155</v>
      </c>
      <c r="F120" s="205" t="s">
        <v>156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P121+P155</f>
        <v>0</v>
      </c>
      <c r="Q120" s="210"/>
      <c r="R120" s="211">
        <f>R121+R155</f>
        <v>2.756498</v>
      </c>
      <c r="S120" s="210"/>
      <c r="T120" s="212">
        <f>T121+T155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87</v>
      </c>
      <c r="AT120" s="214" t="s">
        <v>78</v>
      </c>
      <c r="AU120" s="214" t="s">
        <v>79</v>
      </c>
      <c r="AY120" s="213" t="s">
        <v>157</v>
      </c>
      <c r="BK120" s="215">
        <f>BK121+BK155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87</v>
      </c>
      <c r="F121" s="216" t="s">
        <v>292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SUM(P122:P154)</f>
        <v>0</v>
      </c>
      <c r="Q121" s="210"/>
      <c r="R121" s="211">
        <f>SUM(R122:R154)</f>
        <v>2.756498</v>
      </c>
      <c r="S121" s="210"/>
      <c r="T121" s="212">
        <f>SUM(T122:T154)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87</v>
      </c>
      <c r="AT121" s="214" t="s">
        <v>78</v>
      </c>
      <c r="AU121" s="214" t="s">
        <v>87</v>
      </c>
      <c r="AY121" s="213" t="s">
        <v>157</v>
      </c>
      <c r="BK121" s="215">
        <f>SUM(BK122:BK154)</f>
        <v>0</v>
      </c>
    </row>
    <row r="122" spans="1:65" s="2" customFormat="1" ht="33" customHeight="1">
      <c r="A122" s="37"/>
      <c r="B122" s="38"/>
      <c r="C122" s="218" t="s">
        <v>87</v>
      </c>
      <c r="D122" s="218" t="s">
        <v>160</v>
      </c>
      <c r="E122" s="219" t="s">
        <v>1200</v>
      </c>
      <c r="F122" s="220" t="s">
        <v>1201</v>
      </c>
      <c r="G122" s="221" t="s">
        <v>337</v>
      </c>
      <c r="H122" s="222">
        <v>31.2</v>
      </c>
      <c r="I122" s="223"/>
      <c r="J122" s="224">
        <f>ROUND(I122*H122,2)</f>
        <v>0</v>
      </c>
      <c r="K122" s="220" t="s">
        <v>164</v>
      </c>
      <c r="L122" s="43"/>
      <c r="M122" s="225" t="s">
        <v>1</v>
      </c>
      <c r="N122" s="226" t="s">
        <v>44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111</v>
      </c>
      <c r="AT122" s="229" t="s">
        <v>160</v>
      </c>
      <c r="AU122" s="229" t="s">
        <v>89</v>
      </c>
      <c r="AY122" s="16" t="s">
        <v>157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87</v>
      </c>
      <c r="BK122" s="230">
        <f>ROUND(I122*H122,2)</f>
        <v>0</v>
      </c>
      <c r="BL122" s="16" t="s">
        <v>111</v>
      </c>
      <c r="BM122" s="229" t="s">
        <v>1202</v>
      </c>
    </row>
    <row r="123" spans="1:47" s="2" customFormat="1" ht="12">
      <c r="A123" s="37"/>
      <c r="B123" s="38"/>
      <c r="C123" s="39"/>
      <c r="D123" s="231" t="s">
        <v>166</v>
      </c>
      <c r="E123" s="39"/>
      <c r="F123" s="232" t="s">
        <v>1203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166</v>
      </c>
      <c r="AU123" s="16" t="s">
        <v>89</v>
      </c>
    </row>
    <row r="124" spans="1:51" s="13" customFormat="1" ht="12">
      <c r="A124" s="13"/>
      <c r="B124" s="236"/>
      <c r="C124" s="237"/>
      <c r="D124" s="231" t="s">
        <v>168</v>
      </c>
      <c r="E124" s="238" t="s">
        <v>1195</v>
      </c>
      <c r="F124" s="239" t="s">
        <v>1204</v>
      </c>
      <c r="G124" s="237"/>
      <c r="H124" s="240">
        <v>31.2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168</v>
      </c>
      <c r="AU124" s="246" t="s">
        <v>89</v>
      </c>
      <c r="AV124" s="13" t="s">
        <v>89</v>
      </c>
      <c r="AW124" s="13" t="s">
        <v>36</v>
      </c>
      <c r="AX124" s="13" t="s">
        <v>87</v>
      </c>
      <c r="AY124" s="246" t="s">
        <v>157</v>
      </c>
    </row>
    <row r="125" spans="1:65" s="2" customFormat="1" ht="37.8" customHeight="1">
      <c r="A125" s="37"/>
      <c r="B125" s="38"/>
      <c r="C125" s="218" t="s">
        <v>89</v>
      </c>
      <c r="D125" s="218" t="s">
        <v>160</v>
      </c>
      <c r="E125" s="219" t="s">
        <v>1205</v>
      </c>
      <c r="F125" s="220" t="s">
        <v>1206</v>
      </c>
      <c r="G125" s="221" t="s">
        <v>337</v>
      </c>
      <c r="H125" s="222">
        <v>31.2</v>
      </c>
      <c r="I125" s="223"/>
      <c r="J125" s="224">
        <f>ROUND(I125*H125,2)</f>
        <v>0</v>
      </c>
      <c r="K125" s="220" t="s">
        <v>164</v>
      </c>
      <c r="L125" s="43"/>
      <c r="M125" s="225" t="s">
        <v>1</v>
      </c>
      <c r="N125" s="226" t="s">
        <v>44</v>
      </c>
      <c r="O125" s="90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111</v>
      </c>
      <c r="AT125" s="229" t="s">
        <v>160</v>
      </c>
      <c r="AU125" s="229" t="s">
        <v>89</v>
      </c>
      <c r="AY125" s="16" t="s">
        <v>157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87</v>
      </c>
      <c r="BK125" s="230">
        <f>ROUND(I125*H125,2)</f>
        <v>0</v>
      </c>
      <c r="BL125" s="16" t="s">
        <v>111</v>
      </c>
      <c r="BM125" s="229" t="s">
        <v>1207</v>
      </c>
    </row>
    <row r="126" spans="1:47" s="2" customFormat="1" ht="12">
      <c r="A126" s="37"/>
      <c r="B126" s="38"/>
      <c r="C126" s="39"/>
      <c r="D126" s="231" t="s">
        <v>166</v>
      </c>
      <c r="E126" s="39"/>
      <c r="F126" s="232" t="s">
        <v>1208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166</v>
      </c>
      <c r="AU126" s="16" t="s">
        <v>89</v>
      </c>
    </row>
    <row r="127" spans="1:51" s="13" customFormat="1" ht="12">
      <c r="A127" s="13"/>
      <c r="B127" s="236"/>
      <c r="C127" s="237"/>
      <c r="D127" s="231" t="s">
        <v>168</v>
      </c>
      <c r="E127" s="238" t="s">
        <v>1</v>
      </c>
      <c r="F127" s="239" t="s">
        <v>1195</v>
      </c>
      <c r="G127" s="237"/>
      <c r="H127" s="240">
        <v>31.2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168</v>
      </c>
      <c r="AU127" s="246" t="s">
        <v>89</v>
      </c>
      <c r="AV127" s="13" t="s">
        <v>89</v>
      </c>
      <c r="AW127" s="13" t="s">
        <v>36</v>
      </c>
      <c r="AX127" s="13" t="s">
        <v>87</v>
      </c>
      <c r="AY127" s="246" t="s">
        <v>157</v>
      </c>
    </row>
    <row r="128" spans="1:65" s="2" customFormat="1" ht="24.15" customHeight="1">
      <c r="A128" s="37"/>
      <c r="B128" s="38"/>
      <c r="C128" s="218" t="s">
        <v>127</v>
      </c>
      <c r="D128" s="218" t="s">
        <v>160</v>
      </c>
      <c r="E128" s="219" t="s">
        <v>1209</v>
      </c>
      <c r="F128" s="220" t="s">
        <v>1210</v>
      </c>
      <c r="G128" s="221" t="s">
        <v>337</v>
      </c>
      <c r="H128" s="222">
        <v>31.2</v>
      </c>
      <c r="I128" s="223"/>
      <c r="J128" s="224">
        <f>ROUND(I128*H128,2)</f>
        <v>0</v>
      </c>
      <c r="K128" s="220" t="s">
        <v>164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111</v>
      </c>
      <c r="AT128" s="229" t="s">
        <v>160</v>
      </c>
      <c r="AU128" s="229" t="s">
        <v>89</v>
      </c>
      <c r="AY128" s="16" t="s">
        <v>157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111</v>
      </c>
      <c r="BM128" s="229" t="s">
        <v>1211</v>
      </c>
    </row>
    <row r="129" spans="1:47" s="2" customFormat="1" ht="12">
      <c r="A129" s="37"/>
      <c r="B129" s="38"/>
      <c r="C129" s="39"/>
      <c r="D129" s="231" t="s">
        <v>166</v>
      </c>
      <c r="E129" s="39"/>
      <c r="F129" s="232" t="s">
        <v>1212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166</v>
      </c>
      <c r="AU129" s="16" t="s">
        <v>89</v>
      </c>
    </row>
    <row r="130" spans="1:51" s="13" customFormat="1" ht="12">
      <c r="A130" s="13"/>
      <c r="B130" s="236"/>
      <c r="C130" s="237"/>
      <c r="D130" s="231" t="s">
        <v>168</v>
      </c>
      <c r="E130" s="238" t="s">
        <v>1</v>
      </c>
      <c r="F130" s="239" t="s">
        <v>1195</v>
      </c>
      <c r="G130" s="237"/>
      <c r="H130" s="240">
        <v>31.2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168</v>
      </c>
      <c r="AU130" s="246" t="s">
        <v>89</v>
      </c>
      <c r="AV130" s="13" t="s">
        <v>89</v>
      </c>
      <c r="AW130" s="13" t="s">
        <v>36</v>
      </c>
      <c r="AX130" s="13" t="s">
        <v>87</v>
      </c>
      <c r="AY130" s="246" t="s">
        <v>157</v>
      </c>
    </row>
    <row r="131" spans="1:65" s="2" customFormat="1" ht="37.8" customHeight="1">
      <c r="A131" s="37"/>
      <c r="B131" s="38"/>
      <c r="C131" s="218" t="s">
        <v>111</v>
      </c>
      <c r="D131" s="218" t="s">
        <v>160</v>
      </c>
      <c r="E131" s="219" t="s">
        <v>1213</v>
      </c>
      <c r="F131" s="220" t="s">
        <v>1214</v>
      </c>
      <c r="G131" s="221" t="s">
        <v>295</v>
      </c>
      <c r="H131" s="222">
        <v>155.998</v>
      </c>
      <c r="I131" s="223"/>
      <c r="J131" s="224">
        <f>ROUND(I131*H131,2)</f>
        <v>0</v>
      </c>
      <c r="K131" s="220" t="s">
        <v>164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111</v>
      </c>
      <c r="AT131" s="229" t="s">
        <v>160</v>
      </c>
      <c r="AU131" s="229" t="s">
        <v>89</v>
      </c>
      <c r="AY131" s="16" t="s">
        <v>157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111</v>
      </c>
      <c r="BM131" s="229" t="s">
        <v>1215</v>
      </c>
    </row>
    <row r="132" spans="1:47" s="2" customFormat="1" ht="12">
      <c r="A132" s="37"/>
      <c r="B132" s="38"/>
      <c r="C132" s="39"/>
      <c r="D132" s="231" t="s">
        <v>166</v>
      </c>
      <c r="E132" s="39"/>
      <c r="F132" s="232" t="s">
        <v>1216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166</v>
      </c>
      <c r="AU132" s="16" t="s">
        <v>89</v>
      </c>
    </row>
    <row r="133" spans="1:51" s="13" customFormat="1" ht="12">
      <c r="A133" s="13"/>
      <c r="B133" s="236"/>
      <c r="C133" s="237"/>
      <c r="D133" s="231" t="s">
        <v>168</v>
      </c>
      <c r="E133" s="238" t="s">
        <v>1193</v>
      </c>
      <c r="F133" s="239" t="s">
        <v>1217</v>
      </c>
      <c r="G133" s="237"/>
      <c r="H133" s="240">
        <v>155.998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168</v>
      </c>
      <c r="AU133" s="246" t="s">
        <v>89</v>
      </c>
      <c r="AV133" s="13" t="s">
        <v>89</v>
      </c>
      <c r="AW133" s="13" t="s">
        <v>36</v>
      </c>
      <c r="AX133" s="13" t="s">
        <v>87</v>
      </c>
      <c r="AY133" s="246" t="s">
        <v>157</v>
      </c>
    </row>
    <row r="134" spans="1:65" s="2" customFormat="1" ht="24.15" customHeight="1">
      <c r="A134" s="37"/>
      <c r="B134" s="38"/>
      <c r="C134" s="218" t="s">
        <v>130</v>
      </c>
      <c r="D134" s="218" t="s">
        <v>160</v>
      </c>
      <c r="E134" s="219" t="s">
        <v>1218</v>
      </c>
      <c r="F134" s="220" t="s">
        <v>1219</v>
      </c>
      <c r="G134" s="221" t="s">
        <v>295</v>
      </c>
      <c r="H134" s="222">
        <v>261.907</v>
      </c>
      <c r="I134" s="223"/>
      <c r="J134" s="224">
        <f>ROUND(I134*H134,2)</f>
        <v>0</v>
      </c>
      <c r="K134" s="220" t="s">
        <v>164</v>
      </c>
      <c r="L134" s="43"/>
      <c r="M134" s="225" t="s">
        <v>1</v>
      </c>
      <c r="N134" s="226" t="s">
        <v>44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111</v>
      </c>
      <c r="AT134" s="229" t="s">
        <v>160</v>
      </c>
      <c r="AU134" s="229" t="s">
        <v>89</v>
      </c>
      <c r="AY134" s="16" t="s">
        <v>157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87</v>
      </c>
      <c r="BK134" s="230">
        <f>ROUND(I134*H134,2)</f>
        <v>0</v>
      </c>
      <c r="BL134" s="16" t="s">
        <v>111</v>
      </c>
      <c r="BM134" s="229" t="s">
        <v>1220</v>
      </c>
    </row>
    <row r="135" spans="1:47" s="2" customFormat="1" ht="12">
      <c r="A135" s="37"/>
      <c r="B135" s="38"/>
      <c r="C135" s="39"/>
      <c r="D135" s="231" t="s">
        <v>166</v>
      </c>
      <c r="E135" s="39"/>
      <c r="F135" s="232" t="s">
        <v>1221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166</v>
      </c>
      <c r="AU135" s="16" t="s">
        <v>89</v>
      </c>
    </row>
    <row r="136" spans="1:51" s="13" customFormat="1" ht="12">
      <c r="A136" s="13"/>
      <c r="B136" s="236"/>
      <c r="C136" s="237"/>
      <c r="D136" s="231" t="s">
        <v>168</v>
      </c>
      <c r="E136" s="238" t="s">
        <v>1191</v>
      </c>
      <c r="F136" s="239" t="s">
        <v>1222</v>
      </c>
      <c r="G136" s="237"/>
      <c r="H136" s="240">
        <v>261.907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168</v>
      </c>
      <c r="AU136" s="246" t="s">
        <v>89</v>
      </c>
      <c r="AV136" s="13" t="s">
        <v>89</v>
      </c>
      <c r="AW136" s="13" t="s">
        <v>36</v>
      </c>
      <c r="AX136" s="13" t="s">
        <v>87</v>
      </c>
      <c r="AY136" s="246" t="s">
        <v>157</v>
      </c>
    </row>
    <row r="137" spans="1:65" s="2" customFormat="1" ht="16.5" customHeight="1">
      <c r="A137" s="37"/>
      <c r="B137" s="38"/>
      <c r="C137" s="262" t="s">
        <v>318</v>
      </c>
      <c r="D137" s="262" t="s">
        <v>440</v>
      </c>
      <c r="E137" s="263" t="s">
        <v>1223</v>
      </c>
      <c r="F137" s="264" t="s">
        <v>1224</v>
      </c>
      <c r="G137" s="265" t="s">
        <v>1043</v>
      </c>
      <c r="H137" s="266">
        <v>6.548</v>
      </c>
      <c r="I137" s="267"/>
      <c r="J137" s="268">
        <f>ROUND(I137*H137,2)</f>
        <v>0</v>
      </c>
      <c r="K137" s="264" t="s">
        <v>164</v>
      </c>
      <c r="L137" s="269"/>
      <c r="M137" s="270" t="s">
        <v>1</v>
      </c>
      <c r="N137" s="271" t="s">
        <v>44</v>
      </c>
      <c r="O137" s="90"/>
      <c r="P137" s="227">
        <f>O137*H137</f>
        <v>0</v>
      </c>
      <c r="Q137" s="227">
        <v>0.001</v>
      </c>
      <c r="R137" s="227">
        <f>Q137*H137</f>
        <v>0.006548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330</v>
      </c>
      <c r="AT137" s="229" t="s">
        <v>440</v>
      </c>
      <c r="AU137" s="229" t="s">
        <v>89</v>
      </c>
      <c r="AY137" s="16" t="s">
        <v>157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87</v>
      </c>
      <c r="BK137" s="230">
        <f>ROUND(I137*H137,2)</f>
        <v>0</v>
      </c>
      <c r="BL137" s="16" t="s">
        <v>111</v>
      </c>
      <c r="BM137" s="229" t="s">
        <v>1225</v>
      </c>
    </row>
    <row r="138" spans="1:47" s="2" customFormat="1" ht="12">
      <c r="A138" s="37"/>
      <c r="B138" s="38"/>
      <c r="C138" s="39"/>
      <c r="D138" s="231" t="s">
        <v>166</v>
      </c>
      <c r="E138" s="39"/>
      <c r="F138" s="232" t="s">
        <v>1224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166</v>
      </c>
      <c r="AU138" s="16" t="s">
        <v>89</v>
      </c>
    </row>
    <row r="139" spans="1:51" s="13" customFormat="1" ht="12">
      <c r="A139" s="13"/>
      <c r="B139" s="236"/>
      <c r="C139" s="237"/>
      <c r="D139" s="231" t="s">
        <v>168</v>
      </c>
      <c r="E139" s="238" t="s">
        <v>1</v>
      </c>
      <c r="F139" s="239" t="s">
        <v>1226</v>
      </c>
      <c r="G139" s="237"/>
      <c r="H139" s="240">
        <v>6.548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168</v>
      </c>
      <c r="AU139" s="246" t="s">
        <v>89</v>
      </c>
      <c r="AV139" s="13" t="s">
        <v>89</v>
      </c>
      <c r="AW139" s="13" t="s">
        <v>36</v>
      </c>
      <c r="AX139" s="13" t="s">
        <v>87</v>
      </c>
      <c r="AY139" s="246" t="s">
        <v>157</v>
      </c>
    </row>
    <row r="140" spans="1:65" s="2" customFormat="1" ht="33" customHeight="1">
      <c r="A140" s="37"/>
      <c r="B140" s="38"/>
      <c r="C140" s="218" t="s">
        <v>324</v>
      </c>
      <c r="D140" s="218" t="s">
        <v>160</v>
      </c>
      <c r="E140" s="219" t="s">
        <v>1227</v>
      </c>
      <c r="F140" s="220" t="s">
        <v>1228</v>
      </c>
      <c r="G140" s="221" t="s">
        <v>295</v>
      </c>
      <c r="H140" s="222">
        <v>261.907</v>
      </c>
      <c r="I140" s="223"/>
      <c r="J140" s="224">
        <f>ROUND(I140*H140,2)</f>
        <v>0</v>
      </c>
      <c r="K140" s="220" t="s">
        <v>164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111</v>
      </c>
      <c r="AT140" s="229" t="s">
        <v>160</v>
      </c>
      <c r="AU140" s="229" t="s">
        <v>89</v>
      </c>
      <c r="AY140" s="16" t="s">
        <v>157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111</v>
      </c>
      <c r="BM140" s="229" t="s">
        <v>1229</v>
      </c>
    </row>
    <row r="141" spans="1:47" s="2" customFormat="1" ht="12">
      <c r="A141" s="37"/>
      <c r="B141" s="38"/>
      <c r="C141" s="39"/>
      <c r="D141" s="231" t="s">
        <v>166</v>
      </c>
      <c r="E141" s="39"/>
      <c r="F141" s="232" t="s">
        <v>1230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166</v>
      </c>
      <c r="AU141" s="16" t="s">
        <v>89</v>
      </c>
    </row>
    <row r="142" spans="1:51" s="13" customFormat="1" ht="12">
      <c r="A142" s="13"/>
      <c r="B142" s="236"/>
      <c r="C142" s="237"/>
      <c r="D142" s="231" t="s">
        <v>168</v>
      </c>
      <c r="E142" s="238" t="s">
        <v>1</v>
      </c>
      <c r="F142" s="239" t="s">
        <v>1191</v>
      </c>
      <c r="G142" s="237"/>
      <c r="H142" s="240">
        <v>261.907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168</v>
      </c>
      <c r="AU142" s="246" t="s">
        <v>89</v>
      </c>
      <c r="AV142" s="13" t="s">
        <v>89</v>
      </c>
      <c r="AW142" s="13" t="s">
        <v>36</v>
      </c>
      <c r="AX142" s="13" t="s">
        <v>87</v>
      </c>
      <c r="AY142" s="246" t="s">
        <v>157</v>
      </c>
    </row>
    <row r="143" spans="1:65" s="2" customFormat="1" ht="16.5" customHeight="1">
      <c r="A143" s="37"/>
      <c r="B143" s="38"/>
      <c r="C143" s="262" t="s">
        <v>330</v>
      </c>
      <c r="D143" s="262" t="s">
        <v>440</v>
      </c>
      <c r="E143" s="263" t="s">
        <v>1231</v>
      </c>
      <c r="F143" s="264" t="s">
        <v>1232</v>
      </c>
      <c r="G143" s="265" t="s">
        <v>337</v>
      </c>
      <c r="H143" s="266">
        <v>13.095</v>
      </c>
      <c r="I143" s="267"/>
      <c r="J143" s="268">
        <f>ROUND(I143*H143,2)</f>
        <v>0</v>
      </c>
      <c r="K143" s="264" t="s">
        <v>164</v>
      </c>
      <c r="L143" s="269"/>
      <c r="M143" s="270" t="s">
        <v>1</v>
      </c>
      <c r="N143" s="271" t="s">
        <v>44</v>
      </c>
      <c r="O143" s="90"/>
      <c r="P143" s="227">
        <f>O143*H143</f>
        <v>0</v>
      </c>
      <c r="Q143" s="227">
        <v>0.21</v>
      </c>
      <c r="R143" s="227">
        <f>Q143*H143</f>
        <v>2.74995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330</v>
      </c>
      <c r="AT143" s="229" t="s">
        <v>440</v>
      </c>
      <c r="AU143" s="229" t="s">
        <v>89</v>
      </c>
      <c r="AY143" s="16" t="s">
        <v>157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111</v>
      </c>
      <c r="BM143" s="229" t="s">
        <v>1233</v>
      </c>
    </row>
    <row r="144" spans="1:47" s="2" customFormat="1" ht="12">
      <c r="A144" s="37"/>
      <c r="B144" s="38"/>
      <c r="C144" s="39"/>
      <c r="D144" s="231" t="s">
        <v>166</v>
      </c>
      <c r="E144" s="39"/>
      <c r="F144" s="232" t="s">
        <v>1232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89</v>
      </c>
    </row>
    <row r="145" spans="1:51" s="13" customFormat="1" ht="12">
      <c r="A145" s="13"/>
      <c r="B145" s="236"/>
      <c r="C145" s="237"/>
      <c r="D145" s="231" t="s">
        <v>168</v>
      </c>
      <c r="E145" s="238" t="s">
        <v>1</v>
      </c>
      <c r="F145" s="239" t="s">
        <v>1234</v>
      </c>
      <c r="G145" s="237"/>
      <c r="H145" s="240">
        <v>13.095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168</v>
      </c>
      <c r="AU145" s="246" t="s">
        <v>89</v>
      </c>
      <c r="AV145" s="13" t="s">
        <v>89</v>
      </c>
      <c r="AW145" s="13" t="s">
        <v>36</v>
      </c>
      <c r="AX145" s="13" t="s">
        <v>87</v>
      </c>
      <c r="AY145" s="246" t="s">
        <v>157</v>
      </c>
    </row>
    <row r="146" spans="1:65" s="2" customFormat="1" ht="16.5" customHeight="1">
      <c r="A146" s="37"/>
      <c r="B146" s="38"/>
      <c r="C146" s="218" t="s">
        <v>158</v>
      </c>
      <c r="D146" s="218" t="s">
        <v>160</v>
      </c>
      <c r="E146" s="219" t="s">
        <v>1235</v>
      </c>
      <c r="F146" s="220" t="s">
        <v>1236</v>
      </c>
      <c r="G146" s="221" t="s">
        <v>337</v>
      </c>
      <c r="H146" s="222">
        <v>3.929</v>
      </c>
      <c r="I146" s="223"/>
      <c r="J146" s="224">
        <f>ROUND(I146*H146,2)</f>
        <v>0</v>
      </c>
      <c r="K146" s="220" t="s">
        <v>164</v>
      </c>
      <c r="L146" s="43"/>
      <c r="M146" s="225" t="s">
        <v>1</v>
      </c>
      <c r="N146" s="226" t="s">
        <v>44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111</v>
      </c>
      <c r="AT146" s="229" t="s">
        <v>160</v>
      </c>
      <c r="AU146" s="229" t="s">
        <v>89</v>
      </c>
      <c r="AY146" s="16" t="s">
        <v>157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111</v>
      </c>
      <c r="BM146" s="229" t="s">
        <v>1237</v>
      </c>
    </row>
    <row r="147" spans="1:47" s="2" customFormat="1" ht="12">
      <c r="A147" s="37"/>
      <c r="B147" s="38"/>
      <c r="C147" s="39"/>
      <c r="D147" s="231" t="s">
        <v>166</v>
      </c>
      <c r="E147" s="39"/>
      <c r="F147" s="232" t="s">
        <v>1238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166</v>
      </c>
      <c r="AU147" s="16" t="s">
        <v>89</v>
      </c>
    </row>
    <row r="148" spans="1:51" s="13" customFormat="1" ht="12">
      <c r="A148" s="13"/>
      <c r="B148" s="236"/>
      <c r="C148" s="237"/>
      <c r="D148" s="231" t="s">
        <v>168</v>
      </c>
      <c r="E148" s="238" t="s">
        <v>1197</v>
      </c>
      <c r="F148" s="239" t="s">
        <v>1239</v>
      </c>
      <c r="G148" s="237"/>
      <c r="H148" s="240">
        <v>3.929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168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157</v>
      </c>
    </row>
    <row r="149" spans="1:65" s="2" customFormat="1" ht="24.15" customHeight="1">
      <c r="A149" s="37"/>
      <c r="B149" s="38"/>
      <c r="C149" s="218" t="s">
        <v>341</v>
      </c>
      <c r="D149" s="218" t="s">
        <v>160</v>
      </c>
      <c r="E149" s="219" t="s">
        <v>1240</v>
      </c>
      <c r="F149" s="220" t="s">
        <v>1241</v>
      </c>
      <c r="G149" s="221" t="s">
        <v>337</v>
      </c>
      <c r="H149" s="222">
        <v>3.929</v>
      </c>
      <c r="I149" s="223"/>
      <c r="J149" s="224">
        <f>ROUND(I149*H149,2)</f>
        <v>0</v>
      </c>
      <c r="K149" s="220" t="s">
        <v>164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111</v>
      </c>
      <c r="AT149" s="229" t="s">
        <v>160</v>
      </c>
      <c r="AU149" s="229" t="s">
        <v>89</v>
      </c>
      <c r="AY149" s="16" t="s">
        <v>157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111</v>
      </c>
      <c r="BM149" s="229" t="s">
        <v>1242</v>
      </c>
    </row>
    <row r="150" spans="1:47" s="2" customFormat="1" ht="12">
      <c r="A150" s="37"/>
      <c r="B150" s="38"/>
      <c r="C150" s="39"/>
      <c r="D150" s="231" t="s">
        <v>166</v>
      </c>
      <c r="E150" s="39"/>
      <c r="F150" s="232" t="s">
        <v>1243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166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168</v>
      </c>
      <c r="E151" s="238" t="s">
        <v>1</v>
      </c>
      <c r="F151" s="239" t="s">
        <v>1197</v>
      </c>
      <c r="G151" s="237"/>
      <c r="H151" s="240">
        <v>3.929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168</v>
      </c>
      <c r="AU151" s="246" t="s">
        <v>89</v>
      </c>
      <c r="AV151" s="13" t="s">
        <v>89</v>
      </c>
      <c r="AW151" s="13" t="s">
        <v>36</v>
      </c>
      <c r="AX151" s="13" t="s">
        <v>87</v>
      </c>
      <c r="AY151" s="246" t="s">
        <v>157</v>
      </c>
    </row>
    <row r="152" spans="1:65" s="2" customFormat="1" ht="24.15" customHeight="1">
      <c r="A152" s="37"/>
      <c r="B152" s="38"/>
      <c r="C152" s="218" t="s">
        <v>267</v>
      </c>
      <c r="D152" s="218" t="s">
        <v>160</v>
      </c>
      <c r="E152" s="219" t="s">
        <v>1244</v>
      </c>
      <c r="F152" s="220" t="s">
        <v>1245</v>
      </c>
      <c r="G152" s="221" t="s">
        <v>337</v>
      </c>
      <c r="H152" s="222">
        <v>7.858</v>
      </c>
      <c r="I152" s="223"/>
      <c r="J152" s="224">
        <f>ROUND(I152*H152,2)</f>
        <v>0</v>
      </c>
      <c r="K152" s="220" t="s">
        <v>164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111</v>
      </c>
      <c r="AT152" s="229" t="s">
        <v>160</v>
      </c>
      <c r="AU152" s="229" t="s">
        <v>89</v>
      </c>
      <c r="AY152" s="16" t="s">
        <v>157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111</v>
      </c>
      <c r="BM152" s="229" t="s">
        <v>1246</v>
      </c>
    </row>
    <row r="153" spans="1:47" s="2" customFormat="1" ht="12">
      <c r="A153" s="37"/>
      <c r="B153" s="38"/>
      <c r="C153" s="39"/>
      <c r="D153" s="231" t="s">
        <v>166</v>
      </c>
      <c r="E153" s="39"/>
      <c r="F153" s="232" t="s">
        <v>1247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166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1</v>
      </c>
      <c r="F154" s="239" t="s">
        <v>1248</v>
      </c>
      <c r="G154" s="237"/>
      <c r="H154" s="240">
        <v>7.858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157</v>
      </c>
    </row>
    <row r="155" spans="1:63" s="12" customFormat="1" ht="22.8" customHeight="1">
      <c r="A155" s="12"/>
      <c r="B155" s="202"/>
      <c r="C155" s="203"/>
      <c r="D155" s="204" t="s">
        <v>78</v>
      </c>
      <c r="E155" s="216" t="s">
        <v>830</v>
      </c>
      <c r="F155" s="216" t="s">
        <v>831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SUM(P156:P157)</f>
        <v>0</v>
      </c>
      <c r="Q155" s="210"/>
      <c r="R155" s="211">
        <f>SUM(R156:R157)</f>
        <v>0</v>
      </c>
      <c r="S155" s="210"/>
      <c r="T155" s="21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87</v>
      </c>
      <c r="AT155" s="214" t="s">
        <v>78</v>
      </c>
      <c r="AU155" s="214" t="s">
        <v>87</v>
      </c>
      <c r="AY155" s="213" t="s">
        <v>157</v>
      </c>
      <c r="BK155" s="215">
        <f>SUM(BK156:BK157)</f>
        <v>0</v>
      </c>
    </row>
    <row r="156" spans="1:65" s="2" customFormat="1" ht="24.15" customHeight="1">
      <c r="A156" s="37"/>
      <c r="B156" s="38"/>
      <c r="C156" s="218" t="s">
        <v>352</v>
      </c>
      <c r="D156" s="218" t="s">
        <v>160</v>
      </c>
      <c r="E156" s="219" t="s">
        <v>1249</v>
      </c>
      <c r="F156" s="220" t="s">
        <v>1250</v>
      </c>
      <c r="G156" s="221" t="s">
        <v>793</v>
      </c>
      <c r="H156" s="222">
        <v>2.756</v>
      </c>
      <c r="I156" s="223"/>
      <c r="J156" s="224">
        <f>ROUND(I156*H156,2)</f>
        <v>0</v>
      </c>
      <c r="K156" s="220" t="s">
        <v>164</v>
      </c>
      <c r="L156" s="43"/>
      <c r="M156" s="225" t="s">
        <v>1</v>
      </c>
      <c r="N156" s="226" t="s">
        <v>44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111</v>
      </c>
      <c r="AT156" s="229" t="s">
        <v>160</v>
      </c>
      <c r="AU156" s="229" t="s">
        <v>89</v>
      </c>
      <c r="AY156" s="16" t="s">
        <v>157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111</v>
      </c>
      <c r="BM156" s="229" t="s">
        <v>1251</v>
      </c>
    </row>
    <row r="157" spans="1:47" s="2" customFormat="1" ht="12">
      <c r="A157" s="37"/>
      <c r="B157" s="38"/>
      <c r="C157" s="39"/>
      <c r="D157" s="231" t="s">
        <v>166</v>
      </c>
      <c r="E157" s="39"/>
      <c r="F157" s="232" t="s">
        <v>1252</v>
      </c>
      <c r="G157" s="39"/>
      <c r="H157" s="39"/>
      <c r="I157" s="233"/>
      <c r="J157" s="39"/>
      <c r="K157" s="39"/>
      <c r="L157" s="43"/>
      <c r="M157" s="275"/>
      <c r="N157" s="276"/>
      <c r="O157" s="277"/>
      <c r="P157" s="277"/>
      <c r="Q157" s="277"/>
      <c r="R157" s="277"/>
      <c r="S157" s="277"/>
      <c r="T157" s="27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166</v>
      </c>
      <c r="AU157" s="16" t="s">
        <v>89</v>
      </c>
    </row>
    <row r="158" spans="1:31" s="2" customFormat="1" ht="6.95" customHeight="1">
      <c r="A158" s="37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43"/>
      <c r="M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</sheetData>
  <sheetProtection password="CC35" sheet="1" objects="1" scenarios="1" formatColumns="0" formatRows="0" autoFilter="0"/>
  <autoFilter ref="C118:K15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1253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1254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1255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1256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142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Ostrov, ulice Odborů - Řešení dopravy v klidu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VRN - VRN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Ostrov</v>
      </c>
      <c r="G113" s="39"/>
      <c r="H113" s="39"/>
      <c r="I113" s="31" t="s">
        <v>22</v>
      </c>
      <c r="J113" s="78" t="str">
        <f>IF(J12="","",J12)</f>
        <v>10. 5. 2022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Ostrov</v>
      </c>
      <c r="G115" s="39"/>
      <c r="H115" s="39"/>
      <c r="I115" s="31" t="s">
        <v>32</v>
      </c>
      <c r="J115" s="35" t="str">
        <f>E21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Ing. Igor Hrazdil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143</v>
      </c>
      <c r="D118" s="194" t="s">
        <v>64</v>
      </c>
      <c r="E118" s="194" t="s">
        <v>60</v>
      </c>
      <c r="F118" s="194" t="s">
        <v>61</v>
      </c>
      <c r="G118" s="194" t="s">
        <v>144</v>
      </c>
      <c r="H118" s="194" t="s">
        <v>145</v>
      </c>
      <c r="I118" s="194" t="s">
        <v>146</v>
      </c>
      <c r="J118" s="194" t="s">
        <v>137</v>
      </c>
      <c r="K118" s="195" t="s">
        <v>147</v>
      </c>
      <c r="L118" s="196"/>
      <c r="M118" s="99" t="s">
        <v>1</v>
      </c>
      <c r="N118" s="100" t="s">
        <v>43</v>
      </c>
      <c r="O118" s="100" t="s">
        <v>148</v>
      </c>
      <c r="P118" s="100" t="s">
        <v>149</v>
      </c>
      <c r="Q118" s="100" t="s">
        <v>150</v>
      </c>
      <c r="R118" s="100" t="s">
        <v>151</v>
      </c>
      <c r="S118" s="100" t="s">
        <v>152</v>
      </c>
      <c r="T118" s="101" t="s">
        <v>153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154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0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139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105</v>
      </c>
      <c r="F120" s="205" t="s">
        <v>1257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0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130</v>
      </c>
      <c r="AT120" s="214" t="s">
        <v>78</v>
      </c>
      <c r="AU120" s="214" t="s">
        <v>79</v>
      </c>
      <c r="AY120" s="213" t="s">
        <v>157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1258</v>
      </c>
      <c r="F121" s="216" t="s">
        <v>1259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0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130</v>
      </c>
      <c r="AT121" s="214" t="s">
        <v>78</v>
      </c>
      <c r="AU121" s="214" t="s">
        <v>87</v>
      </c>
      <c r="AY121" s="213" t="s">
        <v>157</v>
      </c>
      <c r="BK121" s="215">
        <f>SUM(BK122:BK127)</f>
        <v>0</v>
      </c>
    </row>
    <row r="122" spans="1:65" s="2" customFormat="1" ht="16.5" customHeight="1">
      <c r="A122" s="37"/>
      <c r="B122" s="38"/>
      <c r="C122" s="218" t="s">
        <v>87</v>
      </c>
      <c r="D122" s="218" t="s">
        <v>160</v>
      </c>
      <c r="E122" s="219" t="s">
        <v>1260</v>
      </c>
      <c r="F122" s="220" t="s">
        <v>1261</v>
      </c>
      <c r="G122" s="221" t="s">
        <v>1262</v>
      </c>
      <c r="H122" s="222">
        <v>1</v>
      </c>
      <c r="I122" s="223"/>
      <c r="J122" s="224">
        <f>ROUND(I122*H122,2)</f>
        <v>0</v>
      </c>
      <c r="K122" s="220" t="s">
        <v>481</v>
      </c>
      <c r="L122" s="43"/>
      <c r="M122" s="225" t="s">
        <v>1</v>
      </c>
      <c r="N122" s="226" t="s">
        <v>44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1263</v>
      </c>
      <c r="AT122" s="229" t="s">
        <v>160</v>
      </c>
      <c r="AU122" s="229" t="s">
        <v>89</v>
      </c>
      <c r="AY122" s="16" t="s">
        <v>157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87</v>
      </c>
      <c r="BK122" s="230">
        <f>ROUND(I122*H122,2)</f>
        <v>0</v>
      </c>
      <c r="BL122" s="16" t="s">
        <v>1263</v>
      </c>
      <c r="BM122" s="229" t="s">
        <v>1264</v>
      </c>
    </row>
    <row r="123" spans="1:47" s="2" customFormat="1" ht="12">
      <c r="A123" s="37"/>
      <c r="B123" s="38"/>
      <c r="C123" s="39"/>
      <c r="D123" s="231" t="s">
        <v>166</v>
      </c>
      <c r="E123" s="39"/>
      <c r="F123" s="232" t="s">
        <v>1261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166</v>
      </c>
      <c r="AU123" s="16" t="s">
        <v>89</v>
      </c>
    </row>
    <row r="124" spans="1:65" s="2" customFormat="1" ht="24.15" customHeight="1">
      <c r="A124" s="37"/>
      <c r="B124" s="38"/>
      <c r="C124" s="218" t="s">
        <v>89</v>
      </c>
      <c r="D124" s="218" t="s">
        <v>160</v>
      </c>
      <c r="E124" s="219" t="s">
        <v>1265</v>
      </c>
      <c r="F124" s="220" t="s">
        <v>1266</v>
      </c>
      <c r="G124" s="221" t="s">
        <v>1262</v>
      </c>
      <c r="H124" s="222">
        <v>1</v>
      </c>
      <c r="I124" s="223"/>
      <c r="J124" s="224">
        <f>ROUND(I124*H124,2)</f>
        <v>0</v>
      </c>
      <c r="K124" s="220" t="s">
        <v>481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1263</v>
      </c>
      <c r="AT124" s="229" t="s">
        <v>160</v>
      </c>
      <c r="AU124" s="229" t="s">
        <v>89</v>
      </c>
      <c r="AY124" s="16" t="s">
        <v>157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1263</v>
      </c>
      <c r="BM124" s="229" t="s">
        <v>1267</v>
      </c>
    </row>
    <row r="125" spans="1:47" s="2" customFormat="1" ht="12">
      <c r="A125" s="37"/>
      <c r="B125" s="38"/>
      <c r="C125" s="39"/>
      <c r="D125" s="231" t="s">
        <v>166</v>
      </c>
      <c r="E125" s="39"/>
      <c r="F125" s="232" t="s">
        <v>1268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166</v>
      </c>
      <c r="AU125" s="16" t="s">
        <v>89</v>
      </c>
    </row>
    <row r="126" spans="1:65" s="2" customFormat="1" ht="16.5" customHeight="1">
      <c r="A126" s="37"/>
      <c r="B126" s="38"/>
      <c r="C126" s="218" t="s">
        <v>127</v>
      </c>
      <c r="D126" s="218" t="s">
        <v>160</v>
      </c>
      <c r="E126" s="219" t="s">
        <v>1269</v>
      </c>
      <c r="F126" s="220" t="s">
        <v>1270</v>
      </c>
      <c r="G126" s="221" t="s">
        <v>1262</v>
      </c>
      <c r="H126" s="222">
        <v>1</v>
      </c>
      <c r="I126" s="223"/>
      <c r="J126" s="224">
        <f>ROUND(I126*H126,2)</f>
        <v>0</v>
      </c>
      <c r="K126" s="220" t="s">
        <v>481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1263</v>
      </c>
      <c r="AT126" s="229" t="s">
        <v>160</v>
      </c>
      <c r="AU126" s="229" t="s">
        <v>89</v>
      </c>
      <c r="AY126" s="16" t="s">
        <v>157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1263</v>
      </c>
      <c r="BM126" s="229" t="s">
        <v>1271</v>
      </c>
    </row>
    <row r="127" spans="1:47" s="2" customFormat="1" ht="12">
      <c r="A127" s="37"/>
      <c r="B127" s="38"/>
      <c r="C127" s="39"/>
      <c r="D127" s="231" t="s">
        <v>166</v>
      </c>
      <c r="E127" s="39"/>
      <c r="F127" s="232" t="s">
        <v>1270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166</v>
      </c>
      <c r="AU127" s="16" t="s">
        <v>89</v>
      </c>
    </row>
    <row r="128" spans="1:63" s="12" customFormat="1" ht="22.8" customHeight="1">
      <c r="A128" s="12"/>
      <c r="B128" s="202"/>
      <c r="C128" s="203"/>
      <c r="D128" s="204" t="s">
        <v>78</v>
      </c>
      <c r="E128" s="216" t="s">
        <v>1272</v>
      </c>
      <c r="F128" s="216" t="s">
        <v>1273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130</v>
      </c>
      <c r="AT128" s="214" t="s">
        <v>78</v>
      </c>
      <c r="AU128" s="214" t="s">
        <v>87</v>
      </c>
      <c r="AY128" s="213" t="s">
        <v>157</v>
      </c>
      <c r="BK128" s="215">
        <f>SUM(BK129:BK130)</f>
        <v>0</v>
      </c>
    </row>
    <row r="129" spans="1:65" s="2" customFormat="1" ht="16.5" customHeight="1">
      <c r="A129" s="37"/>
      <c r="B129" s="38"/>
      <c r="C129" s="218" t="s">
        <v>111</v>
      </c>
      <c r="D129" s="218" t="s">
        <v>160</v>
      </c>
      <c r="E129" s="219" t="s">
        <v>1274</v>
      </c>
      <c r="F129" s="220" t="s">
        <v>1275</v>
      </c>
      <c r="G129" s="221" t="s">
        <v>1262</v>
      </c>
      <c r="H129" s="222">
        <v>1</v>
      </c>
      <c r="I129" s="223"/>
      <c r="J129" s="224">
        <f>ROUND(I129*H129,2)</f>
        <v>0</v>
      </c>
      <c r="K129" s="220" t="s">
        <v>481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1263</v>
      </c>
      <c r="AT129" s="229" t="s">
        <v>160</v>
      </c>
      <c r="AU129" s="229" t="s">
        <v>89</v>
      </c>
      <c r="AY129" s="16" t="s">
        <v>157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1263</v>
      </c>
      <c r="BM129" s="229" t="s">
        <v>1276</v>
      </c>
    </row>
    <row r="130" spans="1:47" s="2" customFormat="1" ht="12">
      <c r="A130" s="37"/>
      <c r="B130" s="38"/>
      <c r="C130" s="39"/>
      <c r="D130" s="231" t="s">
        <v>166</v>
      </c>
      <c r="E130" s="39"/>
      <c r="F130" s="232" t="s">
        <v>1275</v>
      </c>
      <c r="G130" s="39"/>
      <c r="H130" s="39"/>
      <c r="I130" s="233"/>
      <c r="J130" s="39"/>
      <c r="K130" s="39"/>
      <c r="L130" s="43"/>
      <c r="M130" s="275"/>
      <c r="N130" s="276"/>
      <c r="O130" s="277"/>
      <c r="P130" s="277"/>
      <c r="Q130" s="277"/>
      <c r="R130" s="277"/>
      <c r="S130" s="277"/>
      <c r="T130" s="27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166</v>
      </c>
      <c r="AU130" s="16" t="s">
        <v>89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1277</v>
      </c>
      <c r="H4" s="19"/>
    </row>
    <row r="5" spans="2:8" s="1" customFormat="1" ht="12" customHeight="1">
      <c r="B5" s="19"/>
      <c r="C5" s="279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80" t="s">
        <v>16</v>
      </c>
      <c r="D6" s="281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10. 5. 2022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82"/>
      <c r="C9" s="283" t="s">
        <v>60</v>
      </c>
      <c r="D9" s="284" t="s">
        <v>61</v>
      </c>
      <c r="E9" s="284" t="s">
        <v>144</v>
      </c>
      <c r="F9" s="285" t="s">
        <v>1278</v>
      </c>
      <c r="G9" s="191"/>
      <c r="H9" s="282"/>
    </row>
    <row r="10" spans="1:8" s="2" customFormat="1" ht="26.4" customHeight="1">
      <c r="A10" s="37"/>
      <c r="B10" s="43"/>
      <c r="C10" s="286" t="s">
        <v>1279</v>
      </c>
      <c r="D10" s="286" t="s">
        <v>85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7" t="s">
        <v>107</v>
      </c>
      <c r="D11" s="288" t="s">
        <v>1</v>
      </c>
      <c r="E11" s="289" t="s">
        <v>1</v>
      </c>
      <c r="F11" s="290">
        <v>2</v>
      </c>
      <c r="G11" s="37"/>
      <c r="H11" s="43"/>
    </row>
    <row r="12" spans="1:8" s="2" customFormat="1" ht="16.8" customHeight="1">
      <c r="A12" s="37"/>
      <c r="B12" s="43"/>
      <c r="C12" s="291" t="s">
        <v>107</v>
      </c>
      <c r="D12" s="291" t="s">
        <v>89</v>
      </c>
      <c r="E12" s="16" t="s">
        <v>1</v>
      </c>
      <c r="F12" s="292">
        <v>2</v>
      </c>
      <c r="G12" s="37"/>
      <c r="H12" s="43"/>
    </row>
    <row r="13" spans="1:8" s="2" customFormat="1" ht="16.8" customHeight="1">
      <c r="A13" s="37"/>
      <c r="B13" s="43"/>
      <c r="C13" s="293" t="s">
        <v>1280</v>
      </c>
      <c r="D13" s="37"/>
      <c r="E13" s="37"/>
      <c r="F13" s="37"/>
      <c r="G13" s="37"/>
      <c r="H13" s="43"/>
    </row>
    <row r="14" spans="1:8" s="2" customFormat="1" ht="16.8" customHeight="1">
      <c r="A14" s="37"/>
      <c r="B14" s="43"/>
      <c r="C14" s="291" t="s">
        <v>161</v>
      </c>
      <c r="D14" s="291" t="s">
        <v>162</v>
      </c>
      <c r="E14" s="16" t="s">
        <v>163</v>
      </c>
      <c r="F14" s="292">
        <v>23</v>
      </c>
      <c r="G14" s="37"/>
      <c r="H14" s="43"/>
    </row>
    <row r="15" spans="1:8" s="2" customFormat="1" ht="16.8" customHeight="1">
      <c r="A15" s="37"/>
      <c r="B15" s="43"/>
      <c r="C15" s="291" t="s">
        <v>171</v>
      </c>
      <c r="D15" s="291" t="s">
        <v>172</v>
      </c>
      <c r="E15" s="16" t="s">
        <v>163</v>
      </c>
      <c r="F15" s="292">
        <v>708</v>
      </c>
      <c r="G15" s="37"/>
      <c r="H15" s="43"/>
    </row>
    <row r="16" spans="1:8" s="2" customFormat="1" ht="16.8" customHeight="1">
      <c r="A16" s="37"/>
      <c r="B16" s="43"/>
      <c r="C16" s="287" t="s">
        <v>120</v>
      </c>
      <c r="D16" s="288" t="s">
        <v>1</v>
      </c>
      <c r="E16" s="289" t="s">
        <v>1</v>
      </c>
      <c r="F16" s="290">
        <v>1</v>
      </c>
      <c r="G16" s="37"/>
      <c r="H16" s="43"/>
    </row>
    <row r="17" spans="1:8" s="2" customFormat="1" ht="16.8" customHeight="1">
      <c r="A17" s="37"/>
      <c r="B17" s="43"/>
      <c r="C17" s="291" t="s">
        <v>120</v>
      </c>
      <c r="D17" s="291" t="s">
        <v>87</v>
      </c>
      <c r="E17" s="16" t="s">
        <v>1</v>
      </c>
      <c r="F17" s="292">
        <v>1</v>
      </c>
      <c r="G17" s="37"/>
      <c r="H17" s="43"/>
    </row>
    <row r="18" spans="1:8" s="2" customFormat="1" ht="16.8" customHeight="1">
      <c r="A18" s="37"/>
      <c r="B18" s="43"/>
      <c r="C18" s="293" t="s">
        <v>1280</v>
      </c>
      <c r="D18" s="37"/>
      <c r="E18" s="37"/>
      <c r="F18" s="37"/>
      <c r="G18" s="37"/>
      <c r="H18" s="43"/>
    </row>
    <row r="19" spans="1:8" s="2" customFormat="1" ht="16.8" customHeight="1">
      <c r="A19" s="37"/>
      <c r="B19" s="43"/>
      <c r="C19" s="291" t="s">
        <v>161</v>
      </c>
      <c r="D19" s="291" t="s">
        <v>162</v>
      </c>
      <c r="E19" s="16" t="s">
        <v>163</v>
      </c>
      <c r="F19" s="292">
        <v>23</v>
      </c>
      <c r="G19" s="37"/>
      <c r="H19" s="43"/>
    </row>
    <row r="20" spans="1:8" s="2" customFormat="1" ht="16.8" customHeight="1">
      <c r="A20" s="37"/>
      <c r="B20" s="43"/>
      <c r="C20" s="291" t="s">
        <v>171</v>
      </c>
      <c r="D20" s="291" t="s">
        <v>172</v>
      </c>
      <c r="E20" s="16" t="s">
        <v>163</v>
      </c>
      <c r="F20" s="292">
        <v>708</v>
      </c>
      <c r="G20" s="37"/>
      <c r="H20" s="43"/>
    </row>
    <row r="21" spans="1:8" s="2" customFormat="1" ht="16.8" customHeight="1">
      <c r="A21" s="37"/>
      <c r="B21" s="43"/>
      <c r="C21" s="287" t="s">
        <v>119</v>
      </c>
      <c r="D21" s="288" t="s">
        <v>1</v>
      </c>
      <c r="E21" s="289" t="s">
        <v>1</v>
      </c>
      <c r="F21" s="290">
        <v>2</v>
      </c>
      <c r="G21" s="37"/>
      <c r="H21" s="43"/>
    </row>
    <row r="22" spans="1:8" s="2" customFormat="1" ht="16.8" customHeight="1">
      <c r="A22" s="37"/>
      <c r="B22" s="43"/>
      <c r="C22" s="291" t="s">
        <v>119</v>
      </c>
      <c r="D22" s="291" t="s">
        <v>89</v>
      </c>
      <c r="E22" s="16" t="s">
        <v>1</v>
      </c>
      <c r="F22" s="292">
        <v>2</v>
      </c>
      <c r="G22" s="37"/>
      <c r="H22" s="43"/>
    </row>
    <row r="23" spans="1:8" s="2" customFormat="1" ht="16.8" customHeight="1">
      <c r="A23" s="37"/>
      <c r="B23" s="43"/>
      <c r="C23" s="293" t="s">
        <v>1280</v>
      </c>
      <c r="D23" s="37"/>
      <c r="E23" s="37"/>
      <c r="F23" s="37"/>
      <c r="G23" s="37"/>
      <c r="H23" s="43"/>
    </row>
    <row r="24" spans="1:8" s="2" customFormat="1" ht="16.8" customHeight="1">
      <c r="A24" s="37"/>
      <c r="B24" s="43"/>
      <c r="C24" s="291" t="s">
        <v>161</v>
      </c>
      <c r="D24" s="291" t="s">
        <v>162</v>
      </c>
      <c r="E24" s="16" t="s">
        <v>163</v>
      </c>
      <c r="F24" s="292">
        <v>23</v>
      </c>
      <c r="G24" s="37"/>
      <c r="H24" s="43"/>
    </row>
    <row r="25" spans="1:8" s="2" customFormat="1" ht="16.8" customHeight="1">
      <c r="A25" s="37"/>
      <c r="B25" s="43"/>
      <c r="C25" s="291" t="s">
        <v>171</v>
      </c>
      <c r="D25" s="291" t="s">
        <v>172</v>
      </c>
      <c r="E25" s="16" t="s">
        <v>163</v>
      </c>
      <c r="F25" s="292">
        <v>708</v>
      </c>
      <c r="G25" s="37"/>
      <c r="H25" s="43"/>
    </row>
    <row r="26" spans="1:8" s="2" customFormat="1" ht="16.8" customHeight="1">
      <c r="A26" s="37"/>
      <c r="B26" s="43"/>
      <c r="C26" s="287" t="s">
        <v>113</v>
      </c>
      <c r="D26" s="288" t="s">
        <v>1</v>
      </c>
      <c r="E26" s="289" t="s">
        <v>1</v>
      </c>
      <c r="F26" s="290">
        <v>1</v>
      </c>
      <c r="G26" s="37"/>
      <c r="H26" s="43"/>
    </row>
    <row r="27" spans="1:8" s="2" customFormat="1" ht="16.8" customHeight="1">
      <c r="A27" s="37"/>
      <c r="B27" s="43"/>
      <c r="C27" s="291" t="s">
        <v>113</v>
      </c>
      <c r="D27" s="291" t="s">
        <v>87</v>
      </c>
      <c r="E27" s="16" t="s">
        <v>1</v>
      </c>
      <c r="F27" s="292">
        <v>1</v>
      </c>
      <c r="G27" s="37"/>
      <c r="H27" s="43"/>
    </row>
    <row r="28" spans="1:8" s="2" customFormat="1" ht="16.8" customHeight="1">
      <c r="A28" s="37"/>
      <c r="B28" s="43"/>
      <c r="C28" s="293" t="s">
        <v>1280</v>
      </c>
      <c r="D28" s="37"/>
      <c r="E28" s="37"/>
      <c r="F28" s="37"/>
      <c r="G28" s="37"/>
      <c r="H28" s="43"/>
    </row>
    <row r="29" spans="1:8" s="2" customFormat="1" ht="16.8" customHeight="1">
      <c r="A29" s="37"/>
      <c r="B29" s="43"/>
      <c r="C29" s="291" t="s">
        <v>161</v>
      </c>
      <c r="D29" s="291" t="s">
        <v>162</v>
      </c>
      <c r="E29" s="16" t="s">
        <v>163</v>
      </c>
      <c r="F29" s="292">
        <v>23</v>
      </c>
      <c r="G29" s="37"/>
      <c r="H29" s="43"/>
    </row>
    <row r="30" spans="1:8" s="2" customFormat="1" ht="16.8" customHeight="1">
      <c r="A30" s="37"/>
      <c r="B30" s="43"/>
      <c r="C30" s="291" t="s">
        <v>171</v>
      </c>
      <c r="D30" s="291" t="s">
        <v>172</v>
      </c>
      <c r="E30" s="16" t="s">
        <v>163</v>
      </c>
      <c r="F30" s="292">
        <v>708</v>
      </c>
      <c r="G30" s="37"/>
      <c r="H30" s="43"/>
    </row>
    <row r="31" spans="1:8" s="2" customFormat="1" ht="16.8" customHeight="1">
      <c r="A31" s="37"/>
      <c r="B31" s="43"/>
      <c r="C31" s="287" t="s">
        <v>124</v>
      </c>
      <c r="D31" s="288" t="s">
        <v>1</v>
      </c>
      <c r="E31" s="289" t="s">
        <v>1</v>
      </c>
      <c r="F31" s="290">
        <v>2</v>
      </c>
      <c r="G31" s="37"/>
      <c r="H31" s="43"/>
    </row>
    <row r="32" spans="1:8" s="2" customFormat="1" ht="16.8" customHeight="1">
      <c r="A32" s="37"/>
      <c r="B32" s="43"/>
      <c r="C32" s="291" t="s">
        <v>124</v>
      </c>
      <c r="D32" s="291" t="s">
        <v>89</v>
      </c>
      <c r="E32" s="16" t="s">
        <v>1</v>
      </c>
      <c r="F32" s="292">
        <v>2</v>
      </c>
      <c r="G32" s="37"/>
      <c r="H32" s="43"/>
    </row>
    <row r="33" spans="1:8" s="2" customFormat="1" ht="16.8" customHeight="1">
      <c r="A33" s="37"/>
      <c r="B33" s="43"/>
      <c r="C33" s="293" t="s">
        <v>1280</v>
      </c>
      <c r="D33" s="37"/>
      <c r="E33" s="37"/>
      <c r="F33" s="37"/>
      <c r="G33" s="37"/>
      <c r="H33" s="43"/>
    </row>
    <row r="34" spans="1:8" s="2" customFormat="1" ht="16.8" customHeight="1">
      <c r="A34" s="37"/>
      <c r="B34" s="43"/>
      <c r="C34" s="291" t="s">
        <v>161</v>
      </c>
      <c r="D34" s="291" t="s">
        <v>162</v>
      </c>
      <c r="E34" s="16" t="s">
        <v>163</v>
      </c>
      <c r="F34" s="292">
        <v>23</v>
      </c>
      <c r="G34" s="37"/>
      <c r="H34" s="43"/>
    </row>
    <row r="35" spans="1:8" s="2" customFormat="1" ht="16.8" customHeight="1">
      <c r="A35" s="37"/>
      <c r="B35" s="43"/>
      <c r="C35" s="291" t="s">
        <v>171</v>
      </c>
      <c r="D35" s="291" t="s">
        <v>172</v>
      </c>
      <c r="E35" s="16" t="s">
        <v>163</v>
      </c>
      <c r="F35" s="292">
        <v>708</v>
      </c>
      <c r="G35" s="37"/>
      <c r="H35" s="43"/>
    </row>
    <row r="36" spans="1:8" s="2" customFormat="1" ht="16.8" customHeight="1">
      <c r="A36" s="37"/>
      <c r="B36" s="43"/>
      <c r="C36" s="287" t="s">
        <v>116</v>
      </c>
      <c r="D36" s="288" t="s">
        <v>1</v>
      </c>
      <c r="E36" s="289" t="s">
        <v>1</v>
      </c>
      <c r="F36" s="290">
        <v>1</v>
      </c>
      <c r="G36" s="37"/>
      <c r="H36" s="43"/>
    </row>
    <row r="37" spans="1:8" s="2" customFormat="1" ht="16.8" customHeight="1">
      <c r="A37" s="37"/>
      <c r="B37" s="43"/>
      <c r="C37" s="291" t="s">
        <v>116</v>
      </c>
      <c r="D37" s="291" t="s">
        <v>87</v>
      </c>
      <c r="E37" s="16" t="s">
        <v>1</v>
      </c>
      <c r="F37" s="292">
        <v>1</v>
      </c>
      <c r="G37" s="37"/>
      <c r="H37" s="43"/>
    </row>
    <row r="38" spans="1:8" s="2" customFormat="1" ht="16.8" customHeight="1">
      <c r="A38" s="37"/>
      <c r="B38" s="43"/>
      <c r="C38" s="293" t="s">
        <v>1280</v>
      </c>
      <c r="D38" s="37"/>
      <c r="E38" s="37"/>
      <c r="F38" s="37"/>
      <c r="G38" s="37"/>
      <c r="H38" s="43"/>
    </row>
    <row r="39" spans="1:8" s="2" customFormat="1" ht="16.8" customHeight="1">
      <c r="A39" s="37"/>
      <c r="B39" s="43"/>
      <c r="C39" s="291" t="s">
        <v>161</v>
      </c>
      <c r="D39" s="291" t="s">
        <v>162</v>
      </c>
      <c r="E39" s="16" t="s">
        <v>163</v>
      </c>
      <c r="F39" s="292">
        <v>23</v>
      </c>
      <c r="G39" s="37"/>
      <c r="H39" s="43"/>
    </row>
    <row r="40" spans="1:8" s="2" customFormat="1" ht="16.8" customHeight="1">
      <c r="A40" s="37"/>
      <c r="B40" s="43"/>
      <c r="C40" s="291" t="s">
        <v>171</v>
      </c>
      <c r="D40" s="291" t="s">
        <v>172</v>
      </c>
      <c r="E40" s="16" t="s">
        <v>163</v>
      </c>
      <c r="F40" s="292">
        <v>708</v>
      </c>
      <c r="G40" s="37"/>
      <c r="H40" s="43"/>
    </row>
    <row r="41" spans="1:8" s="2" customFormat="1" ht="16.8" customHeight="1">
      <c r="A41" s="37"/>
      <c r="B41" s="43"/>
      <c r="C41" s="287" t="s">
        <v>169</v>
      </c>
      <c r="D41" s="288" t="s">
        <v>1</v>
      </c>
      <c r="E41" s="289" t="s">
        <v>1</v>
      </c>
      <c r="F41" s="290">
        <v>1</v>
      </c>
      <c r="G41" s="37"/>
      <c r="H41" s="43"/>
    </row>
    <row r="42" spans="1:8" s="2" customFormat="1" ht="16.8" customHeight="1">
      <c r="A42" s="37"/>
      <c r="B42" s="43"/>
      <c r="C42" s="291" t="s">
        <v>169</v>
      </c>
      <c r="D42" s="291" t="s">
        <v>87</v>
      </c>
      <c r="E42" s="16" t="s">
        <v>1</v>
      </c>
      <c r="F42" s="292">
        <v>1</v>
      </c>
      <c r="G42" s="37"/>
      <c r="H42" s="43"/>
    </row>
    <row r="43" spans="1:8" s="2" customFormat="1" ht="16.8" customHeight="1">
      <c r="A43" s="37"/>
      <c r="B43" s="43"/>
      <c r="C43" s="287" t="s">
        <v>108</v>
      </c>
      <c r="D43" s="288" t="s">
        <v>1</v>
      </c>
      <c r="E43" s="289" t="s">
        <v>1</v>
      </c>
      <c r="F43" s="290">
        <v>1</v>
      </c>
      <c r="G43" s="37"/>
      <c r="H43" s="43"/>
    </row>
    <row r="44" spans="1:8" s="2" customFormat="1" ht="16.8" customHeight="1">
      <c r="A44" s="37"/>
      <c r="B44" s="43"/>
      <c r="C44" s="291" t="s">
        <v>108</v>
      </c>
      <c r="D44" s="291" t="s">
        <v>87</v>
      </c>
      <c r="E44" s="16" t="s">
        <v>1</v>
      </c>
      <c r="F44" s="292">
        <v>1</v>
      </c>
      <c r="G44" s="37"/>
      <c r="H44" s="43"/>
    </row>
    <row r="45" spans="1:8" s="2" customFormat="1" ht="16.8" customHeight="1">
      <c r="A45" s="37"/>
      <c r="B45" s="43"/>
      <c r="C45" s="293" t="s">
        <v>1280</v>
      </c>
      <c r="D45" s="37"/>
      <c r="E45" s="37"/>
      <c r="F45" s="37"/>
      <c r="G45" s="37"/>
      <c r="H45" s="43"/>
    </row>
    <row r="46" spans="1:8" s="2" customFormat="1" ht="16.8" customHeight="1">
      <c r="A46" s="37"/>
      <c r="B46" s="43"/>
      <c r="C46" s="291" t="s">
        <v>161</v>
      </c>
      <c r="D46" s="291" t="s">
        <v>162</v>
      </c>
      <c r="E46" s="16" t="s">
        <v>163</v>
      </c>
      <c r="F46" s="292">
        <v>23</v>
      </c>
      <c r="G46" s="37"/>
      <c r="H46" s="43"/>
    </row>
    <row r="47" spans="1:8" s="2" customFormat="1" ht="16.8" customHeight="1">
      <c r="A47" s="37"/>
      <c r="B47" s="43"/>
      <c r="C47" s="291" t="s">
        <v>171</v>
      </c>
      <c r="D47" s="291" t="s">
        <v>172</v>
      </c>
      <c r="E47" s="16" t="s">
        <v>163</v>
      </c>
      <c r="F47" s="292">
        <v>708</v>
      </c>
      <c r="G47" s="37"/>
      <c r="H47" s="43"/>
    </row>
    <row r="48" spans="1:8" s="2" customFormat="1" ht="16.8" customHeight="1">
      <c r="A48" s="37"/>
      <c r="B48" s="43"/>
      <c r="C48" s="287" t="s">
        <v>112</v>
      </c>
      <c r="D48" s="288" t="s">
        <v>1</v>
      </c>
      <c r="E48" s="289" t="s">
        <v>1</v>
      </c>
      <c r="F48" s="290">
        <v>1</v>
      </c>
      <c r="G48" s="37"/>
      <c r="H48" s="43"/>
    </row>
    <row r="49" spans="1:8" s="2" customFormat="1" ht="16.8" customHeight="1">
      <c r="A49" s="37"/>
      <c r="B49" s="43"/>
      <c r="C49" s="291" t="s">
        <v>112</v>
      </c>
      <c r="D49" s="291" t="s">
        <v>87</v>
      </c>
      <c r="E49" s="16" t="s">
        <v>1</v>
      </c>
      <c r="F49" s="292">
        <v>1</v>
      </c>
      <c r="G49" s="37"/>
      <c r="H49" s="43"/>
    </row>
    <row r="50" spans="1:8" s="2" customFormat="1" ht="16.8" customHeight="1">
      <c r="A50" s="37"/>
      <c r="B50" s="43"/>
      <c r="C50" s="293" t="s">
        <v>1280</v>
      </c>
      <c r="D50" s="37"/>
      <c r="E50" s="37"/>
      <c r="F50" s="37"/>
      <c r="G50" s="37"/>
      <c r="H50" s="43"/>
    </row>
    <row r="51" spans="1:8" s="2" customFormat="1" ht="16.8" customHeight="1">
      <c r="A51" s="37"/>
      <c r="B51" s="43"/>
      <c r="C51" s="291" t="s">
        <v>161</v>
      </c>
      <c r="D51" s="291" t="s">
        <v>162</v>
      </c>
      <c r="E51" s="16" t="s">
        <v>163</v>
      </c>
      <c r="F51" s="292">
        <v>23</v>
      </c>
      <c r="G51" s="37"/>
      <c r="H51" s="43"/>
    </row>
    <row r="52" spans="1:8" s="2" customFormat="1" ht="16.8" customHeight="1">
      <c r="A52" s="37"/>
      <c r="B52" s="43"/>
      <c r="C52" s="291" t="s">
        <v>171</v>
      </c>
      <c r="D52" s="291" t="s">
        <v>172</v>
      </c>
      <c r="E52" s="16" t="s">
        <v>163</v>
      </c>
      <c r="F52" s="292">
        <v>708</v>
      </c>
      <c r="G52" s="37"/>
      <c r="H52" s="43"/>
    </row>
    <row r="53" spans="1:8" s="2" customFormat="1" ht="16.8" customHeight="1">
      <c r="A53" s="37"/>
      <c r="B53" s="43"/>
      <c r="C53" s="287" t="s">
        <v>122</v>
      </c>
      <c r="D53" s="288" t="s">
        <v>1</v>
      </c>
      <c r="E53" s="289" t="s">
        <v>1</v>
      </c>
      <c r="F53" s="290">
        <v>1</v>
      </c>
      <c r="G53" s="37"/>
      <c r="H53" s="43"/>
    </row>
    <row r="54" spans="1:8" s="2" customFormat="1" ht="16.8" customHeight="1">
      <c r="A54" s="37"/>
      <c r="B54" s="43"/>
      <c r="C54" s="291" t="s">
        <v>122</v>
      </c>
      <c r="D54" s="291" t="s">
        <v>87</v>
      </c>
      <c r="E54" s="16" t="s">
        <v>1</v>
      </c>
      <c r="F54" s="292">
        <v>1</v>
      </c>
      <c r="G54" s="37"/>
      <c r="H54" s="43"/>
    </row>
    <row r="55" spans="1:8" s="2" customFormat="1" ht="16.8" customHeight="1">
      <c r="A55" s="37"/>
      <c r="B55" s="43"/>
      <c r="C55" s="293" t="s">
        <v>1280</v>
      </c>
      <c r="D55" s="37"/>
      <c r="E55" s="37"/>
      <c r="F55" s="37"/>
      <c r="G55" s="37"/>
      <c r="H55" s="43"/>
    </row>
    <row r="56" spans="1:8" s="2" customFormat="1" ht="16.8" customHeight="1">
      <c r="A56" s="37"/>
      <c r="B56" s="43"/>
      <c r="C56" s="291" t="s">
        <v>161</v>
      </c>
      <c r="D56" s="291" t="s">
        <v>162</v>
      </c>
      <c r="E56" s="16" t="s">
        <v>163</v>
      </c>
      <c r="F56" s="292">
        <v>23</v>
      </c>
      <c r="G56" s="37"/>
      <c r="H56" s="43"/>
    </row>
    <row r="57" spans="1:8" s="2" customFormat="1" ht="16.8" customHeight="1">
      <c r="A57" s="37"/>
      <c r="B57" s="43"/>
      <c r="C57" s="291" t="s">
        <v>171</v>
      </c>
      <c r="D57" s="291" t="s">
        <v>172</v>
      </c>
      <c r="E57" s="16" t="s">
        <v>163</v>
      </c>
      <c r="F57" s="292">
        <v>708</v>
      </c>
      <c r="G57" s="37"/>
      <c r="H57" s="43"/>
    </row>
    <row r="58" spans="1:8" s="2" customFormat="1" ht="16.8" customHeight="1">
      <c r="A58" s="37"/>
      <c r="B58" s="43"/>
      <c r="C58" s="287" t="s">
        <v>110</v>
      </c>
      <c r="D58" s="288" t="s">
        <v>1</v>
      </c>
      <c r="E58" s="289" t="s">
        <v>1</v>
      </c>
      <c r="F58" s="290">
        <v>4</v>
      </c>
      <c r="G58" s="37"/>
      <c r="H58" s="43"/>
    </row>
    <row r="59" spans="1:8" s="2" customFormat="1" ht="16.8" customHeight="1">
      <c r="A59" s="37"/>
      <c r="B59" s="43"/>
      <c r="C59" s="291" t="s">
        <v>110</v>
      </c>
      <c r="D59" s="291" t="s">
        <v>111</v>
      </c>
      <c r="E59" s="16" t="s">
        <v>1</v>
      </c>
      <c r="F59" s="292">
        <v>4</v>
      </c>
      <c r="G59" s="37"/>
      <c r="H59" s="43"/>
    </row>
    <row r="60" spans="1:8" s="2" customFormat="1" ht="16.8" customHeight="1">
      <c r="A60" s="37"/>
      <c r="B60" s="43"/>
      <c r="C60" s="293" t="s">
        <v>1280</v>
      </c>
      <c r="D60" s="37"/>
      <c r="E60" s="37"/>
      <c r="F60" s="37"/>
      <c r="G60" s="37"/>
      <c r="H60" s="43"/>
    </row>
    <row r="61" spans="1:8" s="2" customFormat="1" ht="16.8" customHeight="1">
      <c r="A61" s="37"/>
      <c r="B61" s="43"/>
      <c r="C61" s="291" t="s">
        <v>161</v>
      </c>
      <c r="D61" s="291" t="s">
        <v>162</v>
      </c>
      <c r="E61" s="16" t="s">
        <v>163</v>
      </c>
      <c r="F61" s="292">
        <v>23</v>
      </c>
      <c r="G61" s="37"/>
      <c r="H61" s="43"/>
    </row>
    <row r="62" spans="1:8" s="2" customFormat="1" ht="16.8" customHeight="1">
      <c r="A62" s="37"/>
      <c r="B62" s="43"/>
      <c r="C62" s="291" t="s">
        <v>171</v>
      </c>
      <c r="D62" s="291" t="s">
        <v>172</v>
      </c>
      <c r="E62" s="16" t="s">
        <v>163</v>
      </c>
      <c r="F62" s="292">
        <v>708</v>
      </c>
      <c r="G62" s="37"/>
      <c r="H62" s="43"/>
    </row>
    <row r="63" spans="1:8" s="2" customFormat="1" ht="16.8" customHeight="1">
      <c r="A63" s="37"/>
      <c r="B63" s="43"/>
      <c r="C63" s="287" t="s">
        <v>118</v>
      </c>
      <c r="D63" s="288" t="s">
        <v>1</v>
      </c>
      <c r="E63" s="289" t="s">
        <v>1</v>
      </c>
      <c r="F63" s="290">
        <v>1</v>
      </c>
      <c r="G63" s="37"/>
      <c r="H63" s="43"/>
    </row>
    <row r="64" spans="1:8" s="2" customFormat="1" ht="16.8" customHeight="1">
      <c r="A64" s="37"/>
      <c r="B64" s="43"/>
      <c r="C64" s="291" t="s">
        <v>118</v>
      </c>
      <c r="D64" s="291" t="s">
        <v>87</v>
      </c>
      <c r="E64" s="16" t="s">
        <v>1</v>
      </c>
      <c r="F64" s="292">
        <v>1</v>
      </c>
      <c r="G64" s="37"/>
      <c r="H64" s="43"/>
    </row>
    <row r="65" spans="1:8" s="2" customFormat="1" ht="16.8" customHeight="1">
      <c r="A65" s="37"/>
      <c r="B65" s="43"/>
      <c r="C65" s="293" t="s">
        <v>1280</v>
      </c>
      <c r="D65" s="37"/>
      <c r="E65" s="37"/>
      <c r="F65" s="37"/>
      <c r="G65" s="37"/>
      <c r="H65" s="43"/>
    </row>
    <row r="66" spans="1:8" s="2" customFormat="1" ht="16.8" customHeight="1">
      <c r="A66" s="37"/>
      <c r="B66" s="43"/>
      <c r="C66" s="291" t="s">
        <v>161</v>
      </c>
      <c r="D66" s="291" t="s">
        <v>162</v>
      </c>
      <c r="E66" s="16" t="s">
        <v>163</v>
      </c>
      <c r="F66" s="292">
        <v>23</v>
      </c>
      <c r="G66" s="37"/>
      <c r="H66" s="43"/>
    </row>
    <row r="67" spans="1:8" s="2" customFormat="1" ht="16.8" customHeight="1">
      <c r="A67" s="37"/>
      <c r="B67" s="43"/>
      <c r="C67" s="291" t="s">
        <v>171</v>
      </c>
      <c r="D67" s="291" t="s">
        <v>172</v>
      </c>
      <c r="E67" s="16" t="s">
        <v>163</v>
      </c>
      <c r="F67" s="292">
        <v>708</v>
      </c>
      <c r="G67" s="37"/>
      <c r="H67" s="43"/>
    </row>
    <row r="68" spans="1:8" s="2" customFormat="1" ht="16.8" customHeight="1">
      <c r="A68" s="37"/>
      <c r="B68" s="43"/>
      <c r="C68" s="287" t="s">
        <v>125</v>
      </c>
      <c r="D68" s="288" t="s">
        <v>1</v>
      </c>
      <c r="E68" s="289" t="s">
        <v>1</v>
      </c>
      <c r="F68" s="290">
        <v>2</v>
      </c>
      <c r="G68" s="37"/>
      <c r="H68" s="43"/>
    </row>
    <row r="69" spans="1:8" s="2" customFormat="1" ht="16.8" customHeight="1">
      <c r="A69" s="37"/>
      <c r="B69" s="43"/>
      <c r="C69" s="291" t="s">
        <v>125</v>
      </c>
      <c r="D69" s="291" t="s">
        <v>89</v>
      </c>
      <c r="E69" s="16" t="s">
        <v>1</v>
      </c>
      <c r="F69" s="292">
        <v>2</v>
      </c>
      <c r="G69" s="37"/>
      <c r="H69" s="43"/>
    </row>
    <row r="70" spans="1:8" s="2" customFormat="1" ht="16.8" customHeight="1">
      <c r="A70" s="37"/>
      <c r="B70" s="43"/>
      <c r="C70" s="293" t="s">
        <v>1280</v>
      </c>
      <c r="D70" s="37"/>
      <c r="E70" s="37"/>
      <c r="F70" s="37"/>
      <c r="G70" s="37"/>
      <c r="H70" s="43"/>
    </row>
    <row r="71" spans="1:8" s="2" customFormat="1" ht="16.8" customHeight="1">
      <c r="A71" s="37"/>
      <c r="B71" s="43"/>
      <c r="C71" s="291" t="s">
        <v>161</v>
      </c>
      <c r="D71" s="291" t="s">
        <v>162</v>
      </c>
      <c r="E71" s="16" t="s">
        <v>163</v>
      </c>
      <c r="F71" s="292">
        <v>23</v>
      </c>
      <c r="G71" s="37"/>
      <c r="H71" s="43"/>
    </row>
    <row r="72" spans="1:8" s="2" customFormat="1" ht="16.8" customHeight="1">
      <c r="A72" s="37"/>
      <c r="B72" s="43"/>
      <c r="C72" s="291" t="s">
        <v>171</v>
      </c>
      <c r="D72" s="291" t="s">
        <v>172</v>
      </c>
      <c r="E72" s="16" t="s">
        <v>163</v>
      </c>
      <c r="F72" s="292">
        <v>708</v>
      </c>
      <c r="G72" s="37"/>
      <c r="H72" s="43"/>
    </row>
    <row r="73" spans="1:8" s="2" customFormat="1" ht="16.8" customHeight="1">
      <c r="A73" s="37"/>
      <c r="B73" s="43"/>
      <c r="C73" s="287" t="s">
        <v>114</v>
      </c>
      <c r="D73" s="288" t="s">
        <v>1</v>
      </c>
      <c r="E73" s="289" t="s">
        <v>1</v>
      </c>
      <c r="F73" s="290">
        <v>1</v>
      </c>
      <c r="G73" s="37"/>
      <c r="H73" s="43"/>
    </row>
    <row r="74" spans="1:8" s="2" customFormat="1" ht="16.8" customHeight="1">
      <c r="A74" s="37"/>
      <c r="B74" s="43"/>
      <c r="C74" s="291" t="s">
        <v>114</v>
      </c>
      <c r="D74" s="291" t="s">
        <v>87</v>
      </c>
      <c r="E74" s="16" t="s">
        <v>1</v>
      </c>
      <c r="F74" s="292">
        <v>1</v>
      </c>
      <c r="G74" s="37"/>
      <c r="H74" s="43"/>
    </row>
    <row r="75" spans="1:8" s="2" customFormat="1" ht="16.8" customHeight="1">
      <c r="A75" s="37"/>
      <c r="B75" s="43"/>
      <c r="C75" s="293" t="s">
        <v>1280</v>
      </c>
      <c r="D75" s="37"/>
      <c r="E75" s="37"/>
      <c r="F75" s="37"/>
      <c r="G75" s="37"/>
      <c r="H75" s="43"/>
    </row>
    <row r="76" spans="1:8" s="2" customFormat="1" ht="16.8" customHeight="1">
      <c r="A76" s="37"/>
      <c r="B76" s="43"/>
      <c r="C76" s="291" t="s">
        <v>161</v>
      </c>
      <c r="D76" s="291" t="s">
        <v>162</v>
      </c>
      <c r="E76" s="16" t="s">
        <v>163</v>
      </c>
      <c r="F76" s="292">
        <v>23</v>
      </c>
      <c r="G76" s="37"/>
      <c r="H76" s="43"/>
    </row>
    <row r="77" spans="1:8" s="2" customFormat="1" ht="16.8" customHeight="1">
      <c r="A77" s="37"/>
      <c r="B77" s="43"/>
      <c r="C77" s="291" t="s">
        <v>171</v>
      </c>
      <c r="D77" s="291" t="s">
        <v>172</v>
      </c>
      <c r="E77" s="16" t="s">
        <v>163</v>
      </c>
      <c r="F77" s="292">
        <v>708</v>
      </c>
      <c r="G77" s="37"/>
      <c r="H77" s="43"/>
    </row>
    <row r="78" spans="1:8" s="2" customFormat="1" ht="16.8" customHeight="1">
      <c r="A78" s="37"/>
      <c r="B78" s="43"/>
      <c r="C78" s="287" t="s">
        <v>123</v>
      </c>
      <c r="D78" s="288" t="s">
        <v>1</v>
      </c>
      <c r="E78" s="289" t="s">
        <v>1</v>
      </c>
      <c r="F78" s="290">
        <v>1</v>
      </c>
      <c r="G78" s="37"/>
      <c r="H78" s="43"/>
    </row>
    <row r="79" spans="1:8" s="2" customFormat="1" ht="16.8" customHeight="1">
      <c r="A79" s="37"/>
      <c r="B79" s="43"/>
      <c r="C79" s="291" t="s">
        <v>123</v>
      </c>
      <c r="D79" s="291" t="s">
        <v>87</v>
      </c>
      <c r="E79" s="16" t="s">
        <v>1</v>
      </c>
      <c r="F79" s="292">
        <v>1</v>
      </c>
      <c r="G79" s="37"/>
      <c r="H79" s="43"/>
    </row>
    <row r="80" spans="1:8" s="2" customFormat="1" ht="16.8" customHeight="1">
      <c r="A80" s="37"/>
      <c r="B80" s="43"/>
      <c r="C80" s="293" t="s">
        <v>1280</v>
      </c>
      <c r="D80" s="37"/>
      <c r="E80" s="37"/>
      <c r="F80" s="37"/>
      <c r="G80" s="37"/>
      <c r="H80" s="43"/>
    </row>
    <row r="81" spans="1:8" s="2" customFormat="1" ht="16.8" customHeight="1">
      <c r="A81" s="37"/>
      <c r="B81" s="43"/>
      <c r="C81" s="291" t="s">
        <v>161</v>
      </c>
      <c r="D81" s="291" t="s">
        <v>162</v>
      </c>
      <c r="E81" s="16" t="s">
        <v>163</v>
      </c>
      <c r="F81" s="292">
        <v>23</v>
      </c>
      <c r="G81" s="37"/>
      <c r="H81" s="43"/>
    </row>
    <row r="82" spans="1:8" s="2" customFormat="1" ht="16.8" customHeight="1">
      <c r="A82" s="37"/>
      <c r="B82" s="43"/>
      <c r="C82" s="291" t="s">
        <v>171</v>
      </c>
      <c r="D82" s="291" t="s">
        <v>172</v>
      </c>
      <c r="E82" s="16" t="s">
        <v>163</v>
      </c>
      <c r="F82" s="292">
        <v>708</v>
      </c>
      <c r="G82" s="37"/>
      <c r="H82" s="43"/>
    </row>
    <row r="83" spans="1:8" s="2" customFormat="1" ht="16.8" customHeight="1">
      <c r="A83" s="37"/>
      <c r="B83" s="43"/>
      <c r="C83" s="287" t="s">
        <v>121</v>
      </c>
      <c r="D83" s="288" t="s">
        <v>1</v>
      </c>
      <c r="E83" s="289" t="s">
        <v>1</v>
      </c>
      <c r="F83" s="290">
        <v>1</v>
      </c>
      <c r="G83" s="37"/>
      <c r="H83" s="43"/>
    </row>
    <row r="84" spans="1:8" s="2" customFormat="1" ht="16.8" customHeight="1">
      <c r="A84" s="37"/>
      <c r="B84" s="43"/>
      <c r="C84" s="291" t="s">
        <v>121</v>
      </c>
      <c r="D84" s="291" t="s">
        <v>87</v>
      </c>
      <c r="E84" s="16" t="s">
        <v>1</v>
      </c>
      <c r="F84" s="292">
        <v>1</v>
      </c>
      <c r="G84" s="37"/>
      <c r="H84" s="43"/>
    </row>
    <row r="85" spans="1:8" s="2" customFormat="1" ht="16.8" customHeight="1">
      <c r="A85" s="37"/>
      <c r="B85" s="43"/>
      <c r="C85" s="293" t="s">
        <v>1280</v>
      </c>
      <c r="D85" s="37"/>
      <c r="E85" s="37"/>
      <c r="F85" s="37"/>
      <c r="G85" s="37"/>
      <c r="H85" s="43"/>
    </row>
    <row r="86" spans="1:8" s="2" customFormat="1" ht="16.8" customHeight="1">
      <c r="A86" s="37"/>
      <c r="B86" s="43"/>
      <c r="C86" s="291" t="s">
        <v>161</v>
      </c>
      <c r="D86" s="291" t="s">
        <v>162</v>
      </c>
      <c r="E86" s="16" t="s">
        <v>163</v>
      </c>
      <c r="F86" s="292">
        <v>23</v>
      </c>
      <c r="G86" s="37"/>
      <c r="H86" s="43"/>
    </row>
    <row r="87" spans="1:8" s="2" customFormat="1" ht="16.8" customHeight="1">
      <c r="A87" s="37"/>
      <c r="B87" s="43"/>
      <c r="C87" s="291" t="s">
        <v>171</v>
      </c>
      <c r="D87" s="291" t="s">
        <v>172</v>
      </c>
      <c r="E87" s="16" t="s">
        <v>163</v>
      </c>
      <c r="F87" s="292">
        <v>708</v>
      </c>
      <c r="G87" s="37"/>
      <c r="H87" s="43"/>
    </row>
    <row r="88" spans="1:8" s="2" customFormat="1" ht="16.8" customHeight="1">
      <c r="A88" s="37"/>
      <c r="B88" s="43"/>
      <c r="C88" s="287" t="s">
        <v>126</v>
      </c>
      <c r="D88" s="288" t="s">
        <v>1</v>
      </c>
      <c r="E88" s="289" t="s">
        <v>1</v>
      </c>
      <c r="F88" s="290">
        <v>3</v>
      </c>
      <c r="G88" s="37"/>
      <c r="H88" s="43"/>
    </row>
    <row r="89" spans="1:8" s="2" customFormat="1" ht="16.8" customHeight="1">
      <c r="A89" s="37"/>
      <c r="B89" s="43"/>
      <c r="C89" s="291" t="s">
        <v>126</v>
      </c>
      <c r="D89" s="291" t="s">
        <v>127</v>
      </c>
      <c r="E89" s="16" t="s">
        <v>1</v>
      </c>
      <c r="F89" s="292">
        <v>3</v>
      </c>
      <c r="G89" s="37"/>
      <c r="H89" s="43"/>
    </row>
    <row r="90" spans="1:8" s="2" customFormat="1" ht="16.8" customHeight="1">
      <c r="A90" s="37"/>
      <c r="B90" s="43"/>
      <c r="C90" s="293" t="s">
        <v>1280</v>
      </c>
      <c r="D90" s="37"/>
      <c r="E90" s="37"/>
      <c r="F90" s="37"/>
      <c r="G90" s="37"/>
      <c r="H90" s="43"/>
    </row>
    <row r="91" spans="1:8" s="2" customFormat="1" ht="16.8" customHeight="1">
      <c r="A91" s="37"/>
      <c r="B91" s="43"/>
      <c r="C91" s="291" t="s">
        <v>181</v>
      </c>
      <c r="D91" s="291" t="s">
        <v>182</v>
      </c>
      <c r="E91" s="16" t="s">
        <v>163</v>
      </c>
      <c r="F91" s="292">
        <v>24</v>
      </c>
      <c r="G91" s="37"/>
      <c r="H91" s="43"/>
    </row>
    <row r="92" spans="1:8" s="2" customFormat="1" ht="16.8" customHeight="1">
      <c r="A92" s="37"/>
      <c r="B92" s="43"/>
      <c r="C92" s="291" t="s">
        <v>185</v>
      </c>
      <c r="D92" s="291" t="s">
        <v>186</v>
      </c>
      <c r="E92" s="16" t="s">
        <v>163</v>
      </c>
      <c r="F92" s="292">
        <v>658</v>
      </c>
      <c r="G92" s="37"/>
      <c r="H92" s="43"/>
    </row>
    <row r="93" spans="1:8" s="2" customFormat="1" ht="16.8" customHeight="1">
      <c r="A93" s="37"/>
      <c r="B93" s="43"/>
      <c r="C93" s="287" t="s">
        <v>134</v>
      </c>
      <c r="D93" s="288" t="s">
        <v>1</v>
      </c>
      <c r="E93" s="289" t="s">
        <v>1</v>
      </c>
      <c r="F93" s="290">
        <v>3</v>
      </c>
      <c r="G93" s="37"/>
      <c r="H93" s="43"/>
    </row>
    <row r="94" spans="1:8" s="2" customFormat="1" ht="16.8" customHeight="1">
      <c r="A94" s="37"/>
      <c r="B94" s="43"/>
      <c r="C94" s="291" t="s">
        <v>134</v>
      </c>
      <c r="D94" s="291" t="s">
        <v>127</v>
      </c>
      <c r="E94" s="16" t="s">
        <v>1</v>
      </c>
      <c r="F94" s="292">
        <v>3</v>
      </c>
      <c r="G94" s="37"/>
      <c r="H94" s="43"/>
    </row>
    <row r="95" spans="1:8" s="2" customFormat="1" ht="16.8" customHeight="1">
      <c r="A95" s="37"/>
      <c r="B95" s="43"/>
      <c r="C95" s="293" t="s">
        <v>1280</v>
      </c>
      <c r="D95" s="37"/>
      <c r="E95" s="37"/>
      <c r="F95" s="37"/>
      <c r="G95" s="37"/>
      <c r="H95" s="43"/>
    </row>
    <row r="96" spans="1:8" s="2" customFormat="1" ht="16.8" customHeight="1">
      <c r="A96" s="37"/>
      <c r="B96" s="43"/>
      <c r="C96" s="291" t="s">
        <v>181</v>
      </c>
      <c r="D96" s="291" t="s">
        <v>182</v>
      </c>
      <c r="E96" s="16" t="s">
        <v>163</v>
      </c>
      <c r="F96" s="292">
        <v>24</v>
      </c>
      <c r="G96" s="37"/>
      <c r="H96" s="43"/>
    </row>
    <row r="97" spans="1:8" s="2" customFormat="1" ht="16.8" customHeight="1">
      <c r="A97" s="37"/>
      <c r="B97" s="43"/>
      <c r="C97" s="291" t="s">
        <v>185</v>
      </c>
      <c r="D97" s="291" t="s">
        <v>186</v>
      </c>
      <c r="E97" s="16" t="s">
        <v>163</v>
      </c>
      <c r="F97" s="292">
        <v>658</v>
      </c>
      <c r="G97" s="37"/>
      <c r="H97" s="43"/>
    </row>
    <row r="98" spans="1:8" s="2" customFormat="1" ht="16.8" customHeight="1">
      <c r="A98" s="37"/>
      <c r="B98" s="43"/>
      <c r="C98" s="287" t="s">
        <v>128</v>
      </c>
      <c r="D98" s="288" t="s">
        <v>1</v>
      </c>
      <c r="E98" s="289" t="s">
        <v>1</v>
      </c>
      <c r="F98" s="290">
        <v>4</v>
      </c>
      <c r="G98" s="37"/>
      <c r="H98" s="43"/>
    </row>
    <row r="99" spans="1:8" s="2" customFormat="1" ht="16.8" customHeight="1">
      <c r="A99" s="37"/>
      <c r="B99" s="43"/>
      <c r="C99" s="291" t="s">
        <v>128</v>
      </c>
      <c r="D99" s="291" t="s">
        <v>111</v>
      </c>
      <c r="E99" s="16" t="s">
        <v>1</v>
      </c>
      <c r="F99" s="292">
        <v>4</v>
      </c>
      <c r="G99" s="37"/>
      <c r="H99" s="43"/>
    </row>
    <row r="100" spans="1:8" s="2" customFormat="1" ht="16.8" customHeight="1">
      <c r="A100" s="37"/>
      <c r="B100" s="43"/>
      <c r="C100" s="293" t="s">
        <v>1280</v>
      </c>
      <c r="D100" s="37"/>
      <c r="E100" s="37"/>
      <c r="F100" s="37"/>
      <c r="G100" s="37"/>
      <c r="H100" s="43"/>
    </row>
    <row r="101" spans="1:8" s="2" customFormat="1" ht="16.8" customHeight="1">
      <c r="A101" s="37"/>
      <c r="B101" s="43"/>
      <c r="C101" s="291" t="s">
        <v>181</v>
      </c>
      <c r="D101" s="291" t="s">
        <v>182</v>
      </c>
      <c r="E101" s="16" t="s">
        <v>163</v>
      </c>
      <c r="F101" s="292">
        <v>24</v>
      </c>
      <c r="G101" s="37"/>
      <c r="H101" s="43"/>
    </row>
    <row r="102" spans="1:8" s="2" customFormat="1" ht="16.8" customHeight="1">
      <c r="A102" s="37"/>
      <c r="B102" s="43"/>
      <c r="C102" s="291" t="s">
        <v>185</v>
      </c>
      <c r="D102" s="291" t="s">
        <v>186</v>
      </c>
      <c r="E102" s="16" t="s">
        <v>163</v>
      </c>
      <c r="F102" s="292">
        <v>658</v>
      </c>
      <c r="G102" s="37"/>
      <c r="H102" s="43"/>
    </row>
    <row r="103" spans="1:8" s="2" customFormat="1" ht="16.8" customHeight="1">
      <c r="A103" s="37"/>
      <c r="B103" s="43"/>
      <c r="C103" s="287" t="s">
        <v>129</v>
      </c>
      <c r="D103" s="288" t="s">
        <v>1</v>
      </c>
      <c r="E103" s="289" t="s">
        <v>1</v>
      </c>
      <c r="F103" s="290">
        <v>5</v>
      </c>
      <c r="G103" s="37"/>
      <c r="H103" s="43"/>
    </row>
    <row r="104" spans="1:8" s="2" customFormat="1" ht="16.8" customHeight="1">
      <c r="A104" s="37"/>
      <c r="B104" s="43"/>
      <c r="C104" s="291" t="s">
        <v>129</v>
      </c>
      <c r="D104" s="291" t="s">
        <v>130</v>
      </c>
      <c r="E104" s="16" t="s">
        <v>1</v>
      </c>
      <c r="F104" s="292">
        <v>5</v>
      </c>
      <c r="G104" s="37"/>
      <c r="H104" s="43"/>
    </row>
    <row r="105" spans="1:8" s="2" customFormat="1" ht="16.8" customHeight="1">
      <c r="A105" s="37"/>
      <c r="B105" s="43"/>
      <c r="C105" s="293" t="s">
        <v>1280</v>
      </c>
      <c r="D105" s="37"/>
      <c r="E105" s="37"/>
      <c r="F105" s="37"/>
      <c r="G105" s="37"/>
      <c r="H105" s="43"/>
    </row>
    <row r="106" spans="1:8" s="2" customFormat="1" ht="16.8" customHeight="1">
      <c r="A106" s="37"/>
      <c r="B106" s="43"/>
      <c r="C106" s="291" t="s">
        <v>181</v>
      </c>
      <c r="D106" s="291" t="s">
        <v>182</v>
      </c>
      <c r="E106" s="16" t="s">
        <v>163</v>
      </c>
      <c r="F106" s="292">
        <v>24</v>
      </c>
      <c r="G106" s="37"/>
      <c r="H106" s="43"/>
    </row>
    <row r="107" spans="1:8" s="2" customFormat="1" ht="16.8" customHeight="1">
      <c r="A107" s="37"/>
      <c r="B107" s="43"/>
      <c r="C107" s="291" t="s">
        <v>185</v>
      </c>
      <c r="D107" s="291" t="s">
        <v>186</v>
      </c>
      <c r="E107" s="16" t="s">
        <v>163</v>
      </c>
      <c r="F107" s="292">
        <v>658</v>
      </c>
      <c r="G107" s="37"/>
      <c r="H107" s="43"/>
    </row>
    <row r="108" spans="1:8" s="2" customFormat="1" ht="16.8" customHeight="1">
      <c r="A108" s="37"/>
      <c r="B108" s="43"/>
      <c r="C108" s="287" t="s">
        <v>131</v>
      </c>
      <c r="D108" s="288" t="s">
        <v>1</v>
      </c>
      <c r="E108" s="289" t="s">
        <v>1</v>
      </c>
      <c r="F108" s="290">
        <v>3</v>
      </c>
      <c r="G108" s="37"/>
      <c r="H108" s="43"/>
    </row>
    <row r="109" spans="1:8" s="2" customFormat="1" ht="16.8" customHeight="1">
      <c r="A109" s="37"/>
      <c r="B109" s="43"/>
      <c r="C109" s="291" t="s">
        <v>131</v>
      </c>
      <c r="D109" s="291" t="s">
        <v>127</v>
      </c>
      <c r="E109" s="16" t="s">
        <v>1</v>
      </c>
      <c r="F109" s="292">
        <v>3</v>
      </c>
      <c r="G109" s="37"/>
      <c r="H109" s="43"/>
    </row>
    <row r="110" spans="1:8" s="2" customFormat="1" ht="16.8" customHeight="1">
      <c r="A110" s="37"/>
      <c r="B110" s="43"/>
      <c r="C110" s="293" t="s">
        <v>1280</v>
      </c>
      <c r="D110" s="37"/>
      <c r="E110" s="37"/>
      <c r="F110" s="37"/>
      <c r="G110" s="37"/>
      <c r="H110" s="43"/>
    </row>
    <row r="111" spans="1:8" s="2" customFormat="1" ht="16.8" customHeight="1">
      <c r="A111" s="37"/>
      <c r="B111" s="43"/>
      <c r="C111" s="291" t="s">
        <v>181</v>
      </c>
      <c r="D111" s="291" t="s">
        <v>182</v>
      </c>
      <c r="E111" s="16" t="s">
        <v>163</v>
      </c>
      <c r="F111" s="292">
        <v>24</v>
      </c>
      <c r="G111" s="37"/>
      <c r="H111" s="43"/>
    </row>
    <row r="112" spans="1:8" s="2" customFormat="1" ht="16.8" customHeight="1">
      <c r="A112" s="37"/>
      <c r="B112" s="43"/>
      <c r="C112" s="291" t="s">
        <v>185</v>
      </c>
      <c r="D112" s="291" t="s">
        <v>186</v>
      </c>
      <c r="E112" s="16" t="s">
        <v>163</v>
      </c>
      <c r="F112" s="292">
        <v>658</v>
      </c>
      <c r="G112" s="37"/>
      <c r="H112" s="43"/>
    </row>
    <row r="113" spans="1:8" s="2" customFormat="1" ht="16.8" customHeight="1">
      <c r="A113" s="37"/>
      <c r="B113" s="43"/>
      <c r="C113" s="287" t="s">
        <v>133</v>
      </c>
      <c r="D113" s="288" t="s">
        <v>1</v>
      </c>
      <c r="E113" s="289" t="s">
        <v>1</v>
      </c>
      <c r="F113" s="290">
        <v>2</v>
      </c>
      <c r="G113" s="37"/>
      <c r="H113" s="43"/>
    </row>
    <row r="114" spans="1:8" s="2" customFormat="1" ht="16.8" customHeight="1">
      <c r="A114" s="37"/>
      <c r="B114" s="43"/>
      <c r="C114" s="291" t="s">
        <v>133</v>
      </c>
      <c r="D114" s="291" t="s">
        <v>89</v>
      </c>
      <c r="E114" s="16" t="s">
        <v>1</v>
      </c>
      <c r="F114" s="292">
        <v>2</v>
      </c>
      <c r="G114" s="37"/>
      <c r="H114" s="43"/>
    </row>
    <row r="115" spans="1:8" s="2" customFormat="1" ht="16.8" customHeight="1">
      <c r="A115" s="37"/>
      <c r="B115" s="43"/>
      <c r="C115" s="293" t="s">
        <v>1280</v>
      </c>
      <c r="D115" s="37"/>
      <c r="E115" s="37"/>
      <c r="F115" s="37"/>
      <c r="G115" s="37"/>
      <c r="H115" s="43"/>
    </row>
    <row r="116" spans="1:8" s="2" customFormat="1" ht="16.8" customHeight="1">
      <c r="A116" s="37"/>
      <c r="B116" s="43"/>
      <c r="C116" s="291" t="s">
        <v>181</v>
      </c>
      <c r="D116" s="291" t="s">
        <v>182</v>
      </c>
      <c r="E116" s="16" t="s">
        <v>163</v>
      </c>
      <c r="F116" s="292">
        <v>24</v>
      </c>
      <c r="G116" s="37"/>
      <c r="H116" s="43"/>
    </row>
    <row r="117" spans="1:8" s="2" customFormat="1" ht="16.8" customHeight="1">
      <c r="A117" s="37"/>
      <c r="B117" s="43"/>
      <c r="C117" s="291" t="s">
        <v>185</v>
      </c>
      <c r="D117" s="291" t="s">
        <v>186</v>
      </c>
      <c r="E117" s="16" t="s">
        <v>163</v>
      </c>
      <c r="F117" s="292">
        <v>658</v>
      </c>
      <c r="G117" s="37"/>
      <c r="H117" s="43"/>
    </row>
    <row r="118" spans="1:8" s="2" customFormat="1" ht="16.8" customHeight="1">
      <c r="A118" s="37"/>
      <c r="B118" s="43"/>
      <c r="C118" s="287" t="s">
        <v>132</v>
      </c>
      <c r="D118" s="288" t="s">
        <v>1</v>
      </c>
      <c r="E118" s="289" t="s">
        <v>1</v>
      </c>
      <c r="F118" s="290">
        <v>4</v>
      </c>
      <c r="G118" s="37"/>
      <c r="H118" s="43"/>
    </row>
    <row r="119" spans="1:8" s="2" customFormat="1" ht="16.8" customHeight="1">
      <c r="A119" s="37"/>
      <c r="B119" s="43"/>
      <c r="C119" s="291" t="s">
        <v>132</v>
      </c>
      <c r="D119" s="291" t="s">
        <v>111</v>
      </c>
      <c r="E119" s="16" t="s">
        <v>1</v>
      </c>
      <c r="F119" s="292">
        <v>4</v>
      </c>
      <c r="G119" s="37"/>
      <c r="H119" s="43"/>
    </row>
    <row r="120" spans="1:8" s="2" customFormat="1" ht="16.8" customHeight="1">
      <c r="A120" s="37"/>
      <c r="B120" s="43"/>
      <c r="C120" s="293" t="s">
        <v>1280</v>
      </c>
      <c r="D120" s="37"/>
      <c r="E120" s="37"/>
      <c r="F120" s="37"/>
      <c r="G120" s="37"/>
      <c r="H120" s="43"/>
    </row>
    <row r="121" spans="1:8" s="2" customFormat="1" ht="16.8" customHeight="1">
      <c r="A121" s="37"/>
      <c r="B121" s="43"/>
      <c r="C121" s="291" t="s">
        <v>181</v>
      </c>
      <c r="D121" s="291" t="s">
        <v>182</v>
      </c>
      <c r="E121" s="16" t="s">
        <v>163</v>
      </c>
      <c r="F121" s="292">
        <v>24</v>
      </c>
      <c r="G121" s="37"/>
      <c r="H121" s="43"/>
    </row>
    <row r="122" spans="1:8" s="2" customFormat="1" ht="16.8" customHeight="1">
      <c r="A122" s="37"/>
      <c r="B122" s="43"/>
      <c r="C122" s="291" t="s">
        <v>185</v>
      </c>
      <c r="D122" s="291" t="s">
        <v>186</v>
      </c>
      <c r="E122" s="16" t="s">
        <v>163</v>
      </c>
      <c r="F122" s="292">
        <v>658</v>
      </c>
      <c r="G122" s="37"/>
      <c r="H122" s="43"/>
    </row>
    <row r="123" spans="1:8" s="2" customFormat="1" ht="26.4" customHeight="1">
      <c r="A123" s="37"/>
      <c r="B123" s="43"/>
      <c r="C123" s="286" t="s">
        <v>1281</v>
      </c>
      <c r="D123" s="286" t="s">
        <v>91</v>
      </c>
      <c r="E123" s="37"/>
      <c r="F123" s="37"/>
      <c r="G123" s="37"/>
      <c r="H123" s="43"/>
    </row>
    <row r="124" spans="1:8" s="2" customFormat="1" ht="16.8" customHeight="1">
      <c r="A124" s="37"/>
      <c r="B124" s="43"/>
      <c r="C124" s="287" t="s">
        <v>624</v>
      </c>
      <c r="D124" s="288" t="s">
        <v>1</v>
      </c>
      <c r="E124" s="289" t="s">
        <v>1</v>
      </c>
      <c r="F124" s="290">
        <v>1</v>
      </c>
      <c r="G124" s="37"/>
      <c r="H124" s="43"/>
    </row>
    <row r="125" spans="1:8" s="2" customFormat="1" ht="16.8" customHeight="1">
      <c r="A125" s="37"/>
      <c r="B125" s="43"/>
      <c r="C125" s="291" t="s">
        <v>624</v>
      </c>
      <c r="D125" s="291" t="s">
        <v>87</v>
      </c>
      <c r="E125" s="16" t="s">
        <v>1</v>
      </c>
      <c r="F125" s="292">
        <v>1</v>
      </c>
      <c r="G125" s="37"/>
      <c r="H125" s="43"/>
    </row>
    <row r="126" spans="1:8" s="2" customFormat="1" ht="16.8" customHeight="1">
      <c r="A126" s="37"/>
      <c r="B126" s="43"/>
      <c r="C126" s="287" t="s">
        <v>618</v>
      </c>
      <c r="D126" s="288" t="s">
        <v>1</v>
      </c>
      <c r="E126" s="289" t="s">
        <v>1</v>
      </c>
      <c r="F126" s="290">
        <v>2</v>
      </c>
      <c r="G126" s="37"/>
      <c r="H126" s="43"/>
    </row>
    <row r="127" spans="1:8" s="2" customFormat="1" ht="16.8" customHeight="1">
      <c r="A127" s="37"/>
      <c r="B127" s="43"/>
      <c r="C127" s="291" t="s">
        <v>618</v>
      </c>
      <c r="D127" s="291" t="s">
        <v>89</v>
      </c>
      <c r="E127" s="16" t="s">
        <v>1</v>
      </c>
      <c r="F127" s="292">
        <v>2</v>
      </c>
      <c r="G127" s="37"/>
      <c r="H127" s="43"/>
    </row>
    <row r="128" spans="1:8" s="2" customFormat="1" ht="16.8" customHeight="1">
      <c r="A128" s="37"/>
      <c r="B128" s="43"/>
      <c r="C128" s="287" t="s">
        <v>617</v>
      </c>
      <c r="D128" s="288" t="s">
        <v>1</v>
      </c>
      <c r="E128" s="289" t="s">
        <v>1</v>
      </c>
      <c r="F128" s="290">
        <v>1</v>
      </c>
      <c r="G128" s="37"/>
      <c r="H128" s="43"/>
    </row>
    <row r="129" spans="1:8" s="2" customFormat="1" ht="16.8" customHeight="1">
      <c r="A129" s="37"/>
      <c r="B129" s="43"/>
      <c r="C129" s="291" t="s">
        <v>617</v>
      </c>
      <c r="D129" s="291" t="s">
        <v>87</v>
      </c>
      <c r="E129" s="16" t="s">
        <v>1</v>
      </c>
      <c r="F129" s="292">
        <v>1</v>
      </c>
      <c r="G129" s="37"/>
      <c r="H129" s="43"/>
    </row>
    <row r="130" spans="1:8" s="2" customFormat="1" ht="16.8" customHeight="1">
      <c r="A130" s="37"/>
      <c r="B130" s="43"/>
      <c r="C130" s="287" t="s">
        <v>616</v>
      </c>
      <c r="D130" s="288" t="s">
        <v>1</v>
      </c>
      <c r="E130" s="289" t="s">
        <v>1</v>
      </c>
      <c r="F130" s="290">
        <v>1</v>
      </c>
      <c r="G130" s="37"/>
      <c r="H130" s="43"/>
    </row>
    <row r="131" spans="1:8" s="2" customFormat="1" ht="16.8" customHeight="1">
      <c r="A131" s="37"/>
      <c r="B131" s="43"/>
      <c r="C131" s="291" t="s">
        <v>616</v>
      </c>
      <c r="D131" s="291" t="s">
        <v>87</v>
      </c>
      <c r="E131" s="16" t="s">
        <v>1</v>
      </c>
      <c r="F131" s="292">
        <v>1</v>
      </c>
      <c r="G131" s="37"/>
      <c r="H131" s="43"/>
    </row>
    <row r="132" spans="1:8" s="2" customFormat="1" ht="16.8" customHeight="1">
      <c r="A132" s="37"/>
      <c r="B132" s="43"/>
      <c r="C132" s="287" t="s">
        <v>619</v>
      </c>
      <c r="D132" s="288" t="s">
        <v>1</v>
      </c>
      <c r="E132" s="289" t="s">
        <v>1</v>
      </c>
      <c r="F132" s="290">
        <v>1</v>
      </c>
      <c r="G132" s="37"/>
      <c r="H132" s="43"/>
    </row>
    <row r="133" spans="1:8" s="2" customFormat="1" ht="16.8" customHeight="1">
      <c r="A133" s="37"/>
      <c r="B133" s="43"/>
      <c r="C133" s="291" t="s">
        <v>619</v>
      </c>
      <c r="D133" s="291" t="s">
        <v>87</v>
      </c>
      <c r="E133" s="16" t="s">
        <v>1</v>
      </c>
      <c r="F133" s="292">
        <v>1</v>
      </c>
      <c r="G133" s="37"/>
      <c r="H133" s="43"/>
    </row>
    <row r="134" spans="1:8" s="2" customFormat="1" ht="16.8" customHeight="1">
      <c r="A134" s="37"/>
      <c r="B134" s="43"/>
      <c r="C134" s="287" t="s">
        <v>250</v>
      </c>
      <c r="D134" s="288" t="s">
        <v>1</v>
      </c>
      <c r="E134" s="289" t="s">
        <v>1</v>
      </c>
      <c r="F134" s="290">
        <v>314.77</v>
      </c>
      <c r="G134" s="37"/>
      <c r="H134" s="43"/>
    </row>
    <row r="135" spans="1:8" s="2" customFormat="1" ht="16.8" customHeight="1">
      <c r="A135" s="37"/>
      <c r="B135" s="43"/>
      <c r="C135" s="291" t="s">
        <v>250</v>
      </c>
      <c r="D135" s="291" t="s">
        <v>298</v>
      </c>
      <c r="E135" s="16" t="s">
        <v>1</v>
      </c>
      <c r="F135" s="292">
        <v>314.77</v>
      </c>
      <c r="G135" s="37"/>
      <c r="H135" s="43"/>
    </row>
    <row r="136" spans="1:8" s="2" customFormat="1" ht="16.8" customHeight="1">
      <c r="A136" s="37"/>
      <c r="B136" s="43"/>
      <c r="C136" s="293" t="s">
        <v>1280</v>
      </c>
      <c r="D136" s="37"/>
      <c r="E136" s="37"/>
      <c r="F136" s="37"/>
      <c r="G136" s="37"/>
      <c r="H136" s="43"/>
    </row>
    <row r="137" spans="1:8" s="2" customFormat="1" ht="16.8" customHeight="1">
      <c r="A137" s="37"/>
      <c r="B137" s="43"/>
      <c r="C137" s="291" t="s">
        <v>293</v>
      </c>
      <c r="D137" s="291" t="s">
        <v>294</v>
      </c>
      <c r="E137" s="16" t="s">
        <v>295</v>
      </c>
      <c r="F137" s="292">
        <v>314.77</v>
      </c>
      <c r="G137" s="37"/>
      <c r="H137" s="43"/>
    </row>
    <row r="138" spans="1:8" s="2" customFormat="1" ht="16.8" customHeight="1">
      <c r="A138" s="37"/>
      <c r="B138" s="43"/>
      <c r="C138" s="291" t="s">
        <v>304</v>
      </c>
      <c r="D138" s="291" t="s">
        <v>305</v>
      </c>
      <c r="E138" s="16" t="s">
        <v>295</v>
      </c>
      <c r="F138" s="292">
        <v>566.294</v>
      </c>
      <c r="G138" s="37"/>
      <c r="H138" s="43"/>
    </row>
    <row r="139" spans="1:8" s="2" customFormat="1" ht="16.8" customHeight="1">
      <c r="A139" s="37"/>
      <c r="B139" s="43"/>
      <c r="C139" s="287" t="s">
        <v>252</v>
      </c>
      <c r="D139" s="288" t="s">
        <v>1</v>
      </c>
      <c r="E139" s="289" t="s">
        <v>1</v>
      </c>
      <c r="F139" s="290">
        <v>56.705</v>
      </c>
      <c r="G139" s="37"/>
      <c r="H139" s="43"/>
    </row>
    <row r="140" spans="1:8" s="2" customFormat="1" ht="16.8" customHeight="1">
      <c r="A140" s="37"/>
      <c r="B140" s="43"/>
      <c r="C140" s="291" t="s">
        <v>252</v>
      </c>
      <c r="D140" s="291" t="s">
        <v>303</v>
      </c>
      <c r="E140" s="16" t="s">
        <v>1</v>
      </c>
      <c r="F140" s="292">
        <v>56.705</v>
      </c>
      <c r="G140" s="37"/>
      <c r="H140" s="43"/>
    </row>
    <row r="141" spans="1:8" s="2" customFormat="1" ht="16.8" customHeight="1">
      <c r="A141" s="37"/>
      <c r="B141" s="43"/>
      <c r="C141" s="293" t="s">
        <v>1280</v>
      </c>
      <c r="D141" s="37"/>
      <c r="E141" s="37"/>
      <c r="F141" s="37"/>
      <c r="G141" s="37"/>
      <c r="H141" s="43"/>
    </row>
    <row r="142" spans="1:8" s="2" customFormat="1" ht="16.8" customHeight="1">
      <c r="A142" s="37"/>
      <c r="B142" s="43"/>
      <c r="C142" s="291" t="s">
        <v>299</v>
      </c>
      <c r="D142" s="291" t="s">
        <v>300</v>
      </c>
      <c r="E142" s="16" t="s">
        <v>295</v>
      </c>
      <c r="F142" s="292">
        <v>56.705</v>
      </c>
      <c r="G142" s="37"/>
      <c r="H142" s="43"/>
    </row>
    <row r="143" spans="1:8" s="2" customFormat="1" ht="16.8" customHeight="1">
      <c r="A143" s="37"/>
      <c r="B143" s="43"/>
      <c r="C143" s="291" t="s">
        <v>309</v>
      </c>
      <c r="D143" s="291" t="s">
        <v>310</v>
      </c>
      <c r="E143" s="16" t="s">
        <v>295</v>
      </c>
      <c r="F143" s="292">
        <v>1412.98</v>
      </c>
      <c r="G143" s="37"/>
      <c r="H143" s="43"/>
    </row>
    <row r="144" spans="1:8" s="2" customFormat="1" ht="16.8" customHeight="1">
      <c r="A144" s="37"/>
      <c r="B144" s="43"/>
      <c r="C144" s="287" t="s">
        <v>201</v>
      </c>
      <c r="D144" s="288" t="s">
        <v>1</v>
      </c>
      <c r="E144" s="289" t="s">
        <v>1</v>
      </c>
      <c r="F144" s="290">
        <v>5</v>
      </c>
      <c r="G144" s="37"/>
      <c r="H144" s="43"/>
    </row>
    <row r="145" spans="1:8" s="2" customFormat="1" ht="16.8" customHeight="1">
      <c r="A145" s="37"/>
      <c r="B145" s="43"/>
      <c r="C145" s="291" t="s">
        <v>201</v>
      </c>
      <c r="D145" s="291" t="s">
        <v>130</v>
      </c>
      <c r="E145" s="16" t="s">
        <v>1</v>
      </c>
      <c r="F145" s="292">
        <v>5</v>
      </c>
      <c r="G145" s="37"/>
      <c r="H145" s="43"/>
    </row>
    <row r="146" spans="1:8" s="2" customFormat="1" ht="16.8" customHeight="1">
      <c r="A146" s="37"/>
      <c r="B146" s="43"/>
      <c r="C146" s="293" t="s">
        <v>1280</v>
      </c>
      <c r="D146" s="37"/>
      <c r="E146" s="37"/>
      <c r="F146" s="37"/>
      <c r="G146" s="37"/>
      <c r="H146" s="43"/>
    </row>
    <row r="147" spans="1:8" s="2" customFormat="1" ht="16.8" customHeight="1">
      <c r="A147" s="37"/>
      <c r="B147" s="43"/>
      <c r="C147" s="291" t="s">
        <v>554</v>
      </c>
      <c r="D147" s="291" t="s">
        <v>555</v>
      </c>
      <c r="E147" s="16" t="s">
        <v>163</v>
      </c>
      <c r="F147" s="292">
        <v>5</v>
      </c>
      <c r="G147" s="37"/>
      <c r="H147" s="43"/>
    </row>
    <row r="148" spans="1:8" s="2" customFormat="1" ht="16.8" customHeight="1">
      <c r="A148" s="37"/>
      <c r="B148" s="43"/>
      <c r="C148" s="291" t="s">
        <v>521</v>
      </c>
      <c r="D148" s="291" t="s">
        <v>522</v>
      </c>
      <c r="E148" s="16" t="s">
        <v>337</v>
      </c>
      <c r="F148" s="292">
        <v>2.52</v>
      </c>
      <c r="G148" s="37"/>
      <c r="H148" s="43"/>
    </row>
    <row r="149" spans="1:8" s="2" customFormat="1" ht="16.8" customHeight="1">
      <c r="A149" s="37"/>
      <c r="B149" s="43"/>
      <c r="C149" s="287" t="s">
        <v>254</v>
      </c>
      <c r="D149" s="288" t="s">
        <v>1</v>
      </c>
      <c r="E149" s="289" t="s">
        <v>1</v>
      </c>
      <c r="F149" s="290">
        <v>251.524</v>
      </c>
      <c r="G149" s="37"/>
      <c r="H149" s="43"/>
    </row>
    <row r="150" spans="1:8" s="2" customFormat="1" ht="16.8" customHeight="1">
      <c r="A150" s="37"/>
      <c r="B150" s="43"/>
      <c r="C150" s="291" t="s">
        <v>254</v>
      </c>
      <c r="D150" s="291" t="s">
        <v>255</v>
      </c>
      <c r="E150" s="16" t="s">
        <v>1</v>
      </c>
      <c r="F150" s="292">
        <v>251.524</v>
      </c>
      <c r="G150" s="37"/>
      <c r="H150" s="43"/>
    </row>
    <row r="151" spans="1:8" s="2" customFormat="1" ht="16.8" customHeight="1">
      <c r="A151" s="37"/>
      <c r="B151" s="43"/>
      <c r="C151" s="293" t="s">
        <v>1280</v>
      </c>
      <c r="D151" s="37"/>
      <c r="E151" s="37"/>
      <c r="F151" s="37"/>
      <c r="G151" s="37"/>
      <c r="H151" s="43"/>
    </row>
    <row r="152" spans="1:8" s="2" customFormat="1" ht="16.8" customHeight="1">
      <c r="A152" s="37"/>
      <c r="B152" s="43"/>
      <c r="C152" s="291" t="s">
        <v>314</v>
      </c>
      <c r="D152" s="291" t="s">
        <v>315</v>
      </c>
      <c r="E152" s="16" t="s">
        <v>295</v>
      </c>
      <c r="F152" s="292">
        <v>251.524</v>
      </c>
      <c r="G152" s="37"/>
      <c r="H152" s="43"/>
    </row>
    <row r="153" spans="1:8" s="2" customFormat="1" ht="16.8" customHeight="1">
      <c r="A153" s="37"/>
      <c r="B153" s="43"/>
      <c r="C153" s="291" t="s">
        <v>304</v>
      </c>
      <c r="D153" s="291" t="s">
        <v>305</v>
      </c>
      <c r="E153" s="16" t="s">
        <v>295</v>
      </c>
      <c r="F153" s="292">
        <v>566.294</v>
      </c>
      <c r="G153" s="37"/>
      <c r="H153" s="43"/>
    </row>
    <row r="154" spans="1:8" s="2" customFormat="1" ht="16.8" customHeight="1">
      <c r="A154" s="37"/>
      <c r="B154" s="43"/>
      <c r="C154" s="287" t="s">
        <v>256</v>
      </c>
      <c r="D154" s="288" t="s">
        <v>1</v>
      </c>
      <c r="E154" s="289" t="s">
        <v>1</v>
      </c>
      <c r="F154" s="290">
        <v>1356.275</v>
      </c>
      <c r="G154" s="37"/>
      <c r="H154" s="43"/>
    </row>
    <row r="155" spans="1:8" s="2" customFormat="1" ht="16.8" customHeight="1">
      <c r="A155" s="37"/>
      <c r="B155" s="43"/>
      <c r="C155" s="291" t="s">
        <v>256</v>
      </c>
      <c r="D155" s="291" t="s">
        <v>323</v>
      </c>
      <c r="E155" s="16" t="s">
        <v>1</v>
      </c>
      <c r="F155" s="292">
        <v>1356.275</v>
      </c>
      <c r="G155" s="37"/>
      <c r="H155" s="43"/>
    </row>
    <row r="156" spans="1:8" s="2" customFormat="1" ht="16.8" customHeight="1">
      <c r="A156" s="37"/>
      <c r="B156" s="43"/>
      <c r="C156" s="293" t="s">
        <v>1280</v>
      </c>
      <c r="D156" s="37"/>
      <c r="E156" s="37"/>
      <c r="F156" s="37"/>
      <c r="G156" s="37"/>
      <c r="H156" s="43"/>
    </row>
    <row r="157" spans="1:8" s="2" customFormat="1" ht="16.8" customHeight="1">
      <c r="A157" s="37"/>
      <c r="B157" s="43"/>
      <c r="C157" s="291" t="s">
        <v>319</v>
      </c>
      <c r="D157" s="291" t="s">
        <v>320</v>
      </c>
      <c r="E157" s="16" t="s">
        <v>295</v>
      </c>
      <c r="F157" s="292">
        <v>1356.275</v>
      </c>
      <c r="G157" s="37"/>
      <c r="H157" s="43"/>
    </row>
    <row r="158" spans="1:8" s="2" customFormat="1" ht="16.8" customHeight="1">
      <c r="A158" s="37"/>
      <c r="B158" s="43"/>
      <c r="C158" s="291" t="s">
        <v>309</v>
      </c>
      <c r="D158" s="291" t="s">
        <v>310</v>
      </c>
      <c r="E158" s="16" t="s">
        <v>295</v>
      </c>
      <c r="F158" s="292">
        <v>1412.98</v>
      </c>
      <c r="G158" s="37"/>
      <c r="H158" s="43"/>
    </row>
    <row r="159" spans="1:8" s="2" customFormat="1" ht="16.8" customHeight="1">
      <c r="A159" s="37"/>
      <c r="B159" s="43"/>
      <c r="C159" s="287" t="s">
        <v>238</v>
      </c>
      <c r="D159" s="288" t="s">
        <v>1</v>
      </c>
      <c r="E159" s="289" t="s">
        <v>1</v>
      </c>
      <c r="F159" s="290">
        <v>355.933</v>
      </c>
      <c r="G159" s="37"/>
      <c r="H159" s="43"/>
    </row>
    <row r="160" spans="1:8" s="2" customFormat="1" ht="12">
      <c r="A160" s="37"/>
      <c r="B160" s="43"/>
      <c r="C160" s="291" t="s">
        <v>234</v>
      </c>
      <c r="D160" s="291" t="s">
        <v>437</v>
      </c>
      <c r="E160" s="16" t="s">
        <v>1</v>
      </c>
      <c r="F160" s="292">
        <v>335.232</v>
      </c>
      <c r="G160" s="37"/>
      <c r="H160" s="43"/>
    </row>
    <row r="161" spans="1:8" s="2" customFormat="1" ht="16.8" customHeight="1">
      <c r="A161" s="37"/>
      <c r="B161" s="43"/>
      <c r="C161" s="291" t="s">
        <v>236</v>
      </c>
      <c r="D161" s="291" t="s">
        <v>438</v>
      </c>
      <c r="E161" s="16" t="s">
        <v>1</v>
      </c>
      <c r="F161" s="292">
        <v>20.701</v>
      </c>
      <c r="G161" s="37"/>
      <c r="H161" s="43"/>
    </row>
    <row r="162" spans="1:8" s="2" customFormat="1" ht="16.8" customHeight="1">
      <c r="A162" s="37"/>
      <c r="B162" s="43"/>
      <c r="C162" s="291" t="s">
        <v>238</v>
      </c>
      <c r="D162" s="291" t="s">
        <v>170</v>
      </c>
      <c r="E162" s="16" t="s">
        <v>1</v>
      </c>
      <c r="F162" s="292">
        <v>355.933</v>
      </c>
      <c r="G162" s="37"/>
      <c r="H162" s="43"/>
    </row>
    <row r="163" spans="1:8" s="2" customFormat="1" ht="16.8" customHeight="1">
      <c r="A163" s="37"/>
      <c r="B163" s="43"/>
      <c r="C163" s="293" t="s">
        <v>1280</v>
      </c>
      <c r="D163" s="37"/>
      <c r="E163" s="37"/>
      <c r="F163" s="37"/>
      <c r="G163" s="37"/>
      <c r="H163" s="43"/>
    </row>
    <row r="164" spans="1:8" s="2" customFormat="1" ht="16.8" customHeight="1">
      <c r="A164" s="37"/>
      <c r="B164" s="43"/>
      <c r="C164" s="291" t="s">
        <v>433</v>
      </c>
      <c r="D164" s="291" t="s">
        <v>434</v>
      </c>
      <c r="E164" s="16" t="s">
        <v>295</v>
      </c>
      <c r="F164" s="292">
        <v>355.933</v>
      </c>
      <c r="G164" s="37"/>
      <c r="H164" s="43"/>
    </row>
    <row r="165" spans="1:8" s="2" customFormat="1" ht="16.8" customHeight="1">
      <c r="A165" s="37"/>
      <c r="B165" s="43"/>
      <c r="C165" s="291" t="s">
        <v>365</v>
      </c>
      <c r="D165" s="291" t="s">
        <v>366</v>
      </c>
      <c r="E165" s="16" t="s">
        <v>295</v>
      </c>
      <c r="F165" s="292">
        <v>2235.488</v>
      </c>
      <c r="G165" s="37"/>
      <c r="H165" s="43"/>
    </row>
    <row r="166" spans="1:8" s="2" customFormat="1" ht="16.8" customHeight="1">
      <c r="A166" s="37"/>
      <c r="B166" s="43"/>
      <c r="C166" s="291" t="s">
        <v>385</v>
      </c>
      <c r="D166" s="291" t="s">
        <v>386</v>
      </c>
      <c r="E166" s="16" t="s">
        <v>295</v>
      </c>
      <c r="F166" s="292">
        <v>553.37</v>
      </c>
      <c r="G166" s="37"/>
      <c r="H166" s="43"/>
    </row>
    <row r="167" spans="1:8" s="2" customFormat="1" ht="16.8" customHeight="1">
      <c r="A167" s="37"/>
      <c r="B167" s="43"/>
      <c r="C167" s="287" t="s">
        <v>236</v>
      </c>
      <c r="D167" s="288" t="s">
        <v>1</v>
      </c>
      <c r="E167" s="289" t="s">
        <v>1</v>
      </c>
      <c r="F167" s="290">
        <v>20.701</v>
      </c>
      <c r="G167" s="37"/>
      <c r="H167" s="43"/>
    </row>
    <row r="168" spans="1:8" s="2" customFormat="1" ht="16.8" customHeight="1">
      <c r="A168" s="37"/>
      <c r="B168" s="43"/>
      <c r="C168" s="291" t="s">
        <v>236</v>
      </c>
      <c r="D168" s="291" t="s">
        <v>438</v>
      </c>
      <c r="E168" s="16" t="s">
        <v>1</v>
      </c>
      <c r="F168" s="292">
        <v>20.701</v>
      </c>
      <c r="G168" s="37"/>
      <c r="H168" s="43"/>
    </row>
    <row r="169" spans="1:8" s="2" customFormat="1" ht="16.8" customHeight="1">
      <c r="A169" s="37"/>
      <c r="B169" s="43"/>
      <c r="C169" s="293" t="s">
        <v>1280</v>
      </c>
      <c r="D169" s="37"/>
      <c r="E169" s="37"/>
      <c r="F169" s="37"/>
      <c r="G169" s="37"/>
      <c r="H169" s="43"/>
    </row>
    <row r="170" spans="1:8" s="2" customFormat="1" ht="16.8" customHeight="1">
      <c r="A170" s="37"/>
      <c r="B170" s="43"/>
      <c r="C170" s="291" t="s">
        <v>433</v>
      </c>
      <c r="D170" s="291" t="s">
        <v>434</v>
      </c>
      <c r="E170" s="16" t="s">
        <v>295</v>
      </c>
      <c r="F170" s="292">
        <v>355.933</v>
      </c>
      <c r="G170" s="37"/>
      <c r="H170" s="43"/>
    </row>
    <row r="171" spans="1:8" s="2" customFormat="1" ht="16.8" customHeight="1">
      <c r="A171" s="37"/>
      <c r="B171" s="43"/>
      <c r="C171" s="291" t="s">
        <v>446</v>
      </c>
      <c r="D171" s="291" t="s">
        <v>447</v>
      </c>
      <c r="E171" s="16" t="s">
        <v>295</v>
      </c>
      <c r="F171" s="292">
        <v>21.115</v>
      </c>
      <c r="G171" s="37"/>
      <c r="H171" s="43"/>
    </row>
    <row r="172" spans="1:8" s="2" customFormat="1" ht="16.8" customHeight="1">
      <c r="A172" s="37"/>
      <c r="B172" s="43"/>
      <c r="C172" s="287" t="s">
        <v>248</v>
      </c>
      <c r="D172" s="288" t="s">
        <v>1</v>
      </c>
      <c r="E172" s="289" t="s">
        <v>1</v>
      </c>
      <c r="F172" s="290">
        <v>666.142</v>
      </c>
      <c r="G172" s="37"/>
      <c r="H172" s="43"/>
    </row>
    <row r="173" spans="1:8" s="2" customFormat="1" ht="16.8" customHeight="1">
      <c r="A173" s="37"/>
      <c r="B173" s="43"/>
      <c r="C173" s="291" t="s">
        <v>220</v>
      </c>
      <c r="D173" s="291" t="s">
        <v>455</v>
      </c>
      <c r="E173" s="16" t="s">
        <v>1</v>
      </c>
      <c r="F173" s="292">
        <v>319.984</v>
      </c>
      <c r="G173" s="37"/>
      <c r="H173" s="43"/>
    </row>
    <row r="174" spans="1:8" s="2" customFormat="1" ht="16.8" customHeight="1">
      <c r="A174" s="37"/>
      <c r="B174" s="43"/>
      <c r="C174" s="291" t="s">
        <v>222</v>
      </c>
      <c r="D174" s="291" t="s">
        <v>456</v>
      </c>
      <c r="E174" s="16" t="s">
        <v>1</v>
      </c>
      <c r="F174" s="292">
        <v>146.414</v>
      </c>
      <c r="G174" s="37"/>
      <c r="H174" s="43"/>
    </row>
    <row r="175" spans="1:8" s="2" customFormat="1" ht="16.8" customHeight="1">
      <c r="A175" s="37"/>
      <c r="B175" s="43"/>
      <c r="C175" s="291" t="s">
        <v>224</v>
      </c>
      <c r="D175" s="291" t="s">
        <v>457</v>
      </c>
      <c r="E175" s="16" t="s">
        <v>1</v>
      </c>
      <c r="F175" s="292">
        <v>29.338</v>
      </c>
      <c r="G175" s="37"/>
      <c r="H175" s="43"/>
    </row>
    <row r="176" spans="1:8" s="2" customFormat="1" ht="16.8" customHeight="1">
      <c r="A176" s="37"/>
      <c r="B176" s="43"/>
      <c r="C176" s="291" t="s">
        <v>230</v>
      </c>
      <c r="D176" s="291" t="s">
        <v>231</v>
      </c>
      <c r="E176" s="16" t="s">
        <v>1</v>
      </c>
      <c r="F176" s="292">
        <v>123.635</v>
      </c>
      <c r="G176" s="37"/>
      <c r="H176" s="43"/>
    </row>
    <row r="177" spans="1:8" s="2" customFormat="1" ht="16.8" customHeight="1">
      <c r="A177" s="37"/>
      <c r="B177" s="43"/>
      <c r="C177" s="291" t="s">
        <v>226</v>
      </c>
      <c r="D177" s="291" t="s">
        <v>458</v>
      </c>
      <c r="E177" s="16" t="s">
        <v>1</v>
      </c>
      <c r="F177" s="292">
        <v>44.153</v>
      </c>
      <c r="G177" s="37"/>
      <c r="H177" s="43"/>
    </row>
    <row r="178" spans="1:8" s="2" customFormat="1" ht="16.8" customHeight="1">
      <c r="A178" s="37"/>
      <c r="B178" s="43"/>
      <c r="C178" s="291" t="s">
        <v>228</v>
      </c>
      <c r="D178" s="291" t="s">
        <v>229</v>
      </c>
      <c r="E178" s="16" t="s">
        <v>1</v>
      </c>
      <c r="F178" s="292">
        <v>2.618</v>
      </c>
      <c r="G178" s="37"/>
      <c r="H178" s="43"/>
    </row>
    <row r="179" spans="1:8" s="2" customFormat="1" ht="16.8" customHeight="1">
      <c r="A179" s="37"/>
      <c r="B179" s="43"/>
      <c r="C179" s="291" t="s">
        <v>248</v>
      </c>
      <c r="D179" s="291" t="s">
        <v>170</v>
      </c>
      <c r="E179" s="16" t="s">
        <v>1</v>
      </c>
      <c r="F179" s="292">
        <v>666.142</v>
      </c>
      <c r="G179" s="37"/>
      <c r="H179" s="43"/>
    </row>
    <row r="180" spans="1:8" s="2" customFormat="1" ht="16.8" customHeight="1">
      <c r="A180" s="37"/>
      <c r="B180" s="43"/>
      <c r="C180" s="293" t="s">
        <v>1280</v>
      </c>
      <c r="D180" s="37"/>
      <c r="E180" s="37"/>
      <c r="F180" s="37"/>
      <c r="G180" s="37"/>
      <c r="H180" s="43"/>
    </row>
    <row r="181" spans="1:8" s="2" customFormat="1" ht="16.8" customHeight="1">
      <c r="A181" s="37"/>
      <c r="B181" s="43"/>
      <c r="C181" s="291" t="s">
        <v>451</v>
      </c>
      <c r="D181" s="291" t="s">
        <v>452</v>
      </c>
      <c r="E181" s="16" t="s">
        <v>295</v>
      </c>
      <c r="F181" s="292">
        <v>666.142</v>
      </c>
      <c r="G181" s="37"/>
      <c r="H181" s="43"/>
    </row>
    <row r="182" spans="1:8" s="2" customFormat="1" ht="16.8" customHeight="1">
      <c r="A182" s="37"/>
      <c r="B182" s="43"/>
      <c r="C182" s="291" t="s">
        <v>365</v>
      </c>
      <c r="D182" s="291" t="s">
        <v>366</v>
      </c>
      <c r="E182" s="16" t="s">
        <v>295</v>
      </c>
      <c r="F182" s="292">
        <v>2235.488</v>
      </c>
      <c r="G182" s="37"/>
      <c r="H182" s="43"/>
    </row>
    <row r="183" spans="1:8" s="2" customFormat="1" ht="16.8" customHeight="1">
      <c r="A183" s="37"/>
      <c r="B183" s="43"/>
      <c r="C183" s="287" t="s">
        <v>232</v>
      </c>
      <c r="D183" s="288" t="s">
        <v>1</v>
      </c>
      <c r="E183" s="289" t="s">
        <v>1</v>
      </c>
      <c r="F183" s="290">
        <v>322.091</v>
      </c>
      <c r="G183" s="37"/>
      <c r="H183" s="43"/>
    </row>
    <row r="184" spans="1:8" s="2" customFormat="1" ht="16.8" customHeight="1">
      <c r="A184" s="37"/>
      <c r="B184" s="43"/>
      <c r="C184" s="291" t="s">
        <v>232</v>
      </c>
      <c r="D184" s="291" t="s">
        <v>233</v>
      </c>
      <c r="E184" s="16" t="s">
        <v>1</v>
      </c>
      <c r="F184" s="292">
        <v>322.091</v>
      </c>
      <c r="G184" s="37"/>
      <c r="H184" s="43"/>
    </row>
    <row r="185" spans="1:8" s="2" customFormat="1" ht="16.8" customHeight="1">
      <c r="A185" s="37"/>
      <c r="B185" s="43"/>
      <c r="C185" s="293" t="s">
        <v>1280</v>
      </c>
      <c r="D185" s="37"/>
      <c r="E185" s="37"/>
      <c r="F185" s="37"/>
      <c r="G185" s="37"/>
      <c r="H185" s="43"/>
    </row>
    <row r="186" spans="1:8" s="2" customFormat="1" ht="16.8" customHeight="1">
      <c r="A186" s="37"/>
      <c r="B186" s="43"/>
      <c r="C186" s="291" t="s">
        <v>485</v>
      </c>
      <c r="D186" s="291" t="s">
        <v>486</v>
      </c>
      <c r="E186" s="16" t="s">
        <v>295</v>
      </c>
      <c r="F186" s="292">
        <v>322.091</v>
      </c>
      <c r="G186" s="37"/>
      <c r="H186" s="43"/>
    </row>
    <row r="187" spans="1:8" s="2" customFormat="1" ht="16.8" customHeight="1">
      <c r="A187" s="37"/>
      <c r="B187" s="43"/>
      <c r="C187" s="291" t="s">
        <v>365</v>
      </c>
      <c r="D187" s="291" t="s">
        <v>366</v>
      </c>
      <c r="E187" s="16" t="s">
        <v>295</v>
      </c>
      <c r="F187" s="292">
        <v>2235.488</v>
      </c>
      <c r="G187" s="37"/>
      <c r="H187" s="43"/>
    </row>
    <row r="188" spans="1:8" s="2" customFormat="1" ht="16.8" customHeight="1">
      <c r="A188" s="37"/>
      <c r="B188" s="43"/>
      <c r="C188" s="291" t="s">
        <v>391</v>
      </c>
      <c r="D188" s="291" t="s">
        <v>392</v>
      </c>
      <c r="E188" s="16" t="s">
        <v>295</v>
      </c>
      <c r="F188" s="292">
        <v>1909.913</v>
      </c>
      <c r="G188" s="37"/>
      <c r="H188" s="43"/>
    </row>
    <row r="189" spans="1:8" s="2" customFormat="1" ht="16.8" customHeight="1">
      <c r="A189" s="37"/>
      <c r="B189" s="43"/>
      <c r="C189" s="291" t="s">
        <v>748</v>
      </c>
      <c r="D189" s="291" t="s">
        <v>749</v>
      </c>
      <c r="E189" s="16" t="s">
        <v>295</v>
      </c>
      <c r="F189" s="292">
        <v>369</v>
      </c>
      <c r="G189" s="37"/>
      <c r="H189" s="43"/>
    </row>
    <row r="190" spans="1:8" s="2" customFormat="1" ht="16.8" customHeight="1">
      <c r="A190" s="37"/>
      <c r="B190" s="43"/>
      <c r="C190" s="291" t="s">
        <v>490</v>
      </c>
      <c r="D190" s="291" t="s">
        <v>491</v>
      </c>
      <c r="E190" s="16" t="s">
        <v>295</v>
      </c>
      <c r="F190" s="292">
        <v>328.533</v>
      </c>
      <c r="G190" s="37"/>
      <c r="H190" s="43"/>
    </row>
    <row r="191" spans="1:8" s="2" customFormat="1" ht="16.8" customHeight="1">
      <c r="A191" s="37"/>
      <c r="B191" s="43"/>
      <c r="C191" s="287" t="s">
        <v>234</v>
      </c>
      <c r="D191" s="288" t="s">
        <v>1</v>
      </c>
      <c r="E191" s="289" t="s">
        <v>1</v>
      </c>
      <c r="F191" s="290">
        <v>335.232</v>
      </c>
      <c r="G191" s="37"/>
      <c r="H191" s="43"/>
    </row>
    <row r="192" spans="1:8" s="2" customFormat="1" ht="12">
      <c r="A192" s="37"/>
      <c r="B192" s="43"/>
      <c r="C192" s="291" t="s">
        <v>234</v>
      </c>
      <c r="D192" s="291" t="s">
        <v>437</v>
      </c>
      <c r="E192" s="16" t="s">
        <v>1</v>
      </c>
      <c r="F192" s="292">
        <v>335.232</v>
      </c>
      <c r="G192" s="37"/>
      <c r="H192" s="43"/>
    </row>
    <row r="193" spans="1:8" s="2" customFormat="1" ht="16.8" customHeight="1">
      <c r="A193" s="37"/>
      <c r="B193" s="43"/>
      <c r="C193" s="293" t="s">
        <v>1280</v>
      </c>
      <c r="D193" s="37"/>
      <c r="E193" s="37"/>
      <c r="F193" s="37"/>
      <c r="G193" s="37"/>
      <c r="H193" s="43"/>
    </row>
    <row r="194" spans="1:8" s="2" customFormat="1" ht="16.8" customHeight="1">
      <c r="A194" s="37"/>
      <c r="B194" s="43"/>
      <c r="C194" s="291" t="s">
        <v>433</v>
      </c>
      <c r="D194" s="291" t="s">
        <v>434</v>
      </c>
      <c r="E194" s="16" t="s">
        <v>295</v>
      </c>
      <c r="F194" s="292">
        <v>355.933</v>
      </c>
      <c r="G194" s="37"/>
      <c r="H194" s="43"/>
    </row>
    <row r="195" spans="1:8" s="2" customFormat="1" ht="16.8" customHeight="1">
      <c r="A195" s="37"/>
      <c r="B195" s="43"/>
      <c r="C195" s="291" t="s">
        <v>441</v>
      </c>
      <c r="D195" s="291" t="s">
        <v>442</v>
      </c>
      <c r="E195" s="16" t="s">
        <v>295</v>
      </c>
      <c r="F195" s="292">
        <v>341.937</v>
      </c>
      <c r="G195" s="37"/>
      <c r="H195" s="43"/>
    </row>
    <row r="196" spans="1:8" s="2" customFormat="1" ht="16.8" customHeight="1">
      <c r="A196" s="37"/>
      <c r="B196" s="43"/>
      <c r="C196" s="287" t="s">
        <v>220</v>
      </c>
      <c r="D196" s="288" t="s">
        <v>1</v>
      </c>
      <c r="E196" s="289" t="s">
        <v>1</v>
      </c>
      <c r="F196" s="290">
        <v>319.984</v>
      </c>
      <c r="G196" s="37"/>
      <c r="H196" s="43"/>
    </row>
    <row r="197" spans="1:8" s="2" customFormat="1" ht="16.8" customHeight="1">
      <c r="A197" s="37"/>
      <c r="B197" s="43"/>
      <c r="C197" s="291" t="s">
        <v>220</v>
      </c>
      <c r="D197" s="291" t="s">
        <v>455</v>
      </c>
      <c r="E197" s="16" t="s">
        <v>1</v>
      </c>
      <c r="F197" s="292">
        <v>319.984</v>
      </c>
      <c r="G197" s="37"/>
      <c r="H197" s="43"/>
    </row>
    <row r="198" spans="1:8" s="2" customFormat="1" ht="16.8" customHeight="1">
      <c r="A198" s="37"/>
      <c r="B198" s="43"/>
      <c r="C198" s="293" t="s">
        <v>1280</v>
      </c>
      <c r="D198" s="37"/>
      <c r="E198" s="37"/>
      <c r="F198" s="37"/>
      <c r="G198" s="37"/>
      <c r="H198" s="43"/>
    </row>
    <row r="199" spans="1:8" s="2" customFormat="1" ht="16.8" customHeight="1">
      <c r="A199" s="37"/>
      <c r="B199" s="43"/>
      <c r="C199" s="291" t="s">
        <v>451</v>
      </c>
      <c r="D199" s="291" t="s">
        <v>452</v>
      </c>
      <c r="E199" s="16" t="s">
        <v>295</v>
      </c>
      <c r="F199" s="292">
        <v>666.142</v>
      </c>
      <c r="G199" s="37"/>
      <c r="H199" s="43"/>
    </row>
    <row r="200" spans="1:8" s="2" customFormat="1" ht="16.8" customHeight="1">
      <c r="A200" s="37"/>
      <c r="B200" s="43"/>
      <c r="C200" s="291" t="s">
        <v>469</v>
      </c>
      <c r="D200" s="291" t="s">
        <v>470</v>
      </c>
      <c r="E200" s="16" t="s">
        <v>295</v>
      </c>
      <c r="F200" s="292">
        <v>326.384</v>
      </c>
      <c r="G200" s="37"/>
      <c r="H200" s="43"/>
    </row>
    <row r="201" spans="1:8" s="2" customFormat="1" ht="16.8" customHeight="1">
      <c r="A201" s="37"/>
      <c r="B201" s="43"/>
      <c r="C201" s="287" t="s">
        <v>230</v>
      </c>
      <c r="D201" s="288" t="s">
        <v>1</v>
      </c>
      <c r="E201" s="289" t="s">
        <v>1</v>
      </c>
      <c r="F201" s="290">
        <v>123.635</v>
      </c>
      <c r="G201" s="37"/>
      <c r="H201" s="43"/>
    </row>
    <row r="202" spans="1:8" s="2" customFormat="1" ht="16.8" customHeight="1">
      <c r="A202" s="37"/>
      <c r="B202" s="43"/>
      <c r="C202" s="291" t="s">
        <v>230</v>
      </c>
      <c r="D202" s="291" t="s">
        <v>231</v>
      </c>
      <c r="E202" s="16" t="s">
        <v>1</v>
      </c>
      <c r="F202" s="292">
        <v>123.635</v>
      </c>
      <c r="G202" s="37"/>
      <c r="H202" s="43"/>
    </row>
    <row r="203" spans="1:8" s="2" customFormat="1" ht="16.8" customHeight="1">
      <c r="A203" s="37"/>
      <c r="B203" s="43"/>
      <c r="C203" s="293" t="s">
        <v>1280</v>
      </c>
      <c r="D203" s="37"/>
      <c r="E203" s="37"/>
      <c r="F203" s="37"/>
      <c r="G203" s="37"/>
      <c r="H203" s="43"/>
    </row>
    <row r="204" spans="1:8" s="2" customFormat="1" ht="16.8" customHeight="1">
      <c r="A204" s="37"/>
      <c r="B204" s="43"/>
      <c r="C204" s="291" t="s">
        <v>451</v>
      </c>
      <c r="D204" s="291" t="s">
        <v>452</v>
      </c>
      <c r="E204" s="16" t="s">
        <v>295</v>
      </c>
      <c r="F204" s="292">
        <v>666.142</v>
      </c>
      <c r="G204" s="37"/>
      <c r="H204" s="43"/>
    </row>
    <row r="205" spans="1:8" s="2" customFormat="1" ht="16.8" customHeight="1">
      <c r="A205" s="37"/>
      <c r="B205" s="43"/>
      <c r="C205" s="291" t="s">
        <v>464</v>
      </c>
      <c r="D205" s="291" t="s">
        <v>465</v>
      </c>
      <c r="E205" s="16" t="s">
        <v>295</v>
      </c>
      <c r="F205" s="292">
        <v>126.108</v>
      </c>
      <c r="G205" s="37"/>
      <c r="H205" s="43"/>
    </row>
    <row r="206" spans="1:8" s="2" customFormat="1" ht="16.8" customHeight="1">
      <c r="A206" s="37"/>
      <c r="B206" s="43"/>
      <c r="C206" s="287" t="s">
        <v>224</v>
      </c>
      <c r="D206" s="288" t="s">
        <v>1</v>
      </c>
      <c r="E206" s="289" t="s">
        <v>1</v>
      </c>
      <c r="F206" s="290">
        <v>29.338</v>
      </c>
      <c r="G206" s="37"/>
      <c r="H206" s="43"/>
    </row>
    <row r="207" spans="1:8" s="2" customFormat="1" ht="16.8" customHeight="1">
      <c r="A207" s="37"/>
      <c r="B207" s="43"/>
      <c r="C207" s="291" t="s">
        <v>224</v>
      </c>
      <c r="D207" s="291" t="s">
        <v>457</v>
      </c>
      <c r="E207" s="16" t="s">
        <v>1</v>
      </c>
      <c r="F207" s="292">
        <v>29.338</v>
      </c>
      <c r="G207" s="37"/>
      <c r="H207" s="43"/>
    </row>
    <row r="208" spans="1:8" s="2" customFormat="1" ht="16.8" customHeight="1">
      <c r="A208" s="37"/>
      <c r="B208" s="43"/>
      <c r="C208" s="293" t="s">
        <v>1280</v>
      </c>
      <c r="D208" s="37"/>
      <c r="E208" s="37"/>
      <c r="F208" s="37"/>
      <c r="G208" s="37"/>
      <c r="H208" s="43"/>
    </row>
    <row r="209" spans="1:8" s="2" customFormat="1" ht="16.8" customHeight="1">
      <c r="A209" s="37"/>
      <c r="B209" s="43"/>
      <c r="C209" s="291" t="s">
        <v>451</v>
      </c>
      <c r="D209" s="291" t="s">
        <v>452</v>
      </c>
      <c r="E209" s="16" t="s">
        <v>295</v>
      </c>
      <c r="F209" s="292">
        <v>666.142</v>
      </c>
      <c r="G209" s="37"/>
      <c r="H209" s="43"/>
    </row>
    <row r="210" spans="1:8" s="2" customFormat="1" ht="16.8" customHeight="1">
      <c r="A210" s="37"/>
      <c r="B210" s="43"/>
      <c r="C210" s="291" t="s">
        <v>391</v>
      </c>
      <c r="D210" s="291" t="s">
        <v>392</v>
      </c>
      <c r="E210" s="16" t="s">
        <v>295</v>
      </c>
      <c r="F210" s="292">
        <v>1909.913</v>
      </c>
      <c r="G210" s="37"/>
      <c r="H210" s="43"/>
    </row>
    <row r="211" spans="1:8" s="2" customFormat="1" ht="16.8" customHeight="1">
      <c r="A211" s="37"/>
      <c r="B211" s="43"/>
      <c r="C211" s="291" t="s">
        <v>748</v>
      </c>
      <c r="D211" s="291" t="s">
        <v>749</v>
      </c>
      <c r="E211" s="16" t="s">
        <v>295</v>
      </c>
      <c r="F211" s="292">
        <v>369</v>
      </c>
      <c r="G211" s="37"/>
      <c r="H211" s="43"/>
    </row>
    <row r="212" spans="1:8" s="2" customFormat="1" ht="16.8" customHeight="1">
      <c r="A212" s="37"/>
      <c r="B212" s="43"/>
      <c r="C212" s="291" t="s">
        <v>460</v>
      </c>
      <c r="D212" s="291" t="s">
        <v>461</v>
      </c>
      <c r="E212" s="16" t="s">
        <v>295</v>
      </c>
      <c r="F212" s="292">
        <v>179.267</v>
      </c>
      <c r="G212" s="37"/>
      <c r="H212" s="43"/>
    </row>
    <row r="213" spans="1:8" s="2" customFormat="1" ht="16.8" customHeight="1">
      <c r="A213" s="37"/>
      <c r="B213" s="43"/>
      <c r="C213" s="287" t="s">
        <v>222</v>
      </c>
      <c r="D213" s="288" t="s">
        <v>1</v>
      </c>
      <c r="E213" s="289" t="s">
        <v>1</v>
      </c>
      <c r="F213" s="290">
        <v>146.414</v>
      </c>
      <c r="G213" s="37"/>
      <c r="H213" s="43"/>
    </row>
    <row r="214" spans="1:8" s="2" customFormat="1" ht="16.8" customHeight="1">
      <c r="A214" s="37"/>
      <c r="B214" s="43"/>
      <c r="C214" s="291" t="s">
        <v>222</v>
      </c>
      <c r="D214" s="291" t="s">
        <v>456</v>
      </c>
      <c r="E214" s="16" t="s">
        <v>1</v>
      </c>
      <c r="F214" s="292">
        <v>146.414</v>
      </c>
      <c r="G214" s="37"/>
      <c r="H214" s="43"/>
    </row>
    <row r="215" spans="1:8" s="2" customFormat="1" ht="16.8" customHeight="1">
      <c r="A215" s="37"/>
      <c r="B215" s="43"/>
      <c r="C215" s="293" t="s">
        <v>1280</v>
      </c>
      <c r="D215" s="37"/>
      <c r="E215" s="37"/>
      <c r="F215" s="37"/>
      <c r="G215" s="37"/>
      <c r="H215" s="43"/>
    </row>
    <row r="216" spans="1:8" s="2" customFormat="1" ht="16.8" customHeight="1">
      <c r="A216" s="37"/>
      <c r="B216" s="43"/>
      <c r="C216" s="291" t="s">
        <v>451</v>
      </c>
      <c r="D216" s="291" t="s">
        <v>452</v>
      </c>
      <c r="E216" s="16" t="s">
        <v>295</v>
      </c>
      <c r="F216" s="292">
        <v>666.142</v>
      </c>
      <c r="G216" s="37"/>
      <c r="H216" s="43"/>
    </row>
    <row r="217" spans="1:8" s="2" customFormat="1" ht="16.8" customHeight="1">
      <c r="A217" s="37"/>
      <c r="B217" s="43"/>
      <c r="C217" s="291" t="s">
        <v>460</v>
      </c>
      <c r="D217" s="291" t="s">
        <v>461</v>
      </c>
      <c r="E217" s="16" t="s">
        <v>295</v>
      </c>
      <c r="F217" s="292">
        <v>179.267</v>
      </c>
      <c r="G217" s="37"/>
      <c r="H217" s="43"/>
    </row>
    <row r="218" spans="1:8" s="2" customFormat="1" ht="16.8" customHeight="1">
      <c r="A218" s="37"/>
      <c r="B218" s="43"/>
      <c r="C218" s="287" t="s">
        <v>226</v>
      </c>
      <c r="D218" s="288" t="s">
        <v>1</v>
      </c>
      <c r="E218" s="289" t="s">
        <v>1</v>
      </c>
      <c r="F218" s="290">
        <v>44.153</v>
      </c>
      <c r="G218" s="37"/>
      <c r="H218" s="43"/>
    </row>
    <row r="219" spans="1:8" s="2" customFormat="1" ht="16.8" customHeight="1">
      <c r="A219" s="37"/>
      <c r="B219" s="43"/>
      <c r="C219" s="291" t="s">
        <v>226</v>
      </c>
      <c r="D219" s="291" t="s">
        <v>458</v>
      </c>
      <c r="E219" s="16" t="s">
        <v>1</v>
      </c>
      <c r="F219" s="292">
        <v>44.153</v>
      </c>
      <c r="G219" s="37"/>
      <c r="H219" s="43"/>
    </row>
    <row r="220" spans="1:8" s="2" customFormat="1" ht="16.8" customHeight="1">
      <c r="A220" s="37"/>
      <c r="B220" s="43"/>
      <c r="C220" s="293" t="s">
        <v>1280</v>
      </c>
      <c r="D220" s="37"/>
      <c r="E220" s="37"/>
      <c r="F220" s="37"/>
      <c r="G220" s="37"/>
      <c r="H220" s="43"/>
    </row>
    <row r="221" spans="1:8" s="2" customFormat="1" ht="16.8" customHeight="1">
      <c r="A221" s="37"/>
      <c r="B221" s="43"/>
      <c r="C221" s="291" t="s">
        <v>451</v>
      </c>
      <c r="D221" s="291" t="s">
        <v>452</v>
      </c>
      <c r="E221" s="16" t="s">
        <v>295</v>
      </c>
      <c r="F221" s="292">
        <v>666.142</v>
      </c>
      <c r="G221" s="37"/>
      <c r="H221" s="43"/>
    </row>
    <row r="222" spans="1:8" s="2" customFormat="1" ht="16.8" customHeight="1">
      <c r="A222" s="37"/>
      <c r="B222" s="43"/>
      <c r="C222" s="291" t="s">
        <v>474</v>
      </c>
      <c r="D222" s="291" t="s">
        <v>475</v>
      </c>
      <c r="E222" s="16" t="s">
        <v>295</v>
      </c>
      <c r="F222" s="292">
        <v>45.036</v>
      </c>
      <c r="G222" s="37"/>
      <c r="H222" s="43"/>
    </row>
    <row r="223" spans="1:8" s="2" customFormat="1" ht="16.8" customHeight="1">
      <c r="A223" s="37"/>
      <c r="B223" s="43"/>
      <c r="C223" s="287" t="s">
        <v>228</v>
      </c>
      <c r="D223" s="288" t="s">
        <v>1</v>
      </c>
      <c r="E223" s="289" t="s">
        <v>1</v>
      </c>
      <c r="F223" s="290">
        <v>2.618</v>
      </c>
      <c r="G223" s="37"/>
      <c r="H223" s="43"/>
    </row>
    <row r="224" spans="1:8" s="2" customFormat="1" ht="16.8" customHeight="1">
      <c r="A224" s="37"/>
      <c r="B224" s="43"/>
      <c r="C224" s="291" t="s">
        <v>228</v>
      </c>
      <c r="D224" s="291" t="s">
        <v>229</v>
      </c>
      <c r="E224" s="16" t="s">
        <v>1</v>
      </c>
      <c r="F224" s="292">
        <v>2.618</v>
      </c>
      <c r="G224" s="37"/>
      <c r="H224" s="43"/>
    </row>
    <row r="225" spans="1:8" s="2" customFormat="1" ht="16.8" customHeight="1">
      <c r="A225" s="37"/>
      <c r="B225" s="43"/>
      <c r="C225" s="293" t="s">
        <v>1280</v>
      </c>
      <c r="D225" s="37"/>
      <c r="E225" s="37"/>
      <c r="F225" s="37"/>
      <c r="G225" s="37"/>
      <c r="H225" s="43"/>
    </row>
    <row r="226" spans="1:8" s="2" customFormat="1" ht="16.8" customHeight="1">
      <c r="A226" s="37"/>
      <c r="B226" s="43"/>
      <c r="C226" s="291" t="s">
        <v>451</v>
      </c>
      <c r="D226" s="291" t="s">
        <v>452</v>
      </c>
      <c r="E226" s="16" t="s">
        <v>295</v>
      </c>
      <c r="F226" s="292">
        <v>666.142</v>
      </c>
      <c r="G226" s="37"/>
      <c r="H226" s="43"/>
    </row>
    <row r="227" spans="1:8" s="2" customFormat="1" ht="16.8" customHeight="1">
      <c r="A227" s="37"/>
      <c r="B227" s="43"/>
      <c r="C227" s="291" t="s">
        <v>479</v>
      </c>
      <c r="D227" s="291" t="s">
        <v>480</v>
      </c>
      <c r="E227" s="16" t="s">
        <v>295</v>
      </c>
      <c r="F227" s="292">
        <v>2.67</v>
      </c>
      <c r="G227" s="37"/>
      <c r="H227" s="43"/>
    </row>
    <row r="228" spans="1:8" s="2" customFormat="1" ht="16.8" customHeight="1">
      <c r="A228" s="37"/>
      <c r="B228" s="43"/>
      <c r="C228" s="287" t="s">
        <v>611</v>
      </c>
      <c r="D228" s="288" t="s">
        <v>1</v>
      </c>
      <c r="E228" s="289" t="s">
        <v>1</v>
      </c>
      <c r="F228" s="290">
        <v>2</v>
      </c>
      <c r="G228" s="37"/>
      <c r="H228" s="43"/>
    </row>
    <row r="229" spans="1:8" s="2" customFormat="1" ht="16.8" customHeight="1">
      <c r="A229" s="37"/>
      <c r="B229" s="43"/>
      <c r="C229" s="291" t="s">
        <v>611</v>
      </c>
      <c r="D229" s="291" t="s">
        <v>89</v>
      </c>
      <c r="E229" s="16" t="s">
        <v>1</v>
      </c>
      <c r="F229" s="292">
        <v>2</v>
      </c>
      <c r="G229" s="37"/>
      <c r="H229" s="43"/>
    </row>
    <row r="230" spans="1:8" s="2" customFormat="1" ht="16.8" customHeight="1">
      <c r="A230" s="37"/>
      <c r="B230" s="43"/>
      <c r="C230" s="287" t="s">
        <v>605</v>
      </c>
      <c r="D230" s="288" t="s">
        <v>1</v>
      </c>
      <c r="E230" s="289" t="s">
        <v>1</v>
      </c>
      <c r="F230" s="290">
        <v>1</v>
      </c>
      <c r="G230" s="37"/>
      <c r="H230" s="43"/>
    </row>
    <row r="231" spans="1:8" s="2" customFormat="1" ht="16.8" customHeight="1">
      <c r="A231" s="37"/>
      <c r="B231" s="43"/>
      <c r="C231" s="291" t="s">
        <v>605</v>
      </c>
      <c r="D231" s="291" t="s">
        <v>87</v>
      </c>
      <c r="E231" s="16" t="s">
        <v>1</v>
      </c>
      <c r="F231" s="292">
        <v>1</v>
      </c>
      <c r="G231" s="37"/>
      <c r="H231" s="43"/>
    </row>
    <row r="232" spans="1:8" s="2" customFormat="1" ht="16.8" customHeight="1">
      <c r="A232" s="37"/>
      <c r="B232" s="43"/>
      <c r="C232" s="287" t="s">
        <v>606</v>
      </c>
      <c r="D232" s="288" t="s">
        <v>1</v>
      </c>
      <c r="E232" s="289" t="s">
        <v>1</v>
      </c>
      <c r="F232" s="290">
        <v>2</v>
      </c>
      <c r="G232" s="37"/>
      <c r="H232" s="43"/>
    </row>
    <row r="233" spans="1:8" s="2" customFormat="1" ht="16.8" customHeight="1">
      <c r="A233" s="37"/>
      <c r="B233" s="43"/>
      <c r="C233" s="291" t="s">
        <v>606</v>
      </c>
      <c r="D233" s="291" t="s">
        <v>89</v>
      </c>
      <c r="E233" s="16" t="s">
        <v>1</v>
      </c>
      <c r="F233" s="292">
        <v>2</v>
      </c>
      <c r="G233" s="37"/>
      <c r="H233" s="43"/>
    </row>
    <row r="234" spans="1:8" s="2" customFormat="1" ht="16.8" customHeight="1">
      <c r="A234" s="37"/>
      <c r="B234" s="43"/>
      <c r="C234" s="287" t="s">
        <v>637</v>
      </c>
      <c r="D234" s="288" t="s">
        <v>1</v>
      </c>
      <c r="E234" s="289" t="s">
        <v>1</v>
      </c>
      <c r="F234" s="290">
        <v>2</v>
      </c>
      <c r="G234" s="37"/>
      <c r="H234" s="43"/>
    </row>
    <row r="235" spans="1:8" s="2" customFormat="1" ht="16.8" customHeight="1">
      <c r="A235" s="37"/>
      <c r="B235" s="43"/>
      <c r="C235" s="291" t="s">
        <v>637</v>
      </c>
      <c r="D235" s="291" t="s">
        <v>89</v>
      </c>
      <c r="E235" s="16" t="s">
        <v>1</v>
      </c>
      <c r="F235" s="292">
        <v>2</v>
      </c>
      <c r="G235" s="37"/>
      <c r="H235" s="43"/>
    </row>
    <row r="236" spans="1:8" s="2" customFormat="1" ht="16.8" customHeight="1">
      <c r="A236" s="37"/>
      <c r="B236" s="43"/>
      <c r="C236" s="287" t="s">
        <v>629</v>
      </c>
      <c r="D236" s="288" t="s">
        <v>1</v>
      </c>
      <c r="E236" s="289" t="s">
        <v>1</v>
      </c>
      <c r="F236" s="290">
        <v>1</v>
      </c>
      <c r="G236" s="37"/>
      <c r="H236" s="43"/>
    </row>
    <row r="237" spans="1:8" s="2" customFormat="1" ht="16.8" customHeight="1">
      <c r="A237" s="37"/>
      <c r="B237" s="43"/>
      <c r="C237" s="291" t="s">
        <v>629</v>
      </c>
      <c r="D237" s="291" t="s">
        <v>87</v>
      </c>
      <c r="E237" s="16" t="s">
        <v>1</v>
      </c>
      <c r="F237" s="292">
        <v>1</v>
      </c>
      <c r="G237" s="37"/>
      <c r="H237" s="43"/>
    </row>
    <row r="238" spans="1:8" s="2" customFormat="1" ht="16.8" customHeight="1">
      <c r="A238" s="37"/>
      <c r="B238" s="43"/>
      <c r="C238" s="287" t="s">
        <v>630</v>
      </c>
      <c r="D238" s="288" t="s">
        <v>1</v>
      </c>
      <c r="E238" s="289" t="s">
        <v>1</v>
      </c>
      <c r="F238" s="290">
        <v>1</v>
      </c>
      <c r="G238" s="37"/>
      <c r="H238" s="43"/>
    </row>
    <row r="239" spans="1:8" s="2" customFormat="1" ht="16.8" customHeight="1">
      <c r="A239" s="37"/>
      <c r="B239" s="43"/>
      <c r="C239" s="291" t="s">
        <v>630</v>
      </c>
      <c r="D239" s="291" t="s">
        <v>87</v>
      </c>
      <c r="E239" s="16" t="s">
        <v>1</v>
      </c>
      <c r="F239" s="292">
        <v>1</v>
      </c>
      <c r="G239" s="37"/>
      <c r="H239" s="43"/>
    </row>
    <row r="240" spans="1:8" s="2" customFormat="1" ht="16.8" customHeight="1">
      <c r="A240" s="37"/>
      <c r="B240" s="43"/>
      <c r="C240" s="287" t="s">
        <v>205</v>
      </c>
      <c r="D240" s="288" t="s">
        <v>1</v>
      </c>
      <c r="E240" s="289" t="s">
        <v>1</v>
      </c>
      <c r="F240" s="290">
        <v>2</v>
      </c>
      <c r="G240" s="37"/>
      <c r="H240" s="43"/>
    </row>
    <row r="241" spans="1:8" s="2" customFormat="1" ht="16.8" customHeight="1">
      <c r="A241" s="37"/>
      <c r="B241" s="43"/>
      <c r="C241" s="291" t="s">
        <v>205</v>
      </c>
      <c r="D241" s="291" t="s">
        <v>382</v>
      </c>
      <c r="E241" s="16" t="s">
        <v>1</v>
      </c>
      <c r="F241" s="292">
        <v>2</v>
      </c>
      <c r="G241" s="37"/>
      <c r="H241" s="43"/>
    </row>
    <row r="242" spans="1:8" s="2" customFormat="1" ht="16.8" customHeight="1">
      <c r="A242" s="37"/>
      <c r="B242" s="43"/>
      <c r="C242" s="293" t="s">
        <v>1280</v>
      </c>
      <c r="D242" s="37"/>
      <c r="E242" s="37"/>
      <c r="F242" s="37"/>
      <c r="G242" s="37"/>
      <c r="H242" s="43"/>
    </row>
    <row r="243" spans="1:8" s="2" customFormat="1" ht="16.8" customHeight="1">
      <c r="A243" s="37"/>
      <c r="B243" s="43"/>
      <c r="C243" s="291" t="s">
        <v>378</v>
      </c>
      <c r="D243" s="291" t="s">
        <v>379</v>
      </c>
      <c r="E243" s="16" t="s">
        <v>337</v>
      </c>
      <c r="F243" s="292">
        <v>2</v>
      </c>
      <c r="G243" s="37"/>
      <c r="H243" s="43"/>
    </row>
    <row r="244" spans="1:8" s="2" customFormat="1" ht="16.8" customHeight="1">
      <c r="A244" s="37"/>
      <c r="B244" s="43"/>
      <c r="C244" s="291" t="s">
        <v>359</v>
      </c>
      <c r="D244" s="291" t="s">
        <v>360</v>
      </c>
      <c r="E244" s="16" t="s">
        <v>337</v>
      </c>
      <c r="F244" s="292">
        <v>19.684</v>
      </c>
      <c r="G244" s="37"/>
      <c r="H244" s="43"/>
    </row>
    <row r="245" spans="1:8" s="2" customFormat="1" ht="16.8" customHeight="1">
      <c r="A245" s="37"/>
      <c r="B245" s="43"/>
      <c r="C245" s="287" t="s">
        <v>209</v>
      </c>
      <c r="D245" s="288" t="s">
        <v>1</v>
      </c>
      <c r="E245" s="289" t="s">
        <v>1</v>
      </c>
      <c r="F245" s="290">
        <v>19.66</v>
      </c>
      <c r="G245" s="37"/>
      <c r="H245" s="43"/>
    </row>
    <row r="246" spans="1:8" s="2" customFormat="1" ht="16.8" customHeight="1">
      <c r="A246" s="37"/>
      <c r="B246" s="43"/>
      <c r="C246" s="291" t="s">
        <v>209</v>
      </c>
      <c r="D246" s="291" t="s">
        <v>585</v>
      </c>
      <c r="E246" s="16" t="s">
        <v>1</v>
      </c>
      <c r="F246" s="292">
        <v>19.66</v>
      </c>
      <c r="G246" s="37"/>
      <c r="H246" s="43"/>
    </row>
    <row r="247" spans="1:8" s="2" customFormat="1" ht="16.8" customHeight="1">
      <c r="A247" s="37"/>
      <c r="B247" s="43"/>
      <c r="C247" s="293" t="s">
        <v>1280</v>
      </c>
      <c r="D247" s="37"/>
      <c r="E247" s="37"/>
      <c r="F247" s="37"/>
      <c r="G247" s="37"/>
      <c r="H247" s="43"/>
    </row>
    <row r="248" spans="1:8" s="2" customFormat="1" ht="16.8" customHeight="1">
      <c r="A248" s="37"/>
      <c r="B248" s="43"/>
      <c r="C248" s="291" t="s">
        <v>581</v>
      </c>
      <c r="D248" s="291" t="s">
        <v>582</v>
      </c>
      <c r="E248" s="16" t="s">
        <v>337</v>
      </c>
      <c r="F248" s="292">
        <v>19.66</v>
      </c>
      <c r="G248" s="37"/>
      <c r="H248" s="43"/>
    </row>
    <row r="249" spans="1:8" s="2" customFormat="1" ht="16.8" customHeight="1">
      <c r="A249" s="37"/>
      <c r="B249" s="43"/>
      <c r="C249" s="291" t="s">
        <v>359</v>
      </c>
      <c r="D249" s="291" t="s">
        <v>360</v>
      </c>
      <c r="E249" s="16" t="s">
        <v>337</v>
      </c>
      <c r="F249" s="292">
        <v>19.684</v>
      </c>
      <c r="G249" s="37"/>
      <c r="H249" s="43"/>
    </row>
    <row r="250" spans="1:8" s="2" customFormat="1" ht="16.8" customHeight="1">
      <c r="A250" s="37"/>
      <c r="B250" s="43"/>
      <c r="C250" s="287" t="s">
        <v>275</v>
      </c>
      <c r="D250" s="288" t="s">
        <v>1</v>
      </c>
      <c r="E250" s="289" t="s">
        <v>1</v>
      </c>
      <c r="F250" s="290">
        <v>261.193</v>
      </c>
      <c r="G250" s="37"/>
      <c r="H250" s="43"/>
    </row>
    <row r="251" spans="1:8" s="2" customFormat="1" ht="16.8" customHeight="1">
      <c r="A251" s="37"/>
      <c r="B251" s="43"/>
      <c r="C251" s="291" t="s">
        <v>275</v>
      </c>
      <c r="D251" s="291" t="s">
        <v>276</v>
      </c>
      <c r="E251" s="16" t="s">
        <v>1</v>
      </c>
      <c r="F251" s="292">
        <v>261.193</v>
      </c>
      <c r="G251" s="37"/>
      <c r="H251" s="43"/>
    </row>
    <row r="252" spans="1:8" s="2" customFormat="1" ht="16.8" customHeight="1">
      <c r="A252" s="37"/>
      <c r="B252" s="43"/>
      <c r="C252" s="293" t="s">
        <v>1280</v>
      </c>
      <c r="D252" s="37"/>
      <c r="E252" s="37"/>
      <c r="F252" s="37"/>
      <c r="G252" s="37"/>
      <c r="H252" s="43"/>
    </row>
    <row r="253" spans="1:8" s="2" customFormat="1" ht="12">
      <c r="A253" s="37"/>
      <c r="B253" s="43"/>
      <c r="C253" s="291" t="s">
        <v>722</v>
      </c>
      <c r="D253" s="291" t="s">
        <v>723</v>
      </c>
      <c r="E253" s="16" t="s">
        <v>327</v>
      </c>
      <c r="F253" s="292">
        <v>263.725</v>
      </c>
      <c r="G253" s="37"/>
      <c r="H253" s="43"/>
    </row>
    <row r="254" spans="1:8" s="2" customFormat="1" ht="16.8" customHeight="1">
      <c r="A254" s="37"/>
      <c r="B254" s="43"/>
      <c r="C254" s="291" t="s">
        <v>727</v>
      </c>
      <c r="D254" s="291" t="s">
        <v>728</v>
      </c>
      <c r="E254" s="16" t="s">
        <v>327</v>
      </c>
      <c r="F254" s="292">
        <v>271.745</v>
      </c>
      <c r="G254" s="37"/>
      <c r="H254" s="43"/>
    </row>
    <row r="255" spans="1:8" s="2" customFormat="1" ht="16.8" customHeight="1">
      <c r="A255" s="37"/>
      <c r="B255" s="43"/>
      <c r="C255" s="287" t="s">
        <v>277</v>
      </c>
      <c r="D255" s="288" t="s">
        <v>1</v>
      </c>
      <c r="E255" s="289" t="s">
        <v>1</v>
      </c>
      <c r="F255" s="290">
        <v>2.532</v>
      </c>
      <c r="G255" s="37"/>
      <c r="H255" s="43"/>
    </row>
    <row r="256" spans="1:8" s="2" customFormat="1" ht="16.8" customHeight="1">
      <c r="A256" s="37"/>
      <c r="B256" s="43"/>
      <c r="C256" s="291" t="s">
        <v>277</v>
      </c>
      <c r="D256" s="291" t="s">
        <v>278</v>
      </c>
      <c r="E256" s="16" t="s">
        <v>1</v>
      </c>
      <c r="F256" s="292">
        <v>2.532</v>
      </c>
      <c r="G256" s="37"/>
      <c r="H256" s="43"/>
    </row>
    <row r="257" spans="1:8" s="2" customFormat="1" ht="16.8" customHeight="1">
      <c r="A257" s="37"/>
      <c r="B257" s="43"/>
      <c r="C257" s="293" t="s">
        <v>1280</v>
      </c>
      <c r="D257" s="37"/>
      <c r="E257" s="37"/>
      <c r="F257" s="37"/>
      <c r="G257" s="37"/>
      <c r="H257" s="43"/>
    </row>
    <row r="258" spans="1:8" s="2" customFormat="1" ht="12">
      <c r="A258" s="37"/>
      <c r="B258" s="43"/>
      <c r="C258" s="291" t="s">
        <v>722</v>
      </c>
      <c r="D258" s="291" t="s">
        <v>723</v>
      </c>
      <c r="E258" s="16" t="s">
        <v>327</v>
      </c>
      <c r="F258" s="292">
        <v>263.725</v>
      </c>
      <c r="G258" s="37"/>
      <c r="H258" s="43"/>
    </row>
    <row r="259" spans="1:8" s="2" customFormat="1" ht="16.8" customHeight="1">
      <c r="A259" s="37"/>
      <c r="B259" s="43"/>
      <c r="C259" s="291" t="s">
        <v>733</v>
      </c>
      <c r="D259" s="291" t="s">
        <v>734</v>
      </c>
      <c r="E259" s="16" t="s">
        <v>163</v>
      </c>
      <c r="F259" s="292">
        <v>3.29</v>
      </c>
      <c r="G259" s="37"/>
      <c r="H259" s="43"/>
    </row>
    <row r="260" spans="1:8" s="2" customFormat="1" ht="16.8" customHeight="1">
      <c r="A260" s="37"/>
      <c r="B260" s="43"/>
      <c r="C260" s="287" t="s">
        <v>260</v>
      </c>
      <c r="D260" s="288" t="s">
        <v>1</v>
      </c>
      <c r="E260" s="289" t="s">
        <v>1</v>
      </c>
      <c r="F260" s="290">
        <v>134.199</v>
      </c>
      <c r="G260" s="37"/>
      <c r="H260" s="43"/>
    </row>
    <row r="261" spans="1:8" s="2" customFormat="1" ht="16.8" customHeight="1">
      <c r="A261" s="37"/>
      <c r="B261" s="43"/>
      <c r="C261" s="291" t="s">
        <v>260</v>
      </c>
      <c r="D261" s="291" t="s">
        <v>261</v>
      </c>
      <c r="E261" s="16" t="s">
        <v>1</v>
      </c>
      <c r="F261" s="292">
        <v>134.199</v>
      </c>
      <c r="G261" s="37"/>
      <c r="H261" s="43"/>
    </row>
    <row r="262" spans="1:8" s="2" customFormat="1" ht="16.8" customHeight="1">
      <c r="A262" s="37"/>
      <c r="B262" s="43"/>
      <c r="C262" s="293" t="s">
        <v>1280</v>
      </c>
      <c r="D262" s="37"/>
      <c r="E262" s="37"/>
      <c r="F262" s="37"/>
      <c r="G262" s="37"/>
      <c r="H262" s="43"/>
    </row>
    <row r="263" spans="1:8" s="2" customFormat="1" ht="12">
      <c r="A263" s="37"/>
      <c r="B263" s="43"/>
      <c r="C263" s="291" t="s">
        <v>672</v>
      </c>
      <c r="D263" s="291" t="s">
        <v>673</v>
      </c>
      <c r="E263" s="16" t="s">
        <v>327</v>
      </c>
      <c r="F263" s="292">
        <v>590.157</v>
      </c>
      <c r="G263" s="37"/>
      <c r="H263" s="43"/>
    </row>
    <row r="264" spans="1:8" s="2" customFormat="1" ht="16.8" customHeight="1">
      <c r="A264" s="37"/>
      <c r="B264" s="43"/>
      <c r="C264" s="291" t="s">
        <v>686</v>
      </c>
      <c r="D264" s="291" t="s">
        <v>687</v>
      </c>
      <c r="E264" s="16" t="s">
        <v>327</v>
      </c>
      <c r="F264" s="292">
        <v>136.883</v>
      </c>
      <c r="G264" s="37"/>
      <c r="H264" s="43"/>
    </row>
    <row r="265" spans="1:8" s="2" customFormat="1" ht="16.8" customHeight="1">
      <c r="A265" s="37"/>
      <c r="B265" s="43"/>
      <c r="C265" s="287" t="s">
        <v>262</v>
      </c>
      <c r="D265" s="288" t="s">
        <v>1</v>
      </c>
      <c r="E265" s="289" t="s">
        <v>1</v>
      </c>
      <c r="F265" s="290">
        <v>51.917</v>
      </c>
      <c r="G265" s="37"/>
      <c r="H265" s="43"/>
    </row>
    <row r="266" spans="1:8" s="2" customFormat="1" ht="16.8" customHeight="1">
      <c r="A266" s="37"/>
      <c r="B266" s="43"/>
      <c r="C266" s="291" t="s">
        <v>262</v>
      </c>
      <c r="D266" s="291" t="s">
        <v>677</v>
      </c>
      <c r="E266" s="16" t="s">
        <v>1</v>
      </c>
      <c r="F266" s="292">
        <v>51.917</v>
      </c>
      <c r="G266" s="37"/>
      <c r="H266" s="43"/>
    </row>
    <row r="267" spans="1:8" s="2" customFormat="1" ht="16.8" customHeight="1">
      <c r="A267" s="37"/>
      <c r="B267" s="43"/>
      <c r="C267" s="293" t="s">
        <v>1280</v>
      </c>
      <c r="D267" s="37"/>
      <c r="E267" s="37"/>
      <c r="F267" s="37"/>
      <c r="G267" s="37"/>
      <c r="H267" s="43"/>
    </row>
    <row r="268" spans="1:8" s="2" customFormat="1" ht="12">
      <c r="A268" s="37"/>
      <c r="B268" s="43"/>
      <c r="C268" s="291" t="s">
        <v>672</v>
      </c>
      <c r="D268" s="291" t="s">
        <v>673</v>
      </c>
      <c r="E268" s="16" t="s">
        <v>327</v>
      </c>
      <c r="F268" s="292">
        <v>590.157</v>
      </c>
      <c r="G268" s="37"/>
      <c r="H268" s="43"/>
    </row>
    <row r="269" spans="1:8" s="2" customFormat="1" ht="16.8" customHeight="1">
      <c r="A269" s="37"/>
      <c r="B269" s="43"/>
      <c r="C269" s="291" t="s">
        <v>691</v>
      </c>
      <c r="D269" s="291" t="s">
        <v>692</v>
      </c>
      <c r="E269" s="16" t="s">
        <v>327</v>
      </c>
      <c r="F269" s="292">
        <v>52.955</v>
      </c>
      <c r="G269" s="37"/>
      <c r="H269" s="43"/>
    </row>
    <row r="270" spans="1:8" s="2" customFormat="1" ht="16.8" customHeight="1">
      <c r="A270" s="37"/>
      <c r="B270" s="43"/>
      <c r="C270" s="287" t="s">
        <v>258</v>
      </c>
      <c r="D270" s="288" t="s">
        <v>1</v>
      </c>
      <c r="E270" s="289" t="s">
        <v>1</v>
      </c>
      <c r="F270" s="290">
        <v>286.31</v>
      </c>
      <c r="G270" s="37"/>
      <c r="H270" s="43"/>
    </row>
    <row r="271" spans="1:8" s="2" customFormat="1" ht="16.8" customHeight="1">
      <c r="A271" s="37"/>
      <c r="B271" s="43"/>
      <c r="C271" s="291" t="s">
        <v>258</v>
      </c>
      <c r="D271" s="291" t="s">
        <v>676</v>
      </c>
      <c r="E271" s="16" t="s">
        <v>1</v>
      </c>
      <c r="F271" s="292">
        <v>286.31</v>
      </c>
      <c r="G271" s="37"/>
      <c r="H271" s="43"/>
    </row>
    <row r="272" spans="1:8" s="2" customFormat="1" ht="16.8" customHeight="1">
      <c r="A272" s="37"/>
      <c r="B272" s="43"/>
      <c r="C272" s="293" t="s">
        <v>1280</v>
      </c>
      <c r="D272" s="37"/>
      <c r="E272" s="37"/>
      <c r="F272" s="37"/>
      <c r="G272" s="37"/>
      <c r="H272" s="43"/>
    </row>
    <row r="273" spans="1:8" s="2" customFormat="1" ht="12">
      <c r="A273" s="37"/>
      <c r="B273" s="43"/>
      <c r="C273" s="291" t="s">
        <v>672</v>
      </c>
      <c r="D273" s="291" t="s">
        <v>673</v>
      </c>
      <c r="E273" s="16" t="s">
        <v>327</v>
      </c>
      <c r="F273" s="292">
        <v>590.157</v>
      </c>
      <c r="G273" s="37"/>
      <c r="H273" s="43"/>
    </row>
    <row r="274" spans="1:8" s="2" customFormat="1" ht="16.8" customHeight="1">
      <c r="A274" s="37"/>
      <c r="B274" s="43"/>
      <c r="C274" s="291" t="s">
        <v>681</v>
      </c>
      <c r="D274" s="291" t="s">
        <v>682</v>
      </c>
      <c r="E274" s="16" t="s">
        <v>327</v>
      </c>
      <c r="F274" s="292">
        <v>292.036</v>
      </c>
      <c r="G274" s="37"/>
      <c r="H274" s="43"/>
    </row>
    <row r="275" spans="1:8" s="2" customFormat="1" ht="16.8" customHeight="1">
      <c r="A275" s="37"/>
      <c r="B275" s="43"/>
      <c r="C275" s="287" t="s">
        <v>264</v>
      </c>
      <c r="D275" s="288" t="s">
        <v>1</v>
      </c>
      <c r="E275" s="289" t="s">
        <v>1</v>
      </c>
      <c r="F275" s="290">
        <v>75.01</v>
      </c>
      <c r="G275" s="37"/>
      <c r="H275" s="43"/>
    </row>
    <row r="276" spans="1:8" s="2" customFormat="1" ht="16.8" customHeight="1">
      <c r="A276" s="37"/>
      <c r="B276" s="43"/>
      <c r="C276" s="291" t="s">
        <v>264</v>
      </c>
      <c r="D276" s="291" t="s">
        <v>678</v>
      </c>
      <c r="E276" s="16" t="s">
        <v>1</v>
      </c>
      <c r="F276" s="292">
        <v>75.01</v>
      </c>
      <c r="G276" s="37"/>
      <c r="H276" s="43"/>
    </row>
    <row r="277" spans="1:8" s="2" customFormat="1" ht="16.8" customHeight="1">
      <c r="A277" s="37"/>
      <c r="B277" s="43"/>
      <c r="C277" s="293" t="s">
        <v>1280</v>
      </c>
      <c r="D277" s="37"/>
      <c r="E277" s="37"/>
      <c r="F277" s="37"/>
      <c r="G277" s="37"/>
      <c r="H277" s="43"/>
    </row>
    <row r="278" spans="1:8" s="2" customFormat="1" ht="12">
      <c r="A278" s="37"/>
      <c r="B278" s="43"/>
      <c r="C278" s="291" t="s">
        <v>672</v>
      </c>
      <c r="D278" s="291" t="s">
        <v>673</v>
      </c>
      <c r="E278" s="16" t="s">
        <v>327</v>
      </c>
      <c r="F278" s="292">
        <v>590.157</v>
      </c>
      <c r="G278" s="37"/>
      <c r="H278" s="43"/>
    </row>
    <row r="279" spans="1:8" s="2" customFormat="1" ht="16.8" customHeight="1">
      <c r="A279" s="37"/>
      <c r="B279" s="43"/>
      <c r="C279" s="291" t="s">
        <v>696</v>
      </c>
      <c r="D279" s="291" t="s">
        <v>697</v>
      </c>
      <c r="E279" s="16" t="s">
        <v>327</v>
      </c>
      <c r="F279" s="292">
        <v>76.51</v>
      </c>
      <c r="G279" s="37"/>
      <c r="H279" s="43"/>
    </row>
    <row r="280" spans="1:8" s="2" customFormat="1" ht="16.8" customHeight="1">
      <c r="A280" s="37"/>
      <c r="B280" s="43"/>
      <c r="C280" s="287" t="s">
        <v>266</v>
      </c>
      <c r="D280" s="288" t="s">
        <v>1</v>
      </c>
      <c r="E280" s="289" t="s">
        <v>1</v>
      </c>
      <c r="F280" s="290">
        <v>11</v>
      </c>
      <c r="G280" s="37"/>
      <c r="H280" s="43"/>
    </row>
    <row r="281" spans="1:8" s="2" customFormat="1" ht="16.8" customHeight="1">
      <c r="A281" s="37"/>
      <c r="B281" s="43"/>
      <c r="C281" s="291" t="s">
        <v>266</v>
      </c>
      <c r="D281" s="291" t="s">
        <v>267</v>
      </c>
      <c r="E281" s="16" t="s">
        <v>1</v>
      </c>
      <c r="F281" s="292">
        <v>11</v>
      </c>
      <c r="G281" s="37"/>
      <c r="H281" s="43"/>
    </row>
    <row r="282" spans="1:8" s="2" customFormat="1" ht="16.8" customHeight="1">
      <c r="A282" s="37"/>
      <c r="B282" s="43"/>
      <c r="C282" s="293" t="s">
        <v>1280</v>
      </c>
      <c r="D282" s="37"/>
      <c r="E282" s="37"/>
      <c r="F282" s="37"/>
      <c r="G282" s="37"/>
      <c r="H282" s="43"/>
    </row>
    <row r="283" spans="1:8" s="2" customFormat="1" ht="12">
      <c r="A283" s="37"/>
      <c r="B283" s="43"/>
      <c r="C283" s="291" t="s">
        <v>672</v>
      </c>
      <c r="D283" s="291" t="s">
        <v>673</v>
      </c>
      <c r="E283" s="16" t="s">
        <v>327</v>
      </c>
      <c r="F283" s="292">
        <v>590.157</v>
      </c>
      <c r="G283" s="37"/>
      <c r="H283" s="43"/>
    </row>
    <row r="284" spans="1:8" s="2" customFormat="1" ht="16.8" customHeight="1">
      <c r="A284" s="37"/>
      <c r="B284" s="43"/>
      <c r="C284" s="291" t="s">
        <v>701</v>
      </c>
      <c r="D284" s="291" t="s">
        <v>702</v>
      </c>
      <c r="E284" s="16" t="s">
        <v>327</v>
      </c>
      <c r="F284" s="292">
        <v>22.44</v>
      </c>
      <c r="G284" s="37"/>
      <c r="H284" s="43"/>
    </row>
    <row r="285" spans="1:8" s="2" customFormat="1" ht="16.8" customHeight="1">
      <c r="A285" s="37"/>
      <c r="B285" s="43"/>
      <c r="C285" s="287" t="s">
        <v>268</v>
      </c>
      <c r="D285" s="288" t="s">
        <v>1</v>
      </c>
      <c r="E285" s="289" t="s">
        <v>1</v>
      </c>
      <c r="F285" s="290">
        <v>11</v>
      </c>
      <c r="G285" s="37"/>
      <c r="H285" s="43"/>
    </row>
    <row r="286" spans="1:8" s="2" customFormat="1" ht="16.8" customHeight="1">
      <c r="A286" s="37"/>
      <c r="B286" s="43"/>
      <c r="C286" s="291" t="s">
        <v>268</v>
      </c>
      <c r="D286" s="291" t="s">
        <v>267</v>
      </c>
      <c r="E286" s="16" t="s">
        <v>1</v>
      </c>
      <c r="F286" s="292">
        <v>11</v>
      </c>
      <c r="G286" s="37"/>
      <c r="H286" s="43"/>
    </row>
    <row r="287" spans="1:8" s="2" customFormat="1" ht="16.8" customHeight="1">
      <c r="A287" s="37"/>
      <c r="B287" s="43"/>
      <c r="C287" s="293" t="s">
        <v>1280</v>
      </c>
      <c r="D287" s="37"/>
      <c r="E287" s="37"/>
      <c r="F287" s="37"/>
      <c r="G287" s="37"/>
      <c r="H287" s="43"/>
    </row>
    <row r="288" spans="1:8" s="2" customFormat="1" ht="12">
      <c r="A288" s="37"/>
      <c r="B288" s="43"/>
      <c r="C288" s="291" t="s">
        <v>672</v>
      </c>
      <c r="D288" s="291" t="s">
        <v>673</v>
      </c>
      <c r="E288" s="16" t="s">
        <v>327</v>
      </c>
      <c r="F288" s="292">
        <v>590.157</v>
      </c>
      <c r="G288" s="37"/>
      <c r="H288" s="43"/>
    </row>
    <row r="289" spans="1:8" s="2" customFormat="1" ht="16.8" customHeight="1">
      <c r="A289" s="37"/>
      <c r="B289" s="43"/>
      <c r="C289" s="291" t="s">
        <v>701</v>
      </c>
      <c r="D289" s="291" t="s">
        <v>702</v>
      </c>
      <c r="E289" s="16" t="s">
        <v>327</v>
      </c>
      <c r="F289" s="292">
        <v>22.44</v>
      </c>
      <c r="G289" s="37"/>
      <c r="H289" s="43"/>
    </row>
    <row r="290" spans="1:8" s="2" customFormat="1" ht="16.8" customHeight="1">
      <c r="A290" s="37"/>
      <c r="B290" s="43"/>
      <c r="C290" s="287" t="s">
        <v>271</v>
      </c>
      <c r="D290" s="288" t="s">
        <v>1</v>
      </c>
      <c r="E290" s="289" t="s">
        <v>1</v>
      </c>
      <c r="F290" s="290">
        <v>13.933</v>
      </c>
      <c r="G290" s="37"/>
      <c r="H290" s="43"/>
    </row>
    <row r="291" spans="1:8" s="2" customFormat="1" ht="16.8" customHeight="1">
      <c r="A291" s="37"/>
      <c r="B291" s="43"/>
      <c r="C291" s="291" t="s">
        <v>271</v>
      </c>
      <c r="D291" s="291" t="s">
        <v>272</v>
      </c>
      <c r="E291" s="16" t="s">
        <v>1</v>
      </c>
      <c r="F291" s="292">
        <v>13.933</v>
      </c>
      <c r="G291" s="37"/>
      <c r="H291" s="43"/>
    </row>
    <row r="292" spans="1:8" s="2" customFormat="1" ht="16.8" customHeight="1">
      <c r="A292" s="37"/>
      <c r="B292" s="43"/>
      <c r="C292" s="293" t="s">
        <v>1280</v>
      </c>
      <c r="D292" s="37"/>
      <c r="E292" s="37"/>
      <c r="F292" s="37"/>
      <c r="G292" s="37"/>
      <c r="H292" s="43"/>
    </row>
    <row r="293" spans="1:8" s="2" customFormat="1" ht="12">
      <c r="A293" s="37"/>
      <c r="B293" s="43"/>
      <c r="C293" s="291" t="s">
        <v>672</v>
      </c>
      <c r="D293" s="291" t="s">
        <v>673</v>
      </c>
      <c r="E293" s="16" t="s">
        <v>327</v>
      </c>
      <c r="F293" s="292">
        <v>590.157</v>
      </c>
      <c r="G293" s="37"/>
      <c r="H293" s="43"/>
    </row>
    <row r="294" spans="1:8" s="2" customFormat="1" ht="16.8" customHeight="1">
      <c r="A294" s="37"/>
      <c r="B294" s="43"/>
      <c r="C294" s="291" t="s">
        <v>712</v>
      </c>
      <c r="D294" s="291" t="s">
        <v>713</v>
      </c>
      <c r="E294" s="16" t="s">
        <v>163</v>
      </c>
      <c r="F294" s="292">
        <v>18.104</v>
      </c>
      <c r="G294" s="37"/>
      <c r="H294" s="43"/>
    </row>
    <row r="295" spans="1:8" s="2" customFormat="1" ht="16.8" customHeight="1">
      <c r="A295" s="37"/>
      <c r="B295" s="43"/>
      <c r="C295" s="287" t="s">
        <v>269</v>
      </c>
      <c r="D295" s="288" t="s">
        <v>1</v>
      </c>
      <c r="E295" s="289" t="s">
        <v>1</v>
      </c>
      <c r="F295" s="290">
        <v>5.588</v>
      </c>
      <c r="G295" s="37"/>
      <c r="H295" s="43"/>
    </row>
    <row r="296" spans="1:8" s="2" customFormat="1" ht="16.8" customHeight="1">
      <c r="A296" s="37"/>
      <c r="B296" s="43"/>
      <c r="C296" s="291" t="s">
        <v>269</v>
      </c>
      <c r="D296" s="291" t="s">
        <v>270</v>
      </c>
      <c r="E296" s="16" t="s">
        <v>1</v>
      </c>
      <c r="F296" s="292">
        <v>5.588</v>
      </c>
      <c r="G296" s="37"/>
      <c r="H296" s="43"/>
    </row>
    <row r="297" spans="1:8" s="2" customFormat="1" ht="16.8" customHeight="1">
      <c r="A297" s="37"/>
      <c r="B297" s="43"/>
      <c r="C297" s="293" t="s">
        <v>1280</v>
      </c>
      <c r="D297" s="37"/>
      <c r="E297" s="37"/>
      <c r="F297" s="37"/>
      <c r="G297" s="37"/>
      <c r="H297" s="43"/>
    </row>
    <row r="298" spans="1:8" s="2" customFormat="1" ht="12">
      <c r="A298" s="37"/>
      <c r="B298" s="43"/>
      <c r="C298" s="291" t="s">
        <v>672</v>
      </c>
      <c r="D298" s="291" t="s">
        <v>673</v>
      </c>
      <c r="E298" s="16" t="s">
        <v>327</v>
      </c>
      <c r="F298" s="292">
        <v>590.157</v>
      </c>
      <c r="G298" s="37"/>
      <c r="H298" s="43"/>
    </row>
    <row r="299" spans="1:8" s="2" customFormat="1" ht="16.8" customHeight="1">
      <c r="A299" s="37"/>
      <c r="B299" s="43"/>
      <c r="C299" s="291" t="s">
        <v>706</v>
      </c>
      <c r="D299" s="291" t="s">
        <v>707</v>
      </c>
      <c r="E299" s="16" t="s">
        <v>163</v>
      </c>
      <c r="F299" s="292">
        <v>7.261</v>
      </c>
      <c r="G299" s="37"/>
      <c r="H299" s="43"/>
    </row>
    <row r="300" spans="1:8" s="2" customFormat="1" ht="16.8" customHeight="1">
      <c r="A300" s="37"/>
      <c r="B300" s="43"/>
      <c r="C300" s="287" t="s">
        <v>273</v>
      </c>
      <c r="D300" s="288" t="s">
        <v>1</v>
      </c>
      <c r="E300" s="289" t="s">
        <v>1</v>
      </c>
      <c r="F300" s="290">
        <v>1.2</v>
      </c>
      <c r="G300" s="37"/>
      <c r="H300" s="43"/>
    </row>
    <row r="301" spans="1:8" s="2" customFormat="1" ht="16.8" customHeight="1">
      <c r="A301" s="37"/>
      <c r="B301" s="43"/>
      <c r="C301" s="291" t="s">
        <v>273</v>
      </c>
      <c r="D301" s="291" t="s">
        <v>679</v>
      </c>
      <c r="E301" s="16" t="s">
        <v>1</v>
      </c>
      <c r="F301" s="292">
        <v>1.2</v>
      </c>
      <c r="G301" s="37"/>
      <c r="H301" s="43"/>
    </row>
    <row r="302" spans="1:8" s="2" customFormat="1" ht="16.8" customHeight="1">
      <c r="A302" s="37"/>
      <c r="B302" s="43"/>
      <c r="C302" s="293" t="s">
        <v>1280</v>
      </c>
      <c r="D302" s="37"/>
      <c r="E302" s="37"/>
      <c r="F302" s="37"/>
      <c r="G302" s="37"/>
      <c r="H302" s="43"/>
    </row>
    <row r="303" spans="1:8" s="2" customFormat="1" ht="12">
      <c r="A303" s="37"/>
      <c r="B303" s="43"/>
      <c r="C303" s="291" t="s">
        <v>672</v>
      </c>
      <c r="D303" s="291" t="s">
        <v>673</v>
      </c>
      <c r="E303" s="16" t="s">
        <v>327</v>
      </c>
      <c r="F303" s="292">
        <v>590.157</v>
      </c>
      <c r="G303" s="37"/>
      <c r="H303" s="43"/>
    </row>
    <row r="304" spans="1:8" s="2" customFormat="1" ht="16.8" customHeight="1">
      <c r="A304" s="37"/>
      <c r="B304" s="43"/>
      <c r="C304" s="291" t="s">
        <v>717</v>
      </c>
      <c r="D304" s="291" t="s">
        <v>718</v>
      </c>
      <c r="E304" s="16" t="s">
        <v>163</v>
      </c>
      <c r="F304" s="292">
        <v>4.08</v>
      </c>
      <c r="G304" s="37"/>
      <c r="H304" s="43"/>
    </row>
    <row r="305" spans="1:8" s="2" customFormat="1" ht="16.8" customHeight="1">
      <c r="A305" s="37"/>
      <c r="B305" s="43"/>
      <c r="C305" s="287" t="s">
        <v>215</v>
      </c>
      <c r="D305" s="288" t="s">
        <v>1</v>
      </c>
      <c r="E305" s="289" t="s">
        <v>1</v>
      </c>
      <c r="F305" s="290">
        <v>235.868</v>
      </c>
      <c r="G305" s="37"/>
      <c r="H305" s="43"/>
    </row>
    <row r="306" spans="1:8" s="2" customFormat="1" ht="12">
      <c r="A306" s="37"/>
      <c r="B306" s="43"/>
      <c r="C306" s="291" t="s">
        <v>215</v>
      </c>
      <c r="D306" s="291" t="s">
        <v>340</v>
      </c>
      <c r="E306" s="16" t="s">
        <v>1</v>
      </c>
      <c r="F306" s="292">
        <v>235.868</v>
      </c>
      <c r="G306" s="37"/>
      <c r="H306" s="43"/>
    </row>
    <row r="307" spans="1:8" s="2" customFormat="1" ht="16.8" customHeight="1">
      <c r="A307" s="37"/>
      <c r="B307" s="43"/>
      <c r="C307" s="293" t="s">
        <v>1280</v>
      </c>
      <c r="D307" s="37"/>
      <c r="E307" s="37"/>
      <c r="F307" s="37"/>
      <c r="G307" s="37"/>
      <c r="H307" s="43"/>
    </row>
    <row r="308" spans="1:8" s="2" customFormat="1" ht="12">
      <c r="A308" s="37"/>
      <c r="B308" s="43"/>
      <c r="C308" s="291" t="s">
        <v>335</v>
      </c>
      <c r="D308" s="291" t="s">
        <v>336</v>
      </c>
      <c r="E308" s="16" t="s">
        <v>337</v>
      </c>
      <c r="F308" s="292">
        <v>235.868</v>
      </c>
      <c r="G308" s="37"/>
      <c r="H308" s="43"/>
    </row>
    <row r="309" spans="1:8" s="2" customFormat="1" ht="12">
      <c r="A309" s="37"/>
      <c r="B309" s="43"/>
      <c r="C309" s="291" t="s">
        <v>347</v>
      </c>
      <c r="D309" s="291" t="s">
        <v>348</v>
      </c>
      <c r="E309" s="16" t="s">
        <v>337</v>
      </c>
      <c r="F309" s="292">
        <v>260.984</v>
      </c>
      <c r="G309" s="37"/>
      <c r="H309" s="43"/>
    </row>
    <row r="310" spans="1:8" s="2" customFormat="1" ht="16.8" customHeight="1">
      <c r="A310" s="37"/>
      <c r="B310" s="43"/>
      <c r="C310" s="287" t="s">
        <v>213</v>
      </c>
      <c r="D310" s="288" t="s">
        <v>1</v>
      </c>
      <c r="E310" s="289" t="s">
        <v>1</v>
      </c>
      <c r="F310" s="290">
        <v>260.984</v>
      </c>
      <c r="G310" s="37"/>
      <c r="H310" s="43"/>
    </row>
    <row r="311" spans="1:8" s="2" customFormat="1" ht="16.8" customHeight="1">
      <c r="A311" s="37"/>
      <c r="B311" s="43"/>
      <c r="C311" s="291" t="s">
        <v>213</v>
      </c>
      <c r="D311" s="291" t="s">
        <v>351</v>
      </c>
      <c r="E311" s="16" t="s">
        <v>1</v>
      </c>
      <c r="F311" s="292">
        <v>260.984</v>
      </c>
      <c r="G311" s="37"/>
      <c r="H311" s="43"/>
    </row>
    <row r="312" spans="1:8" s="2" customFormat="1" ht="16.8" customHeight="1">
      <c r="A312" s="37"/>
      <c r="B312" s="43"/>
      <c r="C312" s="293" t="s">
        <v>1280</v>
      </c>
      <c r="D312" s="37"/>
      <c r="E312" s="37"/>
      <c r="F312" s="37"/>
      <c r="G312" s="37"/>
      <c r="H312" s="43"/>
    </row>
    <row r="313" spans="1:8" s="2" customFormat="1" ht="12">
      <c r="A313" s="37"/>
      <c r="B313" s="43"/>
      <c r="C313" s="291" t="s">
        <v>347</v>
      </c>
      <c r="D313" s="291" t="s">
        <v>348</v>
      </c>
      <c r="E313" s="16" t="s">
        <v>337</v>
      </c>
      <c r="F313" s="292">
        <v>260.984</v>
      </c>
      <c r="G313" s="37"/>
      <c r="H313" s="43"/>
    </row>
    <row r="314" spans="1:8" s="2" customFormat="1" ht="12">
      <c r="A314" s="37"/>
      <c r="B314" s="43"/>
      <c r="C314" s="291" t="s">
        <v>353</v>
      </c>
      <c r="D314" s="291" t="s">
        <v>354</v>
      </c>
      <c r="E314" s="16" t="s">
        <v>337</v>
      </c>
      <c r="F314" s="292">
        <v>260.984</v>
      </c>
      <c r="G314" s="37"/>
      <c r="H314" s="43"/>
    </row>
    <row r="315" spans="1:8" s="2" customFormat="1" ht="12">
      <c r="A315" s="37"/>
      <c r="B315" s="43"/>
      <c r="C315" s="291" t="s">
        <v>797</v>
      </c>
      <c r="D315" s="291" t="s">
        <v>798</v>
      </c>
      <c r="E315" s="16" t="s">
        <v>793</v>
      </c>
      <c r="F315" s="292">
        <v>1278.893</v>
      </c>
      <c r="G315" s="37"/>
      <c r="H315" s="43"/>
    </row>
    <row r="316" spans="1:8" s="2" customFormat="1" ht="16.8" customHeight="1">
      <c r="A316" s="37"/>
      <c r="B316" s="43"/>
      <c r="C316" s="287" t="s">
        <v>600</v>
      </c>
      <c r="D316" s="288" t="s">
        <v>1</v>
      </c>
      <c r="E316" s="289" t="s">
        <v>1</v>
      </c>
      <c r="F316" s="290">
        <v>1</v>
      </c>
      <c r="G316" s="37"/>
      <c r="H316" s="43"/>
    </row>
    <row r="317" spans="1:8" s="2" customFormat="1" ht="16.8" customHeight="1">
      <c r="A317" s="37"/>
      <c r="B317" s="43"/>
      <c r="C317" s="291" t="s">
        <v>600</v>
      </c>
      <c r="D317" s="291" t="s">
        <v>87</v>
      </c>
      <c r="E317" s="16" t="s">
        <v>1</v>
      </c>
      <c r="F317" s="292">
        <v>1</v>
      </c>
      <c r="G317" s="37"/>
      <c r="H317" s="43"/>
    </row>
    <row r="318" spans="1:8" s="2" customFormat="1" ht="16.8" customHeight="1">
      <c r="A318" s="37"/>
      <c r="B318" s="43"/>
      <c r="C318" s="287" t="s">
        <v>595</v>
      </c>
      <c r="D318" s="288" t="s">
        <v>1</v>
      </c>
      <c r="E318" s="289" t="s">
        <v>1</v>
      </c>
      <c r="F318" s="290">
        <v>1</v>
      </c>
      <c r="G318" s="37"/>
      <c r="H318" s="43"/>
    </row>
    <row r="319" spans="1:8" s="2" customFormat="1" ht="16.8" customHeight="1">
      <c r="A319" s="37"/>
      <c r="B319" s="43"/>
      <c r="C319" s="291" t="s">
        <v>595</v>
      </c>
      <c r="D319" s="291" t="s">
        <v>87</v>
      </c>
      <c r="E319" s="16" t="s">
        <v>1</v>
      </c>
      <c r="F319" s="292">
        <v>1</v>
      </c>
      <c r="G319" s="37"/>
      <c r="H319" s="43"/>
    </row>
    <row r="320" spans="1:8" s="2" customFormat="1" ht="16.8" customHeight="1">
      <c r="A320" s="37"/>
      <c r="B320" s="43"/>
      <c r="C320" s="287" t="s">
        <v>203</v>
      </c>
      <c r="D320" s="288" t="s">
        <v>1</v>
      </c>
      <c r="E320" s="289" t="s">
        <v>1</v>
      </c>
      <c r="F320" s="290">
        <v>25</v>
      </c>
      <c r="G320" s="37"/>
      <c r="H320" s="43"/>
    </row>
    <row r="321" spans="1:8" s="2" customFormat="1" ht="16.8" customHeight="1">
      <c r="A321" s="37"/>
      <c r="B321" s="43"/>
      <c r="C321" s="291" t="s">
        <v>203</v>
      </c>
      <c r="D321" s="291" t="s">
        <v>500</v>
      </c>
      <c r="E321" s="16" t="s">
        <v>1</v>
      </c>
      <c r="F321" s="292">
        <v>25</v>
      </c>
      <c r="G321" s="37"/>
      <c r="H321" s="43"/>
    </row>
    <row r="322" spans="1:8" s="2" customFormat="1" ht="16.8" customHeight="1">
      <c r="A322" s="37"/>
      <c r="B322" s="43"/>
      <c r="C322" s="293" t="s">
        <v>1280</v>
      </c>
      <c r="D322" s="37"/>
      <c r="E322" s="37"/>
      <c r="F322" s="37"/>
      <c r="G322" s="37"/>
      <c r="H322" s="43"/>
    </row>
    <row r="323" spans="1:8" s="2" customFormat="1" ht="16.8" customHeight="1">
      <c r="A323" s="37"/>
      <c r="B323" s="43"/>
      <c r="C323" s="291" t="s">
        <v>496</v>
      </c>
      <c r="D323" s="291" t="s">
        <v>497</v>
      </c>
      <c r="E323" s="16" t="s">
        <v>327</v>
      </c>
      <c r="F323" s="292">
        <v>25</v>
      </c>
      <c r="G323" s="37"/>
      <c r="H323" s="43"/>
    </row>
    <row r="324" spans="1:8" s="2" customFormat="1" ht="12">
      <c r="A324" s="37"/>
      <c r="B324" s="43"/>
      <c r="C324" s="291" t="s">
        <v>342</v>
      </c>
      <c r="D324" s="291" t="s">
        <v>343</v>
      </c>
      <c r="E324" s="16" t="s">
        <v>337</v>
      </c>
      <c r="F324" s="292">
        <v>44.8</v>
      </c>
      <c r="G324" s="37"/>
      <c r="H324" s="43"/>
    </row>
    <row r="325" spans="1:8" s="2" customFormat="1" ht="16.8" customHeight="1">
      <c r="A325" s="37"/>
      <c r="B325" s="43"/>
      <c r="C325" s="291" t="s">
        <v>378</v>
      </c>
      <c r="D325" s="291" t="s">
        <v>379</v>
      </c>
      <c r="E325" s="16" t="s">
        <v>337</v>
      </c>
      <c r="F325" s="292">
        <v>2</v>
      </c>
      <c r="G325" s="37"/>
      <c r="H325" s="43"/>
    </row>
    <row r="326" spans="1:8" s="2" customFormat="1" ht="16.8" customHeight="1">
      <c r="A326" s="37"/>
      <c r="B326" s="43"/>
      <c r="C326" s="291" t="s">
        <v>581</v>
      </c>
      <c r="D326" s="291" t="s">
        <v>582</v>
      </c>
      <c r="E326" s="16" t="s">
        <v>337</v>
      </c>
      <c r="F326" s="292">
        <v>19.66</v>
      </c>
      <c r="G326" s="37"/>
      <c r="H326" s="43"/>
    </row>
    <row r="327" spans="1:8" s="2" customFormat="1" ht="16.8" customHeight="1">
      <c r="A327" s="37"/>
      <c r="B327" s="43"/>
      <c r="C327" s="287" t="s">
        <v>246</v>
      </c>
      <c r="D327" s="288" t="s">
        <v>1</v>
      </c>
      <c r="E327" s="289" t="s">
        <v>1</v>
      </c>
      <c r="F327" s="290">
        <v>60.653</v>
      </c>
      <c r="G327" s="37"/>
      <c r="H327" s="43"/>
    </row>
    <row r="328" spans="1:8" s="2" customFormat="1" ht="16.8" customHeight="1">
      <c r="A328" s="37"/>
      <c r="B328" s="43"/>
      <c r="C328" s="291" t="s">
        <v>246</v>
      </c>
      <c r="D328" s="291" t="s">
        <v>758</v>
      </c>
      <c r="E328" s="16" t="s">
        <v>1</v>
      </c>
      <c r="F328" s="292">
        <v>60.653</v>
      </c>
      <c r="G328" s="37"/>
      <c r="H328" s="43"/>
    </row>
    <row r="329" spans="1:8" s="2" customFormat="1" ht="16.8" customHeight="1">
      <c r="A329" s="37"/>
      <c r="B329" s="43"/>
      <c r="C329" s="293" t="s">
        <v>1280</v>
      </c>
      <c r="D329" s="37"/>
      <c r="E329" s="37"/>
      <c r="F329" s="37"/>
      <c r="G329" s="37"/>
      <c r="H329" s="43"/>
    </row>
    <row r="330" spans="1:8" s="2" customFormat="1" ht="16.8" customHeight="1">
      <c r="A330" s="37"/>
      <c r="B330" s="43"/>
      <c r="C330" s="291" t="s">
        <v>754</v>
      </c>
      <c r="D330" s="291" t="s">
        <v>755</v>
      </c>
      <c r="E330" s="16" t="s">
        <v>327</v>
      </c>
      <c r="F330" s="292">
        <v>60.653</v>
      </c>
      <c r="G330" s="37"/>
      <c r="H330" s="43"/>
    </row>
    <row r="331" spans="1:8" s="2" customFormat="1" ht="16.8" customHeight="1">
      <c r="A331" s="37"/>
      <c r="B331" s="43"/>
      <c r="C331" s="291" t="s">
        <v>738</v>
      </c>
      <c r="D331" s="291" t="s">
        <v>739</v>
      </c>
      <c r="E331" s="16" t="s">
        <v>327</v>
      </c>
      <c r="F331" s="292">
        <v>60.653</v>
      </c>
      <c r="G331" s="37"/>
      <c r="H331" s="43"/>
    </row>
    <row r="332" spans="1:8" s="2" customFormat="1" ht="16.8" customHeight="1">
      <c r="A332" s="37"/>
      <c r="B332" s="43"/>
      <c r="C332" s="291" t="s">
        <v>743</v>
      </c>
      <c r="D332" s="291" t="s">
        <v>744</v>
      </c>
      <c r="E332" s="16" t="s">
        <v>327</v>
      </c>
      <c r="F332" s="292">
        <v>60.653</v>
      </c>
      <c r="G332" s="37"/>
      <c r="H332" s="43"/>
    </row>
    <row r="333" spans="1:8" s="2" customFormat="1" ht="16.8" customHeight="1">
      <c r="A333" s="37"/>
      <c r="B333" s="43"/>
      <c r="C333" s="287" t="s">
        <v>207</v>
      </c>
      <c r="D333" s="288" t="s">
        <v>1</v>
      </c>
      <c r="E333" s="289" t="s">
        <v>1</v>
      </c>
      <c r="F333" s="290">
        <v>44.8</v>
      </c>
      <c r="G333" s="37"/>
      <c r="H333" s="43"/>
    </row>
    <row r="334" spans="1:8" s="2" customFormat="1" ht="16.8" customHeight="1">
      <c r="A334" s="37"/>
      <c r="B334" s="43"/>
      <c r="C334" s="291" t="s">
        <v>207</v>
      </c>
      <c r="D334" s="291" t="s">
        <v>346</v>
      </c>
      <c r="E334" s="16" t="s">
        <v>1</v>
      </c>
      <c r="F334" s="292">
        <v>44.8</v>
      </c>
      <c r="G334" s="37"/>
      <c r="H334" s="43"/>
    </row>
    <row r="335" spans="1:8" s="2" customFormat="1" ht="16.8" customHeight="1">
      <c r="A335" s="37"/>
      <c r="B335" s="43"/>
      <c r="C335" s="293" t="s">
        <v>1280</v>
      </c>
      <c r="D335" s="37"/>
      <c r="E335" s="37"/>
      <c r="F335" s="37"/>
      <c r="G335" s="37"/>
      <c r="H335" s="43"/>
    </row>
    <row r="336" spans="1:8" s="2" customFormat="1" ht="12">
      <c r="A336" s="37"/>
      <c r="B336" s="43"/>
      <c r="C336" s="291" t="s">
        <v>342</v>
      </c>
      <c r="D336" s="291" t="s">
        <v>343</v>
      </c>
      <c r="E336" s="16" t="s">
        <v>337</v>
      </c>
      <c r="F336" s="292">
        <v>44.8</v>
      </c>
      <c r="G336" s="37"/>
      <c r="H336" s="43"/>
    </row>
    <row r="337" spans="1:8" s="2" customFormat="1" ht="12">
      <c r="A337" s="37"/>
      <c r="B337" s="43"/>
      <c r="C337" s="291" t="s">
        <v>347</v>
      </c>
      <c r="D337" s="291" t="s">
        <v>348</v>
      </c>
      <c r="E337" s="16" t="s">
        <v>337</v>
      </c>
      <c r="F337" s="292">
        <v>260.984</v>
      </c>
      <c r="G337" s="37"/>
      <c r="H337" s="43"/>
    </row>
    <row r="338" spans="1:8" s="2" customFormat="1" ht="16.8" customHeight="1">
      <c r="A338" s="37"/>
      <c r="B338" s="43"/>
      <c r="C338" s="291" t="s">
        <v>359</v>
      </c>
      <c r="D338" s="291" t="s">
        <v>360</v>
      </c>
      <c r="E338" s="16" t="s">
        <v>337</v>
      </c>
      <c r="F338" s="292">
        <v>19.684</v>
      </c>
      <c r="G338" s="37"/>
      <c r="H338" s="43"/>
    </row>
    <row r="339" spans="1:8" s="2" customFormat="1" ht="16.8" customHeight="1">
      <c r="A339" s="37"/>
      <c r="B339" s="43"/>
      <c r="C339" s="287" t="s">
        <v>407</v>
      </c>
      <c r="D339" s="288" t="s">
        <v>1</v>
      </c>
      <c r="E339" s="289" t="s">
        <v>1</v>
      </c>
      <c r="F339" s="290">
        <v>37.114</v>
      </c>
      <c r="G339" s="37"/>
      <c r="H339" s="43"/>
    </row>
    <row r="340" spans="1:8" s="2" customFormat="1" ht="16.8" customHeight="1">
      <c r="A340" s="37"/>
      <c r="B340" s="43"/>
      <c r="C340" s="291" t="s">
        <v>407</v>
      </c>
      <c r="D340" s="291" t="s">
        <v>408</v>
      </c>
      <c r="E340" s="16" t="s">
        <v>1</v>
      </c>
      <c r="F340" s="292">
        <v>37.114</v>
      </c>
      <c r="G340" s="37"/>
      <c r="H340" s="43"/>
    </row>
    <row r="341" spans="1:8" s="2" customFormat="1" ht="16.8" customHeight="1">
      <c r="A341" s="37"/>
      <c r="B341" s="43"/>
      <c r="C341" s="287" t="s">
        <v>409</v>
      </c>
      <c r="D341" s="288" t="s">
        <v>1</v>
      </c>
      <c r="E341" s="289" t="s">
        <v>1</v>
      </c>
      <c r="F341" s="290">
        <v>136.561</v>
      </c>
      <c r="G341" s="37"/>
      <c r="H341" s="43"/>
    </row>
    <row r="342" spans="1:8" s="2" customFormat="1" ht="16.8" customHeight="1">
      <c r="A342" s="37"/>
      <c r="B342" s="43"/>
      <c r="C342" s="291" t="s">
        <v>409</v>
      </c>
      <c r="D342" s="291" t="s">
        <v>410</v>
      </c>
      <c r="E342" s="16" t="s">
        <v>1</v>
      </c>
      <c r="F342" s="292">
        <v>136.561</v>
      </c>
      <c r="G342" s="37"/>
      <c r="H342" s="43"/>
    </row>
    <row r="343" spans="1:8" s="2" customFormat="1" ht="16.8" customHeight="1">
      <c r="A343" s="37"/>
      <c r="B343" s="43"/>
      <c r="C343" s="287" t="s">
        <v>242</v>
      </c>
      <c r="D343" s="288" t="s">
        <v>1</v>
      </c>
      <c r="E343" s="289" t="s">
        <v>1</v>
      </c>
      <c r="F343" s="290">
        <v>23.762</v>
      </c>
      <c r="G343" s="37"/>
      <c r="H343" s="43"/>
    </row>
    <row r="344" spans="1:8" s="2" customFormat="1" ht="16.8" customHeight="1">
      <c r="A344" s="37"/>
      <c r="B344" s="43"/>
      <c r="C344" s="291" t="s">
        <v>242</v>
      </c>
      <c r="D344" s="291" t="s">
        <v>420</v>
      </c>
      <c r="E344" s="16" t="s">
        <v>1</v>
      </c>
      <c r="F344" s="292">
        <v>23.762</v>
      </c>
      <c r="G344" s="37"/>
      <c r="H344" s="43"/>
    </row>
    <row r="345" spans="1:8" s="2" customFormat="1" ht="16.8" customHeight="1">
      <c r="A345" s="37"/>
      <c r="B345" s="43"/>
      <c r="C345" s="293" t="s">
        <v>1280</v>
      </c>
      <c r="D345" s="37"/>
      <c r="E345" s="37"/>
      <c r="F345" s="37"/>
      <c r="G345" s="37"/>
      <c r="H345" s="43"/>
    </row>
    <row r="346" spans="1:8" s="2" customFormat="1" ht="16.8" customHeight="1">
      <c r="A346" s="37"/>
      <c r="B346" s="43"/>
      <c r="C346" s="291" t="s">
        <v>416</v>
      </c>
      <c r="D346" s="291" t="s">
        <v>417</v>
      </c>
      <c r="E346" s="16" t="s">
        <v>295</v>
      </c>
      <c r="F346" s="292">
        <v>23.762</v>
      </c>
      <c r="G346" s="37"/>
      <c r="H346" s="43"/>
    </row>
    <row r="347" spans="1:8" s="2" customFormat="1" ht="16.8" customHeight="1">
      <c r="A347" s="37"/>
      <c r="B347" s="43"/>
      <c r="C347" s="291" t="s">
        <v>385</v>
      </c>
      <c r="D347" s="291" t="s">
        <v>386</v>
      </c>
      <c r="E347" s="16" t="s">
        <v>295</v>
      </c>
      <c r="F347" s="292">
        <v>553.37</v>
      </c>
      <c r="G347" s="37"/>
      <c r="H347" s="43"/>
    </row>
    <row r="348" spans="1:8" s="2" customFormat="1" ht="16.8" customHeight="1">
      <c r="A348" s="37"/>
      <c r="B348" s="43"/>
      <c r="C348" s="287" t="s">
        <v>244</v>
      </c>
      <c r="D348" s="288" t="s">
        <v>1</v>
      </c>
      <c r="E348" s="289" t="s">
        <v>1</v>
      </c>
      <c r="F348" s="290">
        <v>173.675</v>
      </c>
      <c r="G348" s="37"/>
      <c r="H348" s="43"/>
    </row>
    <row r="349" spans="1:8" s="2" customFormat="1" ht="16.8" customHeight="1">
      <c r="A349" s="37"/>
      <c r="B349" s="43"/>
      <c r="C349" s="291" t="s">
        <v>407</v>
      </c>
      <c r="D349" s="291" t="s">
        <v>408</v>
      </c>
      <c r="E349" s="16" t="s">
        <v>1</v>
      </c>
      <c r="F349" s="292">
        <v>37.114</v>
      </c>
      <c r="G349" s="37"/>
      <c r="H349" s="43"/>
    </row>
    <row r="350" spans="1:8" s="2" customFormat="1" ht="16.8" customHeight="1">
      <c r="A350" s="37"/>
      <c r="B350" s="43"/>
      <c r="C350" s="291" t="s">
        <v>409</v>
      </c>
      <c r="D350" s="291" t="s">
        <v>410</v>
      </c>
      <c r="E350" s="16" t="s">
        <v>1</v>
      </c>
      <c r="F350" s="292">
        <v>136.561</v>
      </c>
      <c r="G350" s="37"/>
      <c r="H350" s="43"/>
    </row>
    <row r="351" spans="1:8" s="2" customFormat="1" ht="16.8" customHeight="1">
      <c r="A351" s="37"/>
      <c r="B351" s="43"/>
      <c r="C351" s="291" t="s">
        <v>244</v>
      </c>
      <c r="D351" s="291" t="s">
        <v>170</v>
      </c>
      <c r="E351" s="16" t="s">
        <v>1</v>
      </c>
      <c r="F351" s="292">
        <v>173.675</v>
      </c>
      <c r="G351" s="37"/>
      <c r="H351" s="43"/>
    </row>
    <row r="352" spans="1:8" s="2" customFormat="1" ht="16.8" customHeight="1">
      <c r="A352" s="37"/>
      <c r="B352" s="43"/>
      <c r="C352" s="293" t="s">
        <v>1280</v>
      </c>
      <c r="D352" s="37"/>
      <c r="E352" s="37"/>
      <c r="F352" s="37"/>
      <c r="G352" s="37"/>
      <c r="H352" s="43"/>
    </row>
    <row r="353" spans="1:8" s="2" customFormat="1" ht="16.8" customHeight="1">
      <c r="A353" s="37"/>
      <c r="B353" s="43"/>
      <c r="C353" s="291" t="s">
        <v>403</v>
      </c>
      <c r="D353" s="291" t="s">
        <v>404</v>
      </c>
      <c r="E353" s="16" t="s">
        <v>295</v>
      </c>
      <c r="F353" s="292">
        <v>173.675</v>
      </c>
      <c r="G353" s="37"/>
      <c r="H353" s="43"/>
    </row>
    <row r="354" spans="1:8" s="2" customFormat="1" ht="16.8" customHeight="1">
      <c r="A354" s="37"/>
      <c r="B354" s="43"/>
      <c r="C354" s="291" t="s">
        <v>385</v>
      </c>
      <c r="D354" s="291" t="s">
        <v>386</v>
      </c>
      <c r="E354" s="16" t="s">
        <v>295</v>
      </c>
      <c r="F354" s="292">
        <v>553.37</v>
      </c>
      <c r="G354" s="37"/>
      <c r="H354" s="43"/>
    </row>
    <row r="355" spans="1:8" s="2" customFormat="1" ht="16.8" customHeight="1">
      <c r="A355" s="37"/>
      <c r="B355" s="43"/>
      <c r="C355" s="287" t="s">
        <v>279</v>
      </c>
      <c r="D355" s="288" t="s">
        <v>1</v>
      </c>
      <c r="E355" s="289" t="s">
        <v>1</v>
      </c>
      <c r="F355" s="290">
        <v>30</v>
      </c>
      <c r="G355" s="37"/>
      <c r="H355" s="43"/>
    </row>
    <row r="356" spans="1:8" s="2" customFormat="1" ht="16.8" customHeight="1">
      <c r="A356" s="37"/>
      <c r="B356" s="43"/>
      <c r="C356" s="291" t="s">
        <v>279</v>
      </c>
      <c r="D356" s="291" t="s">
        <v>280</v>
      </c>
      <c r="E356" s="16" t="s">
        <v>1</v>
      </c>
      <c r="F356" s="292">
        <v>30</v>
      </c>
      <c r="G356" s="37"/>
      <c r="H356" s="43"/>
    </row>
    <row r="357" spans="1:8" s="2" customFormat="1" ht="16.8" customHeight="1">
      <c r="A357" s="37"/>
      <c r="B357" s="43"/>
      <c r="C357" s="293" t="s">
        <v>1280</v>
      </c>
      <c r="D357" s="37"/>
      <c r="E357" s="37"/>
      <c r="F357" s="37"/>
      <c r="G357" s="37"/>
      <c r="H357" s="43"/>
    </row>
    <row r="358" spans="1:8" s="2" customFormat="1" ht="16.8" customHeight="1">
      <c r="A358" s="37"/>
      <c r="B358" s="43"/>
      <c r="C358" s="291" t="s">
        <v>847</v>
      </c>
      <c r="D358" s="291" t="s">
        <v>848</v>
      </c>
      <c r="E358" s="16" t="s">
        <v>327</v>
      </c>
      <c r="F358" s="292">
        <v>30</v>
      </c>
      <c r="G358" s="37"/>
      <c r="H358" s="43"/>
    </row>
    <row r="359" spans="1:8" s="2" customFormat="1" ht="16.8" customHeight="1">
      <c r="A359" s="37"/>
      <c r="B359" s="43"/>
      <c r="C359" s="291" t="s">
        <v>852</v>
      </c>
      <c r="D359" s="291" t="s">
        <v>853</v>
      </c>
      <c r="E359" s="16" t="s">
        <v>327</v>
      </c>
      <c r="F359" s="292">
        <v>30</v>
      </c>
      <c r="G359" s="37"/>
      <c r="H359" s="43"/>
    </row>
    <row r="360" spans="1:8" s="2" customFormat="1" ht="16.8" customHeight="1">
      <c r="A360" s="37"/>
      <c r="B360" s="43"/>
      <c r="C360" s="291" t="s">
        <v>857</v>
      </c>
      <c r="D360" s="291" t="s">
        <v>858</v>
      </c>
      <c r="E360" s="16" t="s">
        <v>327</v>
      </c>
      <c r="F360" s="292">
        <v>30</v>
      </c>
      <c r="G360" s="37"/>
      <c r="H360" s="43"/>
    </row>
    <row r="361" spans="1:8" s="2" customFormat="1" ht="16.8" customHeight="1">
      <c r="A361" s="37"/>
      <c r="B361" s="43"/>
      <c r="C361" s="287" t="s">
        <v>197</v>
      </c>
      <c r="D361" s="288" t="s">
        <v>1</v>
      </c>
      <c r="E361" s="289" t="s">
        <v>1</v>
      </c>
      <c r="F361" s="290">
        <v>102.526</v>
      </c>
      <c r="G361" s="37"/>
      <c r="H361" s="43"/>
    </row>
    <row r="362" spans="1:8" s="2" customFormat="1" ht="16.8" customHeight="1">
      <c r="A362" s="37"/>
      <c r="B362" s="43"/>
      <c r="C362" s="291" t="s">
        <v>197</v>
      </c>
      <c r="D362" s="291" t="s">
        <v>822</v>
      </c>
      <c r="E362" s="16" t="s">
        <v>1</v>
      </c>
      <c r="F362" s="292">
        <v>102.526</v>
      </c>
      <c r="G362" s="37"/>
      <c r="H362" s="43"/>
    </row>
    <row r="363" spans="1:8" s="2" customFormat="1" ht="16.8" customHeight="1">
      <c r="A363" s="37"/>
      <c r="B363" s="43"/>
      <c r="C363" s="293" t="s">
        <v>1280</v>
      </c>
      <c r="D363" s="37"/>
      <c r="E363" s="37"/>
      <c r="F363" s="37"/>
      <c r="G363" s="37"/>
      <c r="H363" s="43"/>
    </row>
    <row r="364" spans="1:8" s="2" customFormat="1" ht="16.8" customHeight="1">
      <c r="A364" s="37"/>
      <c r="B364" s="43"/>
      <c r="C364" s="291" t="s">
        <v>818</v>
      </c>
      <c r="D364" s="291" t="s">
        <v>819</v>
      </c>
      <c r="E364" s="16" t="s">
        <v>793</v>
      </c>
      <c r="F364" s="292">
        <v>841.616</v>
      </c>
      <c r="G364" s="37"/>
      <c r="H364" s="43"/>
    </row>
    <row r="365" spans="1:8" s="2" customFormat="1" ht="12">
      <c r="A365" s="37"/>
      <c r="B365" s="43"/>
      <c r="C365" s="291" t="s">
        <v>791</v>
      </c>
      <c r="D365" s="291" t="s">
        <v>792</v>
      </c>
      <c r="E365" s="16" t="s">
        <v>793</v>
      </c>
      <c r="F365" s="292">
        <v>102.526</v>
      </c>
      <c r="G365" s="37"/>
      <c r="H365" s="43"/>
    </row>
    <row r="366" spans="1:8" s="2" customFormat="1" ht="12">
      <c r="A366" s="37"/>
      <c r="B366" s="43"/>
      <c r="C366" s="291" t="s">
        <v>826</v>
      </c>
      <c r="D366" s="291" t="s">
        <v>827</v>
      </c>
      <c r="E366" s="16" t="s">
        <v>793</v>
      </c>
      <c r="F366" s="292">
        <v>8021.888</v>
      </c>
      <c r="G366" s="37"/>
      <c r="H366" s="43"/>
    </row>
    <row r="367" spans="1:8" s="2" customFormat="1" ht="16.8" customHeight="1">
      <c r="A367" s="37"/>
      <c r="B367" s="43"/>
      <c r="C367" s="287" t="s">
        <v>281</v>
      </c>
      <c r="D367" s="288" t="s">
        <v>1</v>
      </c>
      <c r="E367" s="289" t="s">
        <v>1</v>
      </c>
      <c r="F367" s="290">
        <v>49.284</v>
      </c>
      <c r="G367" s="37"/>
      <c r="H367" s="43"/>
    </row>
    <row r="368" spans="1:8" s="2" customFormat="1" ht="16.8" customHeight="1">
      <c r="A368" s="37"/>
      <c r="B368" s="43"/>
      <c r="C368" s="291" t="s">
        <v>281</v>
      </c>
      <c r="D368" s="291" t="s">
        <v>823</v>
      </c>
      <c r="E368" s="16" t="s">
        <v>1</v>
      </c>
      <c r="F368" s="292">
        <v>49.284</v>
      </c>
      <c r="G368" s="37"/>
      <c r="H368" s="43"/>
    </row>
    <row r="369" spans="1:8" s="2" customFormat="1" ht="16.8" customHeight="1">
      <c r="A369" s="37"/>
      <c r="B369" s="43"/>
      <c r="C369" s="293" t="s">
        <v>1280</v>
      </c>
      <c r="D369" s="37"/>
      <c r="E369" s="37"/>
      <c r="F369" s="37"/>
      <c r="G369" s="37"/>
      <c r="H369" s="43"/>
    </row>
    <row r="370" spans="1:8" s="2" customFormat="1" ht="16.8" customHeight="1">
      <c r="A370" s="37"/>
      <c r="B370" s="43"/>
      <c r="C370" s="291" t="s">
        <v>818</v>
      </c>
      <c r="D370" s="291" t="s">
        <v>819</v>
      </c>
      <c r="E370" s="16" t="s">
        <v>793</v>
      </c>
      <c r="F370" s="292">
        <v>841.616</v>
      </c>
      <c r="G370" s="37"/>
      <c r="H370" s="43"/>
    </row>
    <row r="371" spans="1:8" s="2" customFormat="1" ht="12">
      <c r="A371" s="37"/>
      <c r="B371" s="43"/>
      <c r="C371" s="291" t="s">
        <v>826</v>
      </c>
      <c r="D371" s="291" t="s">
        <v>827</v>
      </c>
      <c r="E371" s="16" t="s">
        <v>793</v>
      </c>
      <c r="F371" s="292">
        <v>8021.888</v>
      </c>
      <c r="G371" s="37"/>
      <c r="H371" s="43"/>
    </row>
    <row r="372" spans="1:8" s="2" customFormat="1" ht="16.8" customHeight="1">
      <c r="A372" s="37"/>
      <c r="B372" s="43"/>
      <c r="C372" s="287" t="s">
        <v>195</v>
      </c>
      <c r="D372" s="288" t="s">
        <v>1</v>
      </c>
      <c r="E372" s="289" t="s">
        <v>1</v>
      </c>
      <c r="F372" s="290">
        <v>835.22</v>
      </c>
      <c r="G372" s="37"/>
      <c r="H372" s="43"/>
    </row>
    <row r="373" spans="1:8" s="2" customFormat="1" ht="16.8" customHeight="1">
      <c r="A373" s="37"/>
      <c r="B373" s="43"/>
      <c r="C373" s="291" t="s">
        <v>195</v>
      </c>
      <c r="D373" s="291" t="s">
        <v>810</v>
      </c>
      <c r="E373" s="16" t="s">
        <v>1</v>
      </c>
      <c r="F373" s="292">
        <v>835.22</v>
      </c>
      <c r="G373" s="37"/>
      <c r="H373" s="43"/>
    </row>
    <row r="374" spans="1:8" s="2" customFormat="1" ht="16.8" customHeight="1">
      <c r="A374" s="37"/>
      <c r="B374" s="43"/>
      <c r="C374" s="293" t="s">
        <v>1280</v>
      </c>
      <c r="D374" s="37"/>
      <c r="E374" s="37"/>
      <c r="F374" s="37"/>
      <c r="G374" s="37"/>
      <c r="H374" s="43"/>
    </row>
    <row r="375" spans="1:8" s="2" customFormat="1" ht="16.8" customHeight="1">
      <c r="A375" s="37"/>
      <c r="B375" s="43"/>
      <c r="C375" s="291" t="s">
        <v>806</v>
      </c>
      <c r="D375" s="291" t="s">
        <v>807</v>
      </c>
      <c r="E375" s="16" t="s">
        <v>793</v>
      </c>
      <c r="F375" s="292">
        <v>835.22</v>
      </c>
      <c r="G375" s="37"/>
      <c r="H375" s="43"/>
    </row>
    <row r="376" spans="1:8" s="2" customFormat="1" ht="12">
      <c r="A376" s="37"/>
      <c r="B376" s="43"/>
      <c r="C376" s="291" t="s">
        <v>797</v>
      </c>
      <c r="D376" s="291" t="s">
        <v>798</v>
      </c>
      <c r="E376" s="16" t="s">
        <v>793</v>
      </c>
      <c r="F376" s="292">
        <v>1278.893</v>
      </c>
      <c r="G376" s="37"/>
      <c r="H376" s="43"/>
    </row>
    <row r="377" spans="1:8" s="2" customFormat="1" ht="16.8" customHeight="1">
      <c r="A377" s="37"/>
      <c r="B377" s="43"/>
      <c r="C377" s="291" t="s">
        <v>812</v>
      </c>
      <c r="D377" s="291" t="s">
        <v>813</v>
      </c>
      <c r="E377" s="16" t="s">
        <v>793</v>
      </c>
      <c r="F377" s="292">
        <v>8352.2</v>
      </c>
      <c r="G377" s="37"/>
      <c r="H377" s="43"/>
    </row>
    <row r="378" spans="1:8" s="2" customFormat="1" ht="16.8" customHeight="1">
      <c r="A378" s="37"/>
      <c r="B378" s="43"/>
      <c r="C378" s="287" t="s">
        <v>199</v>
      </c>
      <c r="D378" s="288" t="s">
        <v>1</v>
      </c>
      <c r="E378" s="289" t="s">
        <v>1</v>
      </c>
      <c r="F378" s="290">
        <v>689.806</v>
      </c>
      <c r="G378" s="37"/>
      <c r="H378" s="43"/>
    </row>
    <row r="379" spans="1:8" s="2" customFormat="1" ht="16.8" customHeight="1">
      <c r="A379" s="37"/>
      <c r="B379" s="43"/>
      <c r="C379" s="291" t="s">
        <v>199</v>
      </c>
      <c r="D379" s="291" t="s">
        <v>824</v>
      </c>
      <c r="E379" s="16" t="s">
        <v>1</v>
      </c>
      <c r="F379" s="292">
        <v>689.806</v>
      </c>
      <c r="G379" s="37"/>
      <c r="H379" s="43"/>
    </row>
    <row r="380" spans="1:8" s="2" customFormat="1" ht="16.8" customHeight="1">
      <c r="A380" s="37"/>
      <c r="B380" s="43"/>
      <c r="C380" s="293" t="s">
        <v>1280</v>
      </c>
      <c r="D380" s="37"/>
      <c r="E380" s="37"/>
      <c r="F380" s="37"/>
      <c r="G380" s="37"/>
      <c r="H380" s="43"/>
    </row>
    <row r="381" spans="1:8" s="2" customFormat="1" ht="16.8" customHeight="1">
      <c r="A381" s="37"/>
      <c r="B381" s="43"/>
      <c r="C381" s="291" t="s">
        <v>818</v>
      </c>
      <c r="D381" s="291" t="s">
        <v>819</v>
      </c>
      <c r="E381" s="16" t="s">
        <v>793</v>
      </c>
      <c r="F381" s="292">
        <v>841.616</v>
      </c>
      <c r="G381" s="37"/>
      <c r="H381" s="43"/>
    </row>
    <row r="382" spans="1:8" s="2" customFormat="1" ht="12">
      <c r="A382" s="37"/>
      <c r="B382" s="43"/>
      <c r="C382" s="291" t="s">
        <v>802</v>
      </c>
      <c r="D382" s="291" t="s">
        <v>803</v>
      </c>
      <c r="E382" s="16" t="s">
        <v>793</v>
      </c>
      <c r="F382" s="292">
        <v>689.806</v>
      </c>
      <c r="G382" s="37"/>
      <c r="H382" s="43"/>
    </row>
    <row r="383" spans="1:8" s="2" customFormat="1" ht="12">
      <c r="A383" s="37"/>
      <c r="B383" s="43"/>
      <c r="C383" s="291" t="s">
        <v>826</v>
      </c>
      <c r="D383" s="291" t="s">
        <v>827</v>
      </c>
      <c r="E383" s="16" t="s">
        <v>793</v>
      </c>
      <c r="F383" s="292">
        <v>8021.888</v>
      </c>
      <c r="G383" s="37"/>
      <c r="H383" s="43"/>
    </row>
    <row r="384" spans="1:8" s="2" customFormat="1" ht="16.8" customHeight="1">
      <c r="A384" s="37"/>
      <c r="B384" s="43"/>
      <c r="C384" s="287" t="s">
        <v>202</v>
      </c>
      <c r="D384" s="288" t="s">
        <v>1</v>
      </c>
      <c r="E384" s="289" t="s">
        <v>1</v>
      </c>
      <c r="F384" s="290">
        <v>4</v>
      </c>
      <c r="G384" s="37"/>
      <c r="H384" s="43"/>
    </row>
    <row r="385" spans="1:8" s="2" customFormat="1" ht="16.8" customHeight="1">
      <c r="A385" s="37"/>
      <c r="B385" s="43"/>
      <c r="C385" s="291" t="s">
        <v>202</v>
      </c>
      <c r="D385" s="291" t="s">
        <v>111</v>
      </c>
      <c r="E385" s="16" t="s">
        <v>1</v>
      </c>
      <c r="F385" s="292">
        <v>4</v>
      </c>
      <c r="G385" s="37"/>
      <c r="H385" s="43"/>
    </row>
    <row r="386" spans="1:8" s="2" customFormat="1" ht="16.8" customHeight="1">
      <c r="A386" s="37"/>
      <c r="B386" s="43"/>
      <c r="C386" s="293" t="s">
        <v>1280</v>
      </c>
      <c r="D386" s="37"/>
      <c r="E386" s="37"/>
      <c r="F386" s="37"/>
      <c r="G386" s="37"/>
      <c r="H386" s="43"/>
    </row>
    <row r="387" spans="1:8" s="2" customFormat="1" ht="16.8" customHeight="1">
      <c r="A387" s="37"/>
      <c r="B387" s="43"/>
      <c r="C387" s="291" t="s">
        <v>527</v>
      </c>
      <c r="D387" s="291" t="s">
        <v>528</v>
      </c>
      <c r="E387" s="16" t="s">
        <v>163</v>
      </c>
      <c r="F387" s="292">
        <v>4</v>
      </c>
      <c r="G387" s="37"/>
      <c r="H387" s="43"/>
    </row>
    <row r="388" spans="1:8" s="2" customFormat="1" ht="12">
      <c r="A388" s="37"/>
      <c r="B388" s="43"/>
      <c r="C388" s="291" t="s">
        <v>342</v>
      </c>
      <c r="D388" s="291" t="s">
        <v>343</v>
      </c>
      <c r="E388" s="16" t="s">
        <v>337</v>
      </c>
      <c r="F388" s="292">
        <v>44.8</v>
      </c>
      <c r="G388" s="37"/>
      <c r="H388" s="43"/>
    </row>
    <row r="389" spans="1:8" s="2" customFormat="1" ht="16.8" customHeight="1">
      <c r="A389" s="37"/>
      <c r="B389" s="43"/>
      <c r="C389" s="291" t="s">
        <v>359</v>
      </c>
      <c r="D389" s="291" t="s">
        <v>360</v>
      </c>
      <c r="E389" s="16" t="s">
        <v>337</v>
      </c>
      <c r="F389" s="292">
        <v>19.684</v>
      </c>
      <c r="G389" s="37"/>
      <c r="H389" s="43"/>
    </row>
    <row r="390" spans="1:8" s="2" customFormat="1" ht="16.8" customHeight="1">
      <c r="A390" s="37"/>
      <c r="B390" s="43"/>
      <c r="C390" s="291" t="s">
        <v>536</v>
      </c>
      <c r="D390" s="291" t="s">
        <v>537</v>
      </c>
      <c r="E390" s="16" t="s">
        <v>163</v>
      </c>
      <c r="F390" s="292">
        <v>4</v>
      </c>
      <c r="G390" s="37"/>
      <c r="H390" s="43"/>
    </row>
    <row r="391" spans="1:8" s="2" customFormat="1" ht="16.8" customHeight="1">
      <c r="A391" s="37"/>
      <c r="B391" s="43"/>
      <c r="C391" s="291" t="s">
        <v>545</v>
      </c>
      <c r="D391" s="291" t="s">
        <v>546</v>
      </c>
      <c r="E391" s="16" t="s">
        <v>163</v>
      </c>
      <c r="F391" s="292">
        <v>4</v>
      </c>
      <c r="G391" s="37"/>
      <c r="H391" s="43"/>
    </row>
    <row r="392" spans="1:8" s="2" customFormat="1" ht="16.8" customHeight="1">
      <c r="A392" s="37"/>
      <c r="B392" s="43"/>
      <c r="C392" s="291" t="s">
        <v>559</v>
      </c>
      <c r="D392" s="291" t="s">
        <v>560</v>
      </c>
      <c r="E392" s="16" t="s">
        <v>163</v>
      </c>
      <c r="F392" s="292">
        <v>4</v>
      </c>
      <c r="G392" s="37"/>
      <c r="H392" s="43"/>
    </row>
    <row r="393" spans="1:8" s="2" customFormat="1" ht="16.8" customHeight="1">
      <c r="A393" s="37"/>
      <c r="B393" s="43"/>
      <c r="C393" s="291" t="s">
        <v>507</v>
      </c>
      <c r="D393" s="291" t="s">
        <v>508</v>
      </c>
      <c r="E393" s="16" t="s">
        <v>163</v>
      </c>
      <c r="F393" s="292">
        <v>8</v>
      </c>
      <c r="G393" s="37"/>
      <c r="H393" s="43"/>
    </row>
    <row r="394" spans="1:8" s="2" customFormat="1" ht="16.8" customHeight="1">
      <c r="A394" s="37"/>
      <c r="B394" s="43"/>
      <c r="C394" s="291" t="s">
        <v>512</v>
      </c>
      <c r="D394" s="291" t="s">
        <v>513</v>
      </c>
      <c r="E394" s="16" t="s">
        <v>163</v>
      </c>
      <c r="F394" s="292">
        <v>15</v>
      </c>
      <c r="G394" s="37"/>
      <c r="H394" s="43"/>
    </row>
    <row r="395" spans="1:8" s="2" customFormat="1" ht="16.8" customHeight="1">
      <c r="A395" s="37"/>
      <c r="B395" s="43"/>
      <c r="C395" s="291" t="s">
        <v>532</v>
      </c>
      <c r="D395" s="291" t="s">
        <v>533</v>
      </c>
      <c r="E395" s="16" t="s">
        <v>163</v>
      </c>
      <c r="F395" s="292">
        <v>4</v>
      </c>
      <c r="G395" s="37"/>
      <c r="H395" s="43"/>
    </row>
    <row r="396" spans="1:8" s="2" customFormat="1" ht="16.8" customHeight="1">
      <c r="A396" s="37"/>
      <c r="B396" s="43"/>
      <c r="C396" s="291" t="s">
        <v>550</v>
      </c>
      <c r="D396" s="291" t="s">
        <v>551</v>
      </c>
      <c r="E396" s="16" t="s">
        <v>163</v>
      </c>
      <c r="F396" s="292">
        <v>4</v>
      </c>
      <c r="G396" s="37"/>
      <c r="H396" s="43"/>
    </row>
    <row r="397" spans="1:8" s="2" customFormat="1" ht="16.8" customHeight="1">
      <c r="A397" s="37"/>
      <c r="B397" s="43"/>
      <c r="C397" s="291" t="s">
        <v>541</v>
      </c>
      <c r="D397" s="291" t="s">
        <v>542</v>
      </c>
      <c r="E397" s="16" t="s">
        <v>163</v>
      </c>
      <c r="F397" s="292">
        <v>4</v>
      </c>
      <c r="G397" s="37"/>
      <c r="H397" s="43"/>
    </row>
    <row r="398" spans="1:8" s="2" customFormat="1" ht="16.8" customHeight="1">
      <c r="A398" s="37"/>
      <c r="B398" s="43"/>
      <c r="C398" s="291" t="s">
        <v>567</v>
      </c>
      <c r="D398" s="291" t="s">
        <v>568</v>
      </c>
      <c r="E398" s="16" t="s">
        <v>163</v>
      </c>
      <c r="F398" s="292">
        <v>4</v>
      </c>
      <c r="G398" s="37"/>
      <c r="H398" s="43"/>
    </row>
    <row r="399" spans="1:8" s="2" customFormat="1" ht="16.8" customHeight="1">
      <c r="A399" s="37"/>
      <c r="B399" s="43"/>
      <c r="C399" s="291" t="s">
        <v>563</v>
      </c>
      <c r="D399" s="291" t="s">
        <v>564</v>
      </c>
      <c r="E399" s="16" t="s">
        <v>163</v>
      </c>
      <c r="F399" s="292">
        <v>4</v>
      </c>
      <c r="G399" s="37"/>
      <c r="H399" s="43"/>
    </row>
    <row r="400" spans="1:8" s="2" customFormat="1" ht="16.8" customHeight="1">
      <c r="A400" s="37"/>
      <c r="B400" s="43"/>
      <c r="C400" s="287" t="s">
        <v>662</v>
      </c>
      <c r="D400" s="288" t="s">
        <v>1</v>
      </c>
      <c r="E400" s="289" t="s">
        <v>1</v>
      </c>
      <c r="F400" s="290">
        <v>2</v>
      </c>
      <c r="G400" s="37"/>
      <c r="H400" s="43"/>
    </row>
    <row r="401" spans="1:8" s="2" customFormat="1" ht="16.8" customHeight="1">
      <c r="A401" s="37"/>
      <c r="B401" s="43"/>
      <c r="C401" s="291" t="s">
        <v>662</v>
      </c>
      <c r="D401" s="291" t="s">
        <v>89</v>
      </c>
      <c r="E401" s="16" t="s">
        <v>1</v>
      </c>
      <c r="F401" s="292">
        <v>2</v>
      </c>
      <c r="G401" s="37"/>
      <c r="H401" s="43"/>
    </row>
    <row r="402" spans="1:8" s="2" customFormat="1" ht="16.8" customHeight="1">
      <c r="A402" s="37"/>
      <c r="B402" s="43"/>
      <c r="C402" s="287" t="s">
        <v>217</v>
      </c>
      <c r="D402" s="288" t="s">
        <v>1</v>
      </c>
      <c r="E402" s="289" t="s">
        <v>1</v>
      </c>
      <c r="F402" s="290">
        <v>21</v>
      </c>
      <c r="G402" s="37"/>
      <c r="H402" s="43"/>
    </row>
    <row r="403" spans="1:8" s="2" customFormat="1" ht="16.8" customHeight="1">
      <c r="A403" s="37"/>
      <c r="B403" s="43"/>
      <c r="C403" s="291" t="s">
        <v>217</v>
      </c>
      <c r="D403" s="291" t="s">
        <v>7</v>
      </c>
      <c r="E403" s="16" t="s">
        <v>1</v>
      </c>
      <c r="F403" s="292">
        <v>21</v>
      </c>
      <c r="G403" s="37"/>
      <c r="H403" s="43"/>
    </row>
    <row r="404" spans="1:8" s="2" customFormat="1" ht="16.8" customHeight="1">
      <c r="A404" s="37"/>
      <c r="B404" s="43"/>
      <c r="C404" s="293" t="s">
        <v>1280</v>
      </c>
      <c r="D404" s="37"/>
      <c r="E404" s="37"/>
      <c r="F404" s="37"/>
      <c r="G404" s="37"/>
      <c r="H404" s="43"/>
    </row>
    <row r="405" spans="1:8" s="2" customFormat="1" ht="16.8" customHeight="1">
      <c r="A405" s="37"/>
      <c r="B405" s="43"/>
      <c r="C405" s="291" t="s">
        <v>648</v>
      </c>
      <c r="D405" s="291" t="s">
        <v>649</v>
      </c>
      <c r="E405" s="16" t="s">
        <v>327</v>
      </c>
      <c r="F405" s="292">
        <v>21</v>
      </c>
      <c r="G405" s="37"/>
      <c r="H405" s="43"/>
    </row>
    <row r="406" spans="1:8" s="2" customFormat="1" ht="16.8" customHeight="1">
      <c r="A406" s="37"/>
      <c r="B406" s="43"/>
      <c r="C406" s="291" t="s">
        <v>666</v>
      </c>
      <c r="D406" s="291" t="s">
        <v>667</v>
      </c>
      <c r="E406" s="16" t="s">
        <v>327</v>
      </c>
      <c r="F406" s="292">
        <v>84</v>
      </c>
      <c r="G406" s="37"/>
      <c r="H406" s="43"/>
    </row>
    <row r="407" spans="1:8" s="2" customFormat="1" ht="16.8" customHeight="1">
      <c r="A407" s="37"/>
      <c r="B407" s="43"/>
      <c r="C407" s="287" t="s">
        <v>218</v>
      </c>
      <c r="D407" s="288" t="s">
        <v>1</v>
      </c>
      <c r="E407" s="289" t="s">
        <v>1</v>
      </c>
      <c r="F407" s="290">
        <v>63</v>
      </c>
      <c r="G407" s="37"/>
      <c r="H407" s="43"/>
    </row>
    <row r="408" spans="1:8" s="2" customFormat="1" ht="16.8" customHeight="1">
      <c r="A408" s="37"/>
      <c r="B408" s="43"/>
      <c r="C408" s="291" t="s">
        <v>218</v>
      </c>
      <c r="D408" s="291" t="s">
        <v>219</v>
      </c>
      <c r="E408" s="16" t="s">
        <v>1</v>
      </c>
      <c r="F408" s="292">
        <v>63</v>
      </c>
      <c r="G408" s="37"/>
      <c r="H408" s="43"/>
    </row>
    <row r="409" spans="1:8" s="2" customFormat="1" ht="16.8" customHeight="1">
      <c r="A409" s="37"/>
      <c r="B409" s="43"/>
      <c r="C409" s="293" t="s">
        <v>1280</v>
      </c>
      <c r="D409" s="37"/>
      <c r="E409" s="37"/>
      <c r="F409" s="37"/>
      <c r="G409" s="37"/>
      <c r="H409" s="43"/>
    </row>
    <row r="410" spans="1:8" s="2" customFormat="1" ht="16.8" customHeight="1">
      <c r="A410" s="37"/>
      <c r="B410" s="43"/>
      <c r="C410" s="291" t="s">
        <v>653</v>
      </c>
      <c r="D410" s="291" t="s">
        <v>654</v>
      </c>
      <c r="E410" s="16" t="s">
        <v>327</v>
      </c>
      <c r="F410" s="292">
        <v>63</v>
      </c>
      <c r="G410" s="37"/>
      <c r="H410" s="43"/>
    </row>
    <row r="411" spans="1:8" s="2" customFormat="1" ht="16.8" customHeight="1">
      <c r="A411" s="37"/>
      <c r="B411" s="43"/>
      <c r="C411" s="291" t="s">
        <v>666</v>
      </c>
      <c r="D411" s="291" t="s">
        <v>667</v>
      </c>
      <c r="E411" s="16" t="s">
        <v>327</v>
      </c>
      <c r="F411" s="292">
        <v>84</v>
      </c>
      <c r="G411" s="37"/>
      <c r="H411" s="43"/>
    </row>
    <row r="412" spans="1:8" s="2" customFormat="1" ht="16.8" customHeight="1">
      <c r="A412" s="37"/>
      <c r="B412" s="43"/>
      <c r="C412" s="287" t="s">
        <v>663</v>
      </c>
      <c r="D412" s="288" t="s">
        <v>1</v>
      </c>
      <c r="E412" s="289" t="s">
        <v>1</v>
      </c>
      <c r="F412" s="290">
        <v>49.5</v>
      </c>
      <c r="G412" s="37"/>
      <c r="H412" s="43"/>
    </row>
    <row r="413" spans="1:8" s="2" customFormat="1" ht="16.8" customHeight="1">
      <c r="A413" s="37"/>
      <c r="B413" s="43"/>
      <c r="C413" s="291" t="s">
        <v>663</v>
      </c>
      <c r="D413" s="291" t="s">
        <v>664</v>
      </c>
      <c r="E413" s="16" t="s">
        <v>1</v>
      </c>
      <c r="F413" s="292">
        <v>49.5</v>
      </c>
      <c r="G413" s="37"/>
      <c r="H413" s="43"/>
    </row>
    <row r="414" spans="1:8" s="2" customFormat="1" ht="16.8" customHeight="1">
      <c r="A414" s="37"/>
      <c r="B414" s="43"/>
      <c r="C414" s="287" t="s">
        <v>211</v>
      </c>
      <c r="D414" s="288" t="s">
        <v>1</v>
      </c>
      <c r="E414" s="289" t="s">
        <v>1</v>
      </c>
      <c r="F414" s="290">
        <v>19.684</v>
      </c>
      <c r="G414" s="37"/>
      <c r="H414" s="43"/>
    </row>
    <row r="415" spans="1:8" s="2" customFormat="1" ht="16.8" customHeight="1">
      <c r="A415" s="37"/>
      <c r="B415" s="43"/>
      <c r="C415" s="291" t="s">
        <v>211</v>
      </c>
      <c r="D415" s="291" t="s">
        <v>363</v>
      </c>
      <c r="E415" s="16" t="s">
        <v>1</v>
      </c>
      <c r="F415" s="292">
        <v>19.684</v>
      </c>
      <c r="G415" s="37"/>
      <c r="H415" s="43"/>
    </row>
    <row r="416" spans="1:8" s="2" customFormat="1" ht="16.8" customHeight="1">
      <c r="A416" s="37"/>
      <c r="B416" s="43"/>
      <c r="C416" s="293" t="s">
        <v>1280</v>
      </c>
      <c r="D416" s="37"/>
      <c r="E416" s="37"/>
      <c r="F416" s="37"/>
      <c r="G416" s="37"/>
      <c r="H416" s="43"/>
    </row>
    <row r="417" spans="1:8" s="2" customFormat="1" ht="16.8" customHeight="1">
      <c r="A417" s="37"/>
      <c r="B417" s="43"/>
      <c r="C417" s="291" t="s">
        <v>359</v>
      </c>
      <c r="D417" s="291" t="s">
        <v>360</v>
      </c>
      <c r="E417" s="16" t="s">
        <v>337</v>
      </c>
      <c r="F417" s="292">
        <v>19.684</v>
      </c>
      <c r="G417" s="37"/>
      <c r="H417" s="43"/>
    </row>
    <row r="418" spans="1:8" s="2" customFormat="1" ht="12">
      <c r="A418" s="37"/>
      <c r="B418" s="43"/>
      <c r="C418" s="291" t="s">
        <v>347</v>
      </c>
      <c r="D418" s="291" t="s">
        <v>348</v>
      </c>
      <c r="E418" s="16" t="s">
        <v>337</v>
      </c>
      <c r="F418" s="292">
        <v>260.984</v>
      </c>
      <c r="G418" s="37"/>
      <c r="H418" s="43"/>
    </row>
    <row r="419" spans="1:8" s="2" customFormat="1" ht="16.8" customHeight="1">
      <c r="A419" s="37"/>
      <c r="B419" s="43"/>
      <c r="C419" s="287" t="s">
        <v>240</v>
      </c>
      <c r="D419" s="288" t="s">
        <v>1</v>
      </c>
      <c r="E419" s="289" t="s">
        <v>1</v>
      </c>
      <c r="F419" s="290">
        <v>891.322</v>
      </c>
      <c r="G419" s="37"/>
      <c r="H419" s="43"/>
    </row>
    <row r="420" spans="1:8" s="2" customFormat="1" ht="16.8" customHeight="1">
      <c r="A420" s="37"/>
      <c r="B420" s="43"/>
      <c r="C420" s="291" t="s">
        <v>240</v>
      </c>
      <c r="D420" s="291" t="s">
        <v>432</v>
      </c>
      <c r="E420" s="16" t="s">
        <v>1</v>
      </c>
      <c r="F420" s="292">
        <v>891.322</v>
      </c>
      <c r="G420" s="37"/>
      <c r="H420" s="43"/>
    </row>
    <row r="421" spans="1:8" s="2" customFormat="1" ht="16.8" customHeight="1">
      <c r="A421" s="37"/>
      <c r="B421" s="43"/>
      <c r="C421" s="293" t="s">
        <v>1280</v>
      </c>
      <c r="D421" s="37"/>
      <c r="E421" s="37"/>
      <c r="F421" s="37"/>
      <c r="G421" s="37"/>
      <c r="H421" s="43"/>
    </row>
    <row r="422" spans="1:8" s="2" customFormat="1" ht="12">
      <c r="A422" s="37"/>
      <c r="B422" s="43"/>
      <c r="C422" s="291" t="s">
        <v>428</v>
      </c>
      <c r="D422" s="291" t="s">
        <v>429</v>
      </c>
      <c r="E422" s="16" t="s">
        <v>295</v>
      </c>
      <c r="F422" s="292">
        <v>891.322</v>
      </c>
      <c r="G422" s="37"/>
      <c r="H422" s="43"/>
    </row>
    <row r="423" spans="1:8" s="2" customFormat="1" ht="16.8" customHeight="1">
      <c r="A423" s="37"/>
      <c r="B423" s="43"/>
      <c r="C423" s="291" t="s">
        <v>365</v>
      </c>
      <c r="D423" s="291" t="s">
        <v>366</v>
      </c>
      <c r="E423" s="16" t="s">
        <v>295</v>
      </c>
      <c r="F423" s="292">
        <v>2235.488</v>
      </c>
      <c r="G423" s="37"/>
      <c r="H423" s="43"/>
    </row>
    <row r="424" spans="1:8" s="2" customFormat="1" ht="16.8" customHeight="1">
      <c r="A424" s="37"/>
      <c r="B424" s="43"/>
      <c r="C424" s="291" t="s">
        <v>391</v>
      </c>
      <c r="D424" s="291" t="s">
        <v>392</v>
      </c>
      <c r="E424" s="16" t="s">
        <v>295</v>
      </c>
      <c r="F424" s="292">
        <v>1909.913</v>
      </c>
      <c r="G424" s="37"/>
      <c r="H424" s="43"/>
    </row>
    <row r="425" spans="1:8" s="2" customFormat="1" ht="16.8" customHeight="1">
      <c r="A425" s="37"/>
      <c r="B425" s="43"/>
      <c r="C425" s="291" t="s">
        <v>398</v>
      </c>
      <c r="D425" s="291" t="s">
        <v>399</v>
      </c>
      <c r="E425" s="16" t="s">
        <v>295</v>
      </c>
      <c r="F425" s="292">
        <v>891.322</v>
      </c>
      <c r="G425" s="37"/>
      <c r="H425" s="43"/>
    </row>
    <row r="426" spans="1:8" s="2" customFormat="1" ht="16.8" customHeight="1">
      <c r="A426" s="37"/>
      <c r="B426" s="43"/>
      <c r="C426" s="291" t="s">
        <v>411</v>
      </c>
      <c r="D426" s="291" t="s">
        <v>412</v>
      </c>
      <c r="E426" s="16" t="s">
        <v>295</v>
      </c>
      <c r="F426" s="292">
        <v>891.322</v>
      </c>
      <c r="G426" s="37"/>
      <c r="H426" s="43"/>
    </row>
    <row r="427" spans="1:8" s="2" customFormat="1" ht="16.8" customHeight="1">
      <c r="A427" s="37"/>
      <c r="B427" s="43"/>
      <c r="C427" s="291" t="s">
        <v>422</v>
      </c>
      <c r="D427" s="291" t="s">
        <v>423</v>
      </c>
      <c r="E427" s="16" t="s">
        <v>295</v>
      </c>
      <c r="F427" s="292">
        <v>1782.644</v>
      </c>
      <c r="G427" s="37"/>
      <c r="H427" s="43"/>
    </row>
    <row r="428" spans="1:8" s="2" customFormat="1" ht="26.4" customHeight="1">
      <c r="A428" s="37"/>
      <c r="B428" s="43"/>
      <c r="C428" s="286" t="s">
        <v>1282</v>
      </c>
      <c r="D428" s="286" t="s">
        <v>94</v>
      </c>
      <c r="E428" s="37"/>
      <c r="F428" s="37"/>
      <c r="G428" s="37"/>
      <c r="H428" s="43"/>
    </row>
    <row r="429" spans="1:8" s="2" customFormat="1" ht="16.8" customHeight="1">
      <c r="A429" s="37"/>
      <c r="B429" s="43"/>
      <c r="C429" s="287" t="s">
        <v>881</v>
      </c>
      <c r="D429" s="288" t="s">
        <v>1</v>
      </c>
      <c r="E429" s="289" t="s">
        <v>1</v>
      </c>
      <c r="F429" s="290">
        <v>8</v>
      </c>
      <c r="G429" s="37"/>
      <c r="H429" s="43"/>
    </row>
    <row r="430" spans="1:8" s="2" customFormat="1" ht="16.8" customHeight="1">
      <c r="A430" s="37"/>
      <c r="B430" s="43"/>
      <c r="C430" s="291" t="s">
        <v>881</v>
      </c>
      <c r="D430" s="291" t="s">
        <v>893</v>
      </c>
      <c r="E430" s="16" t="s">
        <v>1</v>
      </c>
      <c r="F430" s="292">
        <v>8</v>
      </c>
      <c r="G430" s="37"/>
      <c r="H430" s="43"/>
    </row>
    <row r="431" spans="1:8" s="2" customFormat="1" ht="16.8" customHeight="1">
      <c r="A431" s="37"/>
      <c r="B431" s="43"/>
      <c r="C431" s="293" t="s">
        <v>1280</v>
      </c>
      <c r="D431" s="37"/>
      <c r="E431" s="37"/>
      <c r="F431" s="37"/>
      <c r="G431" s="37"/>
      <c r="H431" s="43"/>
    </row>
    <row r="432" spans="1:8" s="2" customFormat="1" ht="16.8" customHeight="1">
      <c r="A432" s="37"/>
      <c r="B432" s="43"/>
      <c r="C432" s="291" t="s">
        <v>889</v>
      </c>
      <c r="D432" s="291" t="s">
        <v>890</v>
      </c>
      <c r="E432" s="16" t="s">
        <v>295</v>
      </c>
      <c r="F432" s="292">
        <v>8</v>
      </c>
      <c r="G432" s="37"/>
      <c r="H432" s="43"/>
    </row>
    <row r="433" spans="1:8" s="2" customFormat="1" ht="16.8" customHeight="1">
      <c r="A433" s="37"/>
      <c r="B433" s="43"/>
      <c r="C433" s="291" t="s">
        <v>900</v>
      </c>
      <c r="D433" s="291" t="s">
        <v>901</v>
      </c>
      <c r="E433" s="16" t="s">
        <v>295</v>
      </c>
      <c r="F433" s="292">
        <v>8</v>
      </c>
      <c r="G433" s="37"/>
      <c r="H433" s="43"/>
    </row>
    <row r="434" spans="1:8" s="2" customFormat="1" ht="16.8" customHeight="1">
      <c r="A434" s="37"/>
      <c r="B434" s="43"/>
      <c r="C434" s="287" t="s">
        <v>898</v>
      </c>
      <c r="D434" s="288" t="s">
        <v>1</v>
      </c>
      <c r="E434" s="289" t="s">
        <v>1</v>
      </c>
      <c r="F434" s="290">
        <v>61.94</v>
      </c>
      <c r="G434" s="37"/>
      <c r="H434" s="43"/>
    </row>
    <row r="435" spans="1:8" s="2" customFormat="1" ht="16.8" customHeight="1">
      <c r="A435" s="37"/>
      <c r="B435" s="43"/>
      <c r="C435" s="291" t="s">
        <v>898</v>
      </c>
      <c r="D435" s="291" t="s">
        <v>899</v>
      </c>
      <c r="E435" s="16" t="s">
        <v>1</v>
      </c>
      <c r="F435" s="292">
        <v>61.94</v>
      </c>
      <c r="G435" s="37"/>
      <c r="H435" s="43"/>
    </row>
    <row r="436" spans="1:8" s="2" customFormat="1" ht="16.8" customHeight="1">
      <c r="A436" s="37"/>
      <c r="B436" s="43"/>
      <c r="C436" s="287" t="s">
        <v>879</v>
      </c>
      <c r="D436" s="288" t="s">
        <v>1</v>
      </c>
      <c r="E436" s="289" t="s">
        <v>1</v>
      </c>
      <c r="F436" s="290">
        <v>106.822</v>
      </c>
      <c r="G436" s="37"/>
      <c r="H436" s="43"/>
    </row>
    <row r="437" spans="1:8" s="2" customFormat="1" ht="16.8" customHeight="1">
      <c r="A437" s="37"/>
      <c r="B437" s="43"/>
      <c r="C437" s="291" t="s">
        <v>234</v>
      </c>
      <c r="D437" s="291" t="s">
        <v>920</v>
      </c>
      <c r="E437" s="16" t="s">
        <v>1</v>
      </c>
      <c r="F437" s="292">
        <v>102.149</v>
      </c>
      <c r="G437" s="37"/>
      <c r="H437" s="43"/>
    </row>
    <row r="438" spans="1:8" s="2" customFormat="1" ht="16.8" customHeight="1">
      <c r="A438" s="37"/>
      <c r="B438" s="43"/>
      <c r="C438" s="291" t="s">
        <v>877</v>
      </c>
      <c r="D438" s="291" t="s">
        <v>921</v>
      </c>
      <c r="E438" s="16" t="s">
        <v>1</v>
      </c>
      <c r="F438" s="292">
        <v>4.673</v>
      </c>
      <c r="G438" s="37"/>
      <c r="H438" s="43"/>
    </row>
    <row r="439" spans="1:8" s="2" customFormat="1" ht="16.8" customHeight="1">
      <c r="A439" s="37"/>
      <c r="B439" s="43"/>
      <c r="C439" s="291" t="s">
        <v>879</v>
      </c>
      <c r="D439" s="291" t="s">
        <v>170</v>
      </c>
      <c r="E439" s="16" t="s">
        <v>1</v>
      </c>
      <c r="F439" s="292">
        <v>106.822</v>
      </c>
      <c r="G439" s="37"/>
      <c r="H439" s="43"/>
    </row>
    <row r="440" spans="1:8" s="2" customFormat="1" ht="16.8" customHeight="1">
      <c r="A440" s="37"/>
      <c r="B440" s="43"/>
      <c r="C440" s="293" t="s">
        <v>1280</v>
      </c>
      <c r="D440" s="37"/>
      <c r="E440" s="37"/>
      <c r="F440" s="37"/>
      <c r="G440" s="37"/>
      <c r="H440" s="43"/>
    </row>
    <row r="441" spans="1:8" s="2" customFormat="1" ht="16.8" customHeight="1">
      <c r="A441" s="37"/>
      <c r="B441" s="43"/>
      <c r="C441" s="291" t="s">
        <v>916</v>
      </c>
      <c r="D441" s="291" t="s">
        <v>917</v>
      </c>
      <c r="E441" s="16" t="s">
        <v>295</v>
      </c>
      <c r="F441" s="292">
        <v>106.822</v>
      </c>
      <c r="G441" s="37"/>
      <c r="H441" s="43"/>
    </row>
    <row r="442" spans="1:8" s="2" customFormat="1" ht="16.8" customHeight="1">
      <c r="A442" s="37"/>
      <c r="B442" s="43"/>
      <c r="C442" s="291" t="s">
        <v>365</v>
      </c>
      <c r="D442" s="291" t="s">
        <v>366</v>
      </c>
      <c r="E442" s="16" t="s">
        <v>295</v>
      </c>
      <c r="F442" s="292">
        <v>106.822</v>
      </c>
      <c r="G442" s="37"/>
      <c r="H442" s="43"/>
    </row>
    <row r="443" spans="1:8" s="2" customFormat="1" ht="16.8" customHeight="1">
      <c r="A443" s="37"/>
      <c r="B443" s="43"/>
      <c r="C443" s="291" t="s">
        <v>385</v>
      </c>
      <c r="D443" s="291" t="s">
        <v>914</v>
      </c>
      <c r="E443" s="16" t="s">
        <v>295</v>
      </c>
      <c r="F443" s="292">
        <v>106.822</v>
      </c>
      <c r="G443" s="37"/>
      <c r="H443" s="43"/>
    </row>
    <row r="444" spans="1:8" s="2" customFormat="1" ht="16.8" customHeight="1">
      <c r="A444" s="37"/>
      <c r="B444" s="43"/>
      <c r="C444" s="287" t="s">
        <v>234</v>
      </c>
      <c r="D444" s="288" t="s">
        <v>1</v>
      </c>
      <c r="E444" s="289" t="s">
        <v>1</v>
      </c>
      <c r="F444" s="290">
        <v>102.149</v>
      </c>
      <c r="G444" s="37"/>
      <c r="H444" s="43"/>
    </row>
    <row r="445" spans="1:8" s="2" customFormat="1" ht="16.8" customHeight="1">
      <c r="A445" s="37"/>
      <c r="B445" s="43"/>
      <c r="C445" s="291" t="s">
        <v>234</v>
      </c>
      <c r="D445" s="291" t="s">
        <v>920</v>
      </c>
      <c r="E445" s="16" t="s">
        <v>1</v>
      </c>
      <c r="F445" s="292">
        <v>102.149</v>
      </c>
      <c r="G445" s="37"/>
      <c r="H445" s="43"/>
    </row>
    <row r="446" spans="1:8" s="2" customFormat="1" ht="16.8" customHeight="1">
      <c r="A446" s="37"/>
      <c r="B446" s="43"/>
      <c r="C446" s="293" t="s">
        <v>1280</v>
      </c>
      <c r="D446" s="37"/>
      <c r="E446" s="37"/>
      <c r="F446" s="37"/>
      <c r="G446" s="37"/>
      <c r="H446" s="43"/>
    </row>
    <row r="447" spans="1:8" s="2" customFormat="1" ht="16.8" customHeight="1">
      <c r="A447" s="37"/>
      <c r="B447" s="43"/>
      <c r="C447" s="291" t="s">
        <v>916</v>
      </c>
      <c r="D447" s="291" t="s">
        <v>917</v>
      </c>
      <c r="E447" s="16" t="s">
        <v>295</v>
      </c>
      <c r="F447" s="292">
        <v>106.822</v>
      </c>
      <c r="G447" s="37"/>
      <c r="H447" s="43"/>
    </row>
    <row r="448" spans="1:8" s="2" customFormat="1" ht="16.8" customHeight="1">
      <c r="A448" s="37"/>
      <c r="B448" s="43"/>
      <c r="C448" s="291" t="s">
        <v>441</v>
      </c>
      <c r="D448" s="291" t="s">
        <v>442</v>
      </c>
      <c r="E448" s="16" t="s">
        <v>295</v>
      </c>
      <c r="F448" s="292">
        <v>104.192</v>
      </c>
      <c r="G448" s="37"/>
      <c r="H448" s="43"/>
    </row>
    <row r="449" spans="1:8" s="2" customFormat="1" ht="16.8" customHeight="1">
      <c r="A449" s="37"/>
      <c r="B449" s="43"/>
      <c r="C449" s="287" t="s">
        <v>877</v>
      </c>
      <c r="D449" s="288" t="s">
        <v>1</v>
      </c>
      <c r="E449" s="289" t="s">
        <v>1</v>
      </c>
      <c r="F449" s="290">
        <v>4.673</v>
      </c>
      <c r="G449" s="37"/>
      <c r="H449" s="43"/>
    </row>
    <row r="450" spans="1:8" s="2" customFormat="1" ht="16.8" customHeight="1">
      <c r="A450" s="37"/>
      <c r="B450" s="43"/>
      <c r="C450" s="291" t="s">
        <v>877</v>
      </c>
      <c r="D450" s="291" t="s">
        <v>921</v>
      </c>
      <c r="E450" s="16" t="s">
        <v>1</v>
      </c>
      <c r="F450" s="292">
        <v>4.673</v>
      </c>
      <c r="G450" s="37"/>
      <c r="H450" s="43"/>
    </row>
    <row r="451" spans="1:8" s="2" customFormat="1" ht="16.8" customHeight="1">
      <c r="A451" s="37"/>
      <c r="B451" s="43"/>
      <c r="C451" s="293" t="s">
        <v>1280</v>
      </c>
      <c r="D451" s="37"/>
      <c r="E451" s="37"/>
      <c r="F451" s="37"/>
      <c r="G451" s="37"/>
      <c r="H451" s="43"/>
    </row>
    <row r="452" spans="1:8" s="2" customFormat="1" ht="16.8" customHeight="1">
      <c r="A452" s="37"/>
      <c r="B452" s="43"/>
      <c r="C452" s="291" t="s">
        <v>916</v>
      </c>
      <c r="D452" s="291" t="s">
        <v>917</v>
      </c>
      <c r="E452" s="16" t="s">
        <v>295</v>
      </c>
      <c r="F452" s="292">
        <v>106.822</v>
      </c>
      <c r="G452" s="37"/>
      <c r="H452" s="43"/>
    </row>
    <row r="453" spans="1:8" s="2" customFormat="1" ht="16.8" customHeight="1">
      <c r="A453" s="37"/>
      <c r="B453" s="43"/>
      <c r="C453" s="291" t="s">
        <v>446</v>
      </c>
      <c r="D453" s="291" t="s">
        <v>447</v>
      </c>
      <c r="E453" s="16" t="s">
        <v>295</v>
      </c>
      <c r="F453" s="292">
        <v>4.766</v>
      </c>
      <c r="G453" s="37"/>
      <c r="H453" s="43"/>
    </row>
    <row r="454" spans="1:8" s="2" customFormat="1" ht="16.8" customHeight="1">
      <c r="A454" s="37"/>
      <c r="B454" s="43"/>
      <c r="C454" s="287" t="s">
        <v>940</v>
      </c>
      <c r="D454" s="288" t="s">
        <v>1</v>
      </c>
      <c r="E454" s="289" t="s">
        <v>1</v>
      </c>
      <c r="F454" s="290">
        <v>54.06</v>
      </c>
      <c r="G454" s="37"/>
      <c r="H454" s="43"/>
    </row>
    <row r="455" spans="1:8" s="2" customFormat="1" ht="16.8" customHeight="1">
      <c r="A455" s="37"/>
      <c r="B455" s="43"/>
      <c r="C455" s="291" t="s">
        <v>275</v>
      </c>
      <c r="D455" s="291" t="s">
        <v>871</v>
      </c>
      <c r="E455" s="16" t="s">
        <v>1</v>
      </c>
      <c r="F455" s="292">
        <v>52.28</v>
      </c>
      <c r="G455" s="37"/>
      <c r="H455" s="43"/>
    </row>
    <row r="456" spans="1:8" s="2" customFormat="1" ht="16.8" customHeight="1">
      <c r="A456" s="37"/>
      <c r="B456" s="43"/>
      <c r="C456" s="291" t="s">
        <v>872</v>
      </c>
      <c r="D456" s="291" t="s">
        <v>873</v>
      </c>
      <c r="E456" s="16" t="s">
        <v>1</v>
      </c>
      <c r="F456" s="292">
        <v>1.08</v>
      </c>
      <c r="G456" s="37"/>
      <c r="H456" s="43"/>
    </row>
    <row r="457" spans="1:8" s="2" customFormat="1" ht="16.8" customHeight="1">
      <c r="A457" s="37"/>
      <c r="B457" s="43"/>
      <c r="C457" s="291" t="s">
        <v>874</v>
      </c>
      <c r="D457" s="291" t="s">
        <v>939</v>
      </c>
      <c r="E457" s="16" t="s">
        <v>1</v>
      </c>
      <c r="F457" s="292">
        <v>0.7</v>
      </c>
      <c r="G457" s="37"/>
      <c r="H457" s="43"/>
    </row>
    <row r="458" spans="1:8" s="2" customFormat="1" ht="16.8" customHeight="1">
      <c r="A458" s="37"/>
      <c r="B458" s="43"/>
      <c r="C458" s="291" t="s">
        <v>940</v>
      </c>
      <c r="D458" s="291" t="s">
        <v>170</v>
      </c>
      <c r="E458" s="16" t="s">
        <v>1</v>
      </c>
      <c r="F458" s="292">
        <v>54.06</v>
      </c>
      <c r="G458" s="37"/>
      <c r="H458" s="43"/>
    </row>
    <row r="459" spans="1:8" s="2" customFormat="1" ht="16.8" customHeight="1">
      <c r="A459" s="37"/>
      <c r="B459" s="43"/>
      <c r="C459" s="287" t="s">
        <v>275</v>
      </c>
      <c r="D459" s="288" t="s">
        <v>1</v>
      </c>
      <c r="E459" s="289" t="s">
        <v>1</v>
      </c>
      <c r="F459" s="290">
        <v>52.28</v>
      </c>
      <c r="G459" s="37"/>
      <c r="H459" s="43"/>
    </row>
    <row r="460" spans="1:8" s="2" customFormat="1" ht="16.8" customHeight="1">
      <c r="A460" s="37"/>
      <c r="B460" s="43"/>
      <c r="C460" s="291" t="s">
        <v>275</v>
      </c>
      <c r="D460" s="291" t="s">
        <v>871</v>
      </c>
      <c r="E460" s="16" t="s">
        <v>1</v>
      </c>
      <c r="F460" s="292">
        <v>52.28</v>
      </c>
      <c r="G460" s="37"/>
      <c r="H460" s="43"/>
    </row>
    <row r="461" spans="1:8" s="2" customFormat="1" ht="16.8" customHeight="1">
      <c r="A461" s="37"/>
      <c r="B461" s="43"/>
      <c r="C461" s="293" t="s">
        <v>1280</v>
      </c>
      <c r="D461" s="37"/>
      <c r="E461" s="37"/>
      <c r="F461" s="37"/>
      <c r="G461" s="37"/>
      <c r="H461" s="43"/>
    </row>
    <row r="462" spans="1:8" s="2" customFormat="1" ht="12">
      <c r="A462" s="37"/>
      <c r="B462" s="43"/>
      <c r="C462" s="291" t="s">
        <v>722</v>
      </c>
      <c r="D462" s="291" t="s">
        <v>723</v>
      </c>
      <c r="E462" s="16" t="s">
        <v>327</v>
      </c>
      <c r="F462" s="292">
        <v>54.06</v>
      </c>
      <c r="G462" s="37"/>
      <c r="H462" s="43"/>
    </row>
    <row r="463" spans="1:8" s="2" customFormat="1" ht="16.8" customHeight="1">
      <c r="A463" s="37"/>
      <c r="B463" s="43"/>
      <c r="C463" s="291" t="s">
        <v>727</v>
      </c>
      <c r="D463" s="291" t="s">
        <v>728</v>
      </c>
      <c r="E463" s="16" t="s">
        <v>327</v>
      </c>
      <c r="F463" s="292">
        <v>54.393</v>
      </c>
      <c r="G463" s="37"/>
      <c r="H463" s="43"/>
    </row>
    <row r="464" spans="1:8" s="2" customFormat="1" ht="16.8" customHeight="1">
      <c r="A464" s="37"/>
      <c r="B464" s="43"/>
      <c r="C464" s="287" t="s">
        <v>874</v>
      </c>
      <c r="D464" s="288" t="s">
        <v>1</v>
      </c>
      <c r="E464" s="289" t="s">
        <v>1</v>
      </c>
      <c r="F464" s="290">
        <v>0.7</v>
      </c>
      <c r="G464" s="37"/>
      <c r="H464" s="43"/>
    </row>
    <row r="465" spans="1:8" s="2" customFormat="1" ht="16.8" customHeight="1">
      <c r="A465" s="37"/>
      <c r="B465" s="43"/>
      <c r="C465" s="291" t="s">
        <v>874</v>
      </c>
      <c r="D465" s="291" t="s">
        <v>939</v>
      </c>
      <c r="E465" s="16" t="s">
        <v>1</v>
      </c>
      <c r="F465" s="292">
        <v>0.7</v>
      </c>
      <c r="G465" s="37"/>
      <c r="H465" s="43"/>
    </row>
    <row r="466" spans="1:8" s="2" customFormat="1" ht="16.8" customHeight="1">
      <c r="A466" s="37"/>
      <c r="B466" s="43"/>
      <c r="C466" s="293" t="s">
        <v>1280</v>
      </c>
      <c r="D466" s="37"/>
      <c r="E466" s="37"/>
      <c r="F466" s="37"/>
      <c r="G466" s="37"/>
      <c r="H466" s="43"/>
    </row>
    <row r="467" spans="1:8" s="2" customFormat="1" ht="12">
      <c r="A467" s="37"/>
      <c r="B467" s="43"/>
      <c r="C467" s="291" t="s">
        <v>722</v>
      </c>
      <c r="D467" s="291" t="s">
        <v>723</v>
      </c>
      <c r="E467" s="16" t="s">
        <v>327</v>
      </c>
      <c r="F467" s="292">
        <v>54.06</v>
      </c>
      <c r="G467" s="37"/>
      <c r="H467" s="43"/>
    </row>
    <row r="468" spans="1:8" s="2" customFormat="1" ht="16.8" customHeight="1">
      <c r="A468" s="37"/>
      <c r="B468" s="43"/>
      <c r="C468" s="291" t="s">
        <v>943</v>
      </c>
      <c r="D468" s="291" t="s">
        <v>944</v>
      </c>
      <c r="E468" s="16" t="s">
        <v>163</v>
      </c>
      <c r="F468" s="292">
        <v>0.91</v>
      </c>
      <c r="G468" s="37"/>
      <c r="H468" s="43"/>
    </row>
    <row r="469" spans="1:8" s="2" customFormat="1" ht="16.8" customHeight="1">
      <c r="A469" s="37"/>
      <c r="B469" s="43"/>
      <c r="C469" s="287" t="s">
        <v>872</v>
      </c>
      <c r="D469" s="288" t="s">
        <v>1</v>
      </c>
      <c r="E469" s="289" t="s">
        <v>1</v>
      </c>
      <c r="F469" s="290">
        <v>1.08</v>
      </c>
      <c r="G469" s="37"/>
      <c r="H469" s="43"/>
    </row>
    <row r="470" spans="1:8" s="2" customFormat="1" ht="16.8" customHeight="1">
      <c r="A470" s="37"/>
      <c r="B470" s="43"/>
      <c r="C470" s="291" t="s">
        <v>872</v>
      </c>
      <c r="D470" s="291" t="s">
        <v>873</v>
      </c>
      <c r="E470" s="16" t="s">
        <v>1</v>
      </c>
      <c r="F470" s="292">
        <v>1.08</v>
      </c>
      <c r="G470" s="37"/>
      <c r="H470" s="43"/>
    </row>
    <row r="471" spans="1:8" s="2" customFormat="1" ht="16.8" customHeight="1">
      <c r="A471" s="37"/>
      <c r="B471" s="43"/>
      <c r="C471" s="293" t="s">
        <v>1280</v>
      </c>
      <c r="D471" s="37"/>
      <c r="E471" s="37"/>
      <c r="F471" s="37"/>
      <c r="G471" s="37"/>
      <c r="H471" s="43"/>
    </row>
    <row r="472" spans="1:8" s="2" customFormat="1" ht="12">
      <c r="A472" s="37"/>
      <c r="B472" s="43"/>
      <c r="C472" s="291" t="s">
        <v>722</v>
      </c>
      <c r="D472" s="291" t="s">
        <v>723</v>
      </c>
      <c r="E472" s="16" t="s">
        <v>327</v>
      </c>
      <c r="F472" s="292">
        <v>54.06</v>
      </c>
      <c r="G472" s="37"/>
      <c r="H472" s="43"/>
    </row>
    <row r="473" spans="1:8" s="2" customFormat="1" ht="16.8" customHeight="1">
      <c r="A473" s="37"/>
      <c r="B473" s="43"/>
      <c r="C473" s="291" t="s">
        <v>733</v>
      </c>
      <c r="D473" s="291" t="s">
        <v>734</v>
      </c>
      <c r="E473" s="16" t="s">
        <v>163</v>
      </c>
      <c r="F473" s="292">
        <v>1.403</v>
      </c>
      <c r="G473" s="37"/>
      <c r="H473" s="43"/>
    </row>
    <row r="474" spans="1:8" s="2" customFormat="1" ht="16.8" customHeight="1">
      <c r="A474" s="37"/>
      <c r="B474" s="43"/>
      <c r="C474" s="287" t="s">
        <v>865</v>
      </c>
      <c r="D474" s="288" t="s">
        <v>1</v>
      </c>
      <c r="E474" s="289" t="s">
        <v>1</v>
      </c>
      <c r="F474" s="290">
        <v>60.74</v>
      </c>
      <c r="G474" s="37"/>
      <c r="H474" s="43"/>
    </row>
    <row r="475" spans="1:8" s="2" customFormat="1" ht="16.8" customHeight="1">
      <c r="A475" s="37"/>
      <c r="B475" s="43"/>
      <c r="C475" s="291" t="s">
        <v>861</v>
      </c>
      <c r="D475" s="291" t="s">
        <v>926</v>
      </c>
      <c r="E475" s="16" t="s">
        <v>1</v>
      </c>
      <c r="F475" s="292">
        <v>46.43</v>
      </c>
      <c r="G475" s="37"/>
      <c r="H475" s="43"/>
    </row>
    <row r="476" spans="1:8" s="2" customFormat="1" ht="16.8" customHeight="1">
      <c r="A476" s="37"/>
      <c r="B476" s="43"/>
      <c r="C476" s="291" t="s">
        <v>863</v>
      </c>
      <c r="D476" s="291" t="s">
        <v>864</v>
      </c>
      <c r="E476" s="16" t="s">
        <v>1</v>
      </c>
      <c r="F476" s="292">
        <v>2.42</v>
      </c>
      <c r="G476" s="37"/>
      <c r="H476" s="43"/>
    </row>
    <row r="477" spans="1:8" s="2" customFormat="1" ht="16.8" customHeight="1">
      <c r="A477" s="37"/>
      <c r="B477" s="43"/>
      <c r="C477" s="291" t="s">
        <v>264</v>
      </c>
      <c r="D477" s="291" t="s">
        <v>867</v>
      </c>
      <c r="E477" s="16" t="s">
        <v>1</v>
      </c>
      <c r="F477" s="292">
        <v>6.32</v>
      </c>
      <c r="G477" s="37"/>
      <c r="H477" s="43"/>
    </row>
    <row r="478" spans="1:8" s="2" customFormat="1" ht="16.8" customHeight="1">
      <c r="A478" s="37"/>
      <c r="B478" s="43"/>
      <c r="C478" s="291" t="s">
        <v>266</v>
      </c>
      <c r="D478" s="291" t="s">
        <v>89</v>
      </c>
      <c r="E478" s="16" t="s">
        <v>1</v>
      </c>
      <c r="F478" s="292">
        <v>2</v>
      </c>
      <c r="G478" s="37"/>
      <c r="H478" s="43"/>
    </row>
    <row r="479" spans="1:8" s="2" customFormat="1" ht="16.8" customHeight="1">
      <c r="A479" s="37"/>
      <c r="B479" s="43"/>
      <c r="C479" s="291" t="s">
        <v>268</v>
      </c>
      <c r="D479" s="291" t="s">
        <v>89</v>
      </c>
      <c r="E479" s="16" t="s">
        <v>1</v>
      </c>
      <c r="F479" s="292">
        <v>2</v>
      </c>
      <c r="G479" s="37"/>
      <c r="H479" s="43"/>
    </row>
    <row r="480" spans="1:8" s="2" customFormat="1" ht="16.8" customHeight="1">
      <c r="A480" s="37"/>
      <c r="B480" s="43"/>
      <c r="C480" s="291" t="s">
        <v>868</v>
      </c>
      <c r="D480" s="291" t="s">
        <v>869</v>
      </c>
      <c r="E480" s="16" t="s">
        <v>1</v>
      </c>
      <c r="F480" s="292">
        <v>1.57</v>
      </c>
      <c r="G480" s="37"/>
      <c r="H480" s="43"/>
    </row>
    <row r="481" spans="1:8" s="2" customFormat="1" ht="16.8" customHeight="1">
      <c r="A481" s="37"/>
      <c r="B481" s="43"/>
      <c r="C481" s="291" t="s">
        <v>865</v>
      </c>
      <c r="D481" s="291" t="s">
        <v>170</v>
      </c>
      <c r="E481" s="16" t="s">
        <v>1</v>
      </c>
      <c r="F481" s="292">
        <v>60.74</v>
      </c>
      <c r="G481" s="37"/>
      <c r="H481" s="43"/>
    </row>
    <row r="482" spans="1:8" s="2" customFormat="1" ht="16.8" customHeight="1">
      <c r="A482" s="37"/>
      <c r="B482" s="43"/>
      <c r="C482" s="293" t="s">
        <v>1280</v>
      </c>
      <c r="D482" s="37"/>
      <c r="E482" s="37"/>
      <c r="F482" s="37"/>
      <c r="G482" s="37"/>
      <c r="H482" s="43"/>
    </row>
    <row r="483" spans="1:8" s="2" customFormat="1" ht="12">
      <c r="A483" s="37"/>
      <c r="B483" s="43"/>
      <c r="C483" s="291" t="s">
        <v>672</v>
      </c>
      <c r="D483" s="291" t="s">
        <v>673</v>
      </c>
      <c r="E483" s="16" t="s">
        <v>327</v>
      </c>
      <c r="F483" s="292">
        <v>60.74</v>
      </c>
      <c r="G483" s="37"/>
      <c r="H483" s="43"/>
    </row>
    <row r="484" spans="1:8" s="2" customFormat="1" ht="16.8" customHeight="1">
      <c r="A484" s="37"/>
      <c r="B484" s="43"/>
      <c r="C484" s="291" t="s">
        <v>754</v>
      </c>
      <c r="D484" s="291" t="s">
        <v>755</v>
      </c>
      <c r="E484" s="16" t="s">
        <v>327</v>
      </c>
      <c r="F484" s="292">
        <v>60.74</v>
      </c>
      <c r="G484" s="37"/>
      <c r="H484" s="43"/>
    </row>
    <row r="485" spans="1:8" s="2" customFormat="1" ht="16.8" customHeight="1">
      <c r="A485" s="37"/>
      <c r="B485" s="43"/>
      <c r="C485" s="287" t="s">
        <v>861</v>
      </c>
      <c r="D485" s="288" t="s">
        <v>1</v>
      </c>
      <c r="E485" s="289" t="s">
        <v>1</v>
      </c>
      <c r="F485" s="290">
        <v>46.43</v>
      </c>
      <c r="G485" s="37"/>
      <c r="H485" s="43"/>
    </row>
    <row r="486" spans="1:8" s="2" customFormat="1" ht="16.8" customHeight="1">
      <c r="A486" s="37"/>
      <c r="B486" s="43"/>
      <c r="C486" s="291" t="s">
        <v>861</v>
      </c>
      <c r="D486" s="291" t="s">
        <v>926</v>
      </c>
      <c r="E486" s="16" t="s">
        <v>1</v>
      </c>
      <c r="F486" s="292">
        <v>46.43</v>
      </c>
      <c r="G486" s="37"/>
      <c r="H486" s="43"/>
    </row>
    <row r="487" spans="1:8" s="2" customFormat="1" ht="16.8" customHeight="1">
      <c r="A487" s="37"/>
      <c r="B487" s="43"/>
      <c r="C487" s="293" t="s">
        <v>1280</v>
      </c>
      <c r="D487" s="37"/>
      <c r="E487" s="37"/>
      <c r="F487" s="37"/>
      <c r="G487" s="37"/>
      <c r="H487" s="43"/>
    </row>
    <row r="488" spans="1:8" s="2" customFormat="1" ht="12">
      <c r="A488" s="37"/>
      <c r="B488" s="43"/>
      <c r="C488" s="291" t="s">
        <v>672</v>
      </c>
      <c r="D488" s="291" t="s">
        <v>673</v>
      </c>
      <c r="E488" s="16" t="s">
        <v>327</v>
      </c>
      <c r="F488" s="292">
        <v>60.74</v>
      </c>
      <c r="G488" s="37"/>
      <c r="H488" s="43"/>
    </row>
    <row r="489" spans="1:8" s="2" customFormat="1" ht="16.8" customHeight="1">
      <c r="A489" s="37"/>
      <c r="B489" s="43"/>
      <c r="C489" s="291" t="s">
        <v>681</v>
      </c>
      <c r="D489" s="291" t="s">
        <v>682</v>
      </c>
      <c r="E489" s="16" t="s">
        <v>327</v>
      </c>
      <c r="F489" s="292">
        <v>47.359</v>
      </c>
      <c r="G489" s="37"/>
      <c r="H489" s="43"/>
    </row>
    <row r="490" spans="1:8" s="2" customFormat="1" ht="16.8" customHeight="1">
      <c r="A490" s="37"/>
      <c r="B490" s="43"/>
      <c r="C490" s="287" t="s">
        <v>863</v>
      </c>
      <c r="D490" s="288" t="s">
        <v>1</v>
      </c>
      <c r="E490" s="289" t="s">
        <v>1</v>
      </c>
      <c r="F490" s="290">
        <v>2.42</v>
      </c>
      <c r="G490" s="37"/>
      <c r="H490" s="43"/>
    </row>
    <row r="491" spans="1:8" s="2" customFormat="1" ht="16.8" customHeight="1">
      <c r="A491" s="37"/>
      <c r="B491" s="43"/>
      <c r="C491" s="291" t="s">
        <v>863</v>
      </c>
      <c r="D491" s="291" t="s">
        <v>864</v>
      </c>
      <c r="E491" s="16" t="s">
        <v>1</v>
      </c>
      <c r="F491" s="292">
        <v>2.42</v>
      </c>
      <c r="G491" s="37"/>
      <c r="H491" s="43"/>
    </row>
    <row r="492" spans="1:8" s="2" customFormat="1" ht="16.8" customHeight="1">
      <c r="A492" s="37"/>
      <c r="B492" s="43"/>
      <c r="C492" s="293" t="s">
        <v>1280</v>
      </c>
      <c r="D492" s="37"/>
      <c r="E492" s="37"/>
      <c r="F492" s="37"/>
      <c r="G492" s="37"/>
      <c r="H492" s="43"/>
    </row>
    <row r="493" spans="1:8" s="2" customFormat="1" ht="12">
      <c r="A493" s="37"/>
      <c r="B493" s="43"/>
      <c r="C493" s="291" t="s">
        <v>672</v>
      </c>
      <c r="D493" s="291" t="s">
        <v>673</v>
      </c>
      <c r="E493" s="16" t="s">
        <v>327</v>
      </c>
      <c r="F493" s="292">
        <v>60.74</v>
      </c>
      <c r="G493" s="37"/>
      <c r="H493" s="43"/>
    </row>
    <row r="494" spans="1:8" s="2" customFormat="1" ht="16.8" customHeight="1">
      <c r="A494" s="37"/>
      <c r="B494" s="43"/>
      <c r="C494" s="291" t="s">
        <v>691</v>
      </c>
      <c r="D494" s="291" t="s">
        <v>692</v>
      </c>
      <c r="E494" s="16" t="s">
        <v>327</v>
      </c>
      <c r="F494" s="292">
        <v>2.468</v>
      </c>
      <c r="G494" s="37"/>
      <c r="H494" s="43"/>
    </row>
    <row r="495" spans="1:8" s="2" customFormat="1" ht="16.8" customHeight="1">
      <c r="A495" s="37"/>
      <c r="B495" s="43"/>
      <c r="C495" s="287" t="s">
        <v>264</v>
      </c>
      <c r="D495" s="288" t="s">
        <v>1</v>
      </c>
      <c r="E495" s="289" t="s">
        <v>1</v>
      </c>
      <c r="F495" s="290">
        <v>6.32</v>
      </c>
      <c r="G495" s="37"/>
      <c r="H495" s="43"/>
    </row>
    <row r="496" spans="1:8" s="2" customFormat="1" ht="16.8" customHeight="1">
      <c r="A496" s="37"/>
      <c r="B496" s="43"/>
      <c r="C496" s="291" t="s">
        <v>264</v>
      </c>
      <c r="D496" s="291" t="s">
        <v>867</v>
      </c>
      <c r="E496" s="16" t="s">
        <v>1</v>
      </c>
      <c r="F496" s="292">
        <v>6.32</v>
      </c>
      <c r="G496" s="37"/>
      <c r="H496" s="43"/>
    </row>
    <row r="497" spans="1:8" s="2" customFormat="1" ht="16.8" customHeight="1">
      <c r="A497" s="37"/>
      <c r="B497" s="43"/>
      <c r="C497" s="293" t="s">
        <v>1280</v>
      </c>
      <c r="D497" s="37"/>
      <c r="E497" s="37"/>
      <c r="F497" s="37"/>
      <c r="G497" s="37"/>
      <c r="H497" s="43"/>
    </row>
    <row r="498" spans="1:8" s="2" customFormat="1" ht="12">
      <c r="A498" s="37"/>
      <c r="B498" s="43"/>
      <c r="C498" s="291" t="s">
        <v>672</v>
      </c>
      <c r="D498" s="291" t="s">
        <v>673</v>
      </c>
      <c r="E498" s="16" t="s">
        <v>327</v>
      </c>
      <c r="F498" s="292">
        <v>60.74</v>
      </c>
      <c r="G498" s="37"/>
      <c r="H498" s="43"/>
    </row>
    <row r="499" spans="1:8" s="2" customFormat="1" ht="16.8" customHeight="1">
      <c r="A499" s="37"/>
      <c r="B499" s="43"/>
      <c r="C499" s="291" t="s">
        <v>696</v>
      </c>
      <c r="D499" s="291" t="s">
        <v>697</v>
      </c>
      <c r="E499" s="16" t="s">
        <v>327</v>
      </c>
      <c r="F499" s="292">
        <v>6.446</v>
      </c>
      <c r="G499" s="37"/>
      <c r="H499" s="43"/>
    </row>
    <row r="500" spans="1:8" s="2" customFormat="1" ht="16.8" customHeight="1">
      <c r="A500" s="37"/>
      <c r="B500" s="43"/>
      <c r="C500" s="287" t="s">
        <v>266</v>
      </c>
      <c r="D500" s="288" t="s">
        <v>1</v>
      </c>
      <c r="E500" s="289" t="s">
        <v>1</v>
      </c>
      <c r="F500" s="290">
        <v>2</v>
      </c>
      <c r="G500" s="37"/>
      <c r="H500" s="43"/>
    </row>
    <row r="501" spans="1:8" s="2" customFormat="1" ht="16.8" customHeight="1">
      <c r="A501" s="37"/>
      <c r="B501" s="43"/>
      <c r="C501" s="291" t="s">
        <v>266</v>
      </c>
      <c r="D501" s="291" t="s">
        <v>89</v>
      </c>
      <c r="E501" s="16" t="s">
        <v>1</v>
      </c>
      <c r="F501" s="292">
        <v>2</v>
      </c>
      <c r="G501" s="37"/>
      <c r="H501" s="43"/>
    </row>
    <row r="502" spans="1:8" s="2" customFormat="1" ht="16.8" customHeight="1">
      <c r="A502" s="37"/>
      <c r="B502" s="43"/>
      <c r="C502" s="293" t="s">
        <v>1280</v>
      </c>
      <c r="D502" s="37"/>
      <c r="E502" s="37"/>
      <c r="F502" s="37"/>
      <c r="G502" s="37"/>
      <c r="H502" s="43"/>
    </row>
    <row r="503" spans="1:8" s="2" customFormat="1" ht="12">
      <c r="A503" s="37"/>
      <c r="B503" s="43"/>
      <c r="C503" s="291" t="s">
        <v>672</v>
      </c>
      <c r="D503" s="291" t="s">
        <v>673</v>
      </c>
      <c r="E503" s="16" t="s">
        <v>327</v>
      </c>
      <c r="F503" s="292">
        <v>60.74</v>
      </c>
      <c r="G503" s="37"/>
      <c r="H503" s="43"/>
    </row>
    <row r="504" spans="1:8" s="2" customFormat="1" ht="16.8" customHeight="1">
      <c r="A504" s="37"/>
      <c r="B504" s="43"/>
      <c r="C504" s="291" t="s">
        <v>701</v>
      </c>
      <c r="D504" s="291" t="s">
        <v>702</v>
      </c>
      <c r="E504" s="16" t="s">
        <v>327</v>
      </c>
      <c r="F504" s="292">
        <v>4.08</v>
      </c>
      <c r="G504" s="37"/>
      <c r="H504" s="43"/>
    </row>
    <row r="505" spans="1:8" s="2" customFormat="1" ht="16.8" customHeight="1">
      <c r="A505" s="37"/>
      <c r="B505" s="43"/>
      <c r="C505" s="287" t="s">
        <v>268</v>
      </c>
      <c r="D505" s="288" t="s">
        <v>1</v>
      </c>
      <c r="E505" s="289" t="s">
        <v>1</v>
      </c>
      <c r="F505" s="290">
        <v>2</v>
      </c>
      <c r="G505" s="37"/>
      <c r="H505" s="43"/>
    </row>
    <row r="506" spans="1:8" s="2" customFormat="1" ht="16.8" customHeight="1">
      <c r="A506" s="37"/>
      <c r="B506" s="43"/>
      <c r="C506" s="291" t="s">
        <v>268</v>
      </c>
      <c r="D506" s="291" t="s">
        <v>89</v>
      </c>
      <c r="E506" s="16" t="s">
        <v>1</v>
      </c>
      <c r="F506" s="292">
        <v>2</v>
      </c>
      <c r="G506" s="37"/>
      <c r="H506" s="43"/>
    </row>
    <row r="507" spans="1:8" s="2" customFormat="1" ht="16.8" customHeight="1">
      <c r="A507" s="37"/>
      <c r="B507" s="43"/>
      <c r="C507" s="293" t="s">
        <v>1280</v>
      </c>
      <c r="D507" s="37"/>
      <c r="E507" s="37"/>
      <c r="F507" s="37"/>
      <c r="G507" s="37"/>
      <c r="H507" s="43"/>
    </row>
    <row r="508" spans="1:8" s="2" customFormat="1" ht="12">
      <c r="A508" s="37"/>
      <c r="B508" s="43"/>
      <c r="C508" s="291" t="s">
        <v>672</v>
      </c>
      <c r="D508" s="291" t="s">
        <v>673</v>
      </c>
      <c r="E508" s="16" t="s">
        <v>327</v>
      </c>
      <c r="F508" s="292">
        <v>60.74</v>
      </c>
      <c r="G508" s="37"/>
      <c r="H508" s="43"/>
    </row>
    <row r="509" spans="1:8" s="2" customFormat="1" ht="16.8" customHeight="1">
      <c r="A509" s="37"/>
      <c r="B509" s="43"/>
      <c r="C509" s="291" t="s">
        <v>701</v>
      </c>
      <c r="D509" s="291" t="s">
        <v>702</v>
      </c>
      <c r="E509" s="16" t="s">
        <v>327</v>
      </c>
      <c r="F509" s="292">
        <v>4.08</v>
      </c>
      <c r="G509" s="37"/>
      <c r="H509" s="43"/>
    </row>
    <row r="510" spans="1:8" s="2" customFormat="1" ht="16.8" customHeight="1">
      <c r="A510" s="37"/>
      <c r="B510" s="43"/>
      <c r="C510" s="287" t="s">
        <v>868</v>
      </c>
      <c r="D510" s="288" t="s">
        <v>1</v>
      </c>
      <c r="E510" s="289" t="s">
        <v>1</v>
      </c>
      <c r="F510" s="290">
        <v>1.57</v>
      </c>
      <c r="G510" s="37"/>
      <c r="H510" s="43"/>
    </row>
    <row r="511" spans="1:8" s="2" customFormat="1" ht="16.8" customHeight="1">
      <c r="A511" s="37"/>
      <c r="B511" s="43"/>
      <c r="C511" s="291" t="s">
        <v>868</v>
      </c>
      <c r="D511" s="291" t="s">
        <v>869</v>
      </c>
      <c r="E511" s="16" t="s">
        <v>1</v>
      </c>
      <c r="F511" s="292">
        <v>1.57</v>
      </c>
      <c r="G511" s="37"/>
      <c r="H511" s="43"/>
    </row>
    <row r="512" spans="1:8" s="2" customFormat="1" ht="16.8" customHeight="1">
      <c r="A512" s="37"/>
      <c r="B512" s="43"/>
      <c r="C512" s="293" t="s">
        <v>1280</v>
      </c>
      <c r="D512" s="37"/>
      <c r="E512" s="37"/>
      <c r="F512" s="37"/>
      <c r="G512" s="37"/>
      <c r="H512" s="43"/>
    </row>
    <row r="513" spans="1:8" s="2" customFormat="1" ht="12">
      <c r="A513" s="37"/>
      <c r="B513" s="43"/>
      <c r="C513" s="291" t="s">
        <v>672</v>
      </c>
      <c r="D513" s="291" t="s">
        <v>673</v>
      </c>
      <c r="E513" s="16" t="s">
        <v>327</v>
      </c>
      <c r="F513" s="292">
        <v>60.74</v>
      </c>
      <c r="G513" s="37"/>
      <c r="H513" s="43"/>
    </row>
    <row r="514" spans="1:8" s="2" customFormat="1" ht="16.8" customHeight="1">
      <c r="A514" s="37"/>
      <c r="B514" s="43"/>
      <c r="C514" s="291" t="s">
        <v>934</v>
      </c>
      <c r="D514" s="291" t="s">
        <v>935</v>
      </c>
      <c r="E514" s="16" t="s">
        <v>163</v>
      </c>
      <c r="F514" s="292">
        <v>2.04</v>
      </c>
      <c r="G514" s="37"/>
      <c r="H514" s="43"/>
    </row>
    <row r="515" spans="1:8" s="2" customFormat="1" ht="16.8" customHeight="1">
      <c r="A515" s="37"/>
      <c r="B515" s="43"/>
      <c r="C515" s="287" t="s">
        <v>215</v>
      </c>
      <c r="D515" s="288" t="s">
        <v>1</v>
      </c>
      <c r="E515" s="289" t="s">
        <v>1</v>
      </c>
      <c r="F515" s="290">
        <v>11.134</v>
      </c>
      <c r="G515" s="37"/>
      <c r="H515" s="43"/>
    </row>
    <row r="516" spans="1:8" s="2" customFormat="1" ht="16.8" customHeight="1">
      <c r="A516" s="37"/>
      <c r="B516" s="43"/>
      <c r="C516" s="291" t="s">
        <v>215</v>
      </c>
      <c r="D516" s="291" t="s">
        <v>909</v>
      </c>
      <c r="E516" s="16" t="s">
        <v>1</v>
      </c>
      <c r="F516" s="292">
        <v>11.134</v>
      </c>
      <c r="G516" s="37"/>
      <c r="H516" s="43"/>
    </row>
    <row r="517" spans="1:8" s="2" customFormat="1" ht="16.8" customHeight="1">
      <c r="A517" s="37"/>
      <c r="B517" s="43"/>
      <c r="C517" s="293" t="s">
        <v>1280</v>
      </c>
      <c r="D517" s="37"/>
      <c r="E517" s="37"/>
      <c r="F517" s="37"/>
      <c r="G517" s="37"/>
      <c r="H517" s="43"/>
    </row>
    <row r="518" spans="1:8" s="2" customFormat="1" ht="12">
      <c r="A518" s="37"/>
      <c r="B518" s="43"/>
      <c r="C518" s="291" t="s">
        <v>905</v>
      </c>
      <c r="D518" s="291" t="s">
        <v>906</v>
      </c>
      <c r="E518" s="16" t="s">
        <v>337</v>
      </c>
      <c r="F518" s="292">
        <v>11.134</v>
      </c>
      <c r="G518" s="37"/>
      <c r="H518" s="43"/>
    </row>
    <row r="519" spans="1:8" s="2" customFormat="1" ht="12">
      <c r="A519" s="37"/>
      <c r="B519" s="43"/>
      <c r="C519" s="291" t="s">
        <v>347</v>
      </c>
      <c r="D519" s="291" t="s">
        <v>348</v>
      </c>
      <c r="E519" s="16" t="s">
        <v>337</v>
      </c>
      <c r="F519" s="292">
        <v>11.134</v>
      </c>
      <c r="G519" s="37"/>
      <c r="H519" s="43"/>
    </row>
    <row r="520" spans="1:8" s="2" customFormat="1" ht="12">
      <c r="A520" s="37"/>
      <c r="B520" s="43"/>
      <c r="C520" s="291" t="s">
        <v>353</v>
      </c>
      <c r="D520" s="291" t="s">
        <v>354</v>
      </c>
      <c r="E520" s="16" t="s">
        <v>337</v>
      </c>
      <c r="F520" s="292">
        <v>11.134</v>
      </c>
      <c r="G520" s="37"/>
      <c r="H520" s="43"/>
    </row>
    <row r="521" spans="1:8" s="2" customFormat="1" ht="12">
      <c r="A521" s="37"/>
      <c r="B521" s="43"/>
      <c r="C521" s="291" t="s">
        <v>797</v>
      </c>
      <c r="D521" s="291" t="s">
        <v>798</v>
      </c>
      <c r="E521" s="16" t="s">
        <v>793</v>
      </c>
      <c r="F521" s="292">
        <v>18.928</v>
      </c>
      <c r="G521" s="37"/>
      <c r="H521" s="43"/>
    </row>
    <row r="522" spans="1:8" s="2" customFormat="1" ht="16.8" customHeight="1">
      <c r="A522" s="37"/>
      <c r="B522" s="43"/>
      <c r="C522" s="287" t="s">
        <v>279</v>
      </c>
      <c r="D522" s="288" t="s">
        <v>1</v>
      </c>
      <c r="E522" s="289" t="s">
        <v>1</v>
      </c>
      <c r="F522" s="290">
        <v>2</v>
      </c>
      <c r="G522" s="37"/>
      <c r="H522" s="43"/>
    </row>
    <row r="523" spans="1:8" s="2" customFormat="1" ht="16.8" customHeight="1">
      <c r="A523" s="37"/>
      <c r="B523" s="43"/>
      <c r="C523" s="291" t="s">
        <v>279</v>
      </c>
      <c r="D523" s="291" t="s">
        <v>89</v>
      </c>
      <c r="E523" s="16" t="s">
        <v>1</v>
      </c>
      <c r="F523" s="292">
        <v>2</v>
      </c>
      <c r="G523" s="37"/>
      <c r="H523" s="43"/>
    </row>
    <row r="524" spans="1:8" s="2" customFormat="1" ht="16.8" customHeight="1">
      <c r="A524" s="37"/>
      <c r="B524" s="43"/>
      <c r="C524" s="293" t="s">
        <v>1280</v>
      </c>
      <c r="D524" s="37"/>
      <c r="E524" s="37"/>
      <c r="F524" s="37"/>
      <c r="G524" s="37"/>
      <c r="H524" s="43"/>
    </row>
    <row r="525" spans="1:8" s="2" customFormat="1" ht="16.8" customHeight="1">
      <c r="A525" s="37"/>
      <c r="B525" s="43"/>
      <c r="C525" s="291" t="s">
        <v>973</v>
      </c>
      <c r="D525" s="291" t="s">
        <v>974</v>
      </c>
      <c r="E525" s="16" t="s">
        <v>327</v>
      </c>
      <c r="F525" s="292">
        <v>2</v>
      </c>
      <c r="G525" s="37"/>
      <c r="H525" s="43"/>
    </row>
    <row r="526" spans="1:8" s="2" customFormat="1" ht="16.8" customHeight="1">
      <c r="A526" s="37"/>
      <c r="B526" s="43"/>
      <c r="C526" s="291" t="s">
        <v>977</v>
      </c>
      <c r="D526" s="291" t="s">
        <v>978</v>
      </c>
      <c r="E526" s="16" t="s">
        <v>327</v>
      </c>
      <c r="F526" s="292">
        <v>2</v>
      </c>
      <c r="G526" s="37"/>
      <c r="H526" s="43"/>
    </row>
    <row r="527" spans="1:8" s="2" customFormat="1" ht="16.8" customHeight="1">
      <c r="A527" s="37"/>
      <c r="B527" s="43"/>
      <c r="C527" s="291" t="s">
        <v>857</v>
      </c>
      <c r="D527" s="291" t="s">
        <v>858</v>
      </c>
      <c r="E527" s="16" t="s">
        <v>327</v>
      </c>
      <c r="F527" s="292">
        <v>2</v>
      </c>
      <c r="G527" s="37"/>
      <c r="H527" s="43"/>
    </row>
    <row r="528" spans="1:8" s="2" customFormat="1" ht="16.8" customHeight="1">
      <c r="A528" s="37"/>
      <c r="B528" s="43"/>
      <c r="C528" s="287" t="s">
        <v>885</v>
      </c>
      <c r="D528" s="288" t="s">
        <v>1</v>
      </c>
      <c r="E528" s="289" t="s">
        <v>1</v>
      </c>
      <c r="F528" s="290">
        <v>11.775</v>
      </c>
      <c r="G528" s="37"/>
      <c r="H528" s="43"/>
    </row>
    <row r="529" spans="1:8" s="2" customFormat="1" ht="16.8" customHeight="1">
      <c r="A529" s="37"/>
      <c r="B529" s="43"/>
      <c r="C529" s="291" t="s">
        <v>885</v>
      </c>
      <c r="D529" s="291" t="s">
        <v>886</v>
      </c>
      <c r="E529" s="16" t="s">
        <v>1</v>
      </c>
      <c r="F529" s="292">
        <v>11.775</v>
      </c>
      <c r="G529" s="37"/>
      <c r="H529" s="43"/>
    </row>
    <row r="530" spans="1:8" s="2" customFormat="1" ht="16.8" customHeight="1">
      <c r="A530" s="37"/>
      <c r="B530" s="43"/>
      <c r="C530" s="293" t="s">
        <v>1280</v>
      </c>
      <c r="D530" s="37"/>
      <c r="E530" s="37"/>
      <c r="F530" s="37"/>
      <c r="G530" s="37"/>
      <c r="H530" s="43"/>
    </row>
    <row r="531" spans="1:8" s="2" customFormat="1" ht="16.8" customHeight="1">
      <c r="A531" s="37"/>
      <c r="B531" s="43"/>
      <c r="C531" s="291" t="s">
        <v>818</v>
      </c>
      <c r="D531" s="291" t="s">
        <v>965</v>
      </c>
      <c r="E531" s="16" t="s">
        <v>793</v>
      </c>
      <c r="F531" s="292">
        <v>33.108</v>
      </c>
      <c r="G531" s="37"/>
      <c r="H531" s="43"/>
    </row>
    <row r="532" spans="1:8" s="2" customFormat="1" ht="12">
      <c r="A532" s="37"/>
      <c r="B532" s="43"/>
      <c r="C532" s="291" t="s">
        <v>791</v>
      </c>
      <c r="D532" s="291" t="s">
        <v>792</v>
      </c>
      <c r="E532" s="16" t="s">
        <v>793</v>
      </c>
      <c r="F532" s="292">
        <v>11.775</v>
      </c>
      <c r="G532" s="37"/>
      <c r="H532" s="43"/>
    </row>
    <row r="533" spans="1:8" s="2" customFormat="1" ht="16.8" customHeight="1">
      <c r="A533" s="37"/>
      <c r="B533" s="43"/>
      <c r="C533" s="287" t="s">
        <v>195</v>
      </c>
      <c r="D533" s="288" t="s">
        <v>1</v>
      </c>
      <c r="E533" s="289" t="s">
        <v>1</v>
      </c>
      <c r="F533" s="290">
        <v>2.32</v>
      </c>
      <c r="G533" s="37"/>
      <c r="H533" s="43"/>
    </row>
    <row r="534" spans="1:8" s="2" customFormat="1" ht="16.8" customHeight="1">
      <c r="A534" s="37"/>
      <c r="B534" s="43"/>
      <c r="C534" s="291" t="s">
        <v>195</v>
      </c>
      <c r="D534" s="291" t="s">
        <v>962</v>
      </c>
      <c r="E534" s="16" t="s">
        <v>1</v>
      </c>
      <c r="F534" s="292">
        <v>2.32</v>
      </c>
      <c r="G534" s="37"/>
      <c r="H534" s="43"/>
    </row>
    <row r="535" spans="1:8" s="2" customFormat="1" ht="16.8" customHeight="1">
      <c r="A535" s="37"/>
      <c r="B535" s="43"/>
      <c r="C535" s="293" t="s">
        <v>1280</v>
      </c>
      <c r="D535" s="37"/>
      <c r="E535" s="37"/>
      <c r="F535" s="37"/>
      <c r="G535" s="37"/>
      <c r="H535" s="43"/>
    </row>
    <row r="536" spans="1:8" s="2" customFormat="1" ht="16.8" customHeight="1">
      <c r="A536" s="37"/>
      <c r="B536" s="43"/>
      <c r="C536" s="291" t="s">
        <v>806</v>
      </c>
      <c r="D536" s="291" t="s">
        <v>960</v>
      </c>
      <c r="E536" s="16" t="s">
        <v>793</v>
      </c>
      <c r="F536" s="292">
        <v>2.32</v>
      </c>
      <c r="G536" s="37"/>
      <c r="H536" s="43"/>
    </row>
    <row r="537" spans="1:8" s="2" customFormat="1" ht="16.8" customHeight="1">
      <c r="A537" s="37"/>
      <c r="B537" s="43"/>
      <c r="C537" s="291" t="s">
        <v>812</v>
      </c>
      <c r="D537" s="291" t="s">
        <v>963</v>
      </c>
      <c r="E537" s="16" t="s">
        <v>793</v>
      </c>
      <c r="F537" s="292">
        <v>23.2</v>
      </c>
      <c r="G537" s="37"/>
      <c r="H537" s="43"/>
    </row>
    <row r="538" spans="1:8" s="2" customFormat="1" ht="16.8" customHeight="1">
      <c r="A538" s="37"/>
      <c r="B538" s="43"/>
      <c r="C538" s="287" t="s">
        <v>887</v>
      </c>
      <c r="D538" s="288" t="s">
        <v>1</v>
      </c>
      <c r="E538" s="289" t="s">
        <v>1</v>
      </c>
      <c r="F538" s="290">
        <v>33.108</v>
      </c>
      <c r="G538" s="37"/>
      <c r="H538" s="43"/>
    </row>
    <row r="539" spans="1:8" s="2" customFormat="1" ht="16.8" customHeight="1">
      <c r="A539" s="37"/>
      <c r="B539" s="43"/>
      <c r="C539" s="291" t="s">
        <v>199</v>
      </c>
      <c r="D539" s="291" t="s">
        <v>967</v>
      </c>
      <c r="E539" s="16" t="s">
        <v>1</v>
      </c>
      <c r="F539" s="292">
        <v>21.333</v>
      </c>
      <c r="G539" s="37"/>
      <c r="H539" s="43"/>
    </row>
    <row r="540" spans="1:8" s="2" customFormat="1" ht="16.8" customHeight="1">
      <c r="A540" s="37"/>
      <c r="B540" s="43"/>
      <c r="C540" s="291" t="s">
        <v>885</v>
      </c>
      <c r="D540" s="291" t="s">
        <v>886</v>
      </c>
      <c r="E540" s="16" t="s">
        <v>1</v>
      </c>
      <c r="F540" s="292">
        <v>11.775</v>
      </c>
      <c r="G540" s="37"/>
      <c r="H540" s="43"/>
    </row>
    <row r="541" spans="1:8" s="2" customFormat="1" ht="16.8" customHeight="1">
      <c r="A541" s="37"/>
      <c r="B541" s="43"/>
      <c r="C541" s="291" t="s">
        <v>887</v>
      </c>
      <c r="D541" s="291" t="s">
        <v>170</v>
      </c>
      <c r="E541" s="16" t="s">
        <v>1</v>
      </c>
      <c r="F541" s="292">
        <v>33.108</v>
      </c>
      <c r="G541" s="37"/>
      <c r="H541" s="43"/>
    </row>
    <row r="542" spans="1:8" s="2" customFormat="1" ht="16.8" customHeight="1">
      <c r="A542" s="37"/>
      <c r="B542" s="43"/>
      <c r="C542" s="293" t="s">
        <v>1280</v>
      </c>
      <c r="D542" s="37"/>
      <c r="E542" s="37"/>
      <c r="F542" s="37"/>
      <c r="G542" s="37"/>
      <c r="H542" s="43"/>
    </row>
    <row r="543" spans="1:8" s="2" customFormat="1" ht="16.8" customHeight="1">
      <c r="A543" s="37"/>
      <c r="B543" s="43"/>
      <c r="C543" s="291" t="s">
        <v>818</v>
      </c>
      <c r="D543" s="291" t="s">
        <v>965</v>
      </c>
      <c r="E543" s="16" t="s">
        <v>793</v>
      </c>
      <c r="F543" s="292">
        <v>33.108</v>
      </c>
      <c r="G543" s="37"/>
      <c r="H543" s="43"/>
    </row>
    <row r="544" spans="1:8" s="2" customFormat="1" ht="16.8" customHeight="1">
      <c r="A544" s="37"/>
      <c r="B544" s="43"/>
      <c r="C544" s="291" t="s">
        <v>826</v>
      </c>
      <c r="D544" s="291" t="s">
        <v>968</v>
      </c>
      <c r="E544" s="16" t="s">
        <v>793</v>
      </c>
      <c r="F544" s="292">
        <v>331.08</v>
      </c>
      <c r="G544" s="37"/>
      <c r="H544" s="43"/>
    </row>
    <row r="545" spans="1:8" s="2" customFormat="1" ht="16.8" customHeight="1">
      <c r="A545" s="37"/>
      <c r="B545" s="43"/>
      <c r="C545" s="287" t="s">
        <v>199</v>
      </c>
      <c r="D545" s="288" t="s">
        <v>1</v>
      </c>
      <c r="E545" s="289" t="s">
        <v>1</v>
      </c>
      <c r="F545" s="290">
        <v>21.333</v>
      </c>
      <c r="G545" s="37"/>
      <c r="H545" s="43"/>
    </row>
    <row r="546" spans="1:8" s="2" customFormat="1" ht="16.8" customHeight="1">
      <c r="A546" s="37"/>
      <c r="B546" s="43"/>
      <c r="C546" s="291" t="s">
        <v>199</v>
      </c>
      <c r="D546" s="291" t="s">
        <v>967</v>
      </c>
      <c r="E546" s="16" t="s">
        <v>1</v>
      </c>
      <c r="F546" s="292">
        <v>21.333</v>
      </c>
      <c r="G546" s="37"/>
      <c r="H546" s="43"/>
    </row>
    <row r="547" spans="1:8" s="2" customFormat="1" ht="16.8" customHeight="1">
      <c r="A547" s="37"/>
      <c r="B547" s="43"/>
      <c r="C547" s="293" t="s">
        <v>1280</v>
      </c>
      <c r="D547" s="37"/>
      <c r="E547" s="37"/>
      <c r="F547" s="37"/>
      <c r="G547" s="37"/>
      <c r="H547" s="43"/>
    </row>
    <row r="548" spans="1:8" s="2" customFormat="1" ht="16.8" customHeight="1">
      <c r="A548" s="37"/>
      <c r="B548" s="43"/>
      <c r="C548" s="291" t="s">
        <v>818</v>
      </c>
      <c r="D548" s="291" t="s">
        <v>965</v>
      </c>
      <c r="E548" s="16" t="s">
        <v>793</v>
      </c>
      <c r="F548" s="292">
        <v>33.108</v>
      </c>
      <c r="G548" s="37"/>
      <c r="H548" s="43"/>
    </row>
    <row r="549" spans="1:8" s="2" customFormat="1" ht="12">
      <c r="A549" s="37"/>
      <c r="B549" s="43"/>
      <c r="C549" s="291" t="s">
        <v>802</v>
      </c>
      <c r="D549" s="291" t="s">
        <v>803</v>
      </c>
      <c r="E549" s="16" t="s">
        <v>793</v>
      </c>
      <c r="F549" s="292">
        <v>21.333</v>
      </c>
      <c r="G549" s="37"/>
      <c r="H549" s="43"/>
    </row>
    <row r="550" spans="1:8" s="2" customFormat="1" ht="26.4" customHeight="1">
      <c r="A550" s="37"/>
      <c r="B550" s="43"/>
      <c r="C550" s="286" t="s">
        <v>1283</v>
      </c>
      <c r="D550" s="286" t="s">
        <v>97</v>
      </c>
      <c r="E550" s="37"/>
      <c r="F550" s="37"/>
      <c r="G550" s="37"/>
      <c r="H550" s="43"/>
    </row>
    <row r="551" spans="1:8" s="2" customFormat="1" ht="16.8" customHeight="1">
      <c r="A551" s="37"/>
      <c r="B551" s="43"/>
      <c r="C551" s="287" t="s">
        <v>999</v>
      </c>
      <c r="D551" s="288" t="s">
        <v>1</v>
      </c>
      <c r="E551" s="289" t="s">
        <v>1</v>
      </c>
      <c r="F551" s="290">
        <v>381</v>
      </c>
      <c r="G551" s="37"/>
      <c r="H551" s="43"/>
    </row>
    <row r="552" spans="1:8" s="2" customFormat="1" ht="16.8" customHeight="1">
      <c r="A552" s="37"/>
      <c r="B552" s="43"/>
      <c r="C552" s="291" t="s">
        <v>999</v>
      </c>
      <c r="D552" s="291" t="s">
        <v>1000</v>
      </c>
      <c r="E552" s="16" t="s">
        <v>1</v>
      </c>
      <c r="F552" s="292">
        <v>381</v>
      </c>
      <c r="G552" s="37"/>
      <c r="H552" s="43"/>
    </row>
    <row r="553" spans="1:8" s="2" customFormat="1" ht="16.8" customHeight="1">
      <c r="A553" s="37"/>
      <c r="B553" s="43"/>
      <c r="C553" s="293" t="s">
        <v>1280</v>
      </c>
      <c r="D553" s="37"/>
      <c r="E553" s="37"/>
      <c r="F553" s="37"/>
      <c r="G553" s="37"/>
      <c r="H553" s="43"/>
    </row>
    <row r="554" spans="1:8" s="2" customFormat="1" ht="16.8" customHeight="1">
      <c r="A554" s="37"/>
      <c r="B554" s="43"/>
      <c r="C554" s="291" t="s">
        <v>1030</v>
      </c>
      <c r="D554" s="291" t="s">
        <v>1031</v>
      </c>
      <c r="E554" s="16" t="s">
        <v>327</v>
      </c>
      <c r="F554" s="292">
        <v>381</v>
      </c>
      <c r="G554" s="37"/>
      <c r="H554" s="43"/>
    </row>
    <row r="555" spans="1:8" s="2" customFormat="1" ht="16.8" customHeight="1">
      <c r="A555" s="37"/>
      <c r="B555" s="43"/>
      <c r="C555" s="291" t="s">
        <v>1034</v>
      </c>
      <c r="D555" s="291" t="s">
        <v>1035</v>
      </c>
      <c r="E555" s="16" t="s">
        <v>327</v>
      </c>
      <c r="F555" s="292">
        <v>381</v>
      </c>
      <c r="G555" s="37"/>
      <c r="H555" s="43"/>
    </row>
    <row r="556" spans="1:8" s="2" customFormat="1" ht="16.8" customHeight="1">
      <c r="A556" s="37"/>
      <c r="B556" s="43"/>
      <c r="C556" s="287" t="s">
        <v>998</v>
      </c>
      <c r="D556" s="288" t="s">
        <v>1</v>
      </c>
      <c r="E556" s="289" t="s">
        <v>1</v>
      </c>
      <c r="F556" s="290">
        <v>66</v>
      </c>
      <c r="G556" s="37"/>
      <c r="H556" s="43"/>
    </row>
    <row r="557" spans="1:8" s="2" customFormat="1" ht="16.8" customHeight="1">
      <c r="A557" s="37"/>
      <c r="B557" s="43"/>
      <c r="C557" s="291" t="s">
        <v>998</v>
      </c>
      <c r="D557" s="291" t="s">
        <v>1026</v>
      </c>
      <c r="E557" s="16" t="s">
        <v>1</v>
      </c>
      <c r="F557" s="292">
        <v>66</v>
      </c>
      <c r="G557" s="37"/>
      <c r="H557" s="43"/>
    </row>
    <row r="558" spans="1:8" s="2" customFormat="1" ht="16.8" customHeight="1">
      <c r="A558" s="37"/>
      <c r="B558" s="43"/>
      <c r="C558" s="293" t="s">
        <v>1280</v>
      </c>
      <c r="D558" s="37"/>
      <c r="E558" s="37"/>
      <c r="F558" s="37"/>
      <c r="G558" s="37"/>
      <c r="H558" s="43"/>
    </row>
    <row r="559" spans="1:8" s="2" customFormat="1" ht="16.8" customHeight="1">
      <c r="A559" s="37"/>
      <c r="B559" s="43"/>
      <c r="C559" s="291" t="s">
        <v>1022</v>
      </c>
      <c r="D559" s="291" t="s">
        <v>1023</v>
      </c>
      <c r="E559" s="16" t="s">
        <v>327</v>
      </c>
      <c r="F559" s="292">
        <v>66</v>
      </c>
      <c r="G559" s="37"/>
      <c r="H559" s="43"/>
    </row>
    <row r="560" spans="1:8" s="2" customFormat="1" ht="16.8" customHeight="1">
      <c r="A560" s="37"/>
      <c r="B560" s="43"/>
      <c r="C560" s="291" t="s">
        <v>1027</v>
      </c>
      <c r="D560" s="291" t="s">
        <v>1028</v>
      </c>
      <c r="E560" s="16" t="s">
        <v>327</v>
      </c>
      <c r="F560" s="292">
        <v>66</v>
      </c>
      <c r="G560" s="37"/>
      <c r="H560" s="43"/>
    </row>
    <row r="561" spans="1:8" s="2" customFormat="1" ht="16.8" customHeight="1">
      <c r="A561" s="37"/>
      <c r="B561" s="43"/>
      <c r="C561" s="287" t="s">
        <v>993</v>
      </c>
      <c r="D561" s="288" t="s">
        <v>1</v>
      </c>
      <c r="E561" s="289" t="s">
        <v>1</v>
      </c>
      <c r="F561" s="290">
        <v>1.1</v>
      </c>
      <c r="G561" s="37"/>
      <c r="H561" s="43"/>
    </row>
    <row r="562" spans="1:8" s="2" customFormat="1" ht="16.8" customHeight="1">
      <c r="A562" s="37"/>
      <c r="B562" s="43"/>
      <c r="C562" s="291" t="s">
        <v>993</v>
      </c>
      <c r="D562" s="291" t="s">
        <v>1170</v>
      </c>
      <c r="E562" s="16" t="s">
        <v>1</v>
      </c>
      <c r="F562" s="292">
        <v>1.1</v>
      </c>
      <c r="G562" s="37"/>
      <c r="H562" s="43"/>
    </row>
    <row r="563" spans="1:8" s="2" customFormat="1" ht="16.8" customHeight="1">
      <c r="A563" s="37"/>
      <c r="B563" s="43"/>
      <c r="C563" s="293" t="s">
        <v>1280</v>
      </c>
      <c r="D563" s="37"/>
      <c r="E563" s="37"/>
      <c r="F563" s="37"/>
      <c r="G563" s="37"/>
      <c r="H563" s="43"/>
    </row>
    <row r="564" spans="1:8" s="2" customFormat="1" ht="12">
      <c r="A564" s="37"/>
      <c r="B564" s="43"/>
      <c r="C564" s="291" t="s">
        <v>1166</v>
      </c>
      <c r="D564" s="291" t="s">
        <v>1167</v>
      </c>
      <c r="E564" s="16" t="s">
        <v>793</v>
      </c>
      <c r="F564" s="292">
        <v>5.412</v>
      </c>
      <c r="G564" s="37"/>
      <c r="H564" s="43"/>
    </row>
    <row r="565" spans="1:8" s="2" customFormat="1" ht="12">
      <c r="A565" s="37"/>
      <c r="B565" s="43"/>
      <c r="C565" s="291" t="s">
        <v>1171</v>
      </c>
      <c r="D565" s="291" t="s">
        <v>1172</v>
      </c>
      <c r="E565" s="16" t="s">
        <v>793</v>
      </c>
      <c r="F565" s="292">
        <v>45.32</v>
      </c>
      <c r="G565" s="37"/>
      <c r="H565" s="43"/>
    </row>
    <row r="566" spans="1:8" s="2" customFormat="1" ht="16.8" customHeight="1">
      <c r="A566" s="37"/>
      <c r="B566" s="43"/>
      <c r="C566" s="287" t="s">
        <v>984</v>
      </c>
      <c r="D566" s="288" t="s">
        <v>1</v>
      </c>
      <c r="E566" s="289" t="s">
        <v>1</v>
      </c>
      <c r="F566" s="290">
        <v>5</v>
      </c>
      <c r="G566" s="37"/>
      <c r="H566" s="43"/>
    </row>
    <row r="567" spans="1:8" s="2" customFormat="1" ht="16.8" customHeight="1">
      <c r="A567" s="37"/>
      <c r="B567" s="43"/>
      <c r="C567" s="291" t="s">
        <v>984</v>
      </c>
      <c r="D567" s="291" t="s">
        <v>130</v>
      </c>
      <c r="E567" s="16" t="s">
        <v>1</v>
      </c>
      <c r="F567" s="292">
        <v>5</v>
      </c>
      <c r="G567" s="37"/>
      <c r="H567" s="43"/>
    </row>
    <row r="568" spans="1:8" s="2" customFormat="1" ht="16.8" customHeight="1">
      <c r="A568" s="37"/>
      <c r="B568" s="43"/>
      <c r="C568" s="293" t="s">
        <v>1280</v>
      </c>
      <c r="D568" s="37"/>
      <c r="E568" s="37"/>
      <c r="F568" s="37"/>
      <c r="G568" s="37"/>
      <c r="H568" s="43"/>
    </row>
    <row r="569" spans="1:8" s="2" customFormat="1" ht="16.8" customHeight="1">
      <c r="A569" s="37"/>
      <c r="B569" s="43"/>
      <c r="C569" s="291" t="s">
        <v>1088</v>
      </c>
      <c r="D569" s="291" t="s">
        <v>1089</v>
      </c>
      <c r="E569" s="16" t="s">
        <v>163</v>
      </c>
      <c r="F569" s="292">
        <v>5</v>
      </c>
      <c r="G569" s="37"/>
      <c r="H569" s="43"/>
    </row>
    <row r="570" spans="1:8" s="2" customFormat="1" ht="16.8" customHeight="1">
      <c r="A570" s="37"/>
      <c r="B570" s="43"/>
      <c r="C570" s="291" t="s">
        <v>1084</v>
      </c>
      <c r="D570" s="291" t="s">
        <v>1085</v>
      </c>
      <c r="E570" s="16" t="s">
        <v>163</v>
      </c>
      <c r="F570" s="292">
        <v>5</v>
      </c>
      <c r="G570" s="37"/>
      <c r="H570" s="43"/>
    </row>
    <row r="571" spans="1:8" s="2" customFormat="1" ht="16.8" customHeight="1">
      <c r="A571" s="37"/>
      <c r="B571" s="43"/>
      <c r="C571" s="291" t="s">
        <v>1092</v>
      </c>
      <c r="D571" s="291" t="s">
        <v>1093</v>
      </c>
      <c r="E571" s="16" t="s">
        <v>163</v>
      </c>
      <c r="F571" s="292">
        <v>5</v>
      </c>
      <c r="G571" s="37"/>
      <c r="H571" s="43"/>
    </row>
    <row r="572" spans="1:8" s="2" customFormat="1" ht="16.8" customHeight="1">
      <c r="A572" s="37"/>
      <c r="B572" s="43"/>
      <c r="C572" s="291" t="s">
        <v>1161</v>
      </c>
      <c r="D572" s="291" t="s">
        <v>1162</v>
      </c>
      <c r="E572" s="16" t="s">
        <v>337</v>
      </c>
      <c r="F572" s="292">
        <v>1.96</v>
      </c>
      <c r="G572" s="37"/>
      <c r="H572" s="43"/>
    </row>
    <row r="573" spans="1:8" s="2" customFormat="1" ht="12">
      <c r="A573" s="37"/>
      <c r="B573" s="43"/>
      <c r="C573" s="291" t="s">
        <v>1166</v>
      </c>
      <c r="D573" s="291" t="s">
        <v>1167</v>
      </c>
      <c r="E573" s="16" t="s">
        <v>793</v>
      </c>
      <c r="F573" s="292">
        <v>5.412</v>
      </c>
      <c r="G573" s="37"/>
      <c r="H573" s="43"/>
    </row>
    <row r="574" spans="1:8" s="2" customFormat="1" ht="16.8" customHeight="1">
      <c r="A574" s="37"/>
      <c r="B574" s="43"/>
      <c r="C574" s="287" t="s">
        <v>995</v>
      </c>
      <c r="D574" s="288" t="s">
        <v>1</v>
      </c>
      <c r="E574" s="289" t="s">
        <v>1</v>
      </c>
      <c r="F574" s="290">
        <v>1.96</v>
      </c>
      <c r="G574" s="37"/>
      <c r="H574" s="43"/>
    </row>
    <row r="575" spans="1:8" s="2" customFormat="1" ht="16.8" customHeight="1">
      <c r="A575" s="37"/>
      <c r="B575" s="43"/>
      <c r="C575" s="291" t="s">
        <v>995</v>
      </c>
      <c r="D575" s="291" t="s">
        <v>1165</v>
      </c>
      <c r="E575" s="16" t="s">
        <v>1</v>
      </c>
      <c r="F575" s="292">
        <v>1.96</v>
      </c>
      <c r="G575" s="37"/>
      <c r="H575" s="43"/>
    </row>
    <row r="576" spans="1:8" s="2" customFormat="1" ht="16.8" customHeight="1">
      <c r="A576" s="37"/>
      <c r="B576" s="43"/>
      <c r="C576" s="293" t="s">
        <v>1280</v>
      </c>
      <c r="D576" s="37"/>
      <c r="E576" s="37"/>
      <c r="F576" s="37"/>
      <c r="G576" s="37"/>
      <c r="H576" s="43"/>
    </row>
    <row r="577" spans="1:8" s="2" customFormat="1" ht="16.8" customHeight="1">
      <c r="A577" s="37"/>
      <c r="B577" s="43"/>
      <c r="C577" s="291" t="s">
        <v>1161</v>
      </c>
      <c r="D577" s="291" t="s">
        <v>1162</v>
      </c>
      <c r="E577" s="16" t="s">
        <v>337</v>
      </c>
      <c r="F577" s="292">
        <v>1.96</v>
      </c>
      <c r="G577" s="37"/>
      <c r="H577" s="43"/>
    </row>
    <row r="578" spans="1:8" s="2" customFormat="1" ht="12">
      <c r="A578" s="37"/>
      <c r="B578" s="43"/>
      <c r="C578" s="291" t="s">
        <v>347</v>
      </c>
      <c r="D578" s="291" t="s">
        <v>348</v>
      </c>
      <c r="E578" s="16" t="s">
        <v>337</v>
      </c>
      <c r="F578" s="292">
        <v>1.064</v>
      </c>
      <c r="G578" s="37"/>
      <c r="H578" s="43"/>
    </row>
    <row r="579" spans="1:8" s="2" customFormat="1" ht="16.8" customHeight="1">
      <c r="A579" s="37"/>
      <c r="B579" s="43"/>
      <c r="C579" s="287" t="s">
        <v>1001</v>
      </c>
      <c r="D579" s="288" t="s">
        <v>1</v>
      </c>
      <c r="E579" s="289" t="s">
        <v>1</v>
      </c>
      <c r="F579" s="290">
        <v>128</v>
      </c>
      <c r="G579" s="37"/>
      <c r="H579" s="43"/>
    </row>
    <row r="580" spans="1:8" s="2" customFormat="1" ht="16.8" customHeight="1">
      <c r="A580" s="37"/>
      <c r="B580" s="43"/>
      <c r="C580" s="291" t="s">
        <v>1001</v>
      </c>
      <c r="D580" s="291" t="s">
        <v>1002</v>
      </c>
      <c r="E580" s="16" t="s">
        <v>1</v>
      </c>
      <c r="F580" s="292">
        <v>128</v>
      </c>
      <c r="G580" s="37"/>
      <c r="H580" s="43"/>
    </row>
    <row r="581" spans="1:8" s="2" customFormat="1" ht="16.8" customHeight="1">
      <c r="A581" s="37"/>
      <c r="B581" s="43"/>
      <c r="C581" s="293" t="s">
        <v>1280</v>
      </c>
      <c r="D581" s="37"/>
      <c r="E581" s="37"/>
      <c r="F581" s="37"/>
      <c r="G581" s="37"/>
      <c r="H581" s="43"/>
    </row>
    <row r="582" spans="1:8" s="2" customFormat="1" ht="16.8" customHeight="1">
      <c r="A582" s="37"/>
      <c r="B582" s="43"/>
      <c r="C582" s="291" t="s">
        <v>1037</v>
      </c>
      <c r="D582" s="291" t="s">
        <v>1038</v>
      </c>
      <c r="E582" s="16" t="s">
        <v>327</v>
      </c>
      <c r="F582" s="292">
        <v>128</v>
      </c>
      <c r="G582" s="37"/>
      <c r="H582" s="43"/>
    </row>
    <row r="583" spans="1:8" s="2" customFormat="1" ht="16.8" customHeight="1">
      <c r="A583" s="37"/>
      <c r="B583" s="43"/>
      <c r="C583" s="291" t="s">
        <v>1041</v>
      </c>
      <c r="D583" s="291" t="s">
        <v>1042</v>
      </c>
      <c r="E583" s="16" t="s">
        <v>1043</v>
      </c>
      <c r="F583" s="292">
        <v>51.2</v>
      </c>
      <c r="G583" s="37"/>
      <c r="H583" s="43"/>
    </row>
    <row r="584" spans="1:8" s="2" customFormat="1" ht="16.8" customHeight="1">
      <c r="A584" s="37"/>
      <c r="B584" s="43"/>
      <c r="C584" s="287" t="s">
        <v>987</v>
      </c>
      <c r="D584" s="288" t="s">
        <v>1</v>
      </c>
      <c r="E584" s="289" t="s">
        <v>1</v>
      </c>
      <c r="F584" s="290">
        <v>326</v>
      </c>
      <c r="G584" s="37"/>
      <c r="H584" s="43"/>
    </row>
    <row r="585" spans="1:8" s="2" customFormat="1" ht="16.8" customHeight="1">
      <c r="A585" s="37"/>
      <c r="B585" s="43"/>
      <c r="C585" s="291" t="s">
        <v>987</v>
      </c>
      <c r="D585" s="291" t="s">
        <v>988</v>
      </c>
      <c r="E585" s="16" t="s">
        <v>1</v>
      </c>
      <c r="F585" s="292">
        <v>326</v>
      </c>
      <c r="G585" s="37"/>
      <c r="H585" s="43"/>
    </row>
    <row r="586" spans="1:8" s="2" customFormat="1" ht="16.8" customHeight="1">
      <c r="A586" s="37"/>
      <c r="B586" s="43"/>
      <c r="C586" s="293" t="s">
        <v>1280</v>
      </c>
      <c r="D586" s="37"/>
      <c r="E586" s="37"/>
      <c r="F586" s="37"/>
      <c r="G586" s="37"/>
      <c r="H586" s="43"/>
    </row>
    <row r="587" spans="1:8" s="2" customFormat="1" ht="12">
      <c r="A587" s="37"/>
      <c r="B587" s="43"/>
      <c r="C587" s="291" t="s">
        <v>1146</v>
      </c>
      <c r="D587" s="291" t="s">
        <v>1147</v>
      </c>
      <c r="E587" s="16" t="s">
        <v>327</v>
      </c>
      <c r="F587" s="292">
        <v>326</v>
      </c>
      <c r="G587" s="37"/>
      <c r="H587" s="43"/>
    </row>
    <row r="588" spans="1:8" s="2" customFormat="1" ht="12">
      <c r="A588" s="37"/>
      <c r="B588" s="43"/>
      <c r="C588" s="291" t="s">
        <v>1150</v>
      </c>
      <c r="D588" s="291" t="s">
        <v>1151</v>
      </c>
      <c r="E588" s="16" t="s">
        <v>327</v>
      </c>
      <c r="F588" s="292">
        <v>326</v>
      </c>
      <c r="G588" s="37"/>
      <c r="H588" s="43"/>
    </row>
    <row r="589" spans="1:8" s="2" customFormat="1" ht="16.8" customHeight="1">
      <c r="A589" s="37"/>
      <c r="B589" s="43"/>
      <c r="C589" s="287" t="s">
        <v>985</v>
      </c>
      <c r="D589" s="288" t="s">
        <v>1</v>
      </c>
      <c r="E589" s="289" t="s">
        <v>1</v>
      </c>
      <c r="F589" s="290">
        <v>3.024</v>
      </c>
      <c r="G589" s="37"/>
      <c r="H589" s="43"/>
    </row>
    <row r="590" spans="1:8" s="2" customFormat="1" ht="16.8" customHeight="1">
      <c r="A590" s="37"/>
      <c r="B590" s="43"/>
      <c r="C590" s="291" t="s">
        <v>985</v>
      </c>
      <c r="D590" s="291" t="s">
        <v>1110</v>
      </c>
      <c r="E590" s="16" t="s">
        <v>1</v>
      </c>
      <c r="F590" s="292">
        <v>3.024</v>
      </c>
      <c r="G590" s="37"/>
      <c r="H590" s="43"/>
    </row>
    <row r="591" spans="1:8" s="2" customFormat="1" ht="16.8" customHeight="1">
      <c r="A591" s="37"/>
      <c r="B591" s="43"/>
      <c r="C591" s="293" t="s">
        <v>1280</v>
      </c>
      <c r="D591" s="37"/>
      <c r="E591" s="37"/>
      <c r="F591" s="37"/>
      <c r="G591" s="37"/>
      <c r="H591" s="43"/>
    </row>
    <row r="592" spans="1:8" s="2" customFormat="1" ht="16.8" customHeight="1">
      <c r="A592" s="37"/>
      <c r="B592" s="43"/>
      <c r="C592" s="291" t="s">
        <v>1106</v>
      </c>
      <c r="D592" s="291" t="s">
        <v>1107</v>
      </c>
      <c r="E592" s="16" t="s">
        <v>337</v>
      </c>
      <c r="F592" s="292">
        <v>3.024</v>
      </c>
      <c r="G592" s="37"/>
      <c r="H592" s="43"/>
    </row>
    <row r="593" spans="1:8" s="2" customFormat="1" ht="12">
      <c r="A593" s="37"/>
      <c r="B593" s="43"/>
      <c r="C593" s="291" t="s">
        <v>347</v>
      </c>
      <c r="D593" s="291" t="s">
        <v>348</v>
      </c>
      <c r="E593" s="16" t="s">
        <v>337</v>
      </c>
      <c r="F593" s="292">
        <v>1.064</v>
      </c>
      <c r="G593" s="37"/>
      <c r="H593" s="43"/>
    </row>
    <row r="594" spans="1:8" s="2" customFormat="1" ht="12">
      <c r="A594" s="37"/>
      <c r="B594" s="43"/>
      <c r="C594" s="291" t="s">
        <v>1139</v>
      </c>
      <c r="D594" s="291" t="s">
        <v>1140</v>
      </c>
      <c r="E594" s="16" t="s">
        <v>337</v>
      </c>
      <c r="F594" s="292">
        <v>2.516</v>
      </c>
      <c r="G594" s="37"/>
      <c r="H594" s="43"/>
    </row>
    <row r="595" spans="1:8" s="2" customFormat="1" ht="16.8" customHeight="1">
      <c r="A595" s="37"/>
      <c r="B595" s="43"/>
      <c r="C595" s="287" t="s">
        <v>989</v>
      </c>
      <c r="D595" s="288" t="s">
        <v>1</v>
      </c>
      <c r="E595" s="289" t="s">
        <v>1</v>
      </c>
      <c r="F595" s="290">
        <v>155</v>
      </c>
      <c r="G595" s="37"/>
      <c r="H595" s="43"/>
    </row>
    <row r="596" spans="1:8" s="2" customFormat="1" ht="16.8" customHeight="1">
      <c r="A596" s="37"/>
      <c r="B596" s="43"/>
      <c r="C596" s="291" t="s">
        <v>989</v>
      </c>
      <c r="D596" s="291" t="s">
        <v>1157</v>
      </c>
      <c r="E596" s="16" t="s">
        <v>1</v>
      </c>
      <c r="F596" s="292">
        <v>155</v>
      </c>
      <c r="G596" s="37"/>
      <c r="H596" s="43"/>
    </row>
    <row r="597" spans="1:8" s="2" customFormat="1" ht="16.8" customHeight="1">
      <c r="A597" s="37"/>
      <c r="B597" s="43"/>
      <c r="C597" s="293" t="s">
        <v>1280</v>
      </c>
      <c r="D597" s="37"/>
      <c r="E597" s="37"/>
      <c r="F597" s="37"/>
      <c r="G597" s="37"/>
      <c r="H597" s="43"/>
    </row>
    <row r="598" spans="1:8" s="2" customFormat="1" ht="12">
      <c r="A598" s="37"/>
      <c r="B598" s="43"/>
      <c r="C598" s="291" t="s">
        <v>1153</v>
      </c>
      <c r="D598" s="291" t="s">
        <v>1154</v>
      </c>
      <c r="E598" s="16" t="s">
        <v>327</v>
      </c>
      <c r="F598" s="292">
        <v>155</v>
      </c>
      <c r="G598" s="37"/>
      <c r="H598" s="43"/>
    </row>
    <row r="599" spans="1:8" s="2" customFormat="1" ht="12">
      <c r="A599" s="37"/>
      <c r="B599" s="43"/>
      <c r="C599" s="291" t="s">
        <v>1158</v>
      </c>
      <c r="D599" s="291" t="s">
        <v>1159</v>
      </c>
      <c r="E599" s="16" t="s">
        <v>327</v>
      </c>
      <c r="F599" s="292">
        <v>155</v>
      </c>
      <c r="G599" s="37"/>
      <c r="H599" s="43"/>
    </row>
    <row r="600" spans="1:8" s="2" customFormat="1" ht="16.8" customHeight="1">
      <c r="A600" s="37"/>
      <c r="B600" s="43"/>
      <c r="C600" s="287" t="s">
        <v>213</v>
      </c>
      <c r="D600" s="288" t="s">
        <v>1</v>
      </c>
      <c r="E600" s="289" t="s">
        <v>1</v>
      </c>
      <c r="F600" s="290">
        <v>1.064</v>
      </c>
      <c r="G600" s="37"/>
      <c r="H600" s="43"/>
    </row>
    <row r="601" spans="1:8" s="2" customFormat="1" ht="16.8" customHeight="1">
      <c r="A601" s="37"/>
      <c r="B601" s="43"/>
      <c r="C601" s="291" t="s">
        <v>213</v>
      </c>
      <c r="D601" s="291" t="s">
        <v>1013</v>
      </c>
      <c r="E601" s="16" t="s">
        <v>1</v>
      </c>
      <c r="F601" s="292">
        <v>1.064</v>
      </c>
      <c r="G601" s="37"/>
      <c r="H601" s="43"/>
    </row>
    <row r="602" spans="1:8" s="2" customFormat="1" ht="16.8" customHeight="1">
      <c r="A602" s="37"/>
      <c r="B602" s="43"/>
      <c r="C602" s="293" t="s">
        <v>1280</v>
      </c>
      <c r="D602" s="37"/>
      <c r="E602" s="37"/>
      <c r="F602" s="37"/>
      <c r="G602" s="37"/>
      <c r="H602" s="43"/>
    </row>
    <row r="603" spans="1:8" s="2" customFormat="1" ht="12">
      <c r="A603" s="37"/>
      <c r="B603" s="43"/>
      <c r="C603" s="291" t="s">
        <v>347</v>
      </c>
      <c r="D603" s="291" t="s">
        <v>348</v>
      </c>
      <c r="E603" s="16" t="s">
        <v>337</v>
      </c>
      <c r="F603" s="292">
        <v>1.064</v>
      </c>
      <c r="G603" s="37"/>
      <c r="H603" s="43"/>
    </row>
    <row r="604" spans="1:8" s="2" customFormat="1" ht="12">
      <c r="A604" s="37"/>
      <c r="B604" s="43"/>
      <c r="C604" s="291" t="s">
        <v>353</v>
      </c>
      <c r="D604" s="291" t="s">
        <v>354</v>
      </c>
      <c r="E604" s="16" t="s">
        <v>337</v>
      </c>
      <c r="F604" s="292">
        <v>1.064</v>
      </c>
      <c r="G604" s="37"/>
      <c r="H604" s="43"/>
    </row>
    <row r="605" spans="1:8" s="2" customFormat="1" ht="12">
      <c r="A605" s="37"/>
      <c r="B605" s="43"/>
      <c r="C605" s="291" t="s">
        <v>797</v>
      </c>
      <c r="D605" s="291" t="s">
        <v>798</v>
      </c>
      <c r="E605" s="16" t="s">
        <v>793</v>
      </c>
      <c r="F605" s="292">
        <v>1.809</v>
      </c>
      <c r="G605" s="37"/>
      <c r="H605" s="43"/>
    </row>
    <row r="606" spans="1:8" s="2" customFormat="1" ht="16.8" customHeight="1">
      <c r="A606" s="37"/>
      <c r="B606" s="43"/>
      <c r="C606" s="287" t="s">
        <v>1003</v>
      </c>
      <c r="D606" s="288" t="s">
        <v>1</v>
      </c>
      <c r="E606" s="289" t="s">
        <v>1</v>
      </c>
      <c r="F606" s="290">
        <v>27</v>
      </c>
      <c r="G606" s="37"/>
      <c r="H606" s="43"/>
    </row>
    <row r="607" spans="1:8" s="2" customFormat="1" ht="16.8" customHeight="1">
      <c r="A607" s="37"/>
      <c r="B607" s="43"/>
      <c r="C607" s="291" t="s">
        <v>1003</v>
      </c>
      <c r="D607" s="291" t="s">
        <v>445</v>
      </c>
      <c r="E607" s="16" t="s">
        <v>1</v>
      </c>
      <c r="F607" s="292">
        <v>27</v>
      </c>
      <c r="G607" s="37"/>
      <c r="H607" s="43"/>
    </row>
    <row r="608" spans="1:8" s="2" customFormat="1" ht="16.8" customHeight="1">
      <c r="A608" s="37"/>
      <c r="B608" s="43"/>
      <c r="C608" s="293" t="s">
        <v>1280</v>
      </c>
      <c r="D608" s="37"/>
      <c r="E608" s="37"/>
      <c r="F608" s="37"/>
      <c r="G608" s="37"/>
      <c r="H608" s="43"/>
    </row>
    <row r="609" spans="1:8" s="2" customFormat="1" ht="16.8" customHeight="1">
      <c r="A609" s="37"/>
      <c r="B609" s="43"/>
      <c r="C609" s="291" t="s">
        <v>973</v>
      </c>
      <c r="D609" s="291" t="s">
        <v>974</v>
      </c>
      <c r="E609" s="16" t="s">
        <v>327</v>
      </c>
      <c r="F609" s="292">
        <v>27</v>
      </c>
      <c r="G609" s="37"/>
      <c r="H609" s="43"/>
    </row>
    <row r="610" spans="1:8" s="2" customFormat="1" ht="16.8" customHeight="1">
      <c r="A610" s="37"/>
      <c r="B610" s="43"/>
      <c r="C610" s="291" t="s">
        <v>977</v>
      </c>
      <c r="D610" s="291" t="s">
        <v>978</v>
      </c>
      <c r="E610" s="16" t="s">
        <v>327</v>
      </c>
      <c r="F610" s="292">
        <v>131</v>
      </c>
      <c r="G610" s="37"/>
      <c r="H610" s="43"/>
    </row>
    <row r="611" spans="1:8" s="2" customFormat="1" ht="16.8" customHeight="1">
      <c r="A611" s="37"/>
      <c r="B611" s="43"/>
      <c r="C611" s="291" t="s">
        <v>857</v>
      </c>
      <c r="D611" s="291" t="s">
        <v>858</v>
      </c>
      <c r="E611" s="16" t="s">
        <v>327</v>
      </c>
      <c r="F611" s="292">
        <v>313</v>
      </c>
      <c r="G611" s="37"/>
      <c r="H611" s="43"/>
    </row>
    <row r="612" spans="1:8" s="2" customFormat="1" ht="16.8" customHeight="1">
      <c r="A612" s="37"/>
      <c r="B612" s="43"/>
      <c r="C612" s="287" t="s">
        <v>1004</v>
      </c>
      <c r="D612" s="288" t="s">
        <v>1</v>
      </c>
      <c r="E612" s="289" t="s">
        <v>1</v>
      </c>
      <c r="F612" s="290">
        <v>24</v>
      </c>
      <c r="G612" s="37"/>
      <c r="H612" s="43"/>
    </row>
    <row r="613" spans="1:8" s="2" customFormat="1" ht="16.8" customHeight="1">
      <c r="A613" s="37"/>
      <c r="B613" s="43"/>
      <c r="C613" s="291" t="s">
        <v>1004</v>
      </c>
      <c r="D613" s="291" t="s">
        <v>427</v>
      </c>
      <c r="E613" s="16" t="s">
        <v>1</v>
      </c>
      <c r="F613" s="292">
        <v>24</v>
      </c>
      <c r="G613" s="37"/>
      <c r="H613" s="43"/>
    </row>
    <row r="614" spans="1:8" s="2" customFormat="1" ht="16.8" customHeight="1">
      <c r="A614" s="37"/>
      <c r="B614" s="43"/>
      <c r="C614" s="293" t="s">
        <v>1280</v>
      </c>
      <c r="D614" s="37"/>
      <c r="E614" s="37"/>
      <c r="F614" s="37"/>
      <c r="G614" s="37"/>
      <c r="H614" s="43"/>
    </row>
    <row r="615" spans="1:8" s="2" customFormat="1" ht="16.8" customHeight="1">
      <c r="A615" s="37"/>
      <c r="B615" s="43"/>
      <c r="C615" s="291" t="s">
        <v>1112</v>
      </c>
      <c r="D615" s="291" t="s">
        <v>1113</v>
      </c>
      <c r="E615" s="16" t="s">
        <v>327</v>
      </c>
      <c r="F615" s="292">
        <v>24</v>
      </c>
      <c r="G615" s="37"/>
      <c r="H615" s="43"/>
    </row>
    <row r="616" spans="1:8" s="2" customFormat="1" ht="16.8" customHeight="1">
      <c r="A616" s="37"/>
      <c r="B616" s="43"/>
      <c r="C616" s="291" t="s">
        <v>1126</v>
      </c>
      <c r="D616" s="291" t="s">
        <v>1127</v>
      </c>
      <c r="E616" s="16" t="s">
        <v>327</v>
      </c>
      <c r="F616" s="292">
        <v>182</v>
      </c>
      <c r="G616" s="37"/>
      <c r="H616" s="43"/>
    </row>
    <row r="617" spans="1:8" s="2" customFormat="1" ht="16.8" customHeight="1">
      <c r="A617" s="37"/>
      <c r="B617" s="43"/>
      <c r="C617" s="291" t="s">
        <v>857</v>
      </c>
      <c r="D617" s="291" t="s">
        <v>858</v>
      </c>
      <c r="E617" s="16" t="s">
        <v>327</v>
      </c>
      <c r="F617" s="292">
        <v>313</v>
      </c>
      <c r="G617" s="37"/>
      <c r="H617" s="43"/>
    </row>
    <row r="618" spans="1:8" s="2" customFormat="1" ht="16.8" customHeight="1">
      <c r="A618" s="37"/>
      <c r="B618" s="43"/>
      <c r="C618" s="287" t="s">
        <v>1005</v>
      </c>
      <c r="D618" s="288" t="s">
        <v>1</v>
      </c>
      <c r="E618" s="289" t="s">
        <v>1</v>
      </c>
      <c r="F618" s="290">
        <v>104</v>
      </c>
      <c r="G618" s="37"/>
      <c r="H618" s="43"/>
    </row>
    <row r="619" spans="1:8" s="2" customFormat="1" ht="16.8" customHeight="1">
      <c r="A619" s="37"/>
      <c r="B619" s="43"/>
      <c r="C619" s="291" t="s">
        <v>1005</v>
      </c>
      <c r="D619" s="291" t="s">
        <v>856</v>
      </c>
      <c r="E619" s="16" t="s">
        <v>1</v>
      </c>
      <c r="F619" s="292">
        <v>104</v>
      </c>
      <c r="G619" s="37"/>
      <c r="H619" s="43"/>
    </row>
    <row r="620" spans="1:8" s="2" customFormat="1" ht="16.8" customHeight="1">
      <c r="A620" s="37"/>
      <c r="B620" s="43"/>
      <c r="C620" s="293" t="s">
        <v>1280</v>
      </c>
      <c r="D620" s="37"/>
      <c r="E620" s="37"/>
      <c r="F620" s="37"/>
      <c r="G620" s="37"/>
      <c r="H620" s="43"/>
    </row>
    <row r="621" spans="1:8" s="2" customFormat="1" ht="16.8" customHeight="1">
      <c r="A621" s="37"/>
      <c r="B621" s="43"/>
      <c r="C621" s="291" t="s">
        <v>1116</v>
      </c>
      <c r="D621" s="291" t="s">
        <v>1117</v>
      </c>
      <c r="E621" s="16" t="s">
        <v>327</v>
      </c>
      <c r="F621" s="292">
        <v>104</v>
      </c>
      <c r="G621" s="37"/>
      <c r="H621" s="43"/>
    </row>
    <row r="622" spans="1:8" s="2" customFormat="1" ht="16.8" customHeight="1">
      <c r="A622" s="37"/>
      <c r="B622" s="43"/>
      <c r="C622" s="291" t="s">
        <v>977</v>
      </c>
      <c r="D622" s="291" t="s">
        <v>978</v>
      </c>
      <c r="E622" s="16" t="s">
        <v>327</v>
      </c>
      <c r="F622" s="292">
        <v>131</v>
      </c>
      <c r="G622" s="37"/>
      <c r="H622" s="43"/>
    </row>
    <row r="623" spans="1:8" s="2" customFormat="1" ht="16.8" customHeight="1">
      <c r="A623" s="37"/>
      <c r="B623" s="43"/>
      <c r="C623" s="291" t="s">
        <v>857</v>
      </c>
      <c r="D623" s="291" t="s">
        <v>858</v>
      </c>
      <c r="E623" s="16" t="s">
        <v>327</v>
      </c>
      <c r="F623" s="292">
        <v>313</v>
      </c>
      <c r="G623" s="37"/>
      <c r="H623" s="43"/>
    </row>
    <row r="624" spans="1:8" s="2" customFormat="1" ht="16.8" customHeight="1">
      <c r="A624" s="37"/>
      <c r="B624" s="43"/>
      <c r="C624" s="287" t="s">
        <v>1006</v>
      </c>
      <c r="D624" s="288" t="s">
        <v>1</v>
      </c>
      <c r="E624" s="289" t="s">
        <v>1</v>
      </c>
      <c r="F624" s="290">
        <v>158</v>
      </c>
      <c r="G624" s="37"/>
      <c r="H624" s="43"/>
    </row>
    <row r="625" spans="1:8" s="2" customFormat="1" ht="16.8" customHeight="1">
      <c r="A625" s="37"/>
      <c r="B625" s="43"/>
      <c r="C625" s="291" t="s">
        <v>1006</v>
      </c>
      <c r="D625" s="291" t="s">
        <v>1007</v>
      </c>
      <c r="E625" s="16" t="s">
        <v>1</v>
      </c>
      <c r="F625" s="292">
        <v>158</v>
      </c>
      <c r="G625" s="37"/>
      <c r="H625" s="43"/>
    </row>
    <row r="626" spans="1:8" s="2" customFormat="1" ht="16.8" customHeight="1">
      <c r="A626" s="37"/>
      <c r="B626" s="43"/>
      <c r="C626" s="293" t="s">
        <v>1280</v>
      </c>
      <c r="D626" s="37"/>
      <c r="E626" s="37"/>
      <c r="F626" s="37"/>
      <c r="G626" s="37"/>
      <c r="H626" s="43"/>
    </row>
    <row r="627" spans="1:8" s="2" customFormat="1" ht="16.8" customHeight="1">
      <c r="A627" s="37"/>
      <c r="B627" s="43"/>
      <c r="C627" s="291" t="s">
        <v>1120</v>
      </c>
      <c r="D627" s="291" t="s">
        <v>1121</v>
      </c>
      <c r="E627" s="16" t="s">
        <v>327</v>
      </c>
      <c r="F627" s="292">
        <v>158</v>
      </c>
      <c r="G627" s="37"/>
      <c r="H627" s="43"/>
    </row>
    <row r="628" spans="1:8" s="2" customFormat="1" ht="16.8" customHeight="1">
      <c r="A628" s="37"/>
      <c r="B628" s="43"/>
      <c r="C628" s="291" t="s">
        <v>1126</v>
      </c>
      <c r="D628" s="291" t="s">
        <v>1127</v>
      </c>
      <c r="E628" s="16" t="s">
        <v>327</v>
      </c>
      <c r="F628" s="292">
        <v>182</v>
      </c>
      <c r="G628" s="37"/>
      <c r="H628" s="43"/>
    </row>
    <row r="629" spans="1:8" s="2" customFormat="1" ht="16.8" customHeight="1">
      <c r="A629" s="37"/>
      <c r="B629" s="43"/>
      <c r="C629" s="291" t="s">
        <v>857</v>
      </c>
      <c r="D629" s="291" t="s">
        <v>858</v>
      </c>
      <c r="E629" s="16" t="s">
        <v>327</v>
      </c>
      <c r="F629" s="292">
        <v>313</v>
      </c>
      <c r="G629" s="37"/>
      <c r="H629" s="43"/>
    </row>
    <row r="630" spans="1:8" s="2" customFormat="1" ht="16.8" customHeight="1">
      <c r="A630" s="37"/>
      <c r="B630" s="43"/>
      <c r="C630" s="287" t="s">
        <v>885</v>
      </c>
      <c r="D630" s="288" t="s">
        <v>1</v>
      </c>
      <c r="E630" s="289" t="s">
        <v>1</v>
      </c>
      <c r="F630" s="290">
        <v>4.312</v>
      </c>
      <c r="G630" s="37"/>
      <c r="H630" s="43"/>
    </row>
    <row r="631" spans="1:8" s="2" customFormat="1" ht="16.8" customHeight="1">
      <c r="A631" s="37"/>
      <c r="B631" s="43"/>
      <c r="C631" s="291" t="s">
        <v>885</v>
      </c>
      <c r="D631" s="291" t="s">
        <v>992</v>
      </c>
      <c r="E631" s="16" t="s">
        <v>1</v>
      </c>
      <c r="F631" s="292">
        <v>4.312</v>
      </c>
      <c r="G631" s="37"/>
      <c r="H631" s="43"/>
    </row>
    <row r="632" spans="1:8" s="2" customFormat="1" ht="16.8" customHeight="1">
      <c r="A632" s="37"/>
      <c r="B632" s="43"/>
      <c r="C632" s="293" t="s">
        <v>1280</v>
      </c>
      <c r="D632" s="37"/>
      <c r="E632" s="37"/>
      <c r="F632" s="37"/>
      <c r="G632" s="37"/>
      <c r="H632" s="43"/>
    </row>
    <row r="633" spans="1:8" s="2" customFormat="1" ht="12">
      <c r="A633" s="37"/>
      <c r="B633" s="43"/>
      <c r="C633" s="291" t="s">
        <v>1166</v>
      </c>
      <c r="D633" s="291" t="s">
        <v>1167</v>
      </c>
      <c r="E633" s="16" t="s">
        <v>793</v>
      </c>
      <c r="F633" s="292">
        <v>5.412</v>
      </c>
      <c r="G633" s="37"/>
      <c r="H633" s="43"/>
    </row>
    <row r="634" spans="1:8" s="2" customFormat="1" ht="12">
      <c r="A634" s="37"/>
      <c r="B634" s="43"/>
      <c r="C634" s="291" t="s">
        <v>1171</v>
      </c>
      <c r="D634" s="291" t="s">
        <v>1172</v>
      </c>
      <c r="E634" s="16" t="s">
        <v>793</v>
      </c>
      <c r="F634" s="292">
        <v>45.32</v>
      </c>
      <c r="G634" s="37"/>
      <c r="H634" s="43"/>
    </row>
    <row r="635" spans="1:8" s="2" customFormat="1" ht="12">
      <c r="A635" s="37"/>
      <c r="B635" s="43"/>
      <c r="C635" s="291" t="s">
        <v>791</v>
      </c>
      <c r="D635" s="291" t="s">
        <v>792</v>
      </c>
      <c r="E635" s="16" t="s">
        <v>793</v>
      </c>
      <c r="F635" s="292">
        <v>4.312</v>
      </c>
      <c r="G635" s="37"/>
      <c r="H635" s="43"/>
    </row>
    <row r="636" spans="1:8" s="2" customFormat="1" ht="16.8" customHeight="1">
      <c r="A636" s="37"/>
      <c r="B636" s="43"/>
      <c r="C636" s="287" t="s">
        <v>97</v>
      </c>
      <c r="D636" s="288" t="s">
        <v>1</v>
      </c>
      <c r="E636" s="289" t="s">
        <v>1</v>
      </c>
      <c r="F636" s="290">
        <v>9</v>
      </c>
      <c r="G636" s="37"/>
      <c r="H636" s="43"/>
    </row>
    <row r="637" spans="1:8" s="2" customFormat="1" ht="16.8" customHeight="1">
      <c r="A637" s="37"/>
      <c r="B637" s="43"/>
      <c r="C637" s="291" t="s">
        <v>97</v>
      </c>
      <c r="D637" s="291" t="s">
        <v>1063</v>
      </c>
      <c r="E637" s="16" t="s">
        <v>1</v>
      </c>
      <c r="F637" s="292">
        <v>9</v>
      </c>
      <c r="G637" s="37"/>
      <c r="H637" s="43"/>
    </row>
    <row r="638" spans="1:8" s="2" customFormat="1" ht="16.8" customHeight="1">
      <c r="A638" s="37"/>
      <c r="B638" s="43"/>
      <c r="C638" s="293" t="s">
        <v>1280</v>
      </c>
      <c r="D638" s="37"/>
      <c r="E638" s="37"/>
      <c r="F638" s="37"/>
      <c r="G638" s="37"/>
      <c r="H638" s="43"/>
    </row>
    <row r="639" spans="1:8" s="2" customFormat="1" ht="16.8" customHeight="1">
      <c r="A639" s="37"/>
      <c r="B639" s="43"/>
      <c r="C639" s="291" t="s">
        <v>1060</v>
      </c>
      <c r="D639" s="291" t="s">
        <v>1061</v>
      </c>
      <c r="E639" s="16" t="s">
        <v>163</v>
      </c>
      <c r="F639" s="292">
        <v>9</v>
      </c>
      <c r="G639" s="37"/>
      <c r="H639" s="43"/>
    </row>
    <row r="640" spans="1:8" s="2" customFormat="1" ht="16.8" customHeight="1">
      <c r="A640" s="37"/>
      <c r="B640" s="43"/>
      <c r="C640" s="291" t="s">
        <v>1131</v>
      </c>
      <c r="D640" s="291" t="s">
        <v>1132</v>
      </c>
      <c r="E640" s="16" t="s">
        <v>163</v>
      </c>
      <c r="F640" s="292">
        <v>9</v>
      </c>
      <c r="G640" s="37"/>
      <c r="H640" s="43"/>
    </row>
    <row r="641" spans="1:8" s="2" customFormat="1" ht="12">
      <c r="A641" s="37"/>
      <c r="B641" s="43"/>
      <c r="C641" s="291" t="s">
        <v>1139</v>
      </c>
      <c r="D641" s="291" t="s">
        <v>1140</v>
      </c>
      <c r="E641" s="16" t="s">
        <v>337</v>
      </c>
      <c r="F641" s="292">
        <v>2.516</v>
      </c>
      <c r="G641" s="37"/>
      <c r="H641" s="43"/>
    </row>
    <row r="642" spans="1:8" s="2" customFormat="1" ht="16.8" customHeight="1">
      <c r="A642" s="37"/>
      <c r="B642" s="43"/>
      <c r="C642" s="291" t="s">
        <v>1135</v>
      </c>
      <c r="D642" s="291" t="s">
        <v>1136</v>
      </c>
      <c r="E642" s="16" t="s">
        <v>163</v>
      </c>
      <c r="F642" s="292">
        <v>9</v>
      </c>
      <c r="G642" s="37"/>
      <c r="H642" s="43"/>
    </row>
    <row r="643" spans="1:8" s="2" customFormat="1" ht="16.8" customHeight="1">
      <c r="A643" s="37"/>
      <c r="B643" s="43"/>
      <c r="C643" s="287" t="s">
        <v>982</v>
      </c>
      <c r="D643" s="288" t="s">
        <v>1</v>
      </c>
      <c r="E643" s="289" t="s">
        <v>1</v>
      </c>
      <c r="F643" s="290">
        <v>3</v>
      </c>
      <c r="G643" s="37"/>
      <c r="H643" s="43"/>
    </row>
    <row r="644" spans="1:8" s="2" customFormat="1" ht="16.8" customHeight="1">
      <c r="A644" s="37"/>
      <c r="B644" s="43"/>
      <c r="C644" s="291" t="s">
        <v>982</v>
      </c>
      <c r="D644" s="291" t="s">
        <v>127</v>
      </c>
      <c r="E644" s="16" t="s">
        <v>1</v>
      </c>
      <c r="F644" s="292">
        <v>3</v>
      </c>
      <c r="G644" s="37"/>
      <c r="H644" s="43"/>
    </row>
    <row r="645" spans="1:8" s="2" customFormat="1" ht="16.8" customHeight="1">
      <c r="A645" s="37"/>
      <c r="B645" s="43"/>
      <c r="C645" s="293" t="s">
        <v>1280</v>
      </c>
      <c r="D645" s="37"/>
      <c r="E645" s="37"/>
      <c r="F645" s="37"/>
      <c r="G645" s="37"/>
      <c r="H645" s="43"/>
    </row>
    <row r="646" spans="1:8" s="2" customFormat="1" ht="16.8" customHeight="1">
      <c r="A646" s="37"/>
      <c r="B646" s="43"/>
      <c r="C646" s="291" t="s">
        <v>1048</v>
      </c>
      <c r="D646" s="291" t="s">
        <v>1049</v>
      </c>
      <c r="E646" s="16" t="s">
        <v>163</v>
      </c>
      <c r="F646" s="292">
        <v>9</v>
      </c>
      <c r="G646" s="37"/>
      <c r="H646" s="43"/>
    </row>
    <row r="647" spans="1:8" s="2" customFormat="1" ht="16.8" customHeight="1">
      <c r="A647" s="37"/>
      <c r="B647" s="43"/>
      <c r="C647" s="291" t="s">
        <v>1060</v>
      </c>
      <c r="D647" s="291" t="s">
        <v>1061</v>
      </c>
      <c r="E647" s="16" t="s">
        <v>163</v>
      </c>
      <c r="F647" s="292">
        <v>9</v>
      </c>
      <c r="G647" s="37"/>
      <c r="H647" s="43"/>
    </row>
    <row r="648" spans="1:8" s="2" customFormat="1" ht="16.8" customHeight="1">
      <c r="A648" s="37"/>
      <c r="B648" s="43"/>
      <c r="C648" s="291" t="s">
        <v>1106</v>
      </c>
      <c r="D648" s="291" t="s">
        <v>1107</v>
      </c>
      <c r="E648" s="16" t="s">
        <v>337</v>
      </c>
      <c r="F648" s="292">
        <v>3.024</v>
      </c>
      <c r="G648" s="37"/>
      <c r="H648" s="43"/>
    </row>
    <row r="649" spans="1:8" s="2" customFormat="1" ht="16.8" customHeight="1">
      <c r="A649" s="37"/>
      <c r="B649" s="43"/>
      <c r="C649" s="291" t="s">
        <v>1022</v>
      </c>
      <c r="D649" s="291" t="s">
        <v>1023</v>
      </c>
      <c r="E649" s="16" t="s">
        <v>327</v>
      </c>
      <c r="F649" s="292">
        <v>66</v>
      </c>
      <c r="G649" s="37"/>
      <c r="H649" s="43"/>
    </row>
    <row r="650" spans="1:8" s="2" customFormat="1" ht="16.8" customHeight="1">
      <c r="A650" s="37"/>
      <c r="B650" s="43"/>
      <c r="C650" s="291" t="s">
        <v>1064</v>
      </c>
      <c r="D650" s="291" t="s">
        <v>1065</v>
      </c>
      <c r="E650" s="16" t="s">
        <v>163</v>
      </c>
      <c r="F650" s="292">
        <v>3</v>
      </c>
      <c r="G650" s="37"/>
      <c r="H650" s="43"/>
    </row>
    <row r="651" spans="1:8" s="2" customFormat="1" ht="16.8" customHeight="1">
      <c r="A651" s="37"/>
      <c r="B651" s="43"/>
      <c r="C651" s="291" t="s">
        <v>1052</v>
      </c>
      <c r="D651" s="291" t="s">
        <v>1053</v>
      </c>
      <c r="E651" s="16" t="s">
        <v>163</v>
      </c>
      <c r="F651" s="292">
        <v>3</v>
      </c>
      <c r="G651" s="37"/>
      <c r="H651" s="43"/>
    </row>
    <row r="652" spans="1:8" s="2" customFormat="1" ht="16.8" customHeight="1">
      <c r="A652" s="37"/>
      <c r="B652" s="43"/>
      <c r="C652" s="287" t="s">
        <v>983</v>
      </c>
      <c r="D652" s="288" t="s">
        <v>1</v>
      </c>
      <c r="E652" s="289" t="s">
        <v>1</v>
      </c>
      <c r="F652" s="290">
        <v>6</v>
      </c>
      <c r="G652" s="37"/>
      <c r="H652" s="43"/>
    </row>
    <row r="653" spans="1:8" s="2" customFormat="1" ht="16.8" customHeight="1">
      <c r="A653" s="37"/>
      <c r="B653" s="43"/>
      <c r="C653" s="291" t="s">
        <v>983</v>
      </c>
      <c r="D653" s="291" t="s">
        <v>318</v>
      </c>
      <c r="E653" s="16" t="s">
        <v>1</v>
      </c>
      <c r="F653" s="292">
        <v>6</v>
      </c>
      <c r="G653" s="37"/>
      <c r="H653" s="43"/>
    </row>
    <row r="654" spans="1:8" s="2" customFormat="1" ht="16.8" customHeight="1">
      <c r="A654" s="37"/>
      <c r="B654" s="43"/>
      <c r="C654" s="293" t="s">
        <v>1280</v>
      </c>
      <c r="D654" s="37"/>
      <c r="E654" s="37"/>
      <c r="F654" s="37"/>
      <c r="G654" s="37"/>
      <c r="H654" s="43"/>
    </row>
    <row r="655" spans="1:8" s="2" customFormat="1" ht="16.8" customHeight="1">
      <c r="A655" s="37"/>
      <c r="B655" s="43"/>
      <c r="C655" s="291" t="s">
        <v>1048</v>
      </c>
      <c r="D655" s="291" t="s">
        <v>1049</v>
      </c>
      <c r="E655" s="16" t="s">
        <v>163</v>
      </c>
      <c r="F655" s="292">
        <v>9</v>
      </c>
      <c r="G655" s="37"/>
      <c r="H655" s="43"/>
    </row>
    <row r="656" spans="1:8" s="2" customFormat="1" ht="16.8" customHeight="1">
      <c r="A656" s="37"/>
      <c r="B656" s="43"/>
      <c r="C656" s="291" t="s">
        <v>1060</v>
      </c>
      <c r="D656" s="291" t="s">
        <v>1061</v>
      </c>
      <c r="E656" s="16" t="s">
        <v>163</v>
      </c>
      <c r="F656" s="292">
        <v>9</v>
      </c>
      <c r="G656" s="37"/>
      <c r="H656" s="43"/>
    </row>
    <row r="657" spans="1:8" s="2" customFormat="1" ht="16.8" customHeight="1">
      <c r="A657" s="37"/>
      <c r="B657" s="43"/>
      <c r="C657" s="291" t="s">
        <v>1106</v>
      </c>
      <c r="D657" s="291" t="s">
        <v>1107</v>
      </c>
      <c r="E657" s="16" t="s">
        <v>337</v>
      </c>
      <c r="F657" s="292">
        <v>3.024</v>
      </c>
      <c r="G657" s="37"/>
      <c r="H657" s="43"/>
    </row>
    <row r="658" spans="1:8" s="2" customFormat="1" ht="16.8" customHeight="1">
      <c r="A658" s="37"/>
      <c r="B658" s="43"/>
      <c r="C658" s="291" t="s">
        <v>1022</v>
      </c>
      <c r="D658" s="291" t="s">
        <v>1023</v>
      </c>
      <c r="E658" s="16" t="s">
        <v>327</v>
      </c>
      <c r="F658" s="292">
        <v>66</v>
      </c>
      <c r="G658" s="37"/>
      <c r="H658" s="43"/>
    </row>
    <row r="659" spans="1:8" s="2" customFormat="1" ht="16.8" customHeight="1">
      <c r="A659" s="37"/>
      <c r="B659" s="43"/>
      <c r="C659" s="291" t="s">
        <v>1067</v>
      </c>
      <c r="D659" s="291" t="s">
        <v>1068</v>
      </c>
      <c r="E659" s="16" t="s">
        <v>163</v>
      </c>
      <c r="F659" s="292">
        <v>6</v>
      </c>
      <c r="G659" s="37"/>
      <c r="H659" s="43"/>
    </row>
    <row r="660" spans="1:8" s="2" customFormat="1" ht="16.8" customHeight="1">
      <c r="A660" s="37"/>
      <c r="B660" s="43"/>
      <c r="C660" s="291" t="s">
        <v>1057</v>
      </c>
      <c r="D660" s="291" t="s">
        <v>1058</v>
      </c>
      <c r="E660" s="16" t="s">
        <v>163</v>
      </c>
      <c r="F660" s="292">
        <v>6</v>
      </c>
      <c r="G660" s="37"/>
      <c r="H660" s="43"/>
    </row>
    <row r="661" spans="1:8" s="2" customFormat="1" ht="26.4" customHeight="1">
      <c r="A661" s="37"/>
      <c r="B661" s="43"/>
      <c r="C661" s="286" t="s">
        <v>1284</v>
      </c>
      <c r="D661" s="286" t="s">
        <v>100</v>
      </c>
      <c r="E661" s="37"/>
      <c r="F661" s="37"/>
      <c r="G661" s="37"/>
      <c r="H661" s="43"/>
    </row>
    <row r="662" spans="1:8" s="2" customFormat="1" ht="16.8" customHeight="1">
      <c r="A662" s="37"/>
      <c r="B662" s="43"/>
      <c r="C662" s="287" t="s">
        <v>1003</v>
      </c>
      <c r="D662" s="288" t="s">
        <v>1</v>
      </c>
      <c r="E662" s="289" t="s">
        <v>1</v>
      </c>
      <c r="F662" s="290">
        <v>36</v>
      </c>
      <c r="G662" s="37"/>
      <c r="H662" s="43"/>
    </row>
    <row r="663" spans="1:8" s="2" customFormat="1" ht="16.8" customHeight="1">
      <c r="A663" s="37"/>
      <c r="B663" s="43"/>
      <c r="C663" s="291" t="s">
        <v>1003</v>
      </c>
      <c r="D663" s="291" t="s">
        <v>495</v>
      </c>
      <c r="E663" s="16" t="s">
        <v>1</v>
      </c>
      <c r="F663" s="292">
        <v>36</v>
      </c>
      <c r="G663" s="37"/>
      <c r="H663" s="43"/>
    </row>
    <row r="664" spans="1:8" s="2" customFormat="1" ht="16.8" customHeight="1">
      <c r="A664" s="37"/>
      <c r="B664" s="43"/>
      <c r="C664" s="293" t="s">
        <v>1280</v>
      </c>
      <c r="D664" s="37"/>
      <c r="E664" s="37"/>
      <c r="F664" s="37"/>
      <c r="G664" s="37"/>
      <c r="H664" s="43"/>
    </row>
    <row r="665" spans="1:8" s="2" customFormat="1" ht="16.8" customHeight="1">
      <c r="A665" s="37"/>
      <c r="B665" s="43"/>
      <c r="C665" s="291" t="s">
        <v>973</v>
      </c>
      <c r="D665" s="291" t="s">
        <v>974</v>
      </c>
      <c r="E665" s="16" t="s">
        <v>327</v>
      </c>
      <c r="F665" s="292">
        <v>36</v>
      </c>
      <c r="G665" s="37"/>
      <c r="H665" s="43"/>
    </row>
    <row r="666" spans="1:8" s="2" customFormat="1" ht="16.8" customHeight="1">
      <c r="A666" s="37"/>
      <c r="B666" s="43"/>
      <c r="C666" s="291" t="s">
        <v>977</v>
      </c>
      <c r="D666" s="291" t="s">
        <v>978</v>
      </c>
      <c r="E666" s="16" t="s">
        <v>327</v>
      </c>
      <c r="F666" s="292">
        <v>146</v>
      </c>
      <c r="G666" s="37"/>
      <c r="H666" s="43"/>
    </row>
    <row r="667" spans="1:8" s="2" customFormat="1" ht="16.8" customHeight="1">
      <c r="A667" s="37"/>
      <c r="B667" s="43"/>
      <c r="C667" s="287" t="s">
        <v>1004</v>
      </c>
      <c r="D667" s="288" t="s">
        <v>1</v>
      </c>
      <c r="E667" s="289" t="s">
        <v>1</v>
      </c>
      <c r="F667" s="290">
        <v>48</v>
      </c>
      <c r="G667" s="37"/>
      <c r="H667" s="43"/>
    </row>
    <row r="668" spans="1:8" s="2" customFormat="1" ht="16.8" customHeight="1">
      <c r="A668" s="37"/>
      <c r="B668" s="43"/>
      <c r="C668" s="291" t="s">
        <v>1004</v>
      </c>
      <c r="D668" s="291" t="s">
        <v>553</v>
      </c>
      <c r="E668" s="16" t="s">
        <v>1</v>
      </c>
      <c r="F668" s="292">
        <v>48</v>
      </c>
      <c r="G668" s="37"/>
      <c r="H668" s="43"/>
    </row>
    <row r="669" spans="1:8" s="2" customFormat="1" ht="16.8" customHeight="1">
      <c r="A669" s="37"/>
      <c r="B669" s="43"/>
      <c r="C669" s="293" t="s">
        <v>1280</v>
      </c>
      <c r="D669" s="37"/>
      <c r="E669" s="37"/>
      <c r="F669" s="37"/>
      <c r="G669" s="37"/>
      <c r="H669" s="43"/>
    </row>
    <row r="670" spans="1:8" s="2" customFormat="1" ht="16.8" customHeight="1">
      <c r="A670" s="37"/>
      <c r="B670" s="43"/>
      <c r="C670" s="291" t="s">
        <v>1112</v>
      </c>
      <c r="D670" s="291" t="s">
        <v>1113</v>
      </c>
      <c r="E670" s="16" t="s">
        <v>327</v>
      </c>
      <c r="F670" s="292">
        <v>48</v>
      </c>
      <c r="G670" s="37"/>
      <c r="H670" s="43"/>
    </row>
    <row r="671" spans="1:8" s="2" customFormat="1" ht="16.8" customHeight="1">
      <c r="A671" s="37"/>
      <c r="B671" s="43"/>
      <c r="C671" s="291" t="s">
        <v>1126</v>
      </c>
      <c r="D671" s="291" t="s">
        <v>1127</v>
      </c>
      <c r="E671" s="16" t="s">
        <v>327</v>
      </c>
      <c r="F671" s="292">
        <v>73</v>
      </c>
      <c r="G671" s="37"/>
      <c r="H671" s="43"/>
    </row>
    <row r="672" spans="1:8" s="2" customFormat="1" ht="16.8" customHeight="1">
      <c r="A672" s="37"/>
      <c r="B672" s="43"/>
      <c r="C672" s="287" t="s">
        <v>1005</v>
      </c>
      <c r="D672" s="288" t="s">
        <v>1</v>
      </c>
      <c r="E672" s="289" t="s">
        <v>1</v>
      </c>
      <c r="F672" s="290">
        <v>110</v>
      </c>
      <c r="G672" s="37"/>
      <c r="H672" s="43"/>
    </row>
    <row r="673" spans="1:8" s="2" customFormat="1" ht="16.8" customHeight="1">
      <c r="A673" s="37"/>
      <c r="B673" s="43"/>
      <c r="C673" s="291" t="s">
        <v>1005</v>
      </c>
      <c r="D673" s="291" t="s">
        <v>1180</v>
      </c>
      <c r="E673" s="16" t="s">
        <v>1</v>
      </c>
      <c r="F673" s="292">
        <v>110</v>
      </c>
      <c r="G673" s="37"/>
      <c r="H673" s="43"/>
    </row>
    <row r="674" spans="1:8" s="2" customFormat="1" ht="16.8" customHeight="1">
      <c r="A674" s="37"/>
      <c r="B674" s="43"/>
      <c r="C674" s="293" t="s">
        <v>1280</v>
      </c>
      <c r="D674" s="37"/>
      <c r="E674" s="37"/>
      <c r="F674" s="37"/>
      <c r="G674" s="37"/>
      <c r="H674" s="43"/>
    </row>
    <row r="675" spans="1:8" s="2" customFormat="1" ht="16.8" customHeight="1">
      <c r="A675" s="37"/>
      <c r="B675" s="43"/>
      <c r="C675" s="291" t="s">
        <v>1116</v>
      </c>
      <c r="D675" s="291" t="s">
        <v>1117</v>
      </c>
      <c r="E675" s="16" t="s">
        <v>327</v>
      </c>
      <c r="F675" s="292">
        <v>110</v>
      </c>
      <c r="G675" s="37"/>
      <c r="H675" s="43"/>
    </row>
    <row r="676" spans="1:8" s="2" customFormat="1" ht="16.8" customHeight="1">
      <c r="A676" s="37"/>
      <c r="B676" s="43"/>
      <c r="C676" s="291" t="s">
        <v>977</v>
      </c>
      <c r="D676" s="291" t="s">
        <v>978</v>
      </c>
      <c r="E676" s="16" t="s">
        <v>327</v>
      </c>
      <c r="F676" s="292">
        <v>146</v>
      </c>
      <c r="G676" s="37"/>
      <c r="H676" s="43"/>
    </row>
    <row r="677" spans="1:8" s="2" customFormat="1" ht="16.8" customHeight="1">
      <c r="A677" s="37"/>
      <c r="B677" s="43"/>
      <c r="C677" s="287" t="s">
        <v>1006</v>
      </c>
      <c r="D677" s="288" t="s">
        <v>1</v>
      </c>
      <c r="E677" s="289" t="s">
        <v>1</v>
      </c>
      <c r="F677" s="290">
        <v>25</v>
      </c>
      <c r="G677" s="37"/>
      <c r="H677" s="43"/>
    </row>
    <row r="678" spans="1:8" s="2" customFormat="1" ht="16.8" customHeight="1">
      <c r="A678" s="37"/>
      <c r="B678" s="43"/>
      <c r="C678" s="291" t="s">
        <v>1006</v>
      </c>
      <c r="D678" s="291" t="s">
        <v>204</v>
      </c>
      <c r="E678" s="16" t="s">
        <v>1</v>
      </c>
      <c r="F678" s="292">
        <v>25</v>
      </c>
      <c r="G678" s="37"/>
      <c r="H678" s="43"/>
    </row>
    <row r="679" spans="1:8" s="2" customFormat="1" ht="16.8" customHeight="1">
      <c r="A679" s="37"/>
      <c r="B679" s="43"/>
      <c r="C679" s="293" t="s">
        <v>1280</v>
      </c>
      <c r="D679" s="37"/>
      <c r="E679" s="37"/>
      <c r="F679" s="37"/>
      <c r="G679" s="37"/>
      <c r="H679" s="43"/>
    </row>
    <row r="680" spans="1:8" s="2" customFormat="1" ht="16.8" customHeight="1">
      <c r="A680" s="37"/>
      <c r="B680" s="43"/>
      <c r="C680" s="291" t="s">
        <v>1120</v>
      </c>
      <c r="D680" s="291" t="s">
        <v>1121</v>
      </c>
      <c r="E680" s="16" t="s">
        <v>327</v>
      </c>
      <c r="F680" s="292">
        <v>25</v>
      </c>
      <c r="G680" s="37"/>
      <c r="H680" s="43"/>
    </row>
    <row r="681" spans="1:8" s="2" customFormat="1" ht="16.8" customHeight="1">
      <c r="A681" s="37"/>
      <c r="B681" s="43"/>
      <c r="C681" s="291" t="s">
        <v>1126</v>
      </c>
      <c r="D681" s="291" t="s">
        <v>1127</v>
      </c>
      <c r="E681" s="16" t="s">
        <v>327</v>
      </c>
      <c r="F681" s="292">
        <v>73</v>
      </c>
      <c r="G681" s="37"/>
      <c r="H681" s="43"/>
    </row>
    <row r="682" spans="1:8" s="2" customFormat="1" ht="26.4" customHeight="1">
      <c r="A682" s="37"/>
      <c r="B682" s="43"/>
      <c r="C682" s="286" t="s">
        <v>1285</v>
      </c>
      <c r="D682" s="286" t="s">
        <v>103</v>
      </c>
      <c r="E682" s="37"/>
      <c r="F682" s="37"/>
      <c r="G682" s="37"/>
      <c r="H682" s="43"/>
    </row>
    <row r="683" spans="1:8" s="2" customFormat="1" ht="16.8" customHeight="1">
      <c r="A683" s="37"/>
      <c r="B683" s="43"/>
      <c r="C683" s="287" t="s">
        <v>1193</v>
      </c>
      <c r="D683" s="288" t="s">
        <v>1</v>
      </c>
      <c r="E683" s="289" t="s">
        <v>1</v>
      </c>
      <c r="F683" s="290">
        <v>155.998</v>
      </c>
      <c r="G683" s="37"/>
      <c r="H683" s="43"/>
    </row>
    <row r="684" spans="1:8" s="2" customFormat="1" ht="16.8" customHeight="1">
      <c r="A684" s="37"/>
      <c r="B684" s="43"/>
      <c r="C684" s="291" t="s">
        <v>1193</v>
      </c>
      <c r="D684" s="291" t="s">
        <v>1217</v>
      </c>
      <c r="E684" s="16" t="s">
        <v>1</v>
      </c>
      <c r="F684" s="292">
        <v>155.998</v>
      </c>
      <c r="G684" s="37"/>
      <c r="H684" s="43"/>
    </row>
    <row r="685" spans="1:8" s="2" customFormat="1" ht="16.8" customHeight="1">
      <c r="A685" s="37"/>
      <c r="B685" s="43"/>
      <c r="C685" s="293" t="s">
        <v>1280</v>
      </c>
      <c r="D685" s="37"/>
      <c r="E685" s="37"/>
      <c r="F685" s="37"/>
      <c r="G685" s="37"/>
      <c r="H685" s="43"/>
    </row>
    <row r="686" spans="1:8" s="2" customFormat="1" ht="12">
      <c r="A686" s="37"/>
      <c r="B686" s="43"/>
      <c r="C686" s="291" t="s">
        <v>1213</v>
      </c>
      <c r="D686" s="291" t="s">
        <v>1214</v>
      </c>
      <c r="E686" s="16" t="s">
        <v>295</v>
      </c>
      <c r="F686" s="292">
        <v>155.998</v>
      </c>
      <c r="G686" s="37"/>
      <c r="H686" s="43"/>
    </row>
    <row r="687" spans="1:8" s="2" customFormat="1" ht="12">
      <c r="A687" s="37"/>
      <c r="B687" s="43"/>
      <c r="C687" s="291" t="s">
        <v>1200</v>
      </c>
      <c r="D687" s="291" t="s">
        <v>1201</v>
      </c>
      <c r="E687" s="16" t="s">
        <v>337</v>
      </c>
      <c r="F687" s="292">
        <v>31.2</v>
      </c>
      <c r="G687" s="37"/>
      <c r="H687" s="43"/>
    </row>
    <row r="688" spans="1:8" s="2" customFormat="1" ht="16.8" customHeight="1">
      <c r="A688" s="37"/>
      <c r="B688" s="43"/>
      <c r="C688" s="287" t="s">
        <v>1191</v>
      </c>
      <c r="D688" s="288" t="s">
        <v>1</v>
      </c>
      <c r="E688" s="289" t="s">
        <v>1</v>
      </c>
      <c r="F688" s="290">
        <v>261.907</v>
      </c>
      <c r="G688" s="37"/>
      <c r="H688" s="43"/>
    </row>
    <row r="689" spans="1:8" s="2" customFormat="1" ht="12">
      <c r="A689" s="37"/>
      <c r="B689" s="43"/>
      <c r="C689" s="291" t="s">
        <v>1191</v>
      </c>
      <c r="D689" s="291" t="s">
        <v>1222</v>
      </c>
      <c r="E689" s="16" t="s">
        <v>1</v>
      </c>
      <c r="F689" s="292">
        <v>261.907</v>
      </c>
      <c r="G689" s="37"/>
      <c r="H689" s="43"/>
    </row>
    <row r="690" spans="1:8" s="2" customFormat="1" ht="16.8" customHeight="1">
      <c r="A690" s="37"/>
      <c r="B690" s="43"/>
      <c r="C690" s="293" t="s">
        <v>1280</v>
      </c>
      <c r="D690" s="37"/>
      <c r="E690" s="37"/>
      <c r="F690" s="37"/>
      <c r="G690" s="37"/>
      <c r="H690" s="43"/>
    </row>
    <row r="691" spans="1:8" s="2" customFormat="1" ht="16.8" customHeight="1">
      <c r="A691" s="37"/>
      <c r="B691" s="43"/>
      <c r="C691" s="291" t="s">
        <v>1218</v>
      </c>
      <c r="D691" s="291" t="s">
        <v>1219</v>
      </c>
      <c r="E691" s="16" t="s">
        <v>295</v>
      </c>
      <c r="F691" s="292">
        <v>261.907</v>
      </c>
      <c r="G691" s="37"/>
      <c r="H691" s="43"/>
    </row>
    <row r="692" spans="1:8" s="2" customFormat="1" ht="12">
      <c r="A692" s="37"/>
      <c r="B692" s="43"/>
      <c r="C692" s="291" t="s">
        <v>1227</v>
      </c>
      <c r="D692" s="291" t="s">
        <v>1228</v>
      </c>
      <c r="E692" s="16" t="s">
        <v>295</v>
      </c>
      <c r="F692" s="292">
        <v>261.907</v>
      </c>
      <c r="G692" s="37"/>
      <c r="H692" s="43"/>
    </row>
    <row r="693" spans="1:8" s="2" customFormat="1" ht="16.8" customHeight="1">
      <c r="A693" s="37"/>
      <c r="B693" s="43"/>
      <c r="C693" s="291" t="s">
        <v>1235</v>
      </c>
      <c r="D693" s="291" t="s">
        <v>1236</v>
      </c>
      <c r="E693" s="16" t="s">
        <v>337</v>
      </c>
      <c r="F693" s="292">
        <v>3.929</v>
      </c>
      <c r="G693" s="37"/>
      <c r="H693" s="43"/>
    </row>
    <row r="694" spans="1:8" s="2" customFormat="1" ht="16.8" customHeight="1">
      <c r="A694" s="37"/>
      <c r="B694" s="43"/>
      <c r="C694" s="291" t="s">
        <v>1223</v>
      </c>
      <c r="D694" s="291" t="s">
        <v>1224</v>
      </c>
      <c r="E694" s="16" t="s">
        <v>1043</v>
      </c>
      <c r="F694" s="292">
        <v>6.548</v>
      </c>
      <c r="G694" s="37"/>
      <c r="H694" s="43"/>
    </row>
    <row r="695" spans="1:8" s="2" customFormat="1" ht="16.8" customHeight="1">
      <c r="A695" s="37"/>
      <c r="B695" s="43"/>
      <c r="C695" s="291" t="s">
        <v>1231</v>
      </c>
      <c r="D695" s="291" t="s">
        <v>1232</v>
      </c>
      <c r="E695" s="16" t="s">
        <v>337</v>
      </c>
      <c r="F695" s="292">
        <v>13.095</v>
      </c>
      <c r="G695" s="37"/>
      <c r="H695" s="43"/>
    </row>
    <row r="696" spans="1:8" s="2" customFormat="1" ht="16.8" customHeight="1">
      <c r="A696" s="37"/>
      <c r="B696" s="43"/>
      <c r="C696" s="287" t="s">
        <v>1197</v>
      </c>
      <c r="D696" s="288" t="s">
        <v>1</v>
      </c>
      <c r="E696" s="289" t="s">
        <v>1</v>
      </c>
      <c r="F696" s="290">
        <v>3.929</v>
      </c>
      <c r="G696" s="37"/>
      <c r="H696" s="43"/>
    </row>
    <row r="697" spans="1:8" s="2" customFormat="1" ht="16.8" customHeight="1">
      <c r="A697" s="37"/>
      <c r="B697" s="43"/>
      <c r="C697" s="291" t="s">
        <v>1197</v>
      </c>
      <c r="D697" s="291" t="s">
        <v>1239</v>
      </c>
      <c r="E697" s="16" t="s">
        <v>1</v>
      </c>
      <c r="F697" s="292">
        <v>3.929</v>
      </c>
      <c r="G697" s="37"/>
      <c r="H697" s="43"/>
    </row>
    <row r="698" spans="1:8" s="2" customFormat="1" ht="16.8" customHeight="1">
      <c r="A698" s="37"/>
      <c r="B698" s="43"/>
      <c r="C698" s="293" t="s">
        <v>1280</v>
      </c>
      <c r="D698" s="37"/>
      <c r="E698" s="37"/>
      <c r="F698" s="37"/>
      <c r="G698" s="37"/>
      <c r="H698" s="43"/>
    </row>
    <row r="699" spans="1:8" s="2" customFormat="1" ht="16.8" customHeight="1">
      <c r="A699" s="37"/>
      <c r="B699" s="43"/>
      <c r="C699" s="291" t="s">
        <v>1235</v>
      </c>
      <c r="D699" s="291" t="s">
        <v>1236</v>
      </c>
      <c r="E699" s="16" t="s">
        <v>337</v>
      </c>
      <c r="F699" s="292">
        <v>3.929</v>
      </c>
      <c r="G699" s="37"/>
      <c r="H699" s="43"/>
    </row>
    <row r="700" spans="1:8" s="2" customFormat="1" ht="16.8" customHeight="1">
      <c r="A700" s="37"/>
      <c r="B700" s="43"/>
      <c r="C700" s="291" t="s">
        <v>1240</v>
      </c>
      <c r="D700" s="291" t="s">
        <v>1241</v>
      </c>
      <c r="E700" s="16" t="s">
        <v>337</v>
      </c>
      <c r="F700" s="292">
        <v>3.929</v>
      </c>
      <c r="G700" s="37"/>
      <c r="H700" s="43"/>
    </row>
    <row r="701" spans="1:8" s="2" customFormat="1" ht="16.8" customHeight="1">
      <c r="A701" s="37"/>
      <c r="B701" s="43"/>
      <c r="C701" s="291" t="s">
        <v>1244</v>
      </c>
      <c r="D701" s="291" t="s">
        <v>1245</v>
      </c>
      <c r="E701" s="16" t="s">
        <v>337</v>
      </c>
      <c r="F701" s="292">
        <v>7.858</v>
      </c>
      <c r="G701" s="37"/>
      <c r="H701" s="43"/>
    </row>
    <row r="702" spans="1:8" s="2" customFormat="1" ht="16.8" customHeight="1">
      <c r="A702" s="37"/>
      <c r="B702" s="43"/>
      <c r="C702" s="287" t="s">
        <v>1195</v>
      </c>
      <c r="D702" s="288" t="s">
        <v>1</v>
      </c>
      <c r="E702" s="289" t="s">
        <v>1</v>
      </c>
      <c r="F702" s="290">
        <v>31.2</v>
      </c>
      <c r="G702" s="37"/>
      <c r="H702" s="43"/>
    </row>
    <row r="703" spans="1:8" s="2" customFormat="1" ht="16.8" customHeight="1">
      <c r="A703" s="37"/>
      <c r="B703" s="43"/>
      <c r="C703" s="291" t="s">
        <v>1195</v>
      </c>
      <c r="D703" s="291" t="s">
        <v>1204</v>
      </c>
      <c r="E703" s="16" t="s">
        <v>1</v>
      </c>
      <c r="F703" s="292">
        <v>31.2</v>
      </c>
      <c r="G703" s="37"/>
      <c r="H703" s="43"/>
    </row>
    <row r="704" spans="1:8" s="2" customFormat="1" ht="16.8" customHeight="1">
      <c r="A704" s="37"/>
      <c r="B704" s="43"/>
      <c r="C704" s="293" t="s">
        <v>1280</v>
      </c>
      <c r="D704" s="37"/>
      <c r="E704" s="37"/>
      <c r="F704" s="37"/>
      <c r="G704" s="37"/>
      <c r="H704" s="43"/>
    </row>
    <row r="705" spans="1:8" s="2" customFormat="1" ht="12">
      <c r="A705" s="37"/>
      <c r="B705" s="43"/>
      <c r="C705" s="291" t="s">
        <v>1200</v>
      </c>
      <c r="D705" s="291" t="s">
        <v>1201</v>
      </c>
      <c r="E705" s="16" t="s">
        <v>337</v>
      </c>
      <c r="F705" s="292">
        <v>31.2</v>
      </c>
      <c r="G705" s="37"/>
      <c r="H705" s="43"/>
    </row>
    <row r="706" spans="1:8" s="2" customFormat="1" ht="12">
      <c r="A706" s="37"/>
      <c r="B706" s="43"/>
      <c r="C706" s="291" t="s">
        <v>1205</v>
      </c>
      <c r="D706" s="291" t="s">
        <v>1206</v>
      </c>
      <c r="E706" s="16" t="s">
        <v>337</v>
      </c>
      <c r="F706" s="292">
        <v>31.2</v>
      </c>
      <c r="G706" s="37"/>
      <c r="H706" s="43"/>
    </row>
    <row r="707" spans="1:8" s="2" customFormat="1" ht="16.8" customHeight="1">
      <c r="A707" s="37"/>
      <c r="B707" s="43"/>
      <c r="C707" s="291" t="s">
        <v>1209</v>
      </c>
      <c r="D707" s="291" t="s">
        <v>1210</v>
      </c>
      <c r="E707" s="16" t="s">
        <v>337</v>
      </c>
      <c r="F707" s="292">
        <v>31.2</v>
      </c>
      <c r="G707" s="37"/>
      <c r="H707" s="43"/>
    </row>
    <row r="708" spans="1:8" s="2" customFormat="1" ht="7.4" customHeight="1">
      <c r="A708" s="37"/>
      <c r="B708" s="170"/>
      <c r="C708" s="171"/>
      <c r="D708" s="171"/>
      <c r="E708" s="171"/>
      <c r="F708" s="171"/>
      <c r="G708" s="171"/>
      <c r="H708" s="43"/>
    </row>
    <row r="709" spans="1:8" s="2" customFormat="1" ht="12">
      <c r="A709" s="37"/>
      <c r="B709" s="37"/>
      <c r="C709" s="37"/>
      <c r="D709" s="37"/>
      <c r="E709" s="37"/>
      <c r="F709" s="37"/>
      <c r="G709" s="37"/>
      <c r="H709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2022-06-01T13:15:50Z</dcterms:created>
  <dcterms:modified xsi:type="dcterms:W3CDTF">2022-06-01T13:16:06Z</dcterms:modified>
  <cp:category/>
  <cp:version/>
  <cp:contentType/>
  <cp:contentStatus/>
</cp:coreProperties>
</file>