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1-012 D - Dotační část" sheetId="2" r:id="rId2"/>
    <sheet name="21-012 N - Nedotační část" sheetId="3" r:id="rId3"/>
    <sheet name="Seznam figur" sheetId="4" r:id="rId4"/>
  </sheets>
  <definedNames>
    <definedName name="_xlnm.Print_Area" localSheetId="0">'Rekapitulace stavby'!$D$4:$AO$76,'Rekapitulace stavby'!$C$82:$AQ$97</definedName>
    <definedName name="_xlnm._FilterDatabase" localSheetId="1" hidden="1">'21-012 D - Dotační část'!$C$128:$K$365</definedName>
    <definedName name="_xlnm.Print_Area" localSheetId="1">'21-012 D - Dotační část'!$C$4:$J$76,'21-012 D - Dotační část'!$C$82:$J$110,'21-012 D - Dotační část'!$C$116:$K$365</definedName>
    <definedName name="_xlnm._FilterDatabase" localSheetId="2" hidden="1">'21-012 N - Nedotační část'!$C$124:$K$208</definedName>
    <definedName name="_xlnm.Print_Area" localSheetId="2">'21-012 N - Nedotační část'!$C$4:$J$76,'21-012 N - Nedotační část'!$C$82:$J$106,'21-012 N - Nedotační část'!$C$112:$K$208</definedName>
    <definedName name="_xlnm.Print_Area" localSheetId="3">'Seznam figur'!$C$4:$G$394</definedName>
    <definedName name="_xlnm.Print_Titles" localSheetId="0">'Rekapitulace stavby'!$92:$92</definedName>
    <definedName name="_xlnm.Print_Titles" localSheetId="1">'21-012 D - Dotační část'!$128:$128</definedName>
    <definedName name="_xlnm.Print_Titles" localSheetId="2">'21-012 N - Nedotační část'!$124:$124</definedName>
    <definedName name="_xlnm.Print_Titles" localSheetId="3">'Seznam figur'!$9:$9</definedName>
  </definedNames>
  <calcPr fullCalcOnLoad="1"/>
</workbook>
</file>

<file path=xl/sharedStrings.xml><?xml version="1.0" encoding="utf-8"?>
<sst xmlns="http://schemas.openxmlformats.org/spreadsheetml/2006/main" count="5356" uniqueCount="835">
  <si>
    <t>Export Komplet</t>
  </si>
  <si>
    <t/>
  </si>
  <si>
    <t>2.0</t>
  </si>
  <si>
    <t>ZAMOK</t>
  </si>
  <si>
    <t>False</t>
  </si>
  <si>
    <t>{24105cd3-5426-402b-be65-b7e1ee1c90d4}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</si>
  <si>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</si>
  <si>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</si>
  <si>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</si>
  <si>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</si>
  <si>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</si>
  <si>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</si>
  <si>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</si>
  <si>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</si>
  <si>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21-012_2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</si>
  <si>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</si>
  <si>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</si>
  <si>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Ostrov, OK Tesco - Kaufland, zvýšení bezpečnosti</t>
  </si>
  <si>
    <t>KSO:</t>
  </si>
  <si>
    <t>CC-CZ:</t>
  </si>
  <si>
    <t>Místo:</t>
  </si>
  <si>
    <t>Ostrov</t>
  </si>
  <si>
    <t>Datum:</t>
  </si>
  <si>
    <t>12. 11. 2021</t>
  </si>
  <si>
    <t>Zadavatel:</t>
  </si>
  <si>
    <t>IČ:</t>
  </si>
  <si>
    <t>00254843</t>
  </si>
  <si>
    <t>Město Ostrov</t>
  </si>
  <si>
    <t>DIČ:</t>
  </si>
  <si>
    <t>CZ00254843</t>
  </si>
  <si>
    <t>Uchazeč:</t>
  </si>
  <si>
    <t>Vyplň údaj</t>
  </si>
  <si>
    <t>Projektant:</t>
  </si>
  <si>
    <t>10343237</t>
  </si>
  <si>
    <t>Ing. Igor Hrazdil</t>
  </si>
  <si>
    <t>CZ5802180043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</si>
  <si>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</si>
  <si>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</si>
  <si>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</si>
  <si>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</si>
  <si>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</si>
  <si>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</si>
  <si>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</si>
  <si>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</si>
  <si>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</si>
  <si>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</si>
  <si>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</si>
  <si>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</si>
  <si>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</si>
  <si>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</si>
  <si>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</si>
  <si>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</si>
  <si>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</si>
  <si>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</si>
  <si>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</si>
  <si>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</si>
  <si>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</si>
  <si>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</si>
  <si>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</si>
  <si>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</si>
  <si>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</si>
  <si>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</si>
  <si>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</si>
  <si>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</si>
  <si>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</si>
  <si>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</si>
  <si>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</si>
  <si>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</si>
  <si>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</si>
  <si>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</si>
  <si>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</si>
  <si>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</si>
  <si>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</si>
  <si>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</si>
  <si>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</si>
  <si>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</si>
  <si>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</si>
  <si>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</si>
  <si>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</si>
  <si>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</si>
  <si>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</si>
  <si>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</si>
  <si>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</si>
  <si>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</si>
  <si>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21-012 D</t>
  </si>
  <si>
    <t>Dotační část</t>
  </si>
  <si>
    <t>STA</t>
  </si>
  <si>
    <t>1</t>
  </si>
  <si>
    <t>{979c45dd-955b-4740-9030-5e6478d1fa83}</t>
  </si>
  <si>
    <t>2</t>
  </si>
  <si>
    <t>21-012 N</t>
  </si>
  <si>
    <t>Nedotační část</t>
  </si>
  <si>
    <t>{3dcf444f-d5c6-4546-b689-db2a9e74e9a9}</t>
  </si>
  <si>
    <t>A13</t>
  </si>
  <si>
    <t>4</t>
  </si>
  <si>
    <t>B1</t>
  </si>
  <si>
    <t>6</t>
  </si>
  <si>
    <t>KRYCÍ LIST SOUPISU PRACÍ</t>
  </si>
  <si>
    <t>bour_zakl</t>
  </si>
  <si>
    <t>0,36</t>
  </si>
  <si>
    <t>C4a</t>
  </si>
  <si>
    <t>CRA</t>
  </si>
  <si>
    <t>CYKY</t>
  </si>
  <si>
    <t>33</t>
  </si>
  <si>
    <t>Objekt:</t>
  </si>
  <si>
    <t>CYKY_15</t>
  </si>
  <si>
    <t>12</t>
  </si>
  <si>
    <t>21-012 D - Dotační část</t>
  </si>
  <si>
    <t>dem_dl</t>
  </si>
  <si>
    <t>37,85</t>
  </si>
  <si>
    <t>dem_VO</t>
  </si>
  <si>
    <t>dem_ziv</t>
  </si>
  <si>
    <t>24,19</t>
  </si>
  <si>
    <t>dem_zul</t>
  </si>
  <si>
    <t>70,44</t>
  </si>
  <si>
    <t>dl_60</t>
  </si>
  <si>
    <t>39,14</t>
  </si>
  <si>
    <t>dl_60_prir</t>
  </si>
  <si>
    <t>27,44</t>
  </si>
  <si>
    <t>dl_60_slep</t>
  </si>
  <si>
    <t>11,7</t>
  </si>
  <si>
    <t>dl_zul</t>
  </si>
  <si>
    <t>57,972</t>
  </si>
  <si>
    <t>DZ_prem</t>
  </si>
  <si>
    <t>FeZn</t>
  </si>
  <si>
    <t>25</t>
  </si>
  <si>
    <t>HDPE</t>
  </si>
  <si>
    <t>29</t>
  </si>
  <si>
    <t>chranicky</t>
  </si>
  <si>
    <t>10,5</t>
  </si>
  <si>
    <t>IP22</t>
  </si>
  <si>
    <t>5</t>
  </si>
  <si>
    <t>IP6</t>
  </si>
  <si>
    <t>obr_chod</t>
  </si>
  <si>
    <t>21,39</t>
  </si>
  <si>
    <t>obr_chod_R100</t>
  </si>
  <si>
    <t>1,16</t>
  </si>
  <si>
    <t>obr_sil_250_1000</t>
  </si>
  <si>
    <t>45,761</t>
  </si>
  <si>
    <t>obr_sil_250_500</t>
  </si>
  <si>
    <t>18,321</t>
  </si>
  <si>
    <t>obr_sil_300_1000</t>
  </si>
  <si>
    <t>97,42</t>
  </si>
  <si>
    <t>obr_sil_300_500</t>
  </si>
  <si>
    <t>59,985</t>
  </si>
  <si>
    <t>obr_sil_R50</t>
  </si>
  <si>
    <t>2,18</t>
  </si>
  <si>
    <t>protlak</t>
  </si>
  <si>
    <t>17</t>
  </si>
  <si>
    <t>ryha_ruc</t>
  </si>
  <si>
    <t>sondy</t>
  </si>
  <si>
    <t>spara</t>
  </si>
  <si>
    <t>78,269</t>
  </si>
  <si>
    <t>sut</t>
  </si>
  <si>
    <t>81,108</t>
  </si>
  <si>
    <t>sut_bet</t>
  </si>
  <si>
    <t>48,601</t>
  </si>
  <si>
    <t>sut_kam</t>
  </si>
  <si>
    <t>21,621</t>
  </si>
  <si>
    <t>sut_ziv</t>
  </si>
  <si>
    <t>10,886</t>
  </si>
  <si>
    <t>travnik</t>
  </si>
  <si>
    <t>81,498</t>
  </si>
  <si>
    <t>travnik_novy</t>
  </si>
  <si>
    <t>73,999</t>
  </si>
  <si>
    <t>VO</t>
  </si>
  <si>
    <t>3</t>
  </si>
  <si>
    <t>voda</t>
  </si>
  <si>
    <t>1,222</t>
  </si>
  <si>
    <t>VOP</t>
  </si>
  <si>
    <t>Z2</t>
  </si>
  <si>
    <t>Z4</t>
  </si>
  <si>
    <t>10</t>
  </si>
  <si>
    <t>zem_zpet</t>
  </si>
  <si>
    <t>39,832</t>
  </si>
  <si>
    <t>ziv_plna</t>
  </si>
  <si>
    <t>19,64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</si>
  <si>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</si>
  <si>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</si>
  <si>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</si>
  <si>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</si>
  <si>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</si>
  <si>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</si>
  <si>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</si>
  <si>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</si>
  <si>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</si>
  <si>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</si>
  <si>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</si>
  <si>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</si>
  <si>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</si>
  <si>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</si>
  <si>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</si>
  <si>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</si>
  <si>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VRN - Vedlejší rozpočtové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</si>
  <si>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</si>
  <si>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</si>
  <si>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</si>
  <si>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</si>
  <si>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</si>
  <si>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</si>
  <si>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</si>
  <si>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</si>
  <si>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</si>
  <si>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</si>
  <si>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</si>
  <si>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</si>
  <si>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</si>
  <si>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</si>
  <si>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</si>
  <si>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</si>
  <si>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</si>
  <si>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</si>
  <si>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</si>
  <si>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</si>
  <si>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</si>
  <si>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</si>
  <si>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2021 02</t>
  </si>
  <si>
    <t>1230936936</t>
  </si>
  <si>
    <t>VV</t>
  </si>
  <si>
    <t>22,24+10,23+5,38</t>
  </si>
  <si>
    <t>113106151</t>
  </si>
  <si>
    <t>Rozebrání dlažeb vozovek z velkých kostek s ložem z kameniva ručně (žula)</t>
  </si>
  <si>
    <t>-687007668</t>
  </si>
  <si>
    <t>70,440</t>
  </si>
  <si>
    <t>113107322</t>
  </si>
  <si>
    <t>Odstranění podkladu z kameniva drceného tl 200 mm strojně pl do 50 m2</t>
  </si>
  <si>
    <t>1958224890</t>
  </si>
  <si>
    <t>113107323</t>
  </si>
  <si>
    <t>Odstranění podkladu z kameniva drceného tl 300 mm strojně pl do 50 m2</t>
  </si>
  <si>
    <t>1033793761</t>
  </si>
  <si>
    <t>113107344</t>
  </si>
  <si>
    <t>Odstranění podkladu nebo krytu živičného tl 200 mm strojně pl do 50 m2</t>
  </si>
  <si>
    <t>1851128415</t>
  </si>
  <si>
    <t>12,190</t>
  </si>
  <si>
    <t>12,000</t>
  </si>
  <si>
    <t>Součet</t>
  </si>
  <si>
    <t>113202111</t>
  </si>
  <si>
    <t>Vytrhání obrub krajníků obrubníků stojatých</t>
  </si>
  <si>
    <t>m</t>
  </si>
  <si>
    <t>-426758832</t>
  </si>
  <si>
    <t>15,35+29,33</t>
  </si>
  <si>
    <t>11,091+10,413+25,580+27,493+24,750+36,217</t>
  </si>
  <si>
    <t>7</t>
  </si>
  <si>
    <t>113204111</t>
  </si>
  <si>
    <t>Vytrhání obrub záhonových</t>
  </si>
  <si>
    <t>-2107108416</t>
  </si>
  <si>
    <t>2,05+2,41+1,45+9,51+7,82</t>
  </si>
  <si>
    <t>8</t>
  </si>
  <si>
    <t>122252203</t>
  </si>
  <si>
    <t>Odkopávky a prokopávky nezapažené pro silnice a dálnice v hornině třídy těžitelnosti I objem do 100 m3 strojně</t>
  </si>
  <si>
    <t>m3</t>
  </si>
  <si>
    <t>788570666</t>
  </si>
  <si>
    <t>odkop_chod</t>
  </si>
  <si>
    <t>(0,32+1,36+4,02)*0,40</t>
  </si>
  <si>
    <t>odkop_sil</t>
  </si>
  <si>
    <t>(5,87+7,19)*0,60+22,353*0,65</t>
  </si>
  <si>
    <t>odkop</t>
  </si>
  <si>
    <t>9</t>
  </si>
  <si>
    <t>162551108</t>
  </si>
  <si>
    <t>Vodorovné přemístění do 3000 m výkopku/sypaniny z horniny třídy těžitelnosti I, skupiny 1 až 3 (deponie)</t>
  </si>
  <si>
    <t>-42544869</t>
  </si>
  <si>
    <t>2*zem_zpet</t>
  </si>
  <si>
    <t>167151101</t>
  </si>
  <si>
    <t>Nakládání výkopku z hornin třídy těžitelnosti I, skupiny 1 až 3 do 100 m3</t>
  </si>
  <si>
    <t>-2029323379</t>
  </si>
  <si>
    <t>11</t>
  </si>
  <si>
    <t>171203111</t>
  </si>
  <si>
    <t>Uložení a hrubé rozhrnutí výkopku bez zhutnění v rovině a ve svahu do 1:5</t>
  </si>
  <si>
    <t>496208787</t>
  </si>
  <si>
    <t>2,890*0,25+(travnik_novy-2,890)*0,55</t>
  </si>
  <si>
    <t>181111131</t>
  </si>
  <si>
    <t>Plošná úprava terénu do 500 m2 zemina tř 1 až 4 nerovnosti do 200 mm v rovinně a svahu do 1:5</t>
  </si>
  <si>
    <t>-996174066</t>
  </si>
  <si>
    <t>13</t>
  </si>
  <si>
    <t>181411131</t>
  </si>
  <si>
    <t>Založení parkového trávníku výsevem plochy do 1000 m2 v rovině a ve svahu do 1:5</t>
  </si>
  <si>
    <t>1301753962</t>
  </si>
  <si>
    <t>9,235+2,890+53,319+8,555</t>
  </si>
  <si>
    <t>travnik_obnov</t>
  </si>
  <si>
    <t>1,103+6,396</t>
  </si>
  <si>
    <t>14</t>
  </si>
  <si>
    <t>M</t>
  </si>
  <si>
    <t>00572410</t>
  </si>
  <si>
    <t>osivo směs travní parková (30 g/m2)</t>
  </si>
  <si>
    <t>kg</t>
  </si>
  <si>
    <t>-743462939</t>
  </si>
  <si>
    <t>travnik*0,030</t>
  </si>
  <si>
    <t>2,445*0,015 'Přepočtené koeficientem množství</t>
  </si>
  <si>
    <t>181951112</t>
  </si>
  <si>
    <t>Úprava pláně v hornině třídy těžitelnosti I, skupiny 1 až 3 se zhutněním</t>
  </si>
  <si>
    <t>-125441524</t>
  </si>
  <si>
    <t>dl_60+ziv_plna+dl_zul</t>
  </si>
  <si>
    <t>16</t>
  </si>
  <si>
    <t>182303111</t>
  </si>
  <si>
    <t>Doplnění zeminy nebo substrátu na travnatých plochách tl 50 mm rovina v rovinně a svahu do 1:5</t>
  </si>
  <si>
    <t>429080659</t>
  </si>
  <si>
    <t>10371500</t>
  </si>
  <si>
    <t>substrát pro trávníky VL</t>
  </si>
  <si>
    <t>1949829960</t>
  </si>
  <si>
    <t>81,498*0,058 'Přepočtené koeficientem množství</t>
  </si>
  <si>
    <t>18</t>
  </si>
  <si>
    <t>185804311</t>
  </si>
  <si>
    <t>Zalití rostlin vodou plocha do 20 m2 (3x 5 l/m2)</t>
  </si>
  <si>
    <t>-1909075656</t>
  </si>
  <si>
    <t>travnik*5*3/1000</t>
  </si>
  <si>
    <t>19</t>
  </si>
  <si>
    <t>185851121</t>
  </si>
  <si>
    <t>Dovoz vody pro zálivku rostlin za vzdálenost do 1000 m</t>
  </si>
  <si>
    <t>845649001</t>
  </si>
  <si>
    <t>Komunikace pozemní</t>
  </si>
  <si>
    <t>20</t>
  </si>
  <si>
    <t>564851111</t>
  </si>
  <si>
    <t>Podklad ze štěrkodrtě ŠD tl 150 mm</t>
  </si>
  <si>
    <t>572768681</t>
  </si>
  <si>
    <t>564861111</t>
  </si>
  <si>
    <t>Podklad ze štěrkodrtě ŠD tl 200 mm</t>
  </si>
  <si>
    <t>1407808829</t>
  </si>
  <si>
    <t>ziv_plna+dl_zul</t>
  </si>
  <si>
    <t>22</t>
  </si>
  <si>
    <t>565155101</t>
  </si>
  <si>
    <t>Asfaltový beton vrstva podkladní ACP 16 (obalované kamenivo OKS) tl 70 mm š do 1,5 m</t>
  </si>
  <si>
    <t>-717909497</t>
  </si>
  <si>
    <t>23</t>
  </si>
  <si>
    <t>567122112</t>
  </si>
  <si>
    <t>Podklad ze směsi stmelené cementem SC C 8/10 (KSC I) tl 130 mm</t>
  </si>
  <si>
    <t>-1060369311</t>
  </si>
  <si>
    <t>15,847+3,793</t>
  </si>
  <si>
    <t>24</t>
  </si>
  <si>
    <t>573191111</t>
  </si>
  <si>
    <t>Postřik infiltrační kationaktivní emulzí v množství 1 kg/m2</t>
  </si>
  <si>
    <t>-1923404349</t>
  </si>
  <si>
    <t>573231108</t>
  </si>
  <si>
    <t>Postřik živičný spojovací ze silniční emulze v množství 0,50 kg/m2</t>
  </si>
  <si>
    <t>-1964525128</t>
  </si>
  <si>
    <t>26</t>
  </si>
  <si>
    <t>577134211</t>
  </si>
  <si>
    <t>Asfaltový beton vrstva obrusná ACO 11 (ABS) tř. II tl 40 mm š do 3 m z nemodifikovaného asfaltu</t>
  </si>
  <si>
    <t>-195604557</t>
  </si>
  <si>
    <t>27</t>
  </si>
  <si>
    <t>591141111</t>
  </si>
  <si>
    <t>Kladení dlažby z kostek velkých z kamene na MC tl 50 mm (materiál použít vybouraný)</t>
  </si>
  <si>
    <t>1554697466</t>
  </si>
  <si>
    <t>3,204+40,613+14,155</t>
  </si>
  <si>
    <t>28</t>
  </si>
  <si>
    <t>596211111</t>
  </si>
  <si>
    <t>Kladení zámkové dlažby komunikací pro pěší tl 60 mm skupiny A pl do 100 m2</t>
  </si>
  <si>
    <t>1438034048</t>
  </si>
  <si>
    <t>6,99+4,52+15,93</t>
  </si>
  <si>
    <t>3,57+4,09+4,04</t>
  </si>
  <si>
    <t>59245018</t>
  </si>
  <si>
    <t>dlažba tvar obdélník betonová 200x100x60mm přírodní</t>
  </si>
  <si>
    <t>1345722008</t>
  </si>
  <si>
    <t>dl_60_prir*1,02</t>
  </si>
  <si>
    <t>30</t>
  </si>
  <si>
    <t>59245006</t>
  </si>
  <si>
    <t>dlažba tvar obdélník betonová pro nevidomé 200x100x60mm barevná</t>
  </si>
  <si>
    <t>-1913791915</t>
  </si>
  <si>
    <t>dl_60_slep*1,02</t>
  </si>
  <si>
    <t>Ostatní konstrukce a práce, bourání</t>
  </si>
  <si>
    <t>31</t>
  </si>
  <si>
    <t>912411211</t>
  </si>
  <si>
    <t>Pružný výstražný maják plastový D 600 mm neprosvětlený běžný ostrůvek</t>
  </si>
  <si>
    <t>kus</t>
  </si>
  <si>
    <t>1805475710</t>
  </si>
  <si>
    <t>32</t>
  </si>
  <si>
    <t>913121111</t>
  </si>
  <si>
    <t>Montáž a demontáž dočasné dopravní značky kompletní základní</t>
  </si>
  <si>
    <t>544637500</t>
  </si>
  <si>
    <t>913121211</t>
  </si>
  <si>
    <t>Příplatek k dočasné dopravní značce kompletní základní za první a ZKD den použití</t>
  </si>
  <si>
    <t>918542507</t>
  </si>
  <si>
    <t>A13*42</t>
  </si>
  <si>
    <t>Z4*42</t>
  </si>
  <si>
    <t>C4a*7</t>
  </si>
  <si>
    <t>B1*3</t>
  </si>
  <si>
    <t>Z2*3</t>
  </si>
  <si>
    <t>IP22*3</t>
  </si>
  <si>
    <t>34</t>
  </si>
  <si>
    <t>914111112</t>
  </si>
  <si>
    <t>Montáž svislé dopravní značky do velikosti 1 m2 páskováním na sloup</t>
  </si>
  <si>
    <t>-347814575</t>
  </si>
  <si>
    <t>35</t>
  </si>
  <si>
    <t>40445621</t>
  </si>
  <si>
    <t>informativní značky provozní IP1-IP3, IP4b-IP7, IP10a, b 500x500mm</t>
  </si>
  <si>
    <t>-1735671119</t>
  </si>
  <si>
    <t>36</t>
  </si>
  <si>
    <t>914511112</t>
  </si>
  <si>
    <t>Montáž sloupku dopravních značek délky do 3,5 m s betonovým základem a patkou</t>
  </si>
  <si>
    <t>25558081</t>
  </si>
  <si>
    <t>37</t>
  </si>
  <si>
    <t>915111111</t>
  </si>
  <si>
    <t>Vodorovné dopravní značení dělící čáry souvislé š 125 mm základní bílá barva</t>
  </si>
  <si>
    <t>1876886292</t>
  </si>
  <si>
    <t>V1a</t>
  </si>
  <si>
    <t>18,68</t>
  </si>
  <si>
    <t>V4_V13</t>
  </si>
  <si>
    <t>218,67</t>
  </si>
  <si>
    <t>38</t>
  </si>
  <si>
    <t>915111121</t>
  </si>
  <si>
    <t>Vodorovné dopravní značení dělící čáry přerušované š 125 mm základní bílá barva</t>
  </si>
  <si>
    <t>-1213337739</t>
  </si>
  <si>
    <t>V2b</t>
  </si>
  <si>
    <t>96,00</t>
  </si>
  <si>
    <t>39</t>
  </si>
  <si>
    <t>915131111</t>
  </si>
  <si>
    <t>Vodorovné dopravní značení přechody pro chodce, šipky, symboly základní bílá barva</t>
  </si>
  <si>
    <t>938913847</t>
  </si>
  <si>
    <t>V7a</t>
  </si>
  <si>
    <t>(5+5)*3</t>
  </si>
  <si>
    <t>V13</t>
  </si>
  <si>
    <t>5,014+6,86+7,68</t>
  </si>
  <si>
    <t>40</t>
  </si>
  <si>
    <t>916131214</t>
  </si>
  <si>
    <t>Osazení silničního obrubníku betonového stojatého s oboustrannou opěrou do lože z betonu prostého C 16/20 n XF1</t>
  </si>
  <si>
    <t>R-pol.</t>
  </si>
  <si>
    <t>-646849570</t>
  </si>
  <si>
    <t>97,420</t>
  </si>
  <si>
    <t>obr_sil</t>
  </si>
  <si>
    <t>41</t>
  </si>
  <si>
    <t>59217034</t>
  </si>
  <si>
    <t>obrubník betonový silniční 100x15x30 cm</t>
  </si>
  <si>
    <t>1865681298</t>
  </si>
  <si>
    <t>(obr_sil_300_1000+obr_sil_300_500)*1,02</t>
  </si>
  <si>
    <t>42</t>
  </si>
  <si>
    <t>59217034.1</t>
  </si>
  <si>
    <t>řez obrubníku silničního 15x30 cm</t>
  </si>
  <si>
    <t>ks</t>
  </si>
  <si>
    <t>1903241613</t>
  </si>
  <si>
    <t>43</t>
  </si>
  <si>
    <t>59217031</t>
  </si>
  <si>
    <t>obrubník betonový silniční 1000x150x250mm</t>
  </si>
  <si>
    <t>-2046671378</t>
  </si>
  <si>
    <t>obr_sil_250_1000*1,02</t>
  </si>
  <si>
    <t>44</t>
  </si>
  <si>
    <t>59217026</t>
  </si>
  <si>
    <t>obrubník betonový silniční 500x150x250mm</t>
  </si>
  <si>
    <t>63925368</t>
  </si>
  <si>
    <t>obr_sil_250_500*1,02</t>
  </si>
  <si>
    <t>45</t>
  </si>
  <si>
    <t>59217035.1</t>
  </si>
  <si>
    <t>obrubník betonový silniční obloukový vnější R=0,5m, 78 x 15 x 25cm</t>
  </si>
  <si>
    <t>106645771</t>
  </si>
  <si>
    <t>obr_sil_R50/0,78*1,03</t>
  </si>
  <si>
    <t>46</t>
  </si>
  <si>
    <t>916231214</t>
  </si>
  <si>
    <t>Osazení chodníkového obrubníku betonového stojatého s oboustrannou opěrou do lože z betonu prostého C 16/20 n XF1</t>
  </si>
  <si>
    <t>-941865236</t>
  </si>
  <si>
    <t>1,82+5,71+13,86</t>
  </si>
  <si>
    <t>47</t>
  </si>
  <si>
    <t>BET.L25C01</t>
  </si>
  <si>
    <t>obrubník univerzální BEST-LINEA I 50x8x25cm, přírodní</t>
  </si>
  <si>
    <t>-585061849</t>
  </si>
  <si>
    <t>obr_chod*2*1,02</t>
  </si>
  <si>
    <t>48</t>
  </si>
  <si>
    <t>592174162</t>
  </si>
  <si>
    <t>obrubník betonový chodníkový oblouk vnější R 1,0 8x25 cm</t>
  </si>
  <si>
    <t>654391266</t>
  </si>
  <si>
    <t>obr_chod_R100/0,78*1,03</t>
  </si>
  <si>
    <t>49</t>
  </si>
  <si>
    <t>919112212</t>
  </si>
  <si>
    <t>Řezání spár pro vytvoření komůrky š 10 mm hl 20 mm pro těsnící zálivku v živičném krytu</t>
  </si>
  <si>
    <t>-637529319</t>
  </si>
  <si>
    <t>50</t>
  </si>
  <si>
    <t>919122111</t>
  </si>
  <si>
    <t>Těsnění spár zálivkou za tepla pro komůrky š 10 mm hl 20 mm s těsnicím profilem</t>
  </si>
  <si>
    <t>-1250954644</t>
  </si>
  <si>
    <t>51</t>
  </si>
  <si>
    <t>919735114</t>
  </si>
  <si>
    <t>Řezání stávajícího živičného krytu hl do 200 mm</t>
  </si>
  <si>
    <t>751171990</t>
  </si>
  <si>
    <t>93,718</t>
  </si>
  <si>
    <t>52</t>
  </si>
  <si>
    <t>961044111</t>
  </si>
  <si>
    <t>Bourání základů z betonu prostého</t>
  </si>
  <si>
    <t>-351059848</t>
  </si>
  <si>
    <t>dem_VO*0,6*0,6*1,0</t>
  </si>
  <si>
    <t>53</t>
  </si>
  <si>
    <t>966006132</t>
  </si>
  <si>
    <t>Odstranění značek dopravních nebo orientačních se sloupky s betonovými patkami</t>
  </si>
  <si>
    <t>1990628480</t>
  </si>
  <si>
    <t>54</t>
  </si>
  <si>
    <t>979071112</t>
  </si>
  <si>
    <t>Očištění dlažebních kostek velkých s původním spárováním živičnou směsí nebo MC</t>
  </si>
  <si>
    <t>-1699037934</t>
  </si>
  <si>
    <t>997</t>
  </si>
  <si>
    <t>Přesun sutě</t>
  </si>
  <si>
    <t>55</t>
  </si>
  <si>
    <t>997006512</t>
  </si>
  <si>
    <t>Vodorovné doprava suti s naložením a složením na skládku do 1 km (RC Sadov 11 km)</t>
  </si>
  <si>
    <t>t</t>
  </si>
  <si>
    <t>1625375195</t>
  </si>
  <si>
    <t>9,841+36,946+0,930+0,720+0,164</t>
  </si>
  <si>
    <t>10,977+10,644</t>
  </si>
  <si>
    <t>56</t>
  </si>
  <si>
    <t>997006519</t>
  </si>
  <si>
    <t>Příplatek k vodorovnému přemístění suti na skládku ZKD 1 km přes 1 km (dalších 10 km)</t>
  </si>
  <si>
    <t>-1172223748</t>
  </si>
  <si>
    <t>sut*10</t>
  </si>
  <si>
    <t>57</t>
  </si>
  <si>
    <t>997013869</t>
  </si>
  <si>
    <t>Poplatek za uložení stavebního odpadu na recyklační skládce (skládkovné) ze směsí betonu, cihel a keramických výrobků kód odpadu 17 01 07</t>
  </si>
  <si>
    <t>-536762045</t>
  </si>
  <si>
    <t>58</t>
  </si>
  <si>
    <t>997013873</t>
  </si>
  <si>
    <t>Poplatek za uložení stavebního odpadu na recyklační skládce (skládkovné) zeminy a kamení zatříděného do Katalogu odpadů pod kódem 17 05 04</t>
  </si>
  <si>
    <t>115058503</t>
  </si>
  <si>
    <t>59</t>
  </si>
  <si>
    <t>997013875</t>
  </si>
  <si>
    <t>Poplatek za uložení stavebního odpadu na recyklační skládce (skládkovné) asfaltového bez obsahu dehtu zatříděného do Katalogu odpadů pod kódem 17 03 02</t>
  </si>
  <si>
    <t>1156154342</t>
  </si>
  <si>
    <t>998</t>
  </si>
  <si>
    <t>Přesun hmot</t>
  </si>
  <si>
    <t>60</t>
  </si>
  <si>
    <t>998223011</t>
  </si>
  <si>
    <t>Přesun hmot pro pozemní komunikace s krytem dlážděným</t>
  </si>
  <si>
    <t>86185022</t>
  </si>
  <si>
    <t>PSV</t>
  </si>
  <si>
    <t>Práce a dodávky PSV</t>
  </si>
  <si>
    <t>741</t>
  </si>
  <si>
    <t>Elektroinstalace - silnoproud</t>
  </si>
  <si>
    <t>61</t>
  </si>
  <si>
    <t>741122122</t>
  </si>
  <si>
    <t>Montáž kabel Cu plný kulatý žíla 3x1,5 až 6 mm2 zatažený v trubkách (CYKY)</t>
  </si>
  <si>
    <t>1594828940</t>
  </si>
  <si>
    <t>VOP*6</t>
  </si>
  <si>
    <t>62</t>
  </si>
  <si>
    <t>34111030</t>
  </si>
  <si>
    <t>kabel silový s Cu jádrem 1kV 3x1,5mm2</t>
  </si>
  <si>
    <t>1993718212</t>
  </si>
  <si>
    <t>12*1,2 'Přepočtené koeficientem množství</t>
  </si>
  <si>
    <t>63</t>
  </si>
  <si>
    <t>741122133</t>
  </si>
  <si>
    <t>Montáž kabel Cu plný kulatý žíla 4x10 mm2 zatažený v trubkách (CYKY)</t>
  </si>
  <si>
    <t>-59214600</t>
  </si>
  <si>
    <t>64</t>
  </si>
  <si>
    <t>34111076</t>
  </si>
  <si>
    <t>kabel silový s Cu jádrem 1kV 4x10mm2</t>
  </si>
  <si>
    <t>-636889680</t>
  </si>
  <si>
    <t>65</t>
  </si>
  <si>
    <t>741410041</t>
  </si>
  <si>
    <t>Montáž vodič uzemňovací drát nebo lano D do 10 mm v městské zástavbě</t>
  </si>
  <si>
    <t>1956211612</t>
  </si>
  <si>
    <t>66</t>
  </si>
  <si>
    <t>35441072</t>
  </si>
  <si>
    <t>drát D 8mm FeZn pro hromosvod</t>
  </si>
  <si>
    <t>1282010907</t>
  </si>
  <si>
    <t>FeZn/2,5</t>
  </si>
  <si>
    <t>Práce a dodávky M</t>
  </si>
  <si>
    <t>21-M</t>
  </si>
  <si>
    <t>Elektromontáže</t>
  </si>
  <si>
    <t>67</t>
  </si>
  <si>
    <t>210202013</t>
  </si>
  <si>
    <t>Montáž svítidlo výbojkové průmyslové nebo venkovní na výložník</t>
  </si>
  <si>
    <t>-778485641</t>
  </si>
  <si>
    <t>68</t>
  </si>
  <si>
    <t>348446583</t>
  </si>
  <si>
    <t>svítidlo AMPERA MIDI - P 32 LED/500 mA/5145/NW/50W (normální bílá) + CLO</t>
  </si>
  <si>
    <t>256</t>
  </si>
  <si>
    <t>-15049904</t>
  </si>
  <si>
    <t>69</t>
  </si>
  <si>
    <t>348446590</t>
  </si>
  <si>
    <t>redukce na vrchol stožáru pro světlo VOLTANA d60/d42 mm</t>
  </si>
  <si>
    <t>617506508</t>
  </si>
  <si>
    <t>70</t>
  </si>
  <si>
    <t>210204002</t>
  </si>
  <si>
    <t>Montáž stožárů osvětlení parkových ocelových</t>
  </si>
  <si>
    <t>1771895884</t>
  </si>
  <si>
    <t>71</t>
  </si>
  <si>
    <t>31674167</t>
  </si>
  <si>
    <t>stožár osvětlovací sadový dvoustupňový 133/60 Pz, H = 6m, L = 6,8m</t>
  </si>
  <si>
    <t>128</t>
  </si>
  <si>
    <t>790081951</t>
  </si>
  <si>
    <t>72</t>
  </si>
  <si>
    <t>210204002.d</t>
  </si>
  <si>
    <t>Demontáž stožárů osvětlení parkových ocelových</t>
  </si>
  <si>
    <t>1029768304</t>
  </si>
  <si>
    <t>73</t>
  </si>
  <si>
    <t>210280001</t>
  </si>
  <si>
    <t>Zkoušky a prohlídky el rozvodů a zařízení celková prohlídka pro objem mtž prací do 100 000 Kč</t>
  </si>
  <si>
    <t>-276407889</t>
  </si>
  <si>
    <t>46-M</t>
  </si>
  <si>
    <t>Zemní práce při extr.mont.pracích</t>
  </si>
  <si>
    <t>74</t>
  </si>
  <si>
    <t>460010024</t>
  </si>
  <si>
    <t>Vytyčení trasy vedení kabelového podzemního v zastavěném prostoru</t>
  </si>
  <si>
    <t>km</t>
  </si>
  <si>
    <t>-198304718</t>
  </si>
  <si>
    <t>75</t>
  </si>
  <si>
    <t>460080015</t>
  </si>
  <si>
    <t>Základové konstrukce z monolitického betonu C 20/25 bez bednění</t>
  </si>
  <si>
    <t>-1898184050</t>
  </si>
  <si>
    <t>zaklady</t>
  </si>
  <si>
    <t>VO*0,8*0,6*0,6</t>
  </si>
  <si>
    <t>76</t>
  </si>
  <si>
    <t>460131113</t>
  </si>
  <si>
    <t>Hloubení nezapažených jam při elektromontážích ručně v hornině tř I skupiny 3</t>
  </si>
  <si>
    <t>2084704928</t>
  </si>
  <si>
    <t>VOP+dem_VO</t>
  </si>
  <si>
    <t>77</t>
  </si>
  <si>
    <t>460150133</t>
  </si>
  <si>
    <t>Hloubení kabelových zapažených i nezapažených rýh ručně š 35 cm, hl 50 cm, v hornině tř 3</t>
  </si>
  <si>
    <t>814430900</t>
  </si>
  <si>
    <t>78</t>
  </si>
  <si>
    <t>460150153</t>
  </si>
  <si>
    <t>Hloubení kabelových zapažených i nezapažených rýh ručně š 35 cm, hl 70 cm, v hornině tř 3</t>
  </si>
  <si>
    <t>-1661024467</t>
  </si>
  <si>
    <t>79</t>
  </si>
  <si>
    <t>460161461</t>
  </si>
  <si>
    <t>Hloubení kabelových rýh ručně š 65 cm hl 100 cm v hornině tř I skupiny 1 a 2</t>
  </si>
  <si>
    <t>-458315870</t>
  </si>
  <si>
    <t>80</t>
  </si>
  <si>
    <t>460411122</t>
  </si>
  <si>
    <t>Zásyp jam při elektromontážích strojně včetně zhutnění v hornině tř I skupiny 3</t>
  </si>
  <si>
    <t>1642741265</t>
  </si>
  <si>
    <t>81</t>
  </si>
  <si>
    <t>460451152</t>
  </si>
  <si>
    <t>Zásyp kabelových rýh strojně se zhutněním š 35 cm hl 50 cm z horniny tř I skupiny 3</t>
  </si>
  <si>
    <t>1156191124</t>
  </si>
  <si>
    <t>82</t>
  </si>
  <si>
    <t>460451172</t>
  </si>
  <si>
    <t>Zásyp kabelových rýh strojně se zhutněním š 35 cm hl 70 cm z horniny tř I skupiny 3</t>
  </si>
  <si>
    <t>-1865942407</t>
  </si>
  <si>
    <t>83</t>
  </si>
  <si>
    <t>460451481</t>
  </si>
  <si>
    <t>Zásyp kabelových rýh strojně se zhutněním š 65 cm hl 100 cm z horniny tř I skupiny 1 a 2</t>
  </si>
  <si>
    <t>1955616412</t>
  </si>
  <si>
    <t>84</t>
  </si>
  <si>
    <t>460490013</t>
  </si>
  <si>
    <t>Krytí kabelů výstražnou fólií šířky 34 cm</t>
  </si>
  <si>
    <t>988515782</t>
  </si>
  <si>
    <t>ryha_ruc+sondy+CRA</t>
  </si>
  <si>
    <t>85</t>
  </si>
  <si>
    <t>460510054</t>
  </si>
  <si>
    <t>Kabelové prostupy z trub plastových do rýhy bez obsypu, průměru do 10 cm</t>
  </si>
  <si>
    <t>-1187111794</t>
  </si>
  <si>
    <t>86</t>
  </si>
  <si>
    <t>34571350</t>
  </si>
  <si>
    <t>trubka elektroinstalační ohebná dvouplášťová korugovaná (chránička) D 32/40mm, HDPE+LDPE</t>
  </si>
  <si>
    <t>1777693764</t>
  </si>
  <si>
    <t>87</t>
  </si>
  <si>
    <t>460510055</t>
  </si>
  <si>
    <t>Kabelové prostupy z trub plastových do rýhy bez obsypu, průměru do 15 cm</t>
  </si>
  <si>
    <t>1368729654</t>
  </si>
  <si>
    <t>88</t>
  </si>
  <si>
    <t>34571356</t>
  </si>
  <si>
    <t>trubka elektroinstalační ohebná dvouplášťová korugovaná (chránička) D 100/120mm, HDPE+LDPE</t>
  </si>
  <si>
    <t>-834965758</t>
  </si>
  <si>
    <t>89</t>
  </si>
  <si>
    <t>460631213</t>
  </si>
  <si>
    <t>Řízené horizontální vrtání při elektromontážích v hornině tř I a II skupiny 1 až 4 vnějšího průměru do 140 mm</t>
  </si>
  <si>
    <t>-146626136</t>
  </si>
  <si>
    <t>90</t>
  </si>
  <si>
    <t>28613813</t>
  </si>
  <si>
    <t>potrubí vodovodní HDPE (IPE) tyče 6,12m 110x6,3mm</t>
  </si>
  <si>
    <t>661853510</t>
  </si>
  <si>
    <t>91</t>
  </si>
  <si>
    <t>460751112</t>
  </si>
  <si>
    <t>Osazení kabelových kanálů do rýhy z prefabrikovaných betonových žlabů vnější šířky do 25 cm</t>
  </si>
  <si>
    <t>-1975248618</t>
  </si>
  <si>
    <t>2*CRA</t>
  </si>
  <si>
    <t>92</t>
  </si>
  <si>
    <t>59213010</t>
  </si>
  <si>
    <t>žlab kabelový betonový k ochraně zemního drátovodného vedení 100x31x26cm</t>
  </si>
  <si>
    <t>-373533993</t>
  </si>
  <si>
    <t>VRN</t>
  </si>
  <si>
    <t>Vedlejší rozpočtové náklady</t>
  </si>
  <si>
    <t>VRN7</t>
  </si>
  <si>
    <t>Provozní vlivy</t>
  </si>
  <si>
    <t>93</t>
  </si>
  <si>
    <t>071203000</t>
  </si>
  <si>
    <t>Provoz dalšího subjektu - ztížené práce za silničního provozu</t>
  </si>
  <si>
    <t>kpl</t>
  </si>
  <si>
    <t>1024</t>
  </si>
  <si>
    <t>-926331489</t>
  </si>
  <si>
    <t>dem_zivice</t>
  </si>
  <si>
    <t>13,391</t>
  </si>
  <si>
    <t>frezovana</t>
  </si>
  <si>
    <t>134,524</t>
  </si>
  <si>
    <t>loze</t>
  </si>
  <si>
    <t>1,635</t>
  </si>
  <si>
    <t>obsyp</t>
  </si>
  <si>
    <t>4,611</t>
  </si>
  <si>
    <t>PP250</t>
  </si>
  <si>
    <t>PVC160</t>
  </si>
  <si>
    <t>3,5</t>
  </si>
  <si>
    <t>8,16</t>
  </si>
  <si>
    <t>21-012 N - Nedotační část</t>
  </si>
  <si>
    <t>ryha_stroj</t>
  </si>
  <si>
    <t>12,47</t>
  </si>
  <si>
    <t>13,169</t>
  </si>
  <si>
    <t>sut_kus</t>
  </si>
  <si>
    <t>7,752</t>
  </si>
  <si>
    <t>UV</t>
  </si>
  <si>
    <t>zasyp</t>
  </si>
  <si>
    <t>13,487</t>
  </si>
  <si>
    <t>ziv_oprava</t>
  </si>
  <si>
    <t>13,31</t>
  </si>
  <si>
    <t>ACO</t>
  </si>
  <si>
    <t>1150,13</t>
  </si>
  <si>
    <t xml:space="preserve">    4 - Vodorovné konstrukce</t>
  </si>
  <si>
    <t xml:space="preserve">    8 - Trubní vedení</t>
  </si>
  <si>
    <t>-1891501837</t>
  </si>
  <si>
    <t>850253327</t>
  </si>
  <si>
    <t>ziv_oprava+0,081</t>
  </si>
  <si>
    <t>113154233</t>
  </si>
  <si>
    <t>Frézování živičného krytu tl 50 mm pruh š 2 m pl do 1000 m2 bez překážek v trase</t>
  </si>
  <si>
    <t>934191125</t>
  </si>
  <si>
    <t>obrus</t>
  </si>
  <si>
    <t>1136,82</t>
  </si>
  <si>
    <t>132212111</t>
  </si>
  <si>
    <t>Hloubení rýh š do 800 mm v soudržných horninách třídy těžitelnosti I, skupiny 3 ručně</t>
  </si>
  <si>
    <t>1574789822</t>
  </si>
  <si>
    <t>6*0,8*1,7</t>
  </si>
  <si>
    <t>132251101</t>
  </si>
  <si>
    <t>Hloubení rýh nezapažených  š do 800 mm v hornině třídy těžitelnosti I, skupiny 3 objem do 20 m3 strojně</t>
  </si>
  <si>
    <t>1638234250</t>
  </si>
  <si>
    <t>5*0,8*1,7+(PVC160*0,6+UV*1,0)*1,5+1,0*0,6*1,7</t>
  </si>
  <si>
    <t>174151101</t>
  </si>
  <si>
    <t>Zásyp jam, šachet rýh nebo kolem objektů sypaninou se zhutněním</t>
  </si>
  <si>
    <t>690574008</t>
  </si>
  <si>
    <t>ryha_ruc+ryha_stroj-loze-obsyp-3,14*0,35*0,35*1,5-3,14*0,27*0,27*1,4</t>
  </si>
  <si>
    <t>175151101</t>
  </si>
  <si>
    <t>Obsypání potrubí strojně sypaninou bez prohození, uloženou do 3 m</t>
  </si>
  <si>
    <t>1992973808</t>
  </si>
  <si>
    <t>PVC160*0,6*0,31+PP250*0,8*0,45</t>
  </si>
  <si>
    <t>58341341</t>
  </si>
  <si>
    <t>kamenivo drcené drobné frakce 0/4</t>
  </si>
  <si>
    <t>-1940508746</t>
  </si>
  <si>
    <t>4,611*2 'Přepočtené koeficientem množství</t>
  </si>
  <si>
    <t>2115431218</t>
  </si>
  <si>
    <t>Vodorovné konstrukce</t>
  </si>
  <si>
    <t>451572111</t>
  </si>
  <si>
    <t>Lože pod potrubí otevřený výkop z kameniva drobného těženého</t>
  </si>
  <si>
    <t>-1589048603</t>
  </si>
  <si>
    <t>PP250*0,8*0,15</t>
  </si>
  <si>
    <t>PVC160*0,6*0,15</t>
  </si>
  <si>
    <t>-429251154</t>
  </si>
  <si>
    <t>2004095572</t>
  </si>
  <si>
    <t>1102988504</t>
  </si>
  <si>
    <t>13,310</t>
  </si>
  <si>
    <t>-319879894</t>
  </si>
  <si>
    <t>-2126106376</t>
  </si>
  <si>
    <t>577134121</t>
  </si>
  <si>
    <t>Asfaltový beton vrstva obrusná ACO 11 (ABS) tř. I tl 40 mm š přes 3 m z nemodifikovaného asfaltu</t>
  </si>
  <si>
    <t>-949388869</t>
  </si>
  <si>
    <t>Trubní vedení</t>
  </si>
  <si>
    <t>810391811</t>
  </si>
  <si>
    <t>Bourání stávajícího potrubí z betonu DN přes 200 do 400</t>
  </si>
  <si>
    <t>65649125</t>
  </si>
  <si>
    <t>871315221</t>
  </si>
  <si>
    <t>Kanalizační potrubí z tvrdého PVC jednovrstvé tuhost třídy SN8 DN 160</t>
  </si>
  <si>
    <t>-499371630</t>
  </si>
  <si>
    <t>871360410</t>
  </si>
  <si>
    <t>Montáž kanalizačního potrubí korugovaného SN 10 z polypropylenu DN 250</t>
  </si>
  <si>
    <t>338277760</t>
  </si>
  <si>
    <t>28617045</t>
  </si>
  <si>
    <t>trubka kanalizační PP korugovaná DN 250x6000mm SN10</t>
  </si>
  <si>
    <t>1961131290</t>
  </si>
  <si>
    <t>877315211</t>
  </si>
  <si>
    <t>Montáž tvarovek z tvrdého PVC-systém KG nebo z polypropylenu-systém KG 2000 jednoosé DN 160</t>
  </si>
  <si>
    <t>-2089852593</t>
  </si>
  <si>
    <t>28611359</t>
  </si>
  <si>
    <t>koleno kanalizace PVC KG 160x15°</t>
  </si>
  <si>
    <t>-197859987</t>
  </si>
  <si>
    <t>28611513</t>
  </si>
  <si>
    <t>redukce kanalizační PVC KGR 250/160</t>
  </si>
  <si>
    <t>CS ÚRS 2021 01</t>
  </si>
  <si>
    <t>1837296158</t>
  </si>
  <si>
    <t>894812321</t>
  </si>
  <si>
    <t>Revizní a čistící šachta z PP typ DN 600/250 šachtové dno průtočné</t>
  </si>
  <si>
    <t>13894439</t>
  </si>
  <si>
    <t>894812332</t>
  </si>
  <si>
    <t>Revizní a čistící šachta z PP DN 600 šachtová roura korugovaná světlé hloubky 2000 mm</t>
  </si>
  <si>
    <t>445805876</t>
  </si>
  <si>
    <t>894812339</t>
  </si>
  <si>
    <t>Příplatek k rourám revizní a čistící šachty z PP DN 600 za uříznutí šachtové roury</t>
  </si>
  <si>
    <t>-496361959</t>
  </si>
  <si>
    <t>894812351.1</t>
  </si>
  <si>
    <t>Poklop kompozitní pro třídu zatížení A15 s adaptérem a  betonovým prstencem pro revizní a čistící šachtu z PP DN 600</t>
  </si>
  <si>
    <t>1521510226</t>
  </si>
  <si>
    <t>895941111</t>
  </si>
  <si>
    <t>Zřízení vpusti kanalizační uliční z betonových dílců typ UV-50 normální</t>
  </si>
  <si>
    <t>-1513601117</t>
  </si>
  <si>
    <t>59223852</t>
  </si>
  <si>
    <t>dno pro uliční vpusť s kalovou prohlubní betonové 450x300x50mm</t>
  </si>
  <si>
    <t>1652289264</t>
  </si>
  <si>
    <t>59223854</t>
  </si>
  <si>
    <t>skruž pro uliční vpusť s výtokovým otvorem PVC betonová 450x350x50mm</t>
  </si>
  <si>
    <t>1562014487</t>
  </si>
  <si>
    <t>59223858</t>
  </si>
  <si>
    <t>skruž pro uliční vpusť horní betonová 450x570x50mm</t>
  </si>
  <si>
    <t>522001484</t>
  </si>
  <si>
    <t>59223864</t>
  </si>
  <si>
    <t>prstenec pro uliční vpusť vyrovnávací betonový 390x60x130mm</t>
  </si>
  <si>
    <t>1341654310</t>
  </si>
  <si>
    <t>28661789</t>
  </si>
  <si>
    <t>koš kalový ocelový pro silniční vpusť 425mm vč. madla</t>
  </si>
  <si>
    <t>-1904898163</t>
  </si>
  <si>
    <t>55242320</t>
  </si>
  <si>
    <t>mříž vtoková litinová plochá 500x500mm s pantem</t>
  </si>
  <si>
    <t>-1938649440</t>
  </si>
  <si>
    <t>899620141</t>
  </si>
  <si>
    <t>Obetonovánínapojení potrubí z polypropylenu betonem prostým tř. C 20/25 otevřený výkop</t>
  </si>
  <si>
    <t>1992035493</t>
  </si>
  <si>
    <t>997221551</t>
  </si>
  <si>
    <t>Vodorovná doprava suti ze sypkých materiálů do 1 km (deponie 3 km, RC Sadov 11 km)</t>
  </si>
  <si>
    <t>-1982985423</t>
  </si>
  <si>
    <t>6,026+ryha_ruc+ryha_stroj-zasyp</t>
  </si>
  <si>
    <t>997221559</t>
  </si>
  <si>
    <t>Příplatek ZKD 1 km u vodorovné dopravy suti ze sypkých materiálů (další 2 resp. 10 km)</t>
  </si>
  <si>
    <t>-1006097909</t>
  </si>
  <si>
    <t>sut_kam*10</t>
  </si>
  <si>
    <t>frezovana*2</t>
  </si>
  <si>
    <t>997221561</t>
  </si>
  <si>
    <t>Vodorovná doprava suti z kusových materiálů do 1 km (RC Sadov 11 km)</t>
  </si>
  <si>
    <t>-264179843</t>
  </si>
  <si>
    <t>3,52</t>
  </si>
  <si>
    <t>4,232</t>
  </si>
  <si>
    <t>997221569</t>
  </si>
  <si>
    <t>Příplatek ZKD 1 km u vodorovné dopravy suti z kusových materiálů (dalších 10 km)</t>
  </si>
  <si>
    <t>-1760242836</t>
  </si>
  <si>
    <t>sut_kus*10</t>
  </si>
  <si>
    <t>997221611</t>
  </si>
  <si>
    <t>Nakládání suti na dopravní prostředky pro vodorovnou dopravu</t>
  </si>
  <si>
    <t>168004648</t>
  </si>
  <si>
    <t>sut_kam+sut_kus</t>
  </si>
  <si>
    <t>702784214</t>
  </si>
  <si>
    <t>…</t>
  </si>
  <si>
    <t>676844437</t>
  </si>
  <si>
    <t>SEZNAM FIGUR</t>
  </si>
  <si>
    <t>Výměra</t>
  </si>
  <si>
    <t xml:space="preserve"> 21-012 D</t>
  </si>
  <si>
    <t>Použití figury:</t>
  </si>
  <si>
    <t xml:space="preserve"> 21-012 N</t>
  </si>
  <si>
    <t>rez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</si>
</sst>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3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26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29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30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31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31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32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33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34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35</v>
      </c>
      <c r="AO17" s="21"/>
      <c r="AP17" s="21"/>
      <c r="AQ17" s="21"/>
      <c r="AR17" s="19"/>
      <c r="BE17" s="30"/>
      <c r="BS17" s="16" t="s">
        <v>36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35</v>
      </c>
      <c r="AO20" s="21"/>
      <c r="AP20" s="21"/>
      <c r="AQ20" s="21"/>
      <c r="AR20" s="19"/>
      <c r="BE20" s="30"/>
      <c r="BS20" s="16" t="s">
        <v>36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38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40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41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42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43</v>
      </c>
      <c r="E29" s="46"/>
      <c r="F29" s="31" t="s">
        <v>44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45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46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47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48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49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50</v>
      </c>
      <c r="U35" s="53"/>
      <c r="V35" s="53"/>
      <c r="W35" s="53"/>
      <c r="X35" s="55" t="s">
        <v>51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52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53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54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55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54</v>
      </c>
      <c r="AI60" s="41"/>
      <c r="AJ60" s="41"/>
      <c r="AK60" s="41"/>
      <c r="AL60" s="41"/>
      <c r="AM60" s="63" t="s">
        <v>55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56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57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54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55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54</v>
      </c>
      <c r="AI75" s="41"/>
      <c r="AJ75" s="41"/>
      <c r="AK75" s="41"/>
      <c r="AL75" s="41"/>
      <c r="AM75" s="63" t="s">
        <v>55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58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21-012_2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Ostrov, OK Tesco - Kaufland, zvýšení bezpečnosti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Ostrov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12. 11. 2021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Ostrov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32</v>
      </c>
      <c r="AJ89" s="39"/>
      <c r="AK89" s="39"/>
      <c r="AL89" s="39"/>
      <c r="AM89" s="79" t="str">
        <f>IF(E17="","",E17)</f>
        <v>Ing. Igor Hrazdil</v>
      </c>
      <c r="AN89" s="70"/>
      <c r="AO89" s="70"/>
      <c r="AP89" s="70"/>
      <c r="AQ89" s="39"/>
      <c r="AR89" s="43"/>
      <c r="AS89" s="80" t="s">
        <v>59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30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37</v>
      </c>
      <c r="AJ90" s="39"/>
      <c r="AK90" s="39"/>
      <c r="AL90" s="39"/>
      <c r="AM90" s="79" t="str">
        <f>IF(E20="","",E20)</f>
        <v>Ing. Igor Hrazdil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60</v>
      </c>
      <c r="D92" s="93"/>
      <c r="E92" s="93"/>
      <c r="F92" s="93"/>
      <c r="G92" s="93"/>
      <c r="H92" s="94"/>
      <c r="I92" s="95" t="s">
        <v>61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62</v>
      </c>
      <c r="AH92" s="93"/>
      <c r="AI92" s="93"/>
      <c r="AJ92" s="93"/>
      <c r="AK92" s="93"/>
      <c r="AL92" s="93"/>
      <c r="AM92" s="93"/>
      <c r="AN92" s="95" t="s">
        <v>63</v>
      </c>
      <c r="AO92" s="93"/>
      <c r="AP92" s="97"/>
      <c r="AQ92" s="98" t="s">
        <v>64</v>
      </c>
      <c r="AR92" s="43"/>
      <c r="AS92" s="99" t="s">
        <v>65</v>
      </c>
      <c r="AT92" s="100" t="s">
        <v>66</v>
      </c>
      <c r="AU92" s="100" t="s">
        <v>67</v>
      </c>
      <c r="AV92" s="100" t="s">
        <v>68</v>
      </c>
      <c r="AW92" s="100" t="s">
        <v>69</v>
      </c>
      <c r="AX92" s="100" t="s">
        <v>70</v>
      </c>
      <c r="AY92" s="100" t="s">
        <v>71</v>
      </c>
      <c r="AZ92" s="100" t="s">
        <v>72</v>
      </c>
      <c r="BA92" s="100" t="s">
        <v>73</v>
      </c>
      <c r="BB92" s="100" t="s">
        <v>74</v>
      </c>
      <c r="BC92" s="100" t="s">
        <v>75</v>
      </c>
      <c r="BD92" s="101" t="s">
        <v>76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77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78</v>
      </c>
      <c r="BT94" s="116" t="s">
        <v>79</v>
      </c>
      <c r="BU94" s="117" t="s">
        <v>80</v>
      </c>
      <c r="BV94" s="116" t="s">
        <v>81</v>
      </c>
      <c r="BW94" s="116" t="s">
        <v>5</v>
      </c>
      <c r="BX94" s="116" t="s">
        <v>82</v>
      </c>
      <c r="CL94" s="116" t="s">
        <v>1</v>
      </c>
    </row>
    <row r="95" spans="1:91" s="7" customFormat="1" ht="24.75" customHeight="1">
      <c r="A95" s="118" t="s">
        <v>83</v>
      </c>
      <c r="B95" s="119"/>
      <c r="C95" s="120"/>
      <c r="D95" s="121" t="s">
        <v>84</v>
      </c>
      <c r="E95" s="121"/>
      <c r="F95" s="121"/>
      <c r="G95" s="121"/>
      <c r="H95" s="121"/>
      <c r="I95" s="122"/>
      <c r="J95" s="121" t="s">
        <v>85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'21-012 D - Dotační část'!J30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86</v>
      </c>
      <c r="AR95" s="125"/>
      <c r="AS95" s="126">
        <v>0</v>
      </c>
      <c r="AT95" s="127">
        <f>ROUND(SUM(AV95:AW95),2)</f>
        <v>0</v>
      </c>
      <c r="AU95" s="128">
        <f>'21-012 D - Dotační část'!P129</f>
        <v>0</v>
      </c>
      <c r="AV95" s="127">
        <f>'21-012 D - Dotační část'!J33</f>
        <v>0</v>
      </c>
      <c r="AW95" s="127">
        <f>'21-012 D - Dotační část'!J34</f>
        <v>0</v>
      </c>
      <c r="AX95" s="127">
        <f>'21-012 D - Dotační část'!J35</f>
        <v>0</v>
      </c>
      <c r="AY95" s="127">
        <f>'21-012 D - Dotační část'!J36</f>
        <v>0</v>
      </c>
      <c r="AZ95" s="127">
        <f>'21-012 D - Dotační část'!F33</f>
        <v>0</v>
      </c>
      <c r="BA95" s="127">
        <f>'21-012 D - Dotační část'!F34</f>
        <v>0</v>
      </c>
      <c r="BB95" s="127">
        <f>'21-012 D - Dotační část'!F35</f>
        <v>0</v>
      </c>
      <c r="BC95" s="127">
        <f>'21-012 D - Dotační část'!F36</f>
        <v>0</v>
      </c>
      <c r="BD95" s="129">
        <f>'21-012 D - Dotační část'!F37</f>
        <v>0</v>
      </c>
      <c r="BE95" s="7"/>
      <c r="BT95" s="130" t="s">
        <v>87</v>
      </c>
      <c r="BV95" s="130" t="s">
        <v>81</v>
      </c>
      <c r="BW95" s="130" t="s">
        <v>88</v>
      </c>
      <c r="BX95" s="130" t="s">
        <v>5</v>
      </c>
      <c r="CL95" s="130" t="s">
        <v>1</v>
      </c>
      <c r="CM95" s="130" t="s">
        <v>89</v>
      </c>
    </row>
    <row r="96" spans="1:91" s="7" customFormat="1" ht="24.75" customHeight="1">
      <c r="A96" s="118" t="s">
        <v>83</v>
      </c>
      <c r="B96" s="119"/>
      <c r="C96" s="120"/>
      <c r="D96" s="121" t="s">
        <v>90</v>
      </c>
      <c r="E96" s="121"/>
      <c r="F96" s="121"/>
      <c r="G96" s="121"/>
      <c r="H96" s="121"/>
      <c r="I96" s="122"/>
      <c r="J96" s="121" t="s">
        <v>91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'21-012 N - Nedotační část'!J30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31">
        <v>0</v>
      </c>
      <c r="AT96" s="132">
        <f>ROUND(SUM(AV96:AW96),2)</f>
        <v>0</v>
      </c>
      <c r="AU96" s="133">
        <f>'21-012 N - Nedotační část'!P125</f>
        <v>0</v>
      </c>
      <c r="AV96" s="132">
        <f>'21-012 N - Nedotační část'!J33</f>
        <v>0</v>
      </c>
      <c r="AW96" s="132">
        <f>'21-012 N - Nedotační část'!J34</f>
        <v>0</v>
      </c>
      <c r="AX96" s="132">
        <f>'21-012 N - Nedotační část'!J35</f>
        <v>0</v>
      </c>
      <c r="AY96" s="132">
        <f>'21-012 N - Nedotační část'!J36</f>
        <v>0</v>
      </c>
      <c r="AZ96" s="132">
        <f>'21-012 N - Nedotační část'!F33</f>
        <v>0</v>
      </c>
      <c r="BA96" s="132">
        <f>'21-012 N - Nedotační část'!F34</f>
        <v>0</v>
      </c>
      <c r="BB96" s="132">
        <f>'21-012 N - Nedotační část'!F35</f>
        <v>0</v>
      </c>
      <c r="BC96" s="132">
        <f>'21-012 N - Nedotační část'!F36</f>
        <v>0</v>
      </c>
      <c r="BD96" s="134">
        <f>'21-012 N - Nedotační část'!F37</f>
        <v>0</v>
      </c>
      <c r="BE96" s="7"/>
      <c r="BT96" s="130" t="s">
        <v>87</v>
      </c>
      <c r="BV96" s="130" t="s">
        <v>81</v>
      </c>
      <c r="BW96" s="130" t="s">
        <v>92</v>
      </c>
      <c r="BX96" s="130" t="s">
        <v>5</v>
      </c>
      <c r="CL96" s="130" t="s">
        <v>1</v>
      </c>
      <c r="CM96" s="130" t="s">
        <v>89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21-012 D - Dotační část'!C2" display="/"/>
    <hyperlink ref="A96" location="'21-012 N - Nedotační část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  <c r="AZ2" s="135" t="s">
        <v>93</v>
      </c>
      <c r="BA2" s="135" t="s">
        <v>1</v>
      </c>
      <c r="BB2" s="135" t="s">
        <v>1</v>
      </c>
      <c r="BC2" s="135" t="s">
        <v>94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95</v>
      </c>
      <c r="BA3" s="135" t="s">
        <v>1</v>
      </c>
      <c r="BB3" s="135" t="s">
        <v>1</v>
      </c>
      <c r="BC3" s="135" t="s">
        <v>96</v>
      </c>
      <c r="BD3" s="135" t="s">
        <v>89</v>
      </c>
    </row>
    <row r="4" spans="2:5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  <c r="AZ4" s="135" t="s">
        <v>98</v>
      </c>
      <c r="BA4" s="135" t="s">
        <v>1</v>
      </c>
      <c r="BB4" s="135" t="s">
        <v>1</v>
      </c>
      <c r="BC4" s="135" t="s">
        <v>99</v>
      </c>
      <c r="BD4" s="135" t="s">
        <v>89</v>
      </c>
    </row>
    <row r="5" spans="2:56" s="1" customFormat="1" ht="6.95" customHeight="1">
      <c r="B5" s="19"/>
      <c r="L5" s="19"/>
      <c r="AZ5" s="135" t="s">
        <v>100</v>
      </c>
      <c r="BA5" s="135" t="s">
        <v>1</v>
      </c>
      <c r="BB5" s="135" t="s">
        <v>1</v>
      </c>
      <c r="BC5" s="135" t="s">
        <v>87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101</v>
      </c>
      <c r="BA6" s="135" t="s">
        <v>1</v>
      </c>
      <c r="BB6" s="135" t="s">
        <v>1</v>
      </c>
      <c r="BC6" s="135" t="s">
        <v>94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OK Tesco - Kaufland, zvýšení bezpečnosti</v>
      </c>
      <c r="F7" s="140"/>
      <c r="G7" s="140"/>
      <c r="H7" s="140"/>
      <c r="L7" s="19"/>
      <c r="AZ7" s="135" t="s">
        <v>102</v>
      </c>
      <c r="BA7" s="135" t="s">
        <v>1</v>
      </c>
      <c r="BB7" s="135" t="s">
        <v>1</v>
      </c>
      <c r="BC7" s="135" t="s">
        <v>103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105</v>
      </c>
      <c r="BA8" s="135" t="s">
        <v>1</v>
      </c>
      <c r="BB8" s="135" t="s">
        <v>1</v>
      </c>
      <c r="BC8" s="135" t="s">
        <v>106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107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108</v>
      </c>
      <c r="BA9" s="135" t="s">
        <v>1</v>
      </c>
      <c r="BB9" s="135" t="s">
        <v>1</v>
      </c>
      <c r="BC9" s="135" t="s">
        <v>109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110</v>
      </c>
      <c r="BA10" s="135" t="s">
        <v>1</v>
      </c>
      <c r="BB10" s="135" t="s">
        <v>1</v>
      </c>
      <c r="BC10" s="135" t="s">
        <v>87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111</v>
      </c>
      <c r="BA11" s="135" t="s">
        <v>1</v>
      </c>
      <c r="BB11" s="135" t="s">
        <v>1</v>
      </c>
      <c r="BC11" s="135" t="s">
        <v>112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12. 11. 2021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113</v>
      </c>
      <c r="BA12" s="135" t="s">
        <v>1</v>
      </c>
      <c r="BB12" s="135" t="s">
        <v>1</v>
      </c>
      <c r="BC12" s="135" t="s">
        <v>114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115</v>
      </c>
      <c r="BA13" s="135" t="s">
        <v>1</v>
      </c>
      <c r="BB13" s="135" t="s">
        <v>1</v>
      </c>
      <c r="BC13" s="135" t="s">
        <v>116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117</v>
      </c>
      <c r="BA14" s="135" t="s">
        <v>1</v>
      </c>
      <c r="BB14" s="135" t="s">
        <v>1</v>
      </c>
      <c r="BC14" s="135" t="s">
        <v>118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119</v>
      </c>
      <c r="BA15" s="135" t="s">
        <v>1</v>
      </c>
      <c r="BB15" s="135" t="s">
        <v>1</v>
      </c>
      <c r="BC15" s="135" t="s">
        <v>120</v>
      </c>
      <c r="BD15" s="135" t="s">
        <v>89</v>
      </c>
    </row>
    <row r="16" spans="1:56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Z16" s="135" t="s">
        <v>121</v>
      </c>
      <c r="BA16" s="135" t="s">
        <v>1</v>
      </c>
      <c r="BB16" s="135" t="s">
        <v>1</v>
      </c>
      <c r="BC16" s="135" t="s">
        <v>122</v>
      </c>
      <c r="BD16" s="135" t="s">
        <v>89</v>
      </c>
    </row>
    <row r="17" spans="1:56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Z17" s="135" t="s">
        <v>123</v>
      </c>
      <c r="BA17" s="135" t="s">
        <v>1</v>
      </c>
      <c r="BB17" s="135" t="s">
        <v>1</v>
      </c>
      <c r="BC17" s="135" t="s">
        <v>89</v>
      </c>
      <c r="BD17" s="135" t="s">
        <v>89</v>
      </c>
    </row>
    <row r="18" spans="1:56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Z18" s="135" t="s">
        <v>124</v>
      </c>
      <c r="BA18" s="135" t="s">
        <v>1</v>
      </c>
      <c r="BB18" s="135" t="s">
        <v>1</v>
      </c>
      <c r="BC18" s="135" t="s">
        <v>125</v>
      </c>
      <c r="BD18" s="135" t="s">
        <v>89</v>
      </c>
    </row>
    <row r="19" spans="1:56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Z19" s="135" t="s">
        <v>126</v>
      </c>
      <c r="BA19" s="135" t="s">
        <v>1</v>
      </c>
      <c r="BB19" s="135" t="s">
        <v>1</v>
      </c>
      <c r="BC19" s="135" t="s">
        <v>127</v>
      </c>
      <c r="BD19" s="135" t="s">
        <v>89</v>
      </c>
    </row>
    <row r="20" spans="1:56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Z20" s="135" t="s">
        <v>128</v>
      </c>
      <c r="BA20" s="135" t="s">
        <v>1</v>
      </c>
      <c r="BB20" s="135" t="s">
        <v>1</v>
      </c>
      <c r="BC20" s="135" t="s">
        <v>129</v>
      </c>
      <c r="BD20" s="135" t="s">
        <v>89</v>
      </c>
    </row>
    <row r="21" spans="1:56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Z21" s="135" t="s">
        <v>130</v>
      </c>
      <c r="BA21" s="135" t="s">
        <v>1</v>
      </c>
      <c r="BB21" s="135" t="s">
        <v>1</v>
      </c>
      <c r="BC21" s="135" t="s">
        <v>131</v>
      </c>
      <c r="BD21" s="135" t="s">
        <v>89</v>
      </c>
    </row>
    <row r="22" spans="1:56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Z22" s="135" t="s">
        <v>132</v>
      </c>
      <c r="BA22" s="135" t="s">
        <v>1</v>
      </c>
      <c r="BB22" s="135" t="s">
        <v>1</v>
      </c>
      <c r="BC22" s="135" t="s">
        <v>89</v>
      </c>
      <c r="BD22" s="135" t="s">
        <v>89</v>
      </c>
    </row>
    <row r="23" spans="1:56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Z23" s="135" t="s">
        <v>133</v>
      </c>
      <c r="BA23" s="135" t="s">
        <v>1</v>
      </c>
      <c r="BB23" s="135" t="s">
        <v>1</v>
      </c>
      <c r="BC23" s="135" t="s">
        <v>134</v>
      </c>
      <c r="BD23" s="135" t="s">
        <v>89</v>
      </c>
    </row>
    <row r="24" spans="1:56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Z24" s="135" t="s">
        <v>135</v>
      </c>
      <c r="BA24" s="135" t="s">
        <v>1</v>
      </c>
      <c r="BB24" s="135" t="s">
        <v>1</v>
      </c>
      <c r="BC24" s="135" t="s">
        <v>136</v>
      </c>
      <c r="BD24" s="135" t="s">
        <v>89</v>
      </c>
    </row>
    <row r="25" spans="1:56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Z25" s="135" t="s">
        <v>137</v>
      </c>
      <c r="BA25" s="135" t="s">
        <v>1</v>
      </c>
      <c r="BB25" s="135" t="s">
        <v>1</v>
      </c>
      <c r="BC25" s="135" t="s">
        <v>138</v>
      </c>
      <c r="BD25" s="135" t="s">
        <v>89</v>
      </c>
    </row>
    <row r="26" spans="1:56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Z26" s="135" t="s">
        <v>139</v>
      </c>
      <c r="BA26" s="135" t="s">
        <v>1</v>
      </c>
      <c r="BB26" s="135" t="s">
        <v>1</v>
      </c>
      <c r="BC26" s="135" t="s">
        <v>140</v>
      </c>
      <c r="BD26" s="135" t="s">
        <v>89</v>
      </c>
    </row>
    <row r="27" spans="1:56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Z27" s="149" t="s">
        <v>141</v>
      </c>
      <c r="BA27" s="149" t="s">
        <v>1</v>
      </c>
      <c r="BB27" s="149" t="s">
        <v>1</v>
      </c>
      <c r="BC27" s="149" t="s">
        <v>142</v>
      </c>
      <c r="BD27" s="149" t="s">
        <v>89</v>
      </c>
    </row>
    <row r="28" spans="1:56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Z28" s="135" t="s">
        <v>143</v>
      </c>
      <c r="BA28" s="135" t="s">
        <v>1</v>
      </c>
      <c r="BB28" s="135" t="s">
        <v>1</v>
      </c>
      <c r="BC28" s="135" t="s">
        <v>144</v>
      </c>
      <c r="BD28" s="135" t="s">
        <v>89</v>
      </c>
    </row>
    <row r="29" spans="1:56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Z29" s="135" t="s">
        <v>145</v>
      </c>
      <c r="BA29" s="135" t="s">
        <v>1</v>
      </c>
      <c r="BB29" s="135" t="s">
        <v>1</v>
      </c>
      <c r="BC29" s="135" t="s">
        <v>146</v>
      </c>
      <c r="BD29" s="135" t="s">
        <v>89</v>
      </c>
    </row>
    <row r="30" spans="1:56" s="2" customFormat="1" ht="25.4" customHeight="1">
      <c r="A30" s="37"/>
      <c r="B30" s="43"/>
      <c r="C30" s="37"/>
      <c r="D30" s="151" t="s">
        <v>39</v>
      </c>
      <c r="E30" s="37"/>
      <c r="F30" s="37"/>
      <c r="G30" s="37"/>
      <c r="H30" s="37"/>
      <c r="I30" s="37"/>
      <c r="J30" s="152">
        <f>ROUND(J129,2)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Z30" s="135" t="s">
        <v>147</v>
      </c>
      <c r="BA30" s="135" t="s">
        <v>1</v>
      </c>
      <c r="BB30" s="135" t="s">
        <v>1</v>
      </c>
      <c r="BC30" s="135" t="s">
        <v>148</v>
      </c>
      <c r="BD30" s="135" t="s">
        <v>89</v>
      </c>
    </row>
    <row r="31" spans="1:56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Z31" s="135" t="s">
        <v>149</v>
      </c>
      <c r="BA31" s="135" t="s">
        <v>1</v>
      </c>
      <c r="BB31" s="135" t="s">
        <v>1</v>
      </c>
      <c r="BC31" s="135" t="s">
        <v>96</v>
      </c>
      <c r="BD31" s="135" t="s">
        <v>89</v>
      </c>
    </row>
    <row r="32" spans="1:56" s="2" customFormat="1" ht="14.4" customHeight="1">
      <c r="A32" s="37"/>
      <c r="B32" s="43"/>
      <c r="C32" s="37"/>
      <c r="D32" s="37"/>
      <c r="E32" s="37"/>
      <c r="F32" s="153" t="s">
        <v>41</v>
      </c>
      <c r="G32" s="37"/>
      <c r="H32" s="37"/>
      <c r="I32" s="153" t="s">
        <v>40</v>
      </c>
      <c r="J32" s="153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Z32" s="135" t="s">
        <v>150</v>
      </c>
      <c r="BA32" s="135" t="s">
        <v>1</v>
      </c>
      <c r="BB32" s="135" t="s">
        <v>1</v>
      </c>
      <c r="BC32" s="135" t="s">
        <v>89</v>
      </c>
      <c r="BD32" s="135" t="s">
        <v>89</v>
      </c>
    </row>
    <row r="33" spans="1:56" s="2" customFormat="1" ht="14.4" customHeight="1">
      <c r="A33" s="37"/>
      <c r="B33" s="43"/>
      <c r="C33" s="37"/>
      <c r="D33" s="154" t="s">
        <v>43</v>
      </c>
      <c r="E33" s="140" t="s">
        <v>44</v>
      </c>
      <c r="F33" s="155">
        <f>ROUND((SUM(BE129:BE365)),2)</f>
        <v>0</v>
      </c>
      <c r="G33" s="37"/>
      <c r="H33" s="37"/>
      <c r="I33" s="156">
        <v>0.21</v>
      </c>
      <c r="J33" s="155">
        <f>ROUND(((SUM(BE129:BE365))*I33),2)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Z33" s="135" t="s">
        <v>151</v>
      </c>
      <c r="BA33" s="135" t="s">
        <v>1</v>
      </c>
      <c r="BB33" s="135" t="s">
        <v>1</v>
      </c>
      <c r="BC33" s="135" t="s">
        <v>152</v>
      </c>
      <c r="BD33" s="135" t="s">
        <v>89</v>
      </c>
    </row>
    <row r="34" spans="1:56" s="2" customFormat="1" ht="14.4" customHeight="1">
      <c r="A34" s="37"/>
      <c r="B34" s="43"/>
      <c r="C34" s="37"/>
      <c r="D34" s="37"/>
      <c r="E34" s="140" t="s">
        <v>45</v>
      </c>
      <c r="F34" s="155">
        <f>ROUND((SUM(BF129:BF365)),2)</f>
        <v>0</v>
      </c>
      <c r="G34" s="37"/>
      <c r="H34" s="37"/>
      <c r="I34" s="156">
        <v>0.15</v>
      </c>
      <c r="J34" s="155">
        <f>ROUND(((SUM(BF129:BF365))*I34),2)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Z34" s="135" t="s">
        <v>153</v>
      </c>
      <c r="BA34" s="135" t="s">
        <v>1</v>
      </c>
      <c r="BB34" s="135" t="s">
        <v>1</v>
      </c>
      <c r="BC34" s="135" t="s">
        <v>154</v>
      </c>
      <c r="BD34" s="135" t="s">
        <v>89</v>
      </c>
    </row>
    <row r="35" spans="1:56" s="2" customFormat="1" ht="14.4" customHeight="1" hidden="1">
      <c r="A35" s="37"/>
      <c r="B35" s="43"/>
      <c r="C35" s="37"/>
      <c r="D35" s="37"/>
      <c r="E35" s="140" t="s">
        <v>46</v>
      </c>
      <c r="F35" s="155">
        <f>ROUND((SUM(BG129:BG365)),2)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Z35" s="135" t="s">
        <v>155</v>
      </c>
      <c r="BA35" s="135" t="s">
        <v>1</v>
      </c>
      <c r="BB35" s="135" t="s">
        <v>1</v>
      </c>
      <c r="BC35" s="135" t="s">
        <v>156</v>
      </c>
      <c r="BD35" s="135" t="s">
        <v>89</v>
      </c>
    </row>
    <row r="36" spans="1:56" s="2" customFormat="1" ht="14.4" customHeight="1" hidden="1">
      <c r="A36" s="37"/>
      <c r="B36" s="43"/>
      <c r="C36" s="37"/>
      <c r="D36" s="37"/>
      <c r="E36" s="140" t="s">
        <v>47</v>
      </c>
      <c r="F36" s="155">
        <f>ROUND((SUM(BH129:BH365)),2)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Z36" s="135" t="s">
        <v>157</v>
      </c>
      <c r="BA36" s="135" t="s">
        <v>1</v>
      </c>
      <c r="BB36" s="135" t="s">
        <v>1</v>
      </c>
      <c r="BC36" s="135" t="s">
        <v>158</v>
      </c>
      <c r="BD36" s="135" t="s">
        <v>89</v>
      </c>
    </row>
    <row r="37" spans="1:56" s="2" customFormat="1" ht="14.4" customHeight="1" hidden="1">
      <c r="A37" s="37"/>
      <c r="B37" s="43"/>
      <c r="C37" s="37"/>
      <c r="D37" s="37"/>
      <c r="E37" s="140" t="s">
        <v>48</v>
      </c>
      <c r="F37" s="155">
        <f>ROUND((SUM(BI129:BI365)),2)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Z37" s="135" t="s">
        <v>159</v>
      </c>
      <c r="BA37" s="135" t="s">
        <v>1</v>
      </c>
      <c r="BB37" s="135" t="s">
        <v>1</v>
      </c>
      <c r="BC37" s="135" t="s">
        <v>160</v>
      </c>
      <c r="BD37" s="135" t="s">
        <v>89</v>
      </c>
    </row>
    <row r="38" spans="1:56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Z38" s="135" t="s">
        <v>161</v>
      </c>
      <c r="BA38" s="135" t="s">
        <v>1</v>
      </c>
      <c r="BB38" s="135" t="s">
        <v>1</v>
      </c>
      <c r="BC38" s="135" t="s">
        <v>162</v>
      </c>
      <c r="BD38" s="135" t="s">
        <v>89</v>
      </c>
    </row>
    <row r="39" spans="1:56" s="2" customFormat="1" ht="25.4" customHeight="1">
      <c r="A39" s="37"/>
      <c r="B39" s="43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Z39" s="135" t="s">
        <v>163</v>
      </c>
      <c r="BA39" s="135" t="s">
        <v>1</v>
      </c>
      <c r="BB39" s="135" t="s">
        <v>1</v>
      </c>
      <c r="BC39" s="135" t="s">
        <v>164</v>
      </c>
      <c r="BD39" s="135" t="s">
        <v>89</v>
      </c>
    </row>
    <row r="40" spans="1:56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Z40" s="135" t="s">
        <v>165</v>
      </c>
      <c r="BA40" s="135" t="s">
        <v>1</v>
      </c>
      <c r="BB40" s="135" t="s">
        <v>1</v>
      </c>
      <c r="BC40" s="135" t="s">
        <v>166</v>
      </c>
      <c r="BD40" s="135" t="s">
        <v>89</v>
      </c>
    </row>
    <row r="41" spans="2:56" s="1" customFormat="1" ht="14.4" customHeight="1">
      <c r="B41" s="19"/>
      <c r="L41" s="19"/>
      <c r="AZ41" s="135" t="s">
        <v>167</v>
      </c>
      <c r="BA41" s="135" t="s">
        <v>1</v>
      </c>
      <c r="BB41" s="135" t="s">
        <v>1</v>
      </c>
      <c r="BC41" s="135" t="s">
        <v>168</v>
      </c>
      <c r="BD41" s="135" t="s">
        <v>89</v>
      </c>
    </row>
    <row r="42" spans="2:56" s="1" customFormat="1" ht="14.4" customHeight="1">
      <c r="B42" s="19"/>
      <c r="L42" s="19"/>
      <c r="AZ42" s="135" t="s">
        <v>169</v>
      </c>
      <c r="BA42" s="135" t="s">
        <v>1</v>
      </c>
      <c r="BB42" s="135" t="s">
        <v>1</v>
      </c>
      <c r="BC42" s="135" t="s">
        <v>89</v>
      </c>
      <c r="BD42" s="135" t="s">
        <v>89</v>
      </c>
    </row>
    <row r="43" spans="2:56" s="1" customFormat="1" ht="14.4" customHeight="1">
      <c r="B43" s="19"/>
      <c r="L43" s="19"/>
      <c r="AZ43" s="135" t="s">
        <v>170</v>
      </c>
      <c r="BA43" s="135" t="s">
        <v>1</v>
      </c>
      <c r="BB43" s="135" t="s">
        <v>1</v>
      </c>
      <c r="BC43" s="135" t="s">
        <v>96</v>
      </c>
      <c r="BD43" s="135" t="s">
        <v>89</v>
      </c>
    </row>
    <row r="44" spans="2:56" s="1" customFormat="1" ht="14.4" customHeight="1">
      <c r="B44" s="19"/>
      <c r="L44" s="19"/>
      <c r="AZ44" s="135" t="s">
        <v>171</v>
      </c>
      <c r="BA44" s="135" t="s">
        <v>1</v>
      </c>
      <c r="BB44" s="135" t="s">
        <v>1</v>
      </c>
      <c r="BC44" s="135" t="s">
        <v>172</v>
      </c>
      <c r="BD44" s="135" t="s">
        <v>89</v>
      </c>
    </row>
    <row r="45" spans="2:56" s="1" customFormat="1" ht="14.4" customHeight="1">
      <c r="B45" s="19"/>
      <c r="L45" s="19"/>
      <c r="AZ45" s="135" t="s">
        <v>173</v>
      </c>
      <c r="BA45" s="135" t="s">
        <v>1</v>
      </c>
      <c r="BB45" s="135" t="s">
        <v>1</v>
      </c>
      <c r="BC45" s="135" t="s">
        <v>174</v>
      </c>
      <c r="BD45" s="135" t="s">
        <v>89</v>
      </c>
    </row>
    <row r="46" spans="2:56" s="1" customFormat="1" ht="14.4" customHeight="1">
      <c r="B46" s="19"/>
      <c r="L46" s="19"/>
      <c r="AZ46" s="135" t="s">
        <v>175</v>
      </c>
      <c r="BA46" s="135" t="s">
        <v>1</v>
      </c>
      <c r="BB46" s="135" t="s">
        <v>1</v>
      </c>
      <c r="BC46" s="135" t="s">
        <v>176</v>
      </c>
      <c r="BD46" s="135" t="s">
        <v>89</v>
      </c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177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5" t="str">
        <f>E7</f>
        <v>Ostrov, OK Tesco - Kaufland, zvýšení bezpečnosti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21-012 D - Dotační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12. 11. 2021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178</v>
      </c>
      <c r="D94" s="177"/>
      <c r="E94" s="177"/>
      <c r="F94" s="177"/>
      <c r="G94" s="177"/>
      <c r="H94" s="177"/>
      <c r="I94" s="177"/>
      <c r="J94" s="178" t="s">
        <v>179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180</v>
      </c>
      <c r="D96" s="39"/>
      <c r="E96" s="39"/>
      <c r="F96" s="39"/>
      <c r="G96" s="39"/>
      <c r="H96" s="39"/>
      <c r="I96" s="39"/>
      <c r="J96" s="109">
        <f>J129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181</v>
      </c>
    </row>
    <row r="97" spans="1:31" s="9" customFormat="1" ht="24.95" customHeight="1">
      <c r="A97" s="9"/>
      <c r="B97" s="180"/>
      <c r="C97" s="181"/>
      <c r="D97" s="182" t="s">
        <v>182</v>
      </c>
      <c r="E97" s="183"/>
      <c r="F97" s="183"/>
      <c r="G97" s="183"/>
      <c r="H97" s="183"/>
      <c r="I97" s="183"/>
      <c r="J97" s="184">
        <f>J130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183</v>
      </c>
      <c r="E98" s="189"/>
      <c r="F98" s="189"/>
      <c r="G98" s="189"/>
      <c r="H98" s="189"/>
      <c r="I98" s="189"/>
      <c r="J98" s="190">
        <f>J131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184</v>
      </c>
      <c r="E99" s="189"/>
      <c r="F99" s="189"/>
      <c r="G99" s="189"/>
      <c r="H99" s="189"/>
      <c r="I99" s="189"/>
      <c r="J99" s="190">
        <f>J179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185</v>
      </c>
      <c r="E100" s="189"/>
      <c r="F100" s="189"/>
      <c r="G100" s="189"/>
      <c r="H100" s="189"/>
      <c r="I100" s="189"/>
      <c r="J100" s="190">
        <f>J206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186</v>
      </c>
      <c r="E101" s="189"/>
      <c r="F101" s="189"/>
      <c r="G101" s="189"/>
      <c r="H101" s="189"/>
      <c r="I101" s="189"/>
      <c r="J101" s="190">
        <f>J277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187</v>
      </c>
      <c r="E102" s="189"/>
      <c r="F102" s="189"/>
      <c r="G102" s="189"/>
      <c r="H102" s="189"/>
      <c r="I102" s="189"/>
      <c r="J102" s="190">
        <f>J291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188</v>
      </c>
      <c r="E103" s="183"/>
      <c r="F103" s="183"/>
      <c r="G103" s="183"/>
      <c r="H103" s="183"/>
      <c r="I103" s="183"/>
      <c r="J103" s="184">
        <f>J293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189</v>
      </c>
      <c r="E104" s="189"/>
      <c r="F104" s="189"/>
      <c r="G104" s="189"/>
      <c r="H104" s="189"/>
      <c r="I104" s="189"/>
      <c r="J104" s="190">
        <f>J294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190</v>
      </c>
      <c r="E105" s="183"/>
      <c r="F105" s="183"/>
      <c r="G105" s="183"/>
      <c r="H105" s="183"/>
      <c r="I105" s="183"/>
      <c r="J105" s="184">
        <f>J308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191</v>
      </c>
      <c r="E106" s="189"/>
      <c r="F106" s="189"/>
      <c r="G106" s="189"/>
      <c r="H106" s="189"/>
      <c r="I106" s="189"/>
      <c r="J106" s="190">
        <f>J309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192</v>
      </c>
      <c r="E107" s="189"/>
      <c r="F107" s="189"/>
      <c r="G107" s="189"/>
      <c r="H107" s="189"/>
      <c r="I107" s="189"/>
      <c r="J107" s="190">
        <f>J325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193</v>
      </c>
      <c r="E108" s="183"/>
      <c r="F108" s="183"/>
      <c r="G108" s="183"/>
      <c r="H108" s="183"/>
      <c r="I108" s="183"/>
      <c r="J108" s="184">
        <f>J363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194</v>
      </c>
      <c r="E109" s="189"/>
      <c r="F109" s="189"/>
      <c r="G109" s="189"/>
      <c r="H109" s="189"/>
      <c r="I109" s="189"/>
      <c r="J109" s="190">
        <f>J364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65"/>
      <c r="C111" s="66"/>
      <c r="D111" s="66"/>
      <c r="E111" s="66"/>
      <c r="F111" s="66"/>
      <c r="G111" s="66"/>
      <c r="H111" s="66"/>
      <c r="I111" s="66"/>
      <c r="J111" s="66"/>
      <c r="K111" s="66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5" spans="1:31" s="2" customFormat="1" ht="6.95" customHeight="1">
      <c r="A115" s="37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4.95" customHeight="1">
      <c r="A116" s="37"/>
      <c r="B116" s="38"/>
      <c r="C116" s="22" t="s">
        <v>195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16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175" t="str">
        <f>E7</f>
        <v>Ostrov, OK Tesco - Kaufland, zvýšení bezpečnosti</v>
      </c>
      <c r="F119" s="31"/>
      <c r="G119" s="31"/>
      <c r="H119" s="31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104</v>
      </c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6.5" customHeight="1">
      <c r="A121" s="37"/>
      <c r="B121" s="38"/>
      <c r="C121" s="39"/>
      <c r="D121" s="39"/>
      <c r="E121" s="75" t="str">
        <f>E9</f>
        <v>21-012 D - Dotační část</v>
      </c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20</v>
      </c>
      <c r="D123" s="39"/>
      <c r="E123" s="39"/>
      <c r="F123" s="26" t="str">
        <f>F12</f>
        <v>Ostrov</v>
      </c>
      <c r="G123" s="39"/>
      <c r="H123" s="39"/>
      <c r="I123" s="31" t="s">
        <v>22</v>
      </c>
      <c r="J123" s="78" t="str">
        <f>IF(J12="","",J12)</f>
        <v>12. 11. 2021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6.95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24</v>
      </c>
      <c r="D125" s="39"/>
      <c r="E125" s="39"/>
      <c r="F125" s="26" t="str">
        <f>E15</f>
        <v>Město Ostrov</v>
      </c>
      <c r="G125" s="39"/>
      <c r="H125" s="39"/>
      <c r="I125" s="31" t="s">
        <v>32</v>
      </c>
      <c r="J125" s="35" t="str">
        <f>E21</f>
        <v>Ing. Igor Hrazdil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5.15" customHeight="1">
      <c r="A126" s="37"/>
      <c r="B126" s="38"/>
      <c r="C126" s="31" t="s">
        <v>30</v>
      </c>
      <c r="D126" s="39"/>
      <c r="E126" s="39"/>
      <c r="F126" s="26" t="str">
        <f>IF(E18="","",E18)</f>
        <v>Vyplň údaj</v>
      </c>
      <c r="G126" s="39"/>
      <c r="H126" s="39"/>
      <c r="I126" s="31" t="s">
        <v>37</v>
      </c>
      <c r="J126" s="35" t="str">
        <f>E24</f>
        <v>Ing. Igor Hrazdil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0.3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11" customFormat="1" ht="29.25" customHeight="1">
      <c r="A128" s="192"/>
      <c r="B128" s="193"/>
      <c r="C128" s="194" t="s">
        <v>196</v>
      </c>
      <c r="D128" s="195" t="s">
        <v>64</v>
      </c>
      <c r="E128" s="195" t="s">
        <v>60</v>
      </c>
      <c r="F128" s="195" t="s">
        <v>61</v>
      </c>
      <c r="G128" s="195" t="s">
        <v>197</v>
      </c>
      <c r="H128" s="195" t="s">
        <v>198</v>
      </c>
      <c r="I128" s="195" t="s">
        <v>199</v>
      </c>
      <c r="J128" s="195" t="s">
        <v>179</v>
      </c>
      <c r="K128" s="196" t="s">
        <v>200</v>
      </c>
      <c r="L128" s="197"/>
      <c r="M128" s="99" t="s">
        <v>1</v>
      </c>
      <c r="N128" s="100" t="s">
        <v>43</v>
      </c>
      <c r="O128" s="100" t="s">
        <v>201</v>
      </c>
      <c r="P128" s="100" t="s">
        <v>202</v>
      </c>
      <c r="Q128" s="100" t="s">
        <v>203</v>
      </c>
      <c r="R128" s="100" t="s">
        <v>204</v>
      </c>
      <c r="S128" s="100" t="s">
        <v>205</v>
      </c>
      <c r="T128" s="101" t="s">
        <v>206</v>
      </c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</row>
    <row r="129" spans="1:63" s="2" customFormat="1" ht="22.8" customHeight="1">
      <c r="A129" s="37"/>
      <c r="B129" s="38"/>
      <c r="C129" s="106" t="s">
        <v>207</v>
      </c>
      <c r="D129" s="39"/>
      <c r="E129" s="39"/>
      <c r="F129" s="39"/>
      <c r="G129" s="39"/>
      <c r="H129" s="39"/>
      <c r="I129" s="39"/>
      <c r="J129" s="198">
        <f>BK129</f>
        <v>0</v>
      </c>
      <c r="K129" s="39"/>
      <c r="L129" s="43"/>
      <c r="M129" s="102"/>
      <c r="N129" s="199"/>
      <c r="O129" s="103"/>
      <c r="P129" s="200">
        <f>P130+P293+P308+P363</f>
        <v>0</v>
      </c>
      <c r="Q129" s="103"/>
      <c r="R129" s="200">
        <f>R130+R293+R308+R363</f>
        <v>147.35337433</v>
      </c>
      <c r="S129" s="103"/>
      <c r="T129" s="201">
        <f>T130+T293+T308+T363</f>
        <v>110.4796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78</v>
      </c>
      <c r="AU129" s="16" t="s">
        <v>181</v>
      </c>
      <c r="BK129" s="202">
        <f>BK130+BK293+BK308+BK363</f>
        <v>0</v>
      </c>
    </row>
    <row r="130" spans="1:63" s="12" customFormat="1" ht="25.9" customHeight="1">
      <c r="A130" s="12"/>
      <c r="B130" s="203"/>
      <c r="C130" s="204"/>
      <c r="D130" s="205" t="s">
        <v>78</v>
      </c>
      <c r="E130" s="206" t="s">
        <v>208</v>
      </c>
      <c r="F130" s="206" t="s">
        <v>209</v>
      </c>
      <c r="G130" s="204"/>
      <c r="H130" s="204"/>
      <c r="I130" s="207"/>
      <c r="J130" s="208">
        <f>BK130</f>
        <v>0</v>
      </c>
      <c r="K130" s="204"/>
      <c r="L130" s="209"/>
      <c r="M130" s="210"/>
      <c r="N130" s="211"/>
      <c r="O130" s="211"/>
      <c r="P130" s="212">
        <f>P131+P179+P206+P277+P291</f>
        <v>0</v>
      </c>
      <c r="Q130" s="211"/>
      <c r="R130" s="212">
        <f>R131+R179+R206+R277+R291</f>
        <v>144.35817357000002</v>
      </c>
      <c r="S130" s="211"/>
      <c r="T130" s="213">
        <f>T131+T179+T206+T277+T291</f>
        <v>110.4796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87</v>
      </c>
      <c r="AT130" s="215" t="s">
        <v>78</v>
      </c>
      <c r="AU130" s="215" t="s">
        <v>79</v>
      </c>
      <c r="AY130" s="214" t="s">
        <v>210</v>
      </c>
      <c r="BK130" s="216">
        <f>BK131+BK179+BK206+BK277+BK291</f>
        <v>0</v>
      </c>
    </row>
    <row r="131" spans="1:63" s="12" customFormat="1" ht="22.8" customHeight="1">
      <c r="A131" s="12"/>
      <c r="B131" s="203"/>
      <c r="C131" s="204"/>
      <c r="D131" s="205" t="s">
        <v>78</v>
      </c>
      <c r="E131" s="217" t="s">
        <v>87</v>
      </c>
      <c r="F131" s="217" t="s">
        <v>211</v>
      </c>
      <c r="G131" s="204"/>
      <c r="H131" s="204"/>
      <c r="I131" s="207"/>
      <c r="J131" s="218">
        <f>BK131</f>
        <v>0</v>
      </c>
      <c r="K131" s="204"/>
      <c r="L131" s="209"/>
      <c r="M131" s="210"/>
      <c r="N131" s="211"/>
      <c r="O131" s="211"/>
      <c r="P131" s="212">
        <f>SUM(P132:P178)</f>
        <v>0</v>
      </c>
      <c r="Q131" s="211"/>
      <c r="R131" s="212">
        <f>SUM(R132:R178)</f>
        <v>0.992707</v>
      </c>
      <c r="S131" s="211"/>
      <c r="T131" s="213">
        <f>SUM(T132:T178)</f>
        <v>109.5956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87</v>
      </c>
      <c r="AT131" s="215" t="s">
        <v>78</v>
      </c>
      <c r="AU131" s="215" t="s">
        <v>87</v>
      </c>
      <c r="AY131" s="214" t="s">
        <v>210</v>
      </c>
      <c r="BK131" s="216">
        <f>SUM(BK132:BK178)</f>
        <v>0</v>
      </c>
    </row>
    <row r="132" spans="1:65" s="2" customFormat="1" ht="24.15" customHeight="1">
      <c r="A132" s="37"/>
      <c r="B132" s="38"/>
      <c r="C132" s="219" t="s">
        <v>87</v>
      </c>
      <c r="D132" s="219" t="s">
        <v>212</v>
      </c>
      <c r="E132" s="220" t="s">
        <v>213</v>
      </c>
      <c r="F132" s="221" t="s">
        <v>214</v>
      </c>
      <c r="G132" s="222" t="s">
        <v>215</v>
      </c>
      <c r="H132" s="223">
        <v>37.85</v>
      </c>
      <c r="I132" s="224"/>
      <c r="J132" s="225">
        <f>ROUND(I132*H132,2)</f>
        <v>0</v>
      </c>
      <c r="K132" s="221" t="s">
        <v>216</v>
      </c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0.26</v>
      </c>
      <c r="T132" s="229">
        <f>S132*H132</f>
        <v>9.841000000000001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94</v>
      </c>
      <c r="AT132" s="230" t="s">
        <v>212</v>
      </c>
      <c r="AU132" s="230" t="s">
        <v>89</v>
      </c>
      <c r="AY132" s="16" t="s">
        <v>210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87</v>
      </c>
      <c r="BK132" s="231">
        <f>ROUND(I132*H132,2)</f>
        <v>0</v>
      </c>
      <c r="BL132" s="16" t="s">
        <v>94</v>
      </c>
      <c r="BM132" s="230" t="s">
        <v>217</v>
      </c>
    </row>
    <row r="133" spans="1:51" s="13" customFormat="1" ht="12">
      <c r="A133" s="13"/>
      <c r="B133" s="232"/>
      <c r="C133" s="233"/>
      <c r="D133" s="234" t="s">
        <v>218</v>
      </c>
      <c r="E133" s="235" t="s">
        <v>108</v>
      </c>
      <c r="F133" s="236" t="s">
        <v>219</v>
      </c>
      <c r="G133" s="233"/>
      <c r="H133" s="237">
        <v>37.85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218</v>
      </c>
      <c r="AU133" s="243" t="s">
        <v>89</v>
      </c>
      <c r="AV133" s="13" t="s">
        <v>89</v>
      </c>
      <c r="AW133" s="13" t="s">
        <v>36</v>
      </c>
      <c r="AX133" s="13" t="s">
        <v>87</v>
      </c>
      <c r="AY133" s="243" t="s">
        <v>210</v>
      </c>
    </row>
    <row r="134" spans="1:65" s="2" customFormat="1" ht="24.15" customHeight="1">
      <c r="A134" s="37"/>
      <c r="B134" s="38"/>
      <c r="C134" s="219" t="s">
        <v>89</v>
      </c>
      <c r="D134" s="219" t="s">
        <v>212</v>
      </c>
      <c r="E134" s="220" t="s">
        <v>220</v>
      </c>
      <c r="F134" s="221" t="s">
        <v>221</v>
      </c>
      <c r="G134" s="222" t="s">
        <v>215</v>
      </c>
      <c r="H134" s="223">
        <v>70.44</v>
      </c>
      <c r="I134" s="224"/>
      <c r="J134" s="225">
        <f>ROUND(I134*H134,2)</f>
        <v>0</v>
      </c>
      <c r="K134" s="221" t="s">
        <v>216</v>
      </c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0.417</v>
      </c>
      <c r="T134" s="229">
        <f>S134*H134</f>
        <v>29.373479999999997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94</v>
      </c>
      <c r="AT134" s="230" t="s">
        <v>212</v>
      </c>
      <c r="AU134" s="230" t="s">
        <v>89</v>
      </c>
      <c r="AY134" s="16" t="s">
        <v>210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87</v>
      </c>
      <c r="BK134" s="231">
        <f>ROUND(I134*H134,2)</f>
        <v>0</v>
      </c>
      <c r="BL134" s="16" t="s">
        <v>94</v>
      </c>
      <c r="BM134" s="230" t="s">
        <v>222</v>
      </c>
    </row>
    <row r="135" spans="1:51" s="13" customFormat="1" ht="12">
      <c r="A135" s="13"/>
      <c r="B135" s="232"/>
      <c r="C135" s="233"/>
      <c r="D135" s="234" t="s">
        <v>218</v>
      </c>
      <c r="E135" s="235" t="s">
        <v>113</v>
      </c>
      <c r="F135" s="236" t="s">
        <v>223</v>
      </c>
      <c r="G135" s="233"/>
      <c r="H135" s="237">
        <v>70.44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218</v>
      </c>
      <c r="AU135" s="243" t="s">
        <v>89</v>
      </c>
      <c r="AV135" s="13" t="s">
        <v>89</v>
      </c>
      <c r="AW135" s="13" t="s">
        <v>36</v>
      </c>
      <c r="AX135" s="13" t="s">
        <v>87</v>
      </c>
      <c r="AY135" s="243" t="s">
        <v>210</v>
      </c>
    </row>
    <row r="136" spans="1:65" s="2" customFormat="1" ht="24.15" customHeight="1">
      <c r="A136" s="37"/>
      <c r="B136" s="38"/>
      <c r="C136" s="219" t="s">
        <v>166</v>
      </c>
      <c r="D136" s="219" t="s">
        <v>212</v>
      </c>
      <c r="E136" s="220" t="s">
        <v>224</v>
      </c>
      <c r="F136" s="221" t="s">
        <v>225</v>
      </c>
      <c r="G136" s="222" t="s">
        <v>215</v>
      </c>
      <c r="H136" s="223">
        <v>37.85</v>
      </c>
      <c r="I136" s="224"/>
      <c r="J136" s="225">
        <f>ROUND(I136*H136,2)</f>
        <v>0</v>
      </c>
      <c r="K136" s="221" t="s">
        <v>216</v>
      </c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0.29</v>
      </c>
      <c r="T136" s="229">
        <f>S136*H136</f>
        <v>10.9765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94</v>
      </c>
      <c r="AT136" s="230" t="s">
        <v>212</v>
      </c>
      <c r="AU136" s="230" t="s">
        <v>89</v>
      </c>
      <c r="AY136" s="16" t="s">
        <v>210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87</v>
      </c>
      <c r="BK136" s="231">
        <f>ROUND(I136*H136,2)</f>
        <v>0</v>
      </c>
      <c r="BL136" s="16" t="s">
        <v>94</v>
      </c>
      <c r="BM136" s="230" t="s">
        <v>226</v>
      </c>
    </row>
    <row r="137" spans="1:51" s="13" customFormat="1" ht="12">
      <c r="A137" s="13"/>
      <c r="B137" s="232"/>
      <c r="C137" s="233"/>
      <c r="D137" s="234" t="s">
        <v>218</v>
      </c>
      <c r="E137" s="235" t="s">
        <v>1</v>
      </c>
      <c r="F137" s="236" t="s">
        <v>108</v>
      </c>
      <c r="G137" s="233"/>
      <c r="H137" s="237">
        <v>37.85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218</v>
      </c>
      <c r="AU137" s="243" t="s">
        <v>89</v>
      </c>
      <c r="AV137" s="13" t="s">
        <v>89</v>
      </c>
      <c r="AW137" s="13" t="s">
        <v>36</v>
      </c>
      <c r="AX137" s="13" t="s">
        <v>87</v>
      </c>
      <c r="AY137" s="243" t="s">
        <v>210</v>
      </c>
    </row>
    <row r="138" spans="1:65" s="2" customFormat="1" ht="24.15" customHeight="1">
      <c r="A138" s="37"/>
      <c r="B138" s="38"/>
      <c r="C138" s="219" t="s">
        <v>94</v>
      </c>
      <c r="D138" s="219" t="s">
        <v>212</v>
      </c>
      <c r="E138" s="220" t="s">
        <v>227</v>
      </c>
      <c r="F138" s="221" t="s">
        <v>228</v>
      </c>
      <c r="G138" s="222" t="s">
        <v>215</v>
      </c>
      <c r="H138" s="223">
        <v>24.19</v>
      </c>
      <c r="I138" s="224"/>
      <c r="J138" s="225">
        <f>ROUND(I138*H138,2)</f>
        <v>0</v>
      </c>
      <c r="K138" s="221" t="s">
        <v>216</v>
      </c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0.44</v>
      </c>
      <c r="T138" s="229">
        <f>S138*H138</f>
        <v>10.643600000000001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94</v>
      </c>
      <c r="AT138" s="230" t="s">
        <v>212</v>
      </c>
      <c r="AU138" s="230" t="s">
        <v>89</v>
      </c>
      <c r="AY138" s="16" t="s">
        <v>210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87</v>
      </c>
      <c r="BK138" s="231">
        <f>ROUND(I138*H138,2)</f>
        <v>0</v>
      </c>
      <c r="BL138" s="16" t="s">
        <v>94</v>
      </c>
      <c r="BM138" s="230" t="s">
        <v>229</v>
      </c>
    </row>
    <row r="139" spans="1:51" s="13" customFormat="1" ht="12">
      <c r="A139" s="13"/>
      <c r="B139" s="232"/>
      <c r="C139" s="233"/>
      <c r="D139" s="234" t="s">
        <v>218</v>
      </c>
      <c r="E139" s="235" t="s">
        <v>1</v>
      </c>
      <c r="F139" s="236" t="s">
        <v>111</v>
      </c>
      <c r="G139" s="233"/>
      <c r="H139" s="237">
        <v>24.19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218</v>
      </c>
      <c r="AU139" s="243" t="s">
        <v>89</v>
      </c>
      <c r="AV139" s="13" t="s">
        <v>89</v>
      </c>
      <c r="AW139" s="13" t="s">
        <v>36</v>
      </c>
      <c r="AX139" s="13" t="s">
        <v>87</v>
      </c>
      <c r="AY139" s="243" t="s">
        <v>210</v>
      </c>
    </row>
    <row r="140" spans="1:65" s="2" customFormat="1" ht="24.15" customHeight="1">
      <c r="A140" s="37"/>
      <c r="B140" s="38"/>
      <c r="C140" s="219" t="s">
        <v>131</v>
      </c>
      <c r="D140" s="219" t="s">
        <v>212</v>
      </c>
      <c r="E140" s="220" t="s">
        <v>230</v>
      </c>
      <c r="F140" s="221" t="s">
        <v>231</v>
      </c>
      <c r="G140" s="222" t="s">
        <v>215</v>
      </c>
      <c r="H140" s="223">
        <v>24.19</v>
      </c>
      <c r="I140" s="224"/>
      <c r="J140" s="225">
        <f>ROUND(I140*H140,2)</f>
        <v>0</v>
      </c>
      <c r="K140" s="221" t="s">
        <v>216</v>
      </c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0.45</v>
      </c>
      <c r="T140" s="229">
        <f>S140*H140</f>
        <v>10.8855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94</v>
      </c>
      <c r="AT140" s="230" t="s">
        <v>212</v>
      </c>
      <c r="AU140" s="230" t="s">
        <v>89</v>
      </c>
      <c r="AY140" s="16" t="s">
        <v>210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87</v>
      </c>
      <c r="BK140" s="231">
        <f>ROUND(I140*H140,2)</f>
        <v>0</v>
      </c>
      <c r="BL140" s="16" t="s">
        <v>94</v>
      </c>
      <c r="BM140" s="230" t="s">
        <v>232</v>
      </c>
    </row>
    <row r="141" spans="1:51" s="13" customFormat="1" ht="12">
      <c r="A141" s="13"/>
      <c r="B141" s="232"/>
      <c r="C141" s="233"/>
      <c r="D141" s="234" t="s">
        <v>218</v>
      </c>
      <c r="E141" s="235" t="s">
        <v>1</v>
      </c>
      <c r="F141" s="236" t="s">
        <v>233</v>
      </c>
      <c r="G141" s="233"/>
      <c r="H141" s="237">
        <v>12.19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218</v>
      </c>
      <c r="AU141" s="243" t="s">
        <v>89</v>
      </c>
      <c r="AV141" s="13" t="s">
        <v>89</v>
      </c>
      <c r="AW141" s="13" t="s">
        <v>36</v>
      </c>
      <c r="AX141" s="13" t="s">
        <v>79</v>
      </c>
      <c r="AY141" s="243" t="s">
        <v>210</v>
      </c>
    </row>
    <row r="142" spans="1:51" s="13" customFormat="1" ht="12">
      <c r="A142" s="13"/>
      <c r="B142" s="232"/>
      <c r="C142" s="233"/>
      <c r="D142" s="234" t="s">
        <v>218</v>
      </c>
      <c r="E142" s="235" t="s">
        <v>1</v>
      </c>
      <c r="F142" s="236" t="s">
        <v>234</v>
      </c>
      <c r="G142" s="233"/>
      <c r="H142" s="237">
        <v>12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218</v>
      </c>
      <c r="AU142" s="243" t="s">
        <v>89</v>
      </c>
      <c r="AV142" s="13" t="s">
        <v>89</v>
      </c>
      <c r="AW142" s="13" t="s">
        <v>36</v>
      </c>
      <c r="AX142" s="13" t="s">
        <v>79</v>
      </c>
      <c r="AY142" s="243" t="s">
        <v>210</v>
      </c>
    </row>
    <row r="143" spans="1:51" s="14" customFormat="1" ht="12">
      <c r="A143" s="14"/>
      <c r="B143" s="244"/>
      <c r="C143" s="245"/>
      <c r="D143" s="234" t="s">
        <v>218</v>
      </c>
      <c r="E143" s="246" t="s">
        <v>111</v>
      </c>
      <c r="F143" s="247" t="s">
        <v>235</v>
      </c>
      <c r="G143" s="245"/>
      <c r="H143" s="248">
        <v>24.19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218</v>
      </c>
      <c r="AU143" s="254" t="s">
        <v>89</v>
      </c>
      <c r="AV143" s="14" t="s">
        <v>94</v>
      </c>
      <c r="AW143" s="14" t="s">
        <v>36</v>
      </c>
      <c r="AX143" s="14" t="s">
        <v>87</v>
      </c>
      <c r="AY143" s="254" t="s">
        <v>210</v>
      </c>
    </row>
    <row r="144" spans="1:65" s="2" customFormat="1" ht="16.5" customHeight="1">
      <c r="A144" s="37"/>
      <c r="B144" s="38"/>
      <c r="C144" s="219" t="s">
        <v>96</v>
      </c>
      <c r="D144" s="219" t="s">
        <v>212</v>
      </c>
      <c r="E144" s="220" t="s">
        <v>236</v>
      </c>
      <c r="F144" s="221" t="s">
        <v>237</v>
      </c>
      <c r="G144" s="222" t="s">
        <v>238</v>
      </c>
      <c r="H144" s="223">
        <v>180.224</v>
      </c>
      <c r="I144" s="224"/>
      <c r="J144" s="225">
        <f>ROUND(I144*H144,2)</f>
        <v>0</v>
      </c>
      <c r="K144" s="221" t="s">
        <v>216</v>
      </c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0.205</v>
      </c>
      <c r="T144" s="229">
        <f>S144*H144</f>
        <v>36.945919999999994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94</v>
      </c>
      <c r="AT144" s="230" t="s">
        <v>212</v>
      </c>
      <c r="AU144" s="230" t="s">
        <v>89</v>
      </c>
      <c r="AY144" s="16" t="s">
        <v>210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87</v>
      </c>
      <c r="BK144" s="231">
        <f>ROUND(I144*H144,2)</f>
        <v>0</v>
      </c>
      <c r="BL144" s="16" t="s">
        <v>94</v>
      </c>
      <c r="BM144" s="230" t="s">
        <v>239</v>
      </c>
    </row>
    <row r="145" spans="1:51" s="13" customFormat="1" ht="12">
      <c r="A145" s="13"/>
      <c r="B145" s="232"/>
      <c r="C145" s="233"/>
      <c r="D145" s="234" t="s">
        <v>218</v>
      </c>
      <c r="E145" s="235" t="s">
        <v>1</v>
      </c>
      <c r="F145" s="236" t="s">
        <v>240</v>
      </c>
      <c r="G145" s="233"/>
      <c r="H145" s="237">
        <v>44.68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218</v>
      </c>
      <c r="AU145" s="243" t="s">
        <v>89</v>
      </c>
      <c r="AV145" s="13" t="s">
        <v>89</v>
      </c>
      <c r="AW145" s="13" t="s">
        <v>36</v>
      </c>
      <c r="AX145" s="13" t="s">
        <v>79</v>
      </c>
      <c r="AY145" s="243" t="s">
        <v>210</v>
      </c>
    </row>
    <row r="146" spans="1:51" s="13" customFormat="1" ht="12">
      <c r="A146" s="13"/>
      <c r="B146" s="232"/>
      <c r="C146" s="233"/>
      <c r="D146" s="234" t="s">
        <v>218</v>
      </c>
      <c r="E146" s="235" t="s">
        <v>1</v>
      </c>
      <c r="F146" s="236" t="s">
        <v>241</v>
      </c>
      <c r="G146" s="233"/>
      <c r="H146" s="237">
        <v>135.544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218</v>
      </c>
      <c r="AU146" s="243" t="s">
        <v>89</v>
      </c>
      <c r="AV146" s="13" t="s">
        <v>89</v>
      </c>
      <c r="AW146" s="13" t="s">
        <v>36</v>
      </c>
      <c r="AX146" s="13" t="s">
        <v>79</v>
      </c>
      <c r="AY146" s="243" t="s">
        <v>210</v>
      </c>
    </row>
    <row r="147" spans="1:51" s="14" customFormat="1" ht="12">
      <c r="A147" s="14"/>
      <c r="B147" s="244"/>
      <c r="C147" s="245"/>
      <c r="D147" s="234" t="s">
        <v>218</v>
      </c>
      <c r="E147" s="246" t="s">
        <v>1</v>
      </c>
      <c r="F147" s="247" t="s">
        <v>235</v>
      </c>
      <c r="G147" s="245"/>
      <c r="H147" s="248">
        <v>180.224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218</v>
      </c>
      <c r="AU147" s="254" t="s">
        <v>89</v>
      </c>
      <c r="AV147" s="14" t="s">
        <v>94</v>
      </c>
      <c r="AW147" s="14" t="s">
        <v>36</v>
      </c>
      <c r="AX147" s="14" t="s">
        <v>87</v>
      </c>
      <c r="AY147" s="254" t="s">
        <v>210</v>
      </c>
    </row>
    <row r="148" spans="1:65" s="2" customFormat="1" ht="16.5" customHeight="1">
      <c r="A148" s="37"/>
      <c r="B148" s="38"/>
      <c r="C148" s="219" t="s">
        <v>242</v>
      </c>
      <c r="D148" s="219" t="s">
        <v>212</v>
      </c>
      <c r="E148" s="220" t="s">
        <v>243</v>
      </c>
      <c r="F148" s="221" t="s">
        <v>244</v>
      </c>
      <c r="G148" s="222" t="s">
        <v>238</v>
      </c>
      <c r="H148" s="223">
        <v>23.24</v>
      </c>
      <c r="I148" s="224"/>
      <c r="J148" s="225">
        <f>ROUND(I148*H148,2)</f>
        <v>0</v>
      </c>
      <c r="K148" s="221" t="s">
        <v>216</v>
      </c>
      <c r="L148" s="43"/>
      <c r="M148" s="226" t="s">
        <v>1</v>
      </c>
      <c r="N148" s="227" t="s">
        <v>44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0.04</v>
      </c>
      <c r="T148" s="229">
        <f>S148*H148</f>
        <v>0.9296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94</v>
      </c>
      <c r="AT148" s="230" t="s">
        <v>212</v>
      </c>
      <c r="AU148" s="230" t="s">
        <v>89</v>
      </c>
      <c r="AY148" s="16" t="s">
        <v>210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87</v>
      </c>
      <c r="BK148" s="231">
        <f>ROUND(I148*H148,2)</f>
        <v>0</v>
      </c>
      <c r="BL148" s="16" t="s">
        <v>94</v>
      </c>
      <c r="BM148" s="230" t="s">
        <v>245</v>
      </c>
    </row>
    <row r="149" spans="1:51" s="13" customFormat="1" ht="12">
      <c r="A149" s="13"/>
      <c r="B149" s="232"/>
      <c r="C149" s="233"/>
      <c r="D149" s="234" t="s">
        <v>218</v>
      </c>
      <c r="E149" s="235" t="s">
        <v>1</v>
      </c>
      <c r="F149" s="236" t="s">
        <v>246</v>
      </c>
      <c r="G149" s="233"/>
      <c r="H149" s="237">
        <v>23.24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218</v>
      </c>
      <c r="AU149" s="243" t="s">
        <v>89</v>
      </c>
      <c r="AV149" s="13" t="s">
        <v>89</v>
      </c>
      <c r="AW149" s="13" t="s">
        <v>36</v>
      </c>
      <c r="AX149" s="13" t="s">
        <v>87</v>
      </c>
      <c r="AY149" s="243" t="s">
        <v>210</v>
      </c>
    </row>
    <row r="150" spans="1:65" s="2" customFormat="1" ht="37.8" customHeight="1">
      <c r="A150" s="37"/>
      <c r="B150" s="38"/>
      <c r="C150" s="219" t="s">
        <v>247</v>
      </c>
      <c r="D150" s="219" t="s">
        <v>212</v>
      </c>
      <c r="E150" s="220" t="s">
        <v>248</v>
      </c>
      <c r="F150" s="221" t="s">
        <v>249</v>
      </c>
      <c r="G150" s="222" t="s">
        <v>250</v>
      </c>
      <c r="H150" s="223">
        <v>24.645</v>
      </c>
      <c r="I150" s="224"/>
      <c r="J150" s="225">
        <f>ROUND(I150*H150,2)</f>
        <v>0</v>
      </c>
      <c r="K150" s="221" t="s">
        <v>216</v>
      </c>
      <c r="L150" s="43"/>
      <c r="M150" s="226" t="s">
        <v>1</v>
      </c>
      <c r="N150" s="227" t="s">
        <v>44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94</v>
      </c>
      <c r="AT150" s="230" t="s">
        <v>212</v>
      </c>
      <c r="AU150" s="230" t="s">
        <v>89</v>
      </c>
      <c r="AY150" s="16" t="s">
        <v>210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87</v>
      </c>
      <c r="BK150" s="231">
        <f>ROUND(I150*H150,2)</f>
        <v>0</v>
      </c>
      <c r="BL150" s="16" t="s">
        <v>94</v>
      </c>
      <c r="BM150" s="230" t="s">
        <v>251</v>
      </c>
    </row>
    <row r="151" spans="1:51" s="13" customFormat="1" ht="12">
      <c r="A151" s="13"/>
      <c r="B151" s="232"/>
      <c r="C151" s="233"/>
      <c r="D151" s="234" t="s">
        <v>218</v>
      </c>
      <c r="E151" s="235" t="s">
        <v>252</v>
      </c>
      <c r="F151" s="236" t="s">
        <v>253</v>
      </c>
      <c r="G151" s="233"/>
      <c r="H151" s="237">
        <v>2.28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218</v>
      </c>
      <c r="AU151" s="243" t="s">
        <v>89</v>
      </c>
      <c r="AV151" s="13" t="s">
        <v>89</v>
      </c>
      <c r="AW151" s="13" t="s">
        <v>36</v>
      </c>
      <c r="AX151" s="13" t="s">
        <v>79</v>
      </c>
      <c r="AY151" s="243" t="s">
        <v>210</v>
      </c>
    </row>
    <row r="152" spans="1:51" s="13" customFormat="1" ht="12">
      <c r="A152" s="13"/>
      <c r="B152" s="232"/>
      <c r="C152" s="233"/>
      <c r="D152" s="234" t="s">
        <v>218</v>
      </c>
      <c r="E152" s="235" t="s">
        <v>254</v>
      </c>
      <c r="F152" s="236" t="s">
        <v>255</v>
      </c>
      <c r="G152" s="233"/>
      <c r="H152" s="237">
        <v>22.365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218</v>
      </c>
      <c r="AU152" s="243" t="s">
        <v>89</v>
      </c>
      <c r="AV152" s="13" t="s">
        <v>89</v>
      </c>
      <c r="AW152" s="13" t="s">
        <v>36</v>
      </c>
      <c r="AX152" s="13" t="s">
        <v>79</v>
      </c>
      <c r="AY152" s="243" t="s">
        <v>210</v>
      </c>
    </row>
    <row r="153" spans="1:51" s="14" customFormat="1" ht="12">
      <c r="A153" s="14"/>
      <c r="B153" s="244"/>
      <c r="C153" s="245"/>
      <c r="D153" s="234" t="s">
        <v>218</v>
      </c>
      <c r="E153" s="246" t="s">
        <v>256</v>
      </c>
      <c r="F153" s="247" t="s">
        <v>235</v>
      </c>
      <c r="G153" s="245"/>
      <c r="H153" s="248">
        <v>24.645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218</v>
      </c>
      <c r="AU153" s="254" t="s">
        <v>89</v>
      </c>
      <c r="AV153" s="14" t="s">
        <v>94</v>
      </c>
      <c r="AW153" s="14" t="s">
        <v>36</v>
      </c>
      <c r="AX153" s="14" t="s">
        <v>87</v>
      </c>
      <c r="AY153" s="254" t="s">
        <v>210</v>
      </c>
    </row>
    <row r="154" spans="1:65" s="2" customFormat="1" ht="33" customHeight="1">
      <c r="A154" s="37"/>
      <c r="B154" s="38"/>
      <c r="C154" s="219" t="s">
        <v>257</v>
      </c>
      <c r="D154" s="219" t="s">
        <v>212</v>
      </c>
      <c r="E154" s="220" t="s">
        <v>258</v>
      </c>
      <c r="F154" s="221" t="s">
        <v>259</v>
      </c>
      <c r="G154" s="222" t="s">
        <v>250</v>
      </c>
      <c r="H154" s="223">
        <v>79.664</v>
      </c>
      <c r="I154" s="224"/>
      <c r="J154" s="225">
        <f>ROUND(I154*H154,2)</f>
        <v>0</v>
      </c>
      <c r="K154" s="221" t="s">
        <v>216</v>
      </c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94</v>
      </c>
      <c r="AT154" s="230" t="s">
        <v>212</v>
      </c>
      <c r="AU154" s="230" t="s">
        <v>89</v>
      </c>
      <c r="AY154" s="16" t="s">
        <v>210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87</v>
      </c>
      <c r="BK154" s="231">
        <f>ROUND(I154*H154,2)</f>
        <v>0</v>
      </c>
      <c r="BL154" s="16" t="s">
        <v>94</v>
      </c>
      <c r="BM154" s="230" t="s">
        <v>260</v>
      </c>
    </row>
    <row r="155" spans="1:51" s="13" customFormat="1" ht="12">
      <c r="A155" s="13"/>
      <c r="B155" s="232"/>
      <c r="C155" s="233"/>
      <c r="D155" s="234" t="s">
        <v>218</v>
      </c>
      <c r="E155" s="235" t="s">
        <v>1</v>
      </c>
      <c r="F155" s="236" t="s">
        <v>261</v>
      </c>
      <c r="G155" s="233"/>
      <c r="H155" s="237">
        <v>79.664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218</v>
      </c>
      <c r="AU155" s="243" t="s">
        <v>89</v>
      </c>
      <c r="AV155" s="13" t="s">
        <v>89</v>
      </c>
      <c r="AW155" s="13" t="s">
        <v>36</v>
      </c>
      <c r="AX155" s="13" t="s">
        <v>87</v>
      </c>
      <c r="AY155" s="243" t="s">
        <v>210</v>
      </c>
    </row>
    <row r="156" spans="1:65" s="2" customFormat="1" ht="24.15" customHeight="1">
      <c r="A156" s="37"/>
      <c r="B156" s="38"/>
      <c r="C156" s="219" t="s">
        <v>172</v>
      </c>
      <c r="D156" s="219" t="s">
        <v>212</v>
      </c>
      <c r="E156" s="220" t="s">
        <v>262</v>
      </c>
      <c r="F156" s="221" t="s">
        <v>263</v>
      </c>
      <c r="G156" s="222" t="s">
        <v>250</v>
      </c>
      <c r="H156" s="223">
        <v>79.664</v>
      </c>
      <c r="I156" s="224"/>
      <c r="J156" s="225">
        <f>ROUND(I156*H156,2)</f>
        <v>0</v>
      </c>
      <c r="K156" s="221" t="s">
        <v>216</v>
      </c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94</v>
      </c>
      <c r="AT156" s="230" t="s">
        <v>212</v>
      </c>
      <c r="AU156" s="230" t="s">
        <v>89</v>
      </c>
      <c r="AY156" s="16" t="s">
        <v>210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87</v>
      </c>
      <c r="BK156" s="231">
        <f>ROUND(I156*H156,2)</f>
        <v>0</v>
      </c>
      <c r="BL156" s="16" t="s">
        <v>94</v>
      </c>
      <c r="BM156" s="230" t="s">
        <v>264</v>
      </c>
    </row>
    <row r="157" spans="1:51" s="13" customFormat="1" ht="12">
      <c r="A157" s="13"/>
      <c r="B157" s="232"/>
      <c r="C157" s="233"/>
      <c r="D157" s="234" t="s">
        <v>218</v>
      </c>
      <c r="E157" s="235" t="s">
        <v>1</v>
      </c>
      <c r="F157" s="236" t="s">
        <v>261</v>
      </c>
      <c r="G157" s="233"/>
      <c r="H157" s="237">
        <v>79.664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218</v>
      </c>
      <c r="AU157" s="243" t="s">
        <v>89</v>
      </c>
      <c r="AV157" s="13" t="s">
        <v>89</v>
      </c>
      <c r="AW157" s="13" t="s">
        <v>36</v>
      </c>
      <c r="AX157" s="13" t="s">
        <v>87</v>
      </c>
      <c r="AY157" s="243" t="s">
        <v>210</v>
      </c>
    </row>
    <row r="158" spans="1:65" s="2" customFormat="1" ht="24.15" customHeight="1">
      <c r="A158" s="37"/>
      <c r="B158" s="38"/>
      <c r="C158" s="219" t="s">
        <v>265</v>
      </c>
      <c r="D158" s="219" t="s">
        <v>212</v>
      </c>
      <c r="E158" s="220" t="s">
        <v>266</v>
      </c>
      <c r="F158" s="221" t="s">
        <v>267</v>
      </c>
      <c r="G158" s="222" t="s">
        <v>250</v>
      </c>
      <c r="H158" s="223">
        <v>39.832</v>
      </c>
      <c r="I158" s="224"/>
      <c r="J158" s="225">
        <f>ROUND(I158*H158,2)</f>
        <v>0</v>
      </c>
      <c r="K158" s="221" t="s">
        <v>216</v>
      </c>
      <c r="L158" s="43"/>
      <c r="M158" s="226" t="s">
        <v>1</v>
      </c>
      <c r="N158" s="227" t="s">
        <v>44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94</v>
      </c>
      <c r="AT158" s="230" t="s">
        <v>212</v>
      </c>
      <c r="AU158" s="230" t="s">
        <v>89</v>
      </c>
      <c r="AY158" s="16" t="s">
        <v>210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87</v>
      </c>
      <c r="BK158" s="231">
        <f>ROUND(I158*H158,2)</f>
        <v>0</v>
      </c>
      <c r="BL158" s="16" t="s">
        <v>94</v>
      </c>
      <c r="BM158" s="230" t="s">
        <v>268</v>
      </c>
    </row>
    <row r="159" spans="1:51" s="13" customFormat="1" ht="12">
      <c r="A159" s="13"/>
      <c r="B159" s="232"/>
      <c r="C159" s="233"/>
      <c r="D159" s="234" t="s">
        <v>218</v>
      </c>
      <c r="E159" s="235" t="s">
        <v>173</v>
      </c>
      <c r="F159" s="236" t="s">
        <v>269</v>
      </c>
      <c r="G159" s="233"/>
      <c r="H159" s="237">
        <v>39.832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218</v>
      </c>
      <c r="AU159" s="243" t="s">
        <v>89</v>
      </c>
      <c r="AV159" s="13" t="s">
        <v>89</v>
      </c>
      <c r="AW159" s="13" t="s">
        <v>36</v>
      </c>
      <c r="AX159" s="13" t="s">
        <v>87</v>
      </c>
      <c r="AY159" s="243" t="s">
        <v>210</v>
      </c>
    </row>
    <row r="160" spans="1:65" s="2" customFormat="1" ht="33" customHeight="1">
      <c r="A160" s="37"/>
      <c r="B160" s="38"/>
      <c r="C160" s="219" t="s">
        <v>106</v>
      </c>
      <c r="D160" s="219" t="s">
        <v>212</v>
      </c>
      <c r="E160" s="220" t="s">
        <v>270</v>
      </c>
      <c r="F160" s="221" t="s">
        <v>271</v>
      </c>
      <c r="G160" s="222" t="s">
        <v>215</v>
      </c>
      <c r="H160" s="223">
        <v>73.999</v>
      </c>
      <c r="I160" s="224"/>
      <c r="J160" s="225">
        <f>ROUND(I160*H160,2)</f>
        <v>0</v>
      </c>
      <c r="K160" s="221" t="s">
        <v>216</v>
      </c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94</v>
      </c>
      <c r="AT160" s="230" t="s">
        <v>212</v>
      </c>
      <c r="AU160" s="230" t="s">
        <v>89</v>
      </c>
      <c r="AY160" s="16" t="s">
        <v>210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87</v>
      </c>
      <c r="BK160" s="231">
        <f>ROUND(I160*H160,2)</f>
        <v>0</v>
      </c>
      <c r="BL160" s="16" t="s">
        <v>94</v>
      </c>
      <c r="BM160" s="230" t="s">
        <v>272</v>
      </c>
    </row>
    <row r="161" spans="1:51" s="13" customFormat="1" ht="12">
      <c r="A161" s="13"/>
      <c r="B161" s="232"/>
      <c r="C161" s="233"/>
      <c r="D161" s="234" t="s">
        <v>218</v>
      </c>
      <c r="E161" s="235" t="s">
        <v>1</v>
      </c>
      <c r="F161" s="236" t="s">
        <v>163</v>
      </c>
      <c r="G161" s="233"/>
      <c r="H161" s="237">
        <v>73.999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218</v>
      </c>
      <c r="AU161" s="243" t="s">
        <v>89</v>
      </c>
      <c r="AV161" s="13" t="s">
        <v>89</v>
      </c>
      <c r="AW161" s="13" t="s">
        <v>36</v>
      </c>
      <c r="AX161" s="13" t="s">
        <v>87</v>
      </c>
      <c r="AY161" s="243" t="s">
        <v>210</v>
      </c>
    </row>
    <row r="162" spans="1:65" s="2" customFormat="1" ht="24.15" customHeight="1">
      <c r="A162" s="37"/>
      <c r="B162" s="38"/>
      <c r="C162" s="219" t="s">
        <v>273</v>
      </c>
      <c r="D162" s="219" t="s">
        <v>212</v>
      </c>
      <c r="E162" s="220" t="s">
        <v>274</v>
      </c>
      <c r="F162" s="221" t="s">
        <v>275</v>
      </c>
      <c r="G162" s="222" t="s">
        <v>215</v>
      </c>
      <c r="H162" s="223">
        <v>81.498</v>
      </c>
      <c r="I162" s="224"/>
      <c r="J162" s="225">
        <f>ROUND(I162*H162,2)</f>
        <v>0</v>
      </c>
      <c r="K162" s="221" t="s">
        <v>216</v>
      </c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94</v>
      </c>
      <c r="AT162" s="230" t="s">
        <v>212</v>
      </c>
      <c r="AU162" s="230" t="s">
        <v>89</v>
      </c>
      <c r="AY162" s="16" t="s">
        <v>210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87</v>
      </c>
      <c r="BK162" s="231">
        <f>ROUND(I162*H162,2)</f>
        <v>0</v>
      </c>
      <c r="BL162" s="16" t="s">
        <v>94</v>
      </c>
      <c r="BM162" s="230" t="s">
        <v>276</v>
      </c>
    </row>
    <row r="163" spans="1:51" s="13" customFormat="1" ht="12">
      <c r="A163" s="13"/>
      <c r="B163" s="232"/>
      <c r="C163" s="233"/>
      <c r="D163" s="234" t="s">
        <v>218</v>
      </c>
      <c r="E163" s="235" t="s">
        <v>163</v>
      </c>
      <c r="F163" s="236" t="s">
        <v>277</v>
      </c>
      <c r="G163" s="233"/>
      <c r="H163" s="237">
        <v>73.999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218</v>
      </c>
      <c r="AU163" s="243" t="s">
        <v>89</v>
      </c>
      <c r="AV163" s="13" t="s">
        <v>89</v>
      </c>
      <c r="AW163" s="13" t="s">
        <v>36</v>
      </c>
      <c r="AX163" s="13" t="s">
        <v>79</v>
      </c>
      <c r="AY163" s="243" t="s">
        <v>210</v>
      </c>
    </row>
    <row r="164" spans="1:51" s="13" customFormat="1" ht="12">
      <c r="A164" s="13"/>
      <c r="B164" s="232"/>
      <c r="C164" s="233"/>
      <c r="D164" s="234" t="s">
        <v>218</v>
      </c>
      <c r="E164" s="235" t="s">
        <v>278</v>
      </c>
      <c r="F164" s="236" t="s">
        <v>279</v>
      </c>
      <c r="G164" s="233"/>
      <c r="H164" s="237">
        <v>7.499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218</v>
      </c>
      <c r="AU164" s="243" t="s">
        <v>89</v>
      </c>
      <c r="AV164" s="13" t="s">
        <v>89</v>
      </c>
      <c r="AW164" s="13" t="s">
        <v>36</v>
      </c>
      <c r="AX164" s="13" t="s">
        <v>79</v>
      </c>
      <c r="AY164" s="243" t="s">
        <v>210</v>
      </c>
    </row>
    <row r="165" spans="1:51" s="14" customFormat="1" ht="12">
      <c r="A165" s="14"/>
      <c r="B165" s="244"/>
      <c r="C165" s="245"/>
      <c r="D165" s="234" t="s">
        <v>218</v>
      </c>
      <c r="E165" s="246" t="s">
        <v>161</v>
      </c>
      <c r="F165" s="247" t="s">
        <v>235</v>
      </c>
      <c r="G165" s="245"/>
      <c r="H165" s="248">
        <v>81.498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218</v>
      </c>
      <c r="AU165" s="254" t="s">
        <v>89</v>
      </c>
      <c r="AV165" s="14" t="s">
        <v>94</v>
      </c>
      <c r="AW165" s="14" t="s">
        <v>36</v>
      </c>
      <c r="AX165" s="14" t="s">
        <v>87</v>
      </c>
      <c r="AY165" s="254" t="s">
        <v>210</v>
      </c>
    </row>
    <row r="166" spans="1:65" s="2" customFormat="1" ht="16.5" customHeight="1">
      <c r="A166" s="37"/>
      <c r="B166" s="38"/>
      <c r="C166" s="255" t="s">
        <v>280</v>
      </c>
      <c r="D166" s="255" t="s">
        <v>281</v>
      </c>
      <c r="E166" s="256" t="s">
        <v>282</v>
      </c>
      <c r="F166" s="257" t="s">
        <v>283</v>
      </c>
      <c r="G166" s="258" t="s">
        <v>284</v>
      </c>
      <c r="H166" s="259">
        <v>0.037</v>
      </c>
      <c r="I166" s="260"/>
      <c r="J166" s="261">
        <f>ROUND(I166*H166,2)</f>
        <v>0</v>
      </c>
      <c r="K166" s="257" t="s">
        <v>216</v>
      </c>
      <c r="L166" s="262"/>
      <c r="M166" s="263" t="s">
        <v>1</v>
      </c>
      <c r="N166" s="264" t="s">
        <v>44</v>
      </c>
      <c r="O166" s="90"/>
      <c r="P166" s="228">
        <f>O166*H166</f>
        <v>0</v>
      </c>
      <c r="Q166" s="228">
        <v>0.001</v>
      </c>
      <c r="R166" s="228">
        <f>Q166*H166</f>
        <v>3.7E-05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247</v>
      </c>
      <c r="AT166" s="230" t="s">
        <v>281</v>
      </c>
      <c r="AU166" s="230" t="s">
        <v>89</v>
      </c>
      <c r="AY166" s="16" t="s">
        <v>210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87</v>
      </c>
      <c r="BK166" s="231">
        <f>ROUND(I166*H166,2)</f>
        <v>0</v>
      </c>
      <c r="BL166" s="16" t="s">
        <v>94</v>
      </c>
      <c r="BM166" s="230" t="s">
        <v>285</v>
      </c>
    </row>
    <row r="167" spans="1:51" s="13" customFormat="1" ht="12">
      <c r="A167" s="13"/>
      <c r="B167" s="232"/>
      <c r="C167" s="233"/>
      <c r="D167" s="234" t="s">
        <v>218</v>
      </c>
      <c r="E167" s="235" t="s">
        <v>1</v>
      </c>
      <c r="F167" s="236" t="s">
        <v>286</v>
      </c>
      <c r="G167" s="233"/>
      <c r="H167" s="237">
        <v>2.445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218</v>
      </c>
      <c r="AU167" s="243" t="s">
        <v>89</v>
      </c>
      <c r="AV167" s="13" t="s">
        <v>89</v>
      </c>
      <c r="AW167" s="13" t="s">
        <v>36</v>
      </c>
      <c r="AX167" s="13" t="s">
        <v>87</v>
      </c>
      <c r="AY167" s="243" t="s">
        <v>210</v>
      </c>
    </row>
    <row r="168" spans="1:51" s="13" customFormat="1" ht="12">
      <c r="A168" s="13"/>
      <c r="B168" s="232"/>
      <c r="C168" s="233"/>
      <c r="D168" s="234" t="s">
        <v>218</v>
      </c>
      <c r="E168" s="233"/>
      <c r="F168" s="236" t="s">
        <v>287</v>
      </c>
      <c r="G168" s="233"/>
      <c r="H168" s="237">
        <v>0.037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218</v>
      </c>
      <c r="AU168" s="243" t="s">
        <v>89</v>
      </c>
      <c r="AV168" s="13" t="s">
        <v>89</v>
      </c>
      <c r="AW168" s="13" t="s">
        <v>4</v>
      </c>
      <c r="AX168" s="13" t="s">
        <v>87</v>
      </c>
      <c r="AY168" s="243" t="s">
        <v>210</v>
      </c>
    </row>
    <row r="169" spans="1:65" s="2" customFormat="1" ht="24.15" customHeight="1">
      <c r="A169" s="37"/>
      <c r="B169" s="38"/>
      <c r="C169" s="219" t="s">
        <v>8</v>
      </c>
      <c r="D169" s="219" t="s">
        <v>212</v>
      </c>
      <c r="E169" s="220" t="s">
        <v>288</v>
      </c>
      <c r="F169" s="221" t="s">
        <v>289</v>
      </c>
      <c r="G169" s="222" t="s">
        <v>215</v>
      </c>
      <c r="H169" s="223">
        <v>116.752</v>
      </c>
      <c r="I169" s="224"/>
      <c r="J169" s="225">
        <f>ROUND(I169*H169,2)</f>
        <v>0</v>
      </c>
      <c r="K169" s="221" t="s">
        <v>216</v>
      </c>
      <c r="L169" s="43"/>
      <c r="M169" s="226" t="s">
        <v>1</v>
      </c>
      <c r="N169" s="227" t="s">
        <v>44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94</v>
      </c>
      <c r="AT169" s="230" t="s">
        <v>212</v>
      </c>
      <c r="AU169" s="230" t="s">
        <v>89</v>
      </c>
      <c r="AY169" s="16" t="s">
        <v>210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87</v>
      </c>
      <c r="BK169" s="231">
        <f>ROUND(I169*H169,2)</f>
        <v>0</v>
      </c>
      <c r="BL169" s="16" t="s">
        <v>94</v>
      </c>
      <c r="BM169" s="230" t="s">
        <v>290</v>
      </c>
    </row>
    <row r="170" spans="1:51" s="13" customFormat="1" ht="12">
      <c r="A170" s="13"/>
      <c r="B170" s="232"/>
      <c r="C170" s="233"/>
      <c r="D170" s="234" t="s">
        <v>218</v>
      </c>
      <c r="E170" s="235" t="s">
        <v>1</v>
      </c>
      <c r="F170" s="236" t="s">
        <v>291</v>
      </c>
      <c r="G170" s="233"/>
      <c r="H170" s="237">
        <v>116.752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218</v>
      </c>
      <c r="AU170" s="243" t="s">
        <v>89</v>
      </c>
      <c r="AV170" s="13" t="s">
        <v>89</v>
      </c>
      <c r="AW170" s="13" t="s">
        <v>36</v>
      </c>
      <c r="AX170" s="13" t="s">
        <v>87</v>
      </c>
      <c r="AY170" s="243" t="s">
        <v>210</v>
      </c>
    </row>
    <row r="171" spans="1:65" s="2" customFormat="1" ht="33" customHeight="1">
      <c r="A171" s="37"/>
      <c r="B171" s="38"/>
      <c r="C171" s="219" t="s">
        <v>292</v>
      </c>
      <c r="D171" s="219" t="s">
        <v>212</v>
      </c>
      <c r="E171" s="220" t="s">
        <v>293</v>
      </c>
      <c r="F171" s="221" t="s">
        <v>294</v>
      </c>
      <c r="G171" s="222" t="s">
        <v>215</v>
      </c>
      <c r="H171" s="223">
        <v>81.498</v>
      </c>
      <c r="I171" s="224"/>
      <c r="J171" s="225">
        <f>ROUND(I171*H171,2)</f>
        <v>0</v>
      </c>
      <c r="K171" s="221" t="s">
        <v>216</v>
      </c>
      <c r="L171" s="43"/>
      <c r="M171" s="226" t="s">
        <v>1</v>
      </c>
      <c r="N171" s="227" t="s">
        <v>44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94</v>
      </c>
      <c r="AT171" s="230" t="s">
        <v>212</v>
      </c>
      <c r="AU171" s="230" t="s">
        <v>89</v>
      </c>
      <c r="AY171" s="16" t="s">
        <v>210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87</v>
      </c>
      <c r="BK171" s="231">
        <f>ROUND(I171*H171,2)</f>
        <v>0</v>
      </c>
      <c r="BL171" s="16" t="s">
        <v>94</v>
      </c>
      <c r="BM171" s="230" t="s">
        <v>295</v>
      </c>
    </row>
    <row r="172" spans="1:51" s="13" customFormat="1" ht="12">
      <c r="A172" s="13"/>
      <c r="B172" s="232"/>
      <c r="C172" s="233"/>
      <c r="D172" s="234" t="s">
        <v>218</v>
      </c>
      <c r="E172" s="235" t="s">
        <v>1</v>
      </c>
      <c r="F172" s="236" t="s">
        <v>161</v>
      </c>
      <c r="G172" s="233"/>
      <c r="H172" s="237">
        <v>81.498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218</v>
      </c>
      <c r="AU172" s="243" t="s">
        <v>89</v>
      </c>
      <c r="AV172" s="13" t="s">
        <v>89</v>
      </c>
      <c r="AW172" s="13" t="s">
        <v>36</v>
      </c>
      <c r="AX172" s="13" t="s">
        <v>87</v>
      </c>
      <c r="AY172" s="243" t="s">
        <v>210</v>
      </c>
    </row>
    <row r="173" spans="1:65" s="2" customFormat="1" ht="16.5" customHeight="1">
      <c r="A173" s="37"/>
      <c r="B173" s="38"/>
      <c r="C173" s="255" t="s">
        <v>148</v>
      </c>
      <c r="D173" s="255" t="s">
        <v>281</v>
      </c>
      <c r="E173" s="256" t="s">
        <v>296</v>
      </c>
      <c r="F173" s="257" t="s">
        <v>297</v>
      </c>
      <c r="G173" s="258" t="s">
        <v>250</v>
      </c>
      <c r="H173" s="259">
        <v>4.727</v>
      </c>
      <c r="I173" s="260"/>
      <c r="J173" s="261">
        <f>ROUND(I173*H173,2)</f>
        <v>0</v>
      </c>
      <c r="K173" s="257" t="s">
        <v>216</v>
      </c>
      <c r="L173" s="262"/>
      <c r="M173" s="263" t="s">
        <v>1</v>
      </c>
      <c r="N173" s="264" t="s">
        <v>44</v>
      </c>
      <c r="O173" s="90"/>
      <c r="P173" s="228">
        <f>O173*H173</f>
        <v>0</v>
      </c>
      <c r="Q173" s="228">
        <v>0.21</v>
      </c>
      <c r="R173" s="228">
        <f>Q173*H173</f>
        <v>0.99267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247</v>
      </c>
      <c r="AT173" s="230" t="s">
        <v>281</v>
      </c>
      <c r="AU173" s="230" t="s">
        <v>89</v>
      </c>
      <c r="AY173" s="16" t="s">
        <v>210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87</v>
      </c>
      <c r="BK173" s="231">
        <f>ROUND(I173*H173,2)</f>
        <v>0</v>
      </c>
      <c r="BL173" s="16" t="s">
        <v>94</v>
      </c>
      <c r="BM173" s="230" t="s">
        <v>298</v>
      </c>
    </row>
    <row r="174" spans="1:51" s="13" customFormat="1" ht="12">
      <c r="A174" s="13"/>
      <c r="B174" s="232"/>
      <c r="C174" s="233"/>
      <c r="D174" s="234" t="s">
        <v>218</v>
      </c>
      <c r="E174" s="233"/>
      <c r="F174" s="236" t="s">
        <v>299</v>
      </c>
      <c r="G174" s="233"/>
      <c r="H174" s="237">
        <v>4.727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218</v>
      </c>
      <c r="AU174" s="243" t="s">
        <v>89</v>
      </c>
      <c r="AV174" s="13" t="s">
        <v>89</v>
      </c>
      <c r="AW174" s="13" t="s">
        <v>4</v>
      </c>
      <c r="AX174" s="13" t="s">
        <v>87</v>
      </c>
      <c r="AY174" s="243" t="s">
        <v>210</v>
      </c>
    </row>
    <row r="175" spans="1:65" s="2" customFormat="1" ht="21.75" customHeight="1">
      <c r="A175" s="37"/>
      <c r="B175" s="38"/>
      <c r="C175" s="219" t="s">
        <v>300</v>
      </c>
      <c r="D175" s="219" t="s">
        <v>212</v>
      </c>
      <c r="E175" s="220" t="s">
        <v>301</v>
      </c>
      <c r="F175" s="221" t="s">
        <v>302</v>
      </c>
      <c r="G175" s="222" t="s">
        <v>250</v>
      </c>
      <c r="H175" s="223">
        <v>1.222</v>
      </c>
      <c r="I175" s="224"/>
      <c r="J175" s="225">
        <f>ROUND(I175*H175,2)</f>
        <v>0</v>
      </c>
      <c r="K175" s="221" t="s">
        <v>216</v>
      </c>
      <c r="L175" s="43"/>
      <c r="M175" s="226" t="s">
        <v>1</v>
      </c>
      <c r="N175" s="227" t="s">
        <v>44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94</v>
      </c>
      <c r="AT175" s="230" t="s">
        <v>212</v>
      </c>
      <c r="AU175" s="230" t="s">
        <v>89</v>
      </c>
      <c r="AY175" s="16" t="s">
        <v>210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87</v>
      </c>
      <c r="BK175" s="231">
        <f>ROUND(I175*H175,2)</f>
        <v>0</v>
      </c>
      <c r="BL175" s="16" t="s">
        <v>94</v>
      </c>
      <c r="BM175" s="230" t="s">
        <v>303</v>
      </c>
    </row>
    <row r="176" spans="1:51" s="13" customFormat="1" ht="12">
      <c r="A176" s="13"/>
      <c r="B176" s="232"/>
      <c r="C176" s="233"/>
      <c r="D176" s="234" t="s">
        <v>218</v>
      </c>
      <c r="E176" s="235" t="s">
        <v>167</v>
      </c>
      <c r="F176" s="236" t="s">
        <v>304</v>
      </c>
      <c r="G176" s="233"/>
      <c r="H176" s="237">
        <v>1.222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218</v>
      </c>
      <c r="AU176" s="243" t="s">
        <v>89</v>
      </c>
      <c r="AV176" s="13" t="s">
        <v>89</v>
      </c>
      <c r="AW176" s="13" t="s">
        <v>36</v>
      </c>
      <c r="AX176" s="13" t="s">
        <v>87</v>
      </c>
      <c r="AY176" s="243" t="s">
        <v>210</v>
      </c>
    </row>
    <row r="177" spans="1:65" s="2" customFormat="1" ht="21.75" customHeight="1">
      <c r="A177" s="37"/>
      <c r="B177" s="38"/>
      <c r="C177" s="219" t="s">
        <v>305</v>
      </c>
      <c r="D177" s="219" t="s">
        <v>212</v>
      </c>
      <c r="E177" s="220" t="s">
        <v>306</v>
      </c>
      <c r="F177" s="221" t="s">
        <v>307</v>
      </c>
      <c r="G177" s="222" t="s">
        <v>250</v>
      </c>
      <c r="H177" s="223">
        <v>1.222</v>
      </c>
      <c r="I177" s="224"/>
      <c r="J177" s="225">
        <f>ROUND(I177*H177,2)</f>
        <v>0</v>
      </c>
      <c r="K177" s="221" t="s">
        <v>216</v>
      </c>
      <c r="L177" s="43"/>
      <c r="M177" s="226" t="s">
        <v>1</v>
      </c>
      <c r="N177" s="227" t="s">
        <v>44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94</v>
      </c>
      <c r="AT177" s="230" t="s">
        <v>212</v>
      </c>
      <c r="AU177" s="230" t="s">
        <v>89</v>
      </c>
      <c r="AY177" s="16" t="s">
        <v>210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87</v>
      </c>
      <c r="BK177" s="231">
        <f>ROUND(I177*H177,2)</f>
        <v>0</v>
      </c>
      <c r="BL177" s="16" t="s">
        <v>94</v>
      </c>
      <c r="BM177" s="230" t="s">
        <v>308</v>
      </c>
    </row>
    <row r="178" spans="1:51" s="13" customFormat="1" ht="12">
      <c r="A178" s="13"/>
      <c r="B178" s="232"/>
      <c r="C178" s="233"/>
      <c r="D178" s="234" t="s">
        <v>218</v>
      </c>
      <c r="E178" s="235" t="s">
        <v>1</v>
      </c>
      <c r="F178" s="236" t="s">
        <v>167</v>
      </c>
      <c r="G178" s="233"/>
      <c r="H178" s="237">
        <v>1.222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218</v>
      </c>
      <c r="AU178" s="243" t="s">
        <v>89</v>
      </c>
      <c r="AV178" s="13" t="s">
        <v>89</v>
      </c>
      <c r="AW178" s="13" t="s">
        <v>36</v>
      </c>
      <c r="AX178" s="13" t="s">
        <v>87</v>
      </c>
      <c r="AY178" s="243" t="s">
        <v>210</v>
      </c>
    </row>
    <row r="179" spans="1:63" s="12" customFormat="1" ht="22.8" customHeight="1">
      <c r="A179" s="12"/>
      <c r="B179" s="203"/>
      <c r="C179" s="204"/>
      <c r="D179" s="205" t="s">
        <v>78</v>
      </c>
      <c r="E179" s="217" t="s">
        <v>131</v>
      </c>
      <c r="F179" s="217" t="s">
        <v>309</v>
      </c>
      <c r="G179" s="204"/>
      <c r="H179" s="204"/>
      <c r="I179" s="207"/>
      <c r="J179" s="218">
        <f>BK179</f>
        <v>0</v>
      </c>
      <c r="K179" s="204"/>
      <c r="L179" s="209"/>
      <c r="M179" s="210"/>
      <c r="N179" s="211"/>
      <c r="O179" s="211"/>
      <c r="P179" s="212">
        <f>SUM(P180:P205)</f>
        <v>0</v>
      </c>
      <c r="Q179" s="211"/>
      <c r="R179" s="212">
        <f>SUM(R180:R205)</f>
        <v>69.05768792</v>
      </c>
      <c r="S179" s="211"/>
      <c r="T179" s="213">
        <f>SUM(T180:T205)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4" t="s">
        <v>87</v>
      </c>
      <c r="AT179" s="215" t="s">
        <v>78</v>
      </c>
      <c r="AU179" s="215" t="s">
        <v>87</v>
      </c>
      <c r="AY179" s="214" t="s">
        <v>210</v>
      </c>
      <c r="BK179" s="216">
        <f>SUM(BK180:BK205)</f>
        <v>0</v>
      </c>
    </row>
    <row r="180" spans="1:65" s="2" customFormat="1" ht="16.5" customHeight="1">
      <c r="A180" s="37"/>
      <c r="B180" s="38"/>
      <c r="C180" s="219" t="s">
        <v>310</v>
      </c>
      <c r="D180" s="219" t="s">
        <v>212</v>
      </c>
      <c r="E180" s="220" t="s">
        <v>311</v>
      </c>
      <c r="F180" s="221" t="s">
        <v>312</v>
      </c>
      <c r="G180" s="222" t="s">
        <v>215</v>
      </c>
      <c r="H180" s="223">
        <v>39.14</v>
      </c>
      <c r="I180" s="224"/>
      <c r="J180" s="225">
        <f>ROUND(I180*H180,2)</f>
        <v>0</v>
      </c>
      <c r="K180" s="221" t="s">
        <v>216</v>
      </c>
      <c r="L180" s="43"/>
      <c r="M180" s="226" t="s">
        <v>1</v>
      </c>
      <c r="N180" s="227" t="s">
        <v>44</v>
      </c>
      <c r="O180" s="90"/>
      <c r="P180" s="228">
        <f>O180*H180</f>
        <v>0</v>
      </c>
      <c r="Q180" s="228">
        <v>0.345</v>
      </c>
      <c r="R180" s="228">
        <f>Q180*H180</f>
        <v>13.5033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94</v>
      </c>
      <c r="AT180" s="230" t="s">
        <v>212</v>
      </c>
      <c r="AU180" s="230" t="s">
        <v>89</v>
      </c>
      <c r="AY180" s="16" t="s">
        <v>210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87</v>
      </c>
      <c r="BK180" s="231">
        <f>ROUND(I180*H180,2)</f>
        <v>0</v>
      </c>
      <c r="BL180" s="16" t="s">
        <v>94</v>
      </c>
      <c r="BM180" s="230" t="s">
        <v>313</v>
      </c>
    </row>
    <row r="181" spans="1:51" s="13" customFormat="1" ht="12">
      <c r="A181" s="13"/>
      <c r="B181" s="232"/>
      <c r="C181" s="233"/>
      <c r="D181" s="234" t="s">
        <v>218</v>
      </c>
      <c r="E181" s="235" t="s">
        <v>1</v>
      </c>
      <c r="F181" s="236" t="s">
        <v>115</v>
      </c>
      <c r="G181" s="233"/>
      <c r="H181" s="237">
        <v>39.14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218</v>
      </c>
      <c r="AU181" s="243" t="s">
        <v>89</v>
      </c>
      <c r="AV181" s="13" t="s">
        <v>89</v>
      </c>
      <c r="AW181" s="13" t="s">
        <v>36</v>
      </c>
      <c r="AX181" s="13" t="s">
        <v>87</v>
      </c>
      <c r="AY181" s="243" t="s">
        <v>210</v>
      </c>
    </row>
    <row r="182" spans="1:65" s="2" customFormat="1" ht="16.5" customHeight="1">
      <c r="A182" s="37"/>
      <c r="B182" s="38"/>
      <c r="C182" s="219" t="s">
        <v>7</v>
      </c>
      <c r="D182" s="219" t="s">
        <v>212</v>
      </c>
      <c r="E182" s="220" t="s">
        <v>314</v>
      </c>
      <c r="F182" s="221" t="s">
        <v>315</v>
      </c>
      <c r="G182" s="222" t="s">
        <v>215</v>
      </c>
      <c r="H182" s="223">
        <v>77.612</v>
      </c>
      <c r="I182" s="224"/>
      <c r="J182" s="225">
        <f>ROUND(I182*H182,2)</f>
        <v>0</v>
      </c>
      <c r="K182" s="221" t="s">
        <v>216</v>
      </c>
      <c r="L182" s="43"/>
      <c r="M182" s="226" t="s">
        <v>1</v>
      </c>
      <c r="N182" s="227" t="s">
        <v>44</v>
      </c>
      <c r="O182" s="90"/>
      <c r="P182" s="228">
        <f>O182*H182</f>
        <v>0</v>
      </c>
      <c r="Q182" s="228">
        <v>0.46</v>
      </c>
      <c r="R182" s="228">
        <f>Q182*H182</f>
        <v>35.70152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94</v>
      </c>
      <c r="AT182" s="230" t="s">
        <v>212</v>
      </c>
      <c r="AU182" s="230" t="s">
        <v>89</v>
      </c>
      <c r="AY182" s="16" t="s">
        <v>210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87</v>
      </c>
      <c r="BK182" s="231">
        <f>ROUND(I182*H182,2)</f>
        <v>0</v>
      </c>
      <c r="BL182" s="16" t="s">
        <v>94</v>
      </c>
      <c r="BM182" s="230" t="s">
        <v>316</v>
      </c>
    </row>
    <row r="183" spans="1:51" s="13" customFormat="1" ht="12">
      <c r="A183" s="13"/>
      <c r="B183" s="232"/>
      <c r="C183" s="233"/>
      <c r="D183" s="234" t="s">
        <v>218</v>
      </c>
      <c r="E183" s="235" t="s">
        <v>1</v>
      </c>
      <c r="F183" s="236" t="s">
        <v>317</v>
      </c>
      <c r="G183" s="233"/>
      <c r="H183" s="237">
        <v>77.612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218</v>
      </c>
      <c r="AU183" s="243" t="s">
        <v>89</v>
      </c>
      <c r="AV183" s="13" t="s">
        <v>89</v>
      </c>
      <c r="AW183" s="13" t="s">
        <v>36</v>
      </c>
      <c r="AX183" s="13" t="s">
        <v>87</v>
      </c>
      <c r="AY183" s="243" t="s">
        <v>210</v>
      </c>
    </row>
    <row r="184" spans="1:65" s="2" customFormat="1" ht="33" customHeight="1">
      <c r="A184" s="37"/>
      <c r="B184" s="38"/>
      <c r="C184" s="219" t="s">
        <v>318</v>
      </c>
      <c r="D184" s="219" t="s">
        <v>212</v>
      </c>
      <c r="E184" s="220" t="s">
        <v>319</v>
      </c>
      <c r="F184" s="221" t="s">
        <v>320</v>
      </c>
      <c r="G184" s="222" t="s">
        <v>215</v>
      </c>
      <c r="H184" s="223">
        <v>19.64</v>
      </c>
      <c r="I184" s="224"/>
      <c r="J184" s="225">
        <f>ROUND(I184*H184,2)</f>
        <v>0</v>
      </c>
      <c r="K184" s="221" t="s">
        <v>216</v>
      </c>
      <c r="L184" s="43"/>
      <c r="M184" s="226" t="s">
        <v>1</v>
      </c>
      <c r="N184" s="227" t="s">
        <v>44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94</v>
      </c>
      <c r="AT184" s="230" t="s">
        <v>212</v>
      </c>
      <c r="AU184" s="230" t="s">
        <v>89</v>
      </c>
      <c r="AY184" s="16" t="s">
        <v>210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87</v>
      </c>
      <c r="BK184" s="231">
        <f>ROUND(I184*H184,2)</f>
        <v>0</v>
      </c>
      <c r="BL184" s="16" t="s">
        <v>94</v>
      </c>
      <c r="BM184" s="230" t="s">
        <v>321</v>
      </c>
    </row>
    <row r="185" spans="1:51" s="13" customFormat="1" ht="12">
      <c r="A185" s="13"/>
      <c r="B185" s="232"/>
      <c r="C185" s="233"/>
      <c r="D185" s="234" t="s">
        <v>218</v>
      </c>
      <c r="E185" s="235" t="s">
        <v>1</v>
      </c>
      <c r="F185" s="236" t="s">
        <v>175</v>
      </c>
      <c r="G185" s="233"/>
      <c r="H185" s="237">
        <v>19.64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218</v>
      </c>
      <c r="AU185" s="243" t="s">
        <v>89</v>
      </c>
      <c r="AV185" s="13" t="s">
        <v>89</v>
      </c>
      <c r="AW185" s="13" t="s">
        <v>36</v>
      </c>
      <c r="AX185" s="13" t="s">
        <v>87</v>
      </c>
      <c r="AY185" s="243" t="s">
        <v>210</v>
      </c>
    </row>
    <row r="186" spans="1:65" s="2" customFormat="1" ht="24.15" customHeight="1">
      <c r="A186" s="37"/>
      <c r="B186" s="38"/>
      <c r="C186" s="219" t="s">
        <v>322</v>
      </c>
      <c r="D186" s="219" t="s">
        <v>212</v>
      </c>
      <c r="E186" s="220" t="s">
        <v>323</v>
      </c>
      <c r="F186" s="221" t="s">
        <v>324</v>
      </c>
      <c r="G186" s="222" t="s">
        <v>215</v>
      </c>
      <c r="H186" s="223">
        <v>77.612</v>
      </c>
      <c r="I186" s="224"/>
      <c r="J186" s="225">
        <f>ROUND(I186*H186,2)</f>
        <v>0</v>
      </c>
      <c r="K186" s="221" t="s">
        <v>216</v>
      </c>
      <c r="L186" s="43"/>
      <c r="M186" s="226" t="s">
        <v>1</v>
      </c>
      <c r="N186" s="227" t="s">
        <v>44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94</v>
      </c>
      <c r="AT186" s="230" t="s">
        <v>212</v>
      </c>
      <c r="AU186" s="230" t="s">
        <v>89</v>
      </c>
      <c r="AY186" s="16" t="s">
        <v>210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87</v>
      </c>
      <c r="BK186" s="231">
        <f>ROUND(I186*H186,2)</f>
        <v>0</v>
      </c>
      <c r="BL186" s="16" t="s">
        <v>94</v>
      </c>
      <c r="BM186" s="230" t="s">
        <v>325</v>
      </c>
    </row>
    <row r="187" spans="1:51" s="13" customFormat="1" ht="12">
      <c r="A187" s="13"/>
      <c r="B187" s="232"/>
      <c r="C187" s="233"/>
      <c r="D187" s="234" t="s">
        <v>218</v>
      </c>
      <c r="E187" s="235" t="s">
        <v>175</v>
      </c>
      <c r="F187" s="236" t="s">
        <v>326</v>
      </c>
      <c r="G187" s="233"/>
      <c r="H187" s="237">
        <v>19.64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218</v>
      </c>
      <c r="AU187" s="243" t="s">
        <v>89</v>
      </c>
      <c r="AV187" s="13" t="s">
        <v>89</v>
      </c>
      <c r="AW187" s="13" t="s">
        <v>36</v>
      </c>
      <c r="AX187" s="13" t="s">
        <v>79</v>
      </c>
      <c r="AY187" s="243" t="s">
        <v>210</v>
      </c>
    </row>
    <row r="188" spans="1:51" s="13" customFormat="1" ht="12">
      <c r="A188" s="13"/>
      <c r="B188" s="232"/>
      <c r="C188" s="233"/>
      <c r="D188" s="234" t="s">
        <v>218</v>
      </c>
      <c r="E188" s="235" t="s">
        <v>1</v>
      </c>
      <c r="F188" s="236" t="s">
        <v>121</v>
      </c>
      <c r="G188" s="233"/>
      <c r="H188" s="237">
        <v>57.972</v>
      </c>
      <c r="I188" s="238"/>
      <c r="J188" s="233"/>
      <c r="K188" s="233"/>
      <c r="L188" s="239"/>
      <c r="M188" s="240"/>
      <c r="N188" s="241"/>
      <c r="O188" s="241"/>
      <c r="P188" s="241"/>
      <c r="Q188" s="241"/>
      <c r="R188" s="241"/>
      <c r="S188" s="241"/>
      <c r="T188" s="24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3" t="s">
        <v>218</v>
      </c>
      <c r="AU188" s="243" t="s">
        <v>89</v>
      </c>
      <c r="AV188" s="13" t="s">
        <v>89</v>
      </c>
      <c r="AW188" s="13" t="s">
        <v>36</v>
      </c>
      <c r="AX188" s="13" t="s">
        <v>79</v>
      </c>
      <c r="AY188" s="243" t="s">
        <v>210</v>
      </c>
    </row>
    <row r="189" spans="1:51" s="14" customFormat="1" ht="12">
      <c r="A189" s="14"/>
      <c r="B189" s="244"/>
      <c r="C189" s="245"/>
      <c r="D189" s="234" t="s">
        <v>218</v>
      </c>
      <c r="E189" s="246" t="s">
        <v>1</v>
      </c>
      <c r="F189" s="247" t="s">
        <v>235</v>
      </c>
      <c r="G189" s="245"/>
      <c r="H189" s="248">
        <v>77.612</v>
      </c>
      <c r="I189" s="249"/>
      <c r="J189" s="245"/>
      <c r="K189" s="245"/>
      <c r="L189" s="250"/>
      <c r="M189" s="251"/>
      <c r="N189" s="252"/>
      <c r="O189" s="252"/>
      <c r="P189" s="252"/>
      <c r="Q189" s="252"/>
      <c r="R189" s="252"/>
      <c r="S189" s="252"/>
      <c r="T189" s="25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4" t="s">
        <v>218</v>
      </c>
      <c r="AU189" s="254" t="s">
        <v>89</v>
      </c>
      <c r="AV189" s="14" t="s">
        <v>94</v>
      </c>
      <c r="AW189" s="14" t="s">
        <v>36</v>
      </c>
      <c r="AX189" s="14" t="s">
        <v>87</v>
      </c>
      <c r="AY189" s="254" t="s">
        <v>210</v>
      </c>
    </row>
    <row r="190" spans="1:65" s="2" customFormat="1" ht="24.15" customHeight="1">
      <c r="A190" s="37"/>
      <c r="B190" s="38"/>
      <c r="C190" s="219" t="s">
        <v>327</v>
      </c>
      <c r="D190" s="219" t="s">
        <v>212</v>
      </c>
      <c r="E190" s="220" t="s">
        <v>328</v>
      </c>
      <c r="F190" s="221" t="s">
        <v>329</v>
      </c>
      <c r="G190" s="222" t="s">
        <v>215</v>
      </c>
      <c r="H190" s="223">
        <v>19.64</v>
      </c>
      <c r="I190" s="224"/>
      <c r="J190" s="225">
        <f>ROUND(I190*H190,2)</f>
        <v>0</v>
      </c>
      <c r="K190" s="221" t="s">
        <v>216</v>
      </c>
      <c r="L190" s="43"/>
      <c r="M190" s="226" t="s">
        <v>1</v>
      </c>
      <c r="N190" s="227" t="s">
        <v>44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94</v>
      </c>
      <c r="AT190" s="230" t="s">
        <v>212</v>
      </c>
      <c r="AU190" s="230" t="s">
        <v>89</v>
      </c>
      <c r="AY190" s="16" t="s">
        <v>210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87</v>
      </c>
      <c r="BK190" s="231">
        <f>ROUND(I190*H190,2)</f>
        <v>0</v>
      </c>
      <c r="BL190" s="16" t="s">
        <v>94</v>
      </c>
      <c r="BM190" s="230" t="s">
        <v>330</v>
      </c>
    </row>
    <row r="191" spans="1:51" s="13" customFormat="1" ht="12">
      <c r="A191" s="13"/>
      <c r="B191" s="232"/>
      <c r="C191" s="233"/>
      <c r="D191" s="234" t="s">
        <v>218</v>
      </c>
      <c r="E191" s="235" t="s">
        <v>1</v>
      </c>
      <c r="F191" s="236" t="s">
        <v>175</v>
      </c>
      <c r="G191" s="233"/>
      <c r="H191" s="237">
        <v>19.64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218</v>
      </c>
      <c r="AU191" s="243" t="s">
        <v>89</v>
      </c>
      <c r="AV191" s="13" t="s">
        <v>89</v>
      </c>
      <c r="AW191" s="13" t="s">
        <v>36</v>
      </c>
      <c r="AX191" s="13" t="s">
        <v>87</v>
      </c>
      <c r="AY191" s="243" t="s">
        <v>210</v>
      </c>
    </row>
    <row r="192" spans="1:65" s="2" customFormat="1" ht="24.15" customHeight="1">
      <c r="A192" s="37"/>
      <c r="B192" s="38"/>
      <c r="C192" s="219" t="s">
        <v>125</v>
      </c>
      <c r="D192" s="219" t="s">
        <v>212</v>
      </c>
      <c r="E192" s="220" t="s">
        <v>331</v>
      </c>
      <c r="F192" s="221" t="s">
        <v>332</v>
      </c>
      <c r="G192" s="222" t="s">
        <v>215</v>
      </c>
      <c r="H192" s="223">
        <v>19.64</v>
      </c>
      <c r="I192" s="224"/>
      <c r="J192" s="225">
        <f>ROUND(I192*H192,2)</f>
        <v>0</v>
      </c>
      <c r="K192" s="221" t="s">
        <v>216</v>
      </c>
      <c r="L192" s="43"/>
      <c r="M192" s="226" t="s">
        <v>1</v>
      </c>
      <c r="N192" s="227" t="s">
        <v>44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94</v>
      </c>
      <c r="AT192" s="230" t="s">
        <v>212</v>
      </c>
      <c r="AU192" s="230" t="s">
        <v>89</v>
      </c>
      <c r="AY192" s="16" t="s">
        <v>210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87</v>
      </c>
      <c r="BK192" s="231">
        <f>ROUND(I192*H192,2)</f>
        <v>0</v>
      </c>
      <c r="BL192" s="16" t="s">
        <v>94</v>
      </c>
      <c r="BM192" s="230" t="s">
        <v>333</v>
      </c>
    </row>
    <row r="193" spans="1:51" s="13" customFormat="1" ht="12">
      <c r="A193" s="13"/>
      <c r="B193" s="232"/>
      <c r="C193" s="233"/>
      <c r="D193" s="234" t="s">
        <v>218</v>
      </c>
      <c r="E193" s="235" t="s">
        <v>1</v>
      </c>
      <c r="F193" s="236" t="s">
        <v>175</v>
      </c>
      <c r="G193" s="233"/>
      <c r="H193" s="237">
        <v>19.64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218</v>
      </c>
      <c r="AU193" s="243" t="s">
        <v>89</v>
      </c>
      <c r="AV193" s="13" t="s">
        <v>89</v>
      </c>
      <c r="AW193" s="13" t="s">
        <v>36</v>
      </c>
      <c r="AX193" s="13" t="s">
        <v>87</v>
      </c>
      <c r="AY193" s="243" t="s">
        <v>210</v>
      </c>
    </row>
    <row r="194" spans="1:65" s="2" customFormat="1" ht="33" customHeight="1">
      <c r="A194" s="37"/>
      <c r="B194" s="38"/>
      <c r="C194" s="219" t="s">
        <v>334</v>
      </c>
      <c r="D194" s="219" t="s">
        <v>212</v>
      </c>
      <c r="E194" s="220" t="s">
        <v>335</v>
      </c>
      <c r="F194" s="221" t="s">
        <v>336</v>
      </c>
      <c r="G194" s="222" t="s">
        <v>215</v>
      </c>
      <c r="H194" s="223">
        <v>19.64</v>
      </c>
      <c r="I194" s="224"/>
      <c r="J194" s="225">
        <f>ROUND(I194*H194,2)</f>
        <v>0</v>
      </c>
      <c r="K194" s="221" t="s">
        <v>216</v>
      </c>
      <c r="L194" s="43"/>
      <c r="M194" s="226" t="s">
        <v>1</v>
      </c>
      <c r="N194" s="227" t="s">
        <v>44</v>
      </c>
      <c r="O194" s="90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94</v>
      </c>
      <c r="AT194" s="230" t="s">
        <v>212</v>
      </c>
      <c r="AU194" s="230" t="s">
        <v>89</v>
      </c>
      <c r="AY194" s="16" t="s">
        <v>210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87</v>
      </c>
      <c r="BK194" s="231">
        <f>ROUND(I194*H194,2)</f>
        <v>0</v>
      </c>
      <c r="BL194" s="16" t="s">
        <v>94</v>
      </c>
      <c r="BM194" s="230" t="s">
        <v>337</v>
      </c>
    </row>
    <row r="195" spans="1:51" s="13" customFormat="1" ht="12">
      <c r="A195" s="13"/>
      <c r="B195" s="232"/>
      <c r="C195" s="233"/>
      <c r="D195" s="234" t="s">
        <v>218</v>
      </c>
      <c r="E195" s="235" t="s">
        <v>1</v>
      </c>
      <c r="F195" s="236" t="s">
        <v>175</v>
      </c>
      <c r="G195" s="233"/>
      <c r="H195" s="237">
        <v>19.64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218</v>
      </c>
      <c r="AU195" s="243" t="s">
        <v>89</v>
      </c>
      <c r="AV195" s="13" t="s">
        <v>89</v>
      </c>
      <c r="AW195" s="13" t="s">
        <v>36</v>
      </c>
      <c r="AX195" s="13" t="s">
        <v>87</v>
      </c>
      <c r="AY195" s="243" t="s">
        <v>210</v>
      </c>
    </row>
    <row r="196" spans="1:65" s="2" customFormat="1" ht="24.15" customHeight="1">
      <c r="A196" s="37"/>
      <c r="B196" s="38"/>
      <c r="C196" s="219" t="s">
        <v>338</v>
      </c>
      <c r="D196" s="219" t="s">
        <v>212</v>
      </c>
      <c r="E196" s="220" t="s">
        <v>339</v>
      </c>
      <c r="F196" s="221" t="s">
        <v>340</v>
      </c>
      <c r="G196" s="222" t="s">
        <v>215</v>
      </c>
      <c r="H196" s="223">
        <v>57.972</v>
      </c>
      <c r="I196" s="224"/>
      <c r="J196" s="225">
        <f>ROUND(I196*H196,2)</f>
        <v>0</v>
      </c>
      <c r="K196" s="221" t="s">
        <v>216</v>
      </c>
      <c r="L196" s="43"/>
      <c r="M196" s="226" t="s">
        <v>1</v>
      </c>
      <c r="N196" s="227" t="s">
        <v>44</v>
      </c>
      <c r="O196" s="90"/>
      <c r="P196" s="228">
        <f>O196*H196</f>
        <v>0</v>
      </c>
      <c r="Q196" s="228">
        <v>0.19536</v>
      </c>
      <c r="R196" s="228">
        <f>Q196*H196</f>
        <v>11.32540992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94</v>
      </c>
      <c r="AT196" s="230" t="s">
        <v>212</v>
      </c>
      <c r="AU196" s="230" t="s">
        <v>89</v>
      </c>
      <c r="AY196" s="16" t="s">
        <v>210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87</v>
      </c>
      <c r="BK196" s="231">
        <f>ROUND(I196*H196,2)</f>
        <v>0</v>
      </c>
      <c r="BL196" s="16" t="s">
        <v>94</v>
      </c>
      <c r="BM196" s="230" t="s">
        <v>341</v>
      </c>
    </row>
    <row r="197" spans="1:51" s="13" customFormat="1" ht="12">
      <c r="A197" s="13"/>
      <c r="B197" s="232"/>
      <c r="C197" s="233"/>
      <c r="D197" s="234" t="s">
        <v>218</v>
      </c>
      <c r="E197" s="235" t="s">
        <v>121</v>
      </c>
      <c r="F197" s="236" t="s">
        <v>342</v>
      </c>
      <c r="G197" s="233"/>
      <c r="H197" s="237">
        <v>57.972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218</v>
      </c>
      <c r="AU197" s="243" t="s">
        <v>89</v>
      </c>
      <c r="AV197" s="13" t="s">
        <v>89</v>
      </c>
      <c r="AW197" s="13" t="s">
        <v>36</v>
      </c>
      <c r="AX197" s="13" t="s">
        <v>87</v>
      </c>
      <c r="AY197" s="243" t="s">
        <v>210</v>
      </c>
    </row>
    <row r="198" spans="1:65" s="2" customFormat="1" ht="24.15" customHeight="1">
      <c r="A198" s="37"/>
      <c r="B198" s="38"/>
      <c r="C198" s="219" t="s">
        <v>343</v>
      </c>
      <c r="D198" s="219" t="s">
        <v>212</v>
      </c>
      <c r="E198" s="220" t="s">
        <v>344</v>
      </c>
      <c r="F198" s="221" t="s">
        <v>345</v>
      </c>
      <c r="G198" s="222" t="s">
        <v>215</v>
      </c>
      <c r="H198" s="223">
        <v>39.14</v>
      </c>
      <c r="I198" s="224"/>
      <c r="J198" s="225">
        <f>ROUND(I198*H198,2)</f>
        <v>0</v>
      </c>
      <c r="K198" s="221" t="s">
        <v>216</v>
      </c>
      <c r="L198" s="43"/>
      <c r="M198" s="226" t="s">
        <v>1</v>
      </c>
      <c r="N198" s="227" t="s">
        <v>44</v>
      </c>
      <c r="O198" s="90"/>
      <c r="P198" s="228">
        <f>O198*H198</f>
        <v>0</v>
      </c>
      <c r="Q198" s="228">
        <v>0.08425</v>
      </c>
      <c r="R198" s="228">
        <f>Q198*H198</f>
        <v>3.2975450000000004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94</v>
      </c>
      <c r="AT198" s="230" t="s">
        <v>212</v>
      </c>
      <c r="AU198" s="230" t="s">
        <v>89</v>
      </c>
      <c r="AY198" s="16" t="s">
        <v>210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87</v>
      </c>
      <c r="BK198" s="231">
        <f>ROUND(I198*H198,2)</f>
        <v>0</v>
      </c>
      <c r="BL198" s="16" t="s">
        <v>94</v>
      </c>
      <c r="BM198" s="230" t="s">
        <v>346</v>
      </c>
    </row>
    <row r="199" spans="1:51" s="13" customFormat="1" ht="12">
      <c r="A199" s="13"/>
      <c r="B199" s="232"/>
      <c r="C199" s="233"/>
      <c r="D199" s="234" t="s">
        <v>218</v>
      </c>
      <c r="E199" s="235" t="s">
        <v>117</v>
      </c>
      <c r="F199" s="236" t="s">
        <v>347</v>
      </c>
      <c r="G199" s="233"/>
      <c r="H199" s="237">
        <v>27.44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218</v>
      </c>
      <c r="AU199" s="243" t="s">
        <v>89</v>
      </c>
      <c r="AV199" s="13" t="s">
        <v>89</v>
      </c>
      <c r="AW199" s="13" t="s">
        <v>36</v>
      </c>
      <c r="AX199" s="13" t="s">
        <v>79</v>
      </c>
      <c r="AY199" s="243" t="s">
        <v>210</v>
      </c>
    </row>
    <row r="200" spans="1:51" s="13" customFormat="1" ht="12">
      <c r="A200" s="13"/>
      <c r="B200" s="232"/>
      <c r="C200" s="233"/>
      <c r="D200" s="234" t="s">
        <v>218</v>
      </c>
      <c r="E200" s="235" t="s">
        <v>119</v>
      </c>
      <c r="F200" s="236" t="s">
        <v>348</v>
      </c>
      <c r="G200" s="233"/>
      <c r="H200" s="237">
        <v>11.7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218</v>
      </c>
      <c r="AU200" s="243" t="s">
        <v>89</v>
      </c>
      <c r="AV200" s="13" t="s">
        <v>89</v>
      </c>
      <c r="AW200" s="13" t="s">
        <v>36</v>
      </c>
      <c r="AX200" s="13" t="s">
        <v>79</v>
      </c>
      <c r="AY200" s="243" t="s">
        <v>210</v>
      </c>
    </row>
    <row r="201" spans="1:51" s="14" customFormat="1" ht="12">
      <c r="A201" s="14"/>
      <c r="B201" s="244"/>
      <c r="C201" s="245"/>
      <c r="D201" s="234" t="s">
        <v>218</v>
      </c>
      <c r="E201" s="246" t="s">
        <v>115</v>
      </c>
      <c r="F201" s="247" t="s">
        <v>235</v>
      </c>
      <c r="G201" s="245"/>
      <c r="H201" s="248">
        <v>39.14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218</v>
      </c>
      <c r="AU201" s="254" t="s">
        <v>89</v>
      </c>
      <c r="AV201" s="14" t="s">
        <v>94</v>
      </c>
      <c r="AW201" s="14" t="s">
        <v>36</v>
      </c>
      <c r="AX201" s="14" t="s">
        <v>87</v>
      </c>
      <c r="AY201" s="254" t="s">
        <v>210</v>
      </c>
    </row>
    <row r="202" spans="1:65" s="2" customFormat="1" ht="21.75" customHeight="1">
      <c r="A202" s="37"/>
      <c r="B202" s="38"/>
      <c r="C202" s="255" t="s">
        <v>127</v>
      </c>
      <c r="D202" s="255" t="s">
        <v>281</v>
      </c>
      <c r="E202" s="256" t="s">
        <v>349</v>
      </c>
      <c r="F202" s="257" t="s">
        <v>350</v>
      </c>
      <c r="G202" s="258" t="s">
        <v>215</v>
      </c>
      <c r="H202" s="259">
        <v>27.989</v>
      </c>
      <c r="I202" s="260"/>
      <c r="J202" s="261">
        <f>ROUND(I202*H202,2)</f>
        <v>0</v>
      </c>
      <c r="K202" s="257" t="s">
        <v>216</v>
      </c>
      <c r="L202" s="262"/>
      <c r="M202" s="263" t="s">
        <v>1</v>
      </c>
      <c r="N202" s="264" t="s">
        <v>44</v>
      </c>
      <c r="O202" s="90"/>
      <c r="P202" s="228">
        <f>O202*H202</f>
        <v>0</v>
      </c>
      <c r="Q202" s="228">
        <v>0.131</v>
      </c>
      <c r="R202" s="228">
        <f>Q202*H202</f>
        <v>3.6665590000000003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247</v>
      </c>
      <c r="AT202" s="230" t="s">
        <v>281</v>
      </c>
      <c r="AU202" s="230" t="s">
        <v>89</v>
      </c>
      <c r="AY202" s="16" t="s">
        <v>210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87</v>
      </c>
      <c r="BK202" s="231">
        <f>ROUND(I202*H202,2)</f>
        <v>0</v>
      </c>
      <c r="BL202" s="16" t="s">
        <v>94</v>
      </c>
      <c r="BM202" s="230" t="s">
        <v>351</v>
      </c>
    </row>
    <row r="203" spans="1:51" s="13" customFormat="1" ht="12">
      <c r="A203" s="13"/>
      <c r="B203" s="232"/>
      <c r="C203" s="233"/>
      <c r="D203" s="234" t="s">
        <v>218</v>
      </c>
      <c r="E203" s="235" t="s">
        <v>1</v>
      </c>
      <c r="F203" s="236" t="s">
        <v>352</v>
      </c>
      <c r="G203" s="233"/>
      <c r="H203" s="237">
        <v>27.989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218</v>
      </c>
      <c r="AU203" s="243" t="s">
        <v>89</v>
      </c>
      <c r="AV203" s="13" t="s">
        <v>89</v>
      </c>
      <c r="AW203" s="13" t="s">
        <v>36</v>
      </c>
      <c r="AX203" s="13" t="s">
        <v>87</v>
      </c>
      <c r="AY203" s="243" t="s">
        <v>210</v>
      </c>
    </row>
    <row r="204" spans="1:65" s="2" customFormat="1" ht="24.15" customHeight="1">
      <c r="A204" s="37"/>
      <c r="B204" s="38"/>
      <c r="C204" s="255" t="s">
        <v>353</v>
      </c>
      <c r="D204" s="255" t="s">
        <v>281</v>
      </c>
      <c r="E204" s="256" t="s">
        <v>354</v>
      </c>
      <c r="F204" s="257" t="s">
        <v>355</v>
      </c>
      <c r="G204" s="258" t="s">
        <v>215</v>
      </c>
      <c r="H204" s="259">
        <v>11.934</v>
      </c>
      <c r="I204" s="260"/>
      <c r="J204" s="261">
        <f>ROUND(I204*H204,2)</f>
        <v>0</v>
      </c>
      <c r="K204" s="257" t="s">
        <v>216</v>
      </c>
      <c r="L204" s="262"/>
      <c r="M204" s="263" t="s">
        <v>1</v>
      </c>
      <c r="N204" s="264" t="s">
        <v>44</v>
      </c>
      <c r="O204" s="90"/>
      <c r="P204" s="228">
        <f>O204*H204</f>
        <v>0</v>
      </c>
      <c r="Q204" s="228">
        <v>0.131</v>
      </c>
      <c r="R204" s="228">
        <f>Q204*H204</f>
        <v>1.563354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247</v>
      </c>
      <c r="AT204" s="230" t="s">
        <v>281</v>
      </c>
      <c r="AU204" s="230" t="s">
        <v>89</v>
      </c>
      <c r="AY204" s="16" t="s">
        <v>210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87</v>
      </c>
      <c r="BK204" s="231">
        <f>ROUND(I204*H204,2)</f>
        <v>0</v>
      </c>
      <c r="BL204" s="16" t="s">
        <v>94</v>
      </c>
      <c r="BM204" s="230" t="s">
        <v>356</v>
      </c>
    </row>
    <row r="205" spans="1:51" s="13" customFormat="1" ht="12">
      <c r="A205" s="13"/>
      <c r="B205" s="232"/>
      <c r="C205" s="233"/>
      <c r="D205" s="234" t="s">
        <v>218</v>
      </c>
      <c r="E205" s="235" t="s">
        <v>1</v>
      </c>
      <c r="F205" s="236" t="s">
        <v>357</v>
      </c>
      <c r="G205" s="233"/>
      <c r="H205" s="237">
        <v>11.934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218</v>
      </c>
      <c r="AU205" s="243" t="s">
        <v>89</v>
      </c>
      <c r="AV205" s="13" t="s">
        <v>89</v>
      </c>
      <c r="AW205" s="13" t="s">
        <v>36</v>
      </c>
      <c r="AX205" s="13" t="s">
        <v>87</v>
      </c>
      <c r="AY205" s="243" t="s">
        <v>210</v>
      </c>
    </row>
    <row r="206" spans="1:63" s="12" customFormat="1" ht="22.8" customHeight="1">
      <c r="A206" s="12"/>
      <c r="B206" s="203"/>
      <c r="C206" s="204"/>
      <c r="D206" s="205" t="s">
        <v>78</v>
      </c>
      <c r="E206" s="217" t="s">
        <v>257</v>
      </c>
      <c r="F206" s="217" t="s">
        <v>358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SUM(P207:P276)</f>
        <v>0</v>
      </c>
      <c r="Q206" s="211"/>
      <c r="R206" s="212">
        <f>SUM(R207:R276)</f>
        <v>74.30777865</v>
      </c>
      <c r="S206" s="211"/>
      <c r="T206" s="213">
        <f>SUM(T207:T276)</f>
        <v>0.884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87</v>
      </c>
      <c r="AT206" s="215" t="s">
        <v>78</v>
      </c>
      <c r="AU206" s="215" t="s">
        <v>87</v>
      </c>
      <c r="AY206" s="214" t="s">
        <v>210</v>
      </c>
      <c r="BK206" s="216">
        <f>SUM(BK207:BK276)</f>
        <v>0</v>
      </c>
    </row>
    <row r="207" spans="1:65" s="2" customFormat="1" ht="24.15" customHeight="1">
      <c r="A207" s="37"/>
      <c r="B207" s="38"/>
      <c r="C207" s="219" t="s">
        <v>359</v>
      </c>
      <c r="D207" s="219" t="s">
        <v>212</v>
      </c>
      <c r="E207" s="220" t="s">
        <v>360</v>
      </c>
      <c r="F207" s="221" t="s">
        <v>361</v>
      </c>
      <c r="G207" s="222" t="s">
        <v>362</v>
      </c>
      <c r="H207" s="223">
        <v>2</v>
      </c>
      <c r="I207" s="224"/>
      <c r="J207" s="225">
        <f>ROUND(I207*H207,2)</f>
        <v>0</v>
      </c>
      <c r="K207" s="221" t="s">
        <v>216</v>
      </c>
      <c r="L207" s="43"/>
      <c r="M207" s="226" t="s">
        <v>1</v>
      </c>
      <c r="N207" s="227" t="s">
        <v>44</v>
      </c>
      <c r="O207" s="90"/>
      <c r="P207" s="228">
        <f>O207*H207</f>
        <v>0</v>
      </c>
      <c r="Q207" s="228">
        <v>0.01506</v>
      </c>
      <c r="R207" s="228">
        <f>Q207*H207</f>
        <v>0.03012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94</v>
      </c>
      <c r="AT207" s="230" t="s">
        <v>212</v>
      </c>
      <c r="AU207" s="230" t="s">
        <v>89</v>
      </c>
      <c r="AY207" s="16" t="s">
        <v>210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87</v>
      </c>
      <c r="BK207" s="231">
        <f>ROUND(I207*H207,2)</f>
        <v>0</v>
      </c>
      <c r="BL207" s="16" t="s">
        <v>94</v>
      </c>
      <c r="BM207" s="230" t="s">
        <v>363</v>
      </c>
    </row>
    <row r="208" spans="1:65" s="2" customFormat="1" ht="24.15" customHeight="1">
      <c r="A208" s="37"/>
      <c r="B208" s="38"/>
      <c r="C208" s="219" t="s">
        <v>364</v>
      </c>
      <c r="D208" s="219" t="s">
        <v>212</v>
      </c>
      <c r="E208" s="220" t="s">
        <v>365</v>
      </c>
      <c r="F208" s="221" t="s">
        <v>366</v>
      </c>
      <c r="G208" s="222" t="s">
        <v>362</v>
      </c>
      <c r="H208" s="223">
        <v>32</v>
      </c>
      <c r="I208" s="224"/>
      <c r="J208" s="225">
        <f>ROUND(I208*H208,2)</f>
        <v>0</v>
      </c>
      <c r="K208" s="221" t="s">
        <v>216</v>
      </c>
      <c r="L208" s="43"/>
      <c r="M208" s="226" t="s">
        <v>1</v>
      </c>
      <c r="N208" s="227" t="s">
        <v>44</v>
      </c>
      <c r="O208" s="90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94</v>
      </c>
      <c r="AT208" s="230" t="s">
        <v>212</v>
      </c>
      <c r="AU208" s="230" t="s">
        <v>89</v>
      </c>
      <c r="AY208" s="16" t="s">
        <v>210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87</v>
      </c>
      <c r="BK208" s="231">
        <f>ROUND(I208*H208,2)</f>
        <v>0</v>
      </c>
      <c r="BL208" s="16" t="s">
        <v>94</v>
      </c>
      <c r="BM208" s="230" t="s">
        <v>367</v>
      </c>
    </row>
    <row r="209" spans="1:51" s="13" customFormat="1" ht="12">
      <c r="A209" s="13"/>
      <c r="B209" s="232"/>
      <c r="C209" s="233"/>
      <c r="D209" s="234" t="s">
        <v>218</v>
      </c>
      <c r="E209" s="235" t="s">
        <v>93</v>
      </c>
      <c r="F209" s="236" t="s">
        <v>94</v>
      </c>
      <c r="G209" s="233"/>
      <c r="H209" s="237">
        <v>4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218</v>
      </c>
      <c r="AU209" s="243" t="s">
        <v>89</v>
      </c>
      <c r="AV209" s="13" t="s">
        <v>89</v>
      </c>
      <c r="AW209" s="13" t="s">
        <v>36</v>
      </c>
      <c r="AX209" s="13" t="s">
        <v>79</v>
      </c>
      <c r="AY209" s="243" t="s">
        <v>210</v>
      </c>
    </row>
    <row r="210" spans="1:51" s="13" customFormat="1" ht="12">
      <c r="A210" s="13"/>
      <c r="B210" s="232"/>
      <c r="C210" s="233"/>
      <c r="D210" s="234" t="s">
        <v>218</v>
      </c>
      <c r="E210" s="235" t="s">
        <v>171</v>
      </c>
      <c r="F210" s="236" t="s">
        <v>172</v>
      </c>
      <c r="G210" s="233"/>
      <c r="H210" s="237">
        <v>10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218</v>
      </c>
      <c r="AU210" s="243" t="s">
        <v>89</v>
      </c>
      <c r="AV210" s="13" t="s">
        <v>89</v>
      </c>
      <c r="AW210" s="13" t="s">
        <v>36</v>
      </c>
      <c r="AX210" s="13" t="s">
        <v>79</v>
      </c>
      <c r="AY210" s="243" t="s">
        <v>210</v>
      </c>
    </row>
    <row r="211" spans="1:51" s="13" customFormat="1" ht="12">
      <c r="A211" s="13"/>
      <c r="B211" s="232"/>
      <c r="C211" s="233"/>
      <c r="D211" s="234" t="s">
        <v>218</v>
      </c>
      <c r="E211" s="235" t="s">
        <v>100</v>
      </c>
      <c r="F211" s="236" t="s">
        <v>87</v>
      </c>
      <c r="G211" s="233"/>
      <c r="H211" s="237">
        <v>1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218</v>
      </c>
      <c r="AU211" s="243" t="s">
        <v>89</v>
      </c>
      <c r="AV211" s="13" t="s">
        <v>89</v>
      </c>
      <c r="AW211" s="13" t="s">
        <v>36</v>
      </c>
      <c r="AX211" s="13" t="s">
        <v>79</v>
      </c>
      <c r="AY211" s="243" t="s">
        <v>210</v>
      </c>
    </row>
    <row r="212" spans="1:51" s="13" customFormat="1" ht="12">
      <c r="A212" s="13"/>
      <c r="B212" s="232"/>
      <c r="C212" s="233"/>
      <c r="D212" s="234" t="s">
        <v>218</v>
      </c>
      <c r="E212" s="235" t="s">
        <v>95</v>
      </c>
      <c r="F212" s="236" t="s">
        <v>96</v>
      </c>
      <c r="G212" s="233"/>
      <c r="H212" s="237">
        <v>6</v>
      </c>
      <c r="I212" s="238"/>
      <c r="J212" s="233"/>
      <c r="K212" s="233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218</v>
      </c>
      <c r="AU212" s="243" t="s">
        <v>89</v>
      </c>
      <c r="AV212" s="13" t="s">
        <v>89</v>
      </c>
      <c r="AW212" s="13" t="s">
        <v>36</v>
      </c>
      <c r="AX212" s="13" t="s">
        <v>79</v>
      </c>
      <c r="AY212" s="243" t="s">
        <v>210</v>
      </c>
    </row>
    <row r="213" spans="1:51" s="13" customFormat="1" ht="12">
      <c r="A213" s="13"/>
      <c r="B213" s="232"/>
      <c r="C213" s="233"/>
      <c r="D213" s="234" t="s">
        <v>218</v>
      </c>
      <c r="E213" s="235" t="s">
        <v>170</v>
      </c>
      <c r="F213" s="236" t="s">
        <v>96</v>
      </c>
      <c r="G213" s="233"/>
      <c r="H213" s="237">
        <v>6</v>
      </c>
      <c r="I213" s="238"/>
      <c r="J213" s="233"/>
      <c r="K213" s="233"/>
      <c r="L213" s="239"/>
      <c r="M213" s="240"/>
      <c r="N213" s="241"/>
      <c r="O213" s="241"/>
      <c r="P213" s="241"/>
      <c r="Q213" s="241"/>
      <c r="R213" s="241"/>
      <c r="S213" s="241"/>
      <c r="T213" s="24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3" t="s">
        <v>218</v>
      </c>
      <c r="AU213" s="243" t="s">
        <v>89</v>
      </c>
      <c r="AV213" s="13" t="s">
        <v>89</v>
      </c>
      <c r="AW213" s="13" t="s">
        <v>36</v>
      </c>
      <c r="AX213" s="13" t="s">
        <v>79</v>
      </c>
      <c r="AY213" s="243" t="s">
        <v>210</v>
      </c>
    </row>
    <row r="214" spans="1:51" s="13" customFormat="1" ht="12">
      <c r="A214" s="13"/>
      <c r="B214" s="232"/>
      <c r="C214" s="233"/>
      <c r="D214" s="234" t="s">
        <v>218</v>
      </c>
      <c r="E214" s="235" t="s">
        <v>130</v>
      </c>
      <c r="F214" s="236" t="s">
        <v>131</v>
      </c>
      <c r="G214" s="233"/>
      <c r="H214" s="237">
        <v>5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218</v>
      </c>
      <c r="AU214" s="243" t="s">
        <v>89</v>
      </c>
      <c r="AV214" s="13" t="s">
        <v>89</v>
      </c>
      <c r="AW214" s="13" t="s">
        <v>36</v>
      </c>
      <c r="AX214" s="13" t="s">
        <v>79</v>
      </c>
      <c r="AY214" s="243" t="s">
        <v>210</v>
      </c>
    </row>
    <row r="215" spans="1:51" s="14" customFormat="1" ht="12">
      <c r="A215" s="14"/>
      <c r="B215" s="244"/>
      <c r="C215" s="245"/>
      <c r="D215" s="234" t="s">
        <v>218</v>
      </c>
      <c r="E215" s="246" t="s">
        <v>1</v>
      </c>
      <c r="F215" s="247" t="s">
        <v>235</v>
      </c>
      <c r="G215" s="245"/>
      <c r="H215" s="248">
        <v>32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218</v>
      </c>
      <c r="AU215" s="254" t="s">
        <v>89</v>
      </c>
      <c r="AV215" s="14" t="s">
        <v>94</v>
      </c>
      <c r="AW215" s="14" t="s">
        <v>36</v>
      </c>
      <c r="AX215" s="14" t="s">
        <v>87</v>
      </c>
      <c r="AY215" s="254" t="s">
        <v>210</v>
      </c>
    </row>
    <row r="216" spans="1:65" s="2" customFormat="1" ht="24.15" customHeight="1">
      <c r="A216" s="37"/>
      <c r="B216" s="38"/>
      <c r="C216" s="219" t="s">
        <v>103</v>
      </c>
      <c r="D216" s="219" t="s">
        <v>212</v>
      </c>
      <c r="E216" s="220" t="s">
        <v>368</v>
      </c>
      <c r="F216" s="221" t="s">
        <v>369</v>
      </c>
      <c r="G216" s="222" t="s">
        <v>362</v>
      </c>
      <c r="H216" s="223">
        <v>646</v>
      </c>
      <c r="I216" s="224"/>
      <c r="J216" s="225">
        <f>ROUND(I216*H216,2)</f>
        <v>0</v>
      </c>
      <c r="K216" s="221" t="s">
        <v>216</v>
      </c>
      <c r="L216" s="43"/>
      <c r="M216" s="226" t="s">
        <v>1</v>
      </c>
      <c r="N216" s="227" t="s">
        <v>44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94</v>
      </c>
      <c r="AT216" s="230" t="s">
        <v>212</v>
      </c>
      <c r="AU216" s="230" t="s">
        <v>89</v>
      </c>
      <c r="AY216" s="16" t="s">
        <v>210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87</v>
      </c>
      <c r="BK216" s="231">
        <f>ROUND(I216*H216,2)</f>
        <v>0</v>
      </c>
      <c r="BL216" s="16" t="s">
        <v>94</v>
      </c>
      <c r="BM216" s="230" t="s">
        <v>370</v>
      </c>
    </row>
    <row r="217" spans="1:51" s="13" customFormat="1" ht="12">
      <c r="A217" s="13"/>
      <c r="B217" s="232"/>
      <c r="C217" s="233"/>
      <c r="D217" s="234" t="s">
        <v>218</v>
      </c>
      <c r="E217" s="235" t="s">
        <v>1</v>
      </c>
      <c r="F217" s="236" t="s">
        <v>371</v>
      </c>
      <c r="G217" s="233"/>
      <c r="H217" s="237">
        <v>168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218</v>
      </c>
      <c r="AU217" s="243" t="s">
        <v>89</v>
      </c>
      <c r="AV217" s="13" t="s">
        <v>89</v>
      </c>
      <c r="AW217" s="13" t="s">
        <v>36</v>
      </c>
      <c r="AX217" s="13" t="s">
        <v>79</v>
      </c>
      <c r="AY217" s="243" t="s">
        <v>210</v>
      </c>
    </row>
    <row r="218" spans="1:51" s="13" customFormat="1" ht="12">
      <c r="A218" s="13"/>
      <c r="B218" s="232"/>
      <c r="C218" s="233"/>
      <c r="D218" s="234" t="s">
        <v>218</v>
      </c>
      <c r="E218" s="235" t="s">
        <v>1</v>
      </c>
      <c r="F218" s="236" t="s">
        <v>372</v>
      </c>
      <c r="G218" s="233"/>
      <c r="H218" s="237">
        <v>420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218</v>
      </c>
      <c r="AU218" s="243" t="s">
        <v>89</v>
      </c>
      <c r="AV218" s="13" t="s">
        <v>89</v>
      </c>
      <c r="AW218" s="13" t="s">
        <v>36</v>
      </c>
      <c r="AX218" s="13" t="s">
        <v>79</v>
      </c>
      <c r="AY218" s="243" t="s">
        <v>210</v>
      </c>
    </row>
    <row r="219" spans="1:51" s="13" customFormat="1" ht="12">
      <c r="A219" s="13"/>
      <c r="B219" s="232"/>
      <c r="C219" s="233"/>
      <c r="D219" s="234" t="s">
        <v>218</v>
      </c>
      <c r="E219" s="235" t="s">
        <v>1</v>
      </c>
      <c r="F219" s="236" t="s">
        <v>373</v>
      </c>
      <c r="G219" s="233"/>
      <c r="H219" s="237">
        <v>7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218</v>
      </c>
      <c r="AU219" s="243" t="s">
        <v>89</v>
      </c>
      <c r="AV219" s="13" t="s">
        <v>89</v>
      </c>
      <c r="AW219" s="13" t="s">
        <v>36</v>
      </c>
      <c r="AX219" s="13" t="s">
        <v>79</v>
      </c>
      <c r="AY219" s="243" t="s">
        <v>210</v>
      </c>
    </row>
    <row r="220" spans="1:51" s="13" customFormat="1" ht="12">
      <c r="A220" s="13"/>
      <c r="B220" s="232"/>
      <c r="C220" s="233"/>
      <c r="D220" s="234" t="s">
        <v>218</v>
      </c>
      <c r="E220" s="235" t="s">
        <v>1</v>
      </c>
      <c r="F220" s="236" t="s">
        <v>374</v>
      </c>
      <c r="G220" s="233"/>
      <c r="H220" s="237">
        <v>18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218</v>
      </c>
      <c r="AU220" s="243" t="s">
        <v>89</v>
      </c>
      <c r="AV220" s="13" t="s">
        <v>89</v>
      </c>
      <c r="AW220" s="13" t="s">
        <v>36</v>
      </c>
      <c r="AX220" s="13" t="s">
        <v>79</v>
      </c>
      <c r="AY220" s="243" t="s">
        <v>210</v>
      </c>
    </row>
    <row r="221" spans="1:51" s="13" customFormat="1" ht="12">
      <c r="A221" s="13"/>
      <c r="B221" s="232"/>
      <c r="C221" s="233"/>
      <c r="D221" s="234" t="s">
        <v>218</v>
      </c>
      <c r="E221" s="235" t="s">
        <v>1</v>
      </c>
      <c r="F221" s="236" t="s">
        <v>375</v>
      </c>
      <c r="G221" s="233"/>
      <c r="H221" s="237">
        <v>18</v>
      </c>
      <c r="I221" s="238"/>
      <c r="J221" s="233"/>
      <c r="K221" s="233"/>
      <c r="L221" s="239"/>
      <c r="M221" s="240"/>
      <c r="N221" s="241"/>
      <c r="O221" s="241"/>
      <c r="P221" s="241"/>
      <c r="Q221" s="241"/>
      <c r="R221" s="241"/>
      <c r="S221" s="241"/>
      <c r="T221" s="24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3" t="s">
        <v>218</v>
      </c>
      <c r="AU221" s="243" t="s">
        <v>89</v>
      </c>
      <c r="AV221" s="13" t="s">
        <v>89</v>
      </c>
      <c r="AW221" s="13" t="s">
        <v>36</v>
      </c>
      <c r="AX221" s="13" t="s">
        <v>79</v>
      </c>
      <c r="AY221" s="243" t="s">
        <v>210</v>
      </c>
    </row>
    <row r="222" spans="1:51" s="13" customFormat="1" ht="12">
      <c r="A222" s="13"/>
      <c r="B222" s="232"/>
      <c r="C222" s="233"/>
      <c r="D222" s="234" t="s">
        <v>218</v>
      </c>
      <c r="E222" s="235" t="s">
        <v>1</v>
      </c>
      <c r="F222" s="236" t="s">
        <v>376</v>
      </c>
      <c r="G222" s="233"/>
      <c r="H222" s="237">
        <v>15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218</v>
      </c>
      <c r="AU222" s="243" t="s">
        <v>89</v>
      </c>
      <c r="AV222" s="13" t="s">
        <v>89</v>
      </c>
      <c r="AW222" s="13" t="s">
        <v>36</v>
      </c>
      <c r="AX222" s="13" t="s">
        <v>79</v>
      </c>
      <c r="AY222" s="243" t="s">
        <v>210</v>
      </c>
    </row>
    <row r="223" spans="1:51" s="14" customFormat="1" ht="12">
      <c r="A223" s="14"/>
      <c r="B223" s="244"/>
      <c r="C223" s="245"/>
      <c r="D223" s="234" t="s">
        <v>218</v>
      </c>
      <c r="E223" s="246" t="s">
        <v>1</v>
      </c>
      <c r="F223" s="247" t="s">
        <v>235</v>
      </c>
      <c r="G223" s="245"/>
      <c r="H223" s="248">
        <v>646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218</v>
      </c>
      <c r="AU223" s="254" t="s">
        <v>89</v>
      </c>
      <c r="AV223" s="14" t="s">
        <v>94</v>
      </c>
      <c r="AW223" s="14" t="s">
        <v>36</v>
      </c>
      <c r="AX223" s="14" t="s">
        <v>87</v>
      </c>
      <c r="AY223" s="254" t="s">
        <v>210</v>
      </c>
    </row>
    <row r="224" spans="1:65" s="2" customFormat="1" ht="24.15" customHeight="1">
      <c r="A224" s="37"/>
      <c r="B224" s="38"/>
      <c r="C224" s="219" t="s">
        <v>377</v>
      </c>
      <c r="D224" s="219" t="s">
        <v>212</v>
      </c>
      <c r="E224" s="220" t="s">
        <v>378</v>
      </c>
      <c r="F224" s="221" t="s">
        <v>379</v>
      </c>
      <c r="G224" s="222" t="s">
        <v>362</v>
      </c>
      <c r="H224" s="223">
        <v>2</v>
      </c>
      <c r="I224" s="224"/>
      <c r="J224" s="225">
        <f>ROUND(I224*H224,2)</f>
        <v>0</v>
      </c>
      <c r="K224" s="221" t="s">
        <v>216</v>
      </c>
      <c r="L224" s="43"/>
      <c r="M224" s="226" t="s">
        <v>1</v>
      </c>
      <c r="N224" s="227" t="s">
        <v>44</v>
      </c>
      <c r="O224" s="90"/>
      <c r="P224" s="228">
        <f>O224*H224</f>
        <v>0</v>
      </c>
      <c r="Q224" s="228">
        <v>1E-05</v>
      </c>
      <c r="R224" s="228">
        <f>Q224*H224</f>
        <v>2E-05</v>
      </c>
      <c r="S224" s="228">
        <v>0</v>
      </c>
      <c r="T224" s="22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0" t="s">
        <v>94</v>
      </c>
      <c r="AT224" s="230" t="s">
        <v>212</v>
      </c>
      <c r="AU224" s="230" t="s">
        <v>89</v>
      </c>
      <c r="AY224" s="16" t="s">
        <v>210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16" t="s">
        <v>87</v>
      </c>
      <c r="BK224" s="231">
        <f>ROUND(I224*H224,2)</f>
        <v>0</v>
      </c>
      <c r="BL224" s="16" t="s">
        <v>94</v>
      </c>
      <c r="BM224" s="230" t="s">
        <v>380</v>
      </c>
    </row>
    <row r="225" spans="1:51" s="13" customFormat="1" ht="12">
      <c r="A225" s="13"/>
      <c r="B225" s="232"/>
      <c r="C225" s="233"/>
      <c r="D225" s="234" t="s">
        <v>218</v>
      </c>
      <c r="E225" s="235" t="s">
        <v>132</v>
      </c>
      <c r="F225" s="236" t="s">
        <v>89</v>
      </c>
      <c r="G225" s="233"/>
      <c r="H225" s="237">
        <v>2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218</v>
      </c>
      <c r="AU225" s="243" t="s">
        <v>89</v>
      </c>
      <c r="AV225" s="13" t="s">
        <v>89</v>
      </c>
      <c r="AW225" s="13" t="s">
        <v>36</v>
      </c>
      <c r="AX225" s="13" t="s">
        <v>87</v>
      </c>
      <c r="AY225" s="243" t="s">
        <v>210</v>
      </c>
    </row>
    <row r="226" spans="1:65" s="2" customFormat="1" ht="24.15" customHeight="1">
      <c r="A226" s="37"/>
      <c r="B226" s="38"/>
      <c r="C226" s="255" t="s">
        <v>381</v>
      </c>
      <c r="D226" s="255" t="s">
        <v>281</v>
      </c>
      <c r="E226" s="256" t="s">
        <v>382</v>
      </c>
      <c r="F226" s="257" t="s">
        <v>383</v>
      </c>
      <c r="G226" s="258" t="s">
        <v>362</v>
      </c>
      <c r="H226" s="259">
        <v>2</v>
      </c>
      <c r="I226" s="260"/>
      <c r="J226" s="261">
        <f>ROUND(I226*H226,2)</f>
        <v>0</v>
      </c>
      <c r="K226" s="257" t="s">
        <v>216</v>
      </c>
      <c r="L226" s="262"/>
      <c r="M226" s="263" t="s">
        <v>1</v>
      </c>
      <c r="N226" s="264" t="s">
        <v>44</v>
      </c>
      <c r="O226" s="90"/>
      <c r="P226" s="228">
        <f>O226*H226</f>
        <v>0</v>
      </c>
      <c r="Q226" s="228">
        <v>0.0026</v>
      </c>
      <c r="R226" s="228">
        <f>Q226*H226</f>
        <v>0.0052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247</v>
      </c>
      <c r="AT226" s="230" t="s">
        <v>281</v>
      </c>
      <c r="AU226" s="230" t="s">
        <v>89</v>
      </c>
      <c r="AY226" s="16" t="s">
        <v>210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87</v>
      </c>
      <c r="BK226" s="231">
        <f>ROUND(I226*H226,2)</f>
        <v>0</v>
      </c>
      <c r="BL226" s="16" t="s">
        <v>94</v>
      </c>
      <c r="BM226" s="230" t="s">
        <v>384</v>
      </c>
    </row>
    <row r="227" spans="1:51" s="13" customFormat="1" ht="12">
      <c r="A227" s="13"/>
      <c r="B227" s="232"/>
      <c r="C227" s="233"/>
      <c r="D227" s="234" t="s">
        <v>218</v>
      </c>
      <c r="E227" s="235" t="s">
        <v>1</v>
      </c>
      <c r="F227" s="236" t="s">
        <v>132</v>
      </c>
      <c r="G227" s="233"/>
      <c r="H227" s="237">
        <v>2</v>
      </c>
      <c r="I227" s="238"/>
      <c r="J227" s="233"/>
      <c r="K227" s="233"/>
      <c r="L227" s="239"/>
      <c r="M227" s="240"/>
      <c r="N227" s="241"/>
      <c r="O227" s="241"/>
      <c r="P227" s="241"/>
      <c r="Q227" s="241"/>
      <c r="R227" s="241"/>
      <c r="S227" s="241"/>
      <c r="T227" s="24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3" t="s">
        <v>218</v>
      </c>
      <c r="AU227" s="243" t="s">
        <v>89</v>
      </c>
      <c r="AV227" s="13" t="s">
        <v>89</v>
      </c>
      <c r="AW227" s="13" t="s">
        <v>36</v>
      </c>
      <c r="AX227" s="13" t="s">
        <v>87</v>
      </c>
      <c r="AY227" s="243" t="s">
        <v>210</v>
      </c>
    </row>
    <row r="228" spans="1:65" s="2" customFormat="1" ht="24.15" customHeight="1">
      <c r="A228" s="37"/>
      <c r="B228" s="38"/>
      <c r="C228" s="219" t="s">
        <v>385</v>
      </c>
      <c r="D228" s="219" t="s">
        <v>212</v>
      </c>
      <c r="E228" s="220" t="s">
        <v>386</v>
      </c>
      <c r="F228" s="221" t="s">
        <v>387</v>
      </c>
      <c r="G228" s="222" t="s">
        <v>362</v>
      </c>
      <c r="H228" s="223">
        <v>2</v>
      </c>
      <c r="I228" s="224"/>
      <c r="J228" s="225">
        <f>ROUND(I228*H228,2)</f>
        <v>0</v>
      </c>
      <c r="K228" s="221" t="s">
        <v>216</v>
      </c>
      <c r="L228" s="43"/>
      <c r="M228" s="226" t="s">
        <v>1</v>
      </c>
      <c r="N228" s="227" t="s">
        <v>44</v>
      </c>
      <c r="O228" s="90"/>
      <c r="P228" s="228">
        <f>O228*H228</f>
        <v>0</v>
      </c>
      <c r="Q228" s="228">
        <v>0.11241</v>
      </c>
      <c r="R228" s="228">
        <f>Q228*H228</f>
        <v>0.22482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94</v>
      </c>
      <c r="AT228" s="230" t="s">
        <v>212</v>
      </c>
      <c r="AU228" s="230" t="s">
        <v>89</v>
      </c>
      <c r="AY228" s="16" t="s">
        <v>210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87</v>
      </c>
      <c r="BK228" s="231">
        <f>ROUND(I228*H228,2)</f>
        <v>0</v>
      </c>
      <c r="BL228" s="16" t="s">
        <v>94</v>
      </c>
      <c r="BM228" s="230" t="s">
        <v>388</v>
      </c>
    </row>
    <row r="229" spans="1:51" s="13" customFormat="1" ht="12">
      <c r="A229" s="13"/>
      <c r="B229" s="232"/>
      <c r="C229" s="233"/>
      <c r="D229" s="234" t="s">
        <v>218</v>
      </c>
      <c r="E229" s="235" t="s">
        <v>123</v>
      </c>
      <c r="F229" s="236" t="s">
        <v>89</v>
      </c>
      <c r="G229" s="233"/>
      <c r="H229" s="237">
        <v>2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218</v>
      </c>
      <c r="AU229" s="243" t="s">
        <v>89</v>
      </c>
      <c r="AV229" s="13" t="s">
        <v>89</v>
      </c>
      <c r="AW229" s="13" t="s">
        <v>36</v>
      </c>
      <c r="AX229" s="13" t="s">
        <v>87</v>
      </c>
      <c r="AY229" s="243" t="s">
        <v>210</v>
      </c>
    </row>
    <row r="230" spans="1:65" s="2" customFormat="1" ht="24.15" customHeight="1">
      <c r="A230" s="37"/>
      <c r="B230" s="38"/>
      <c r="C230" s="219" t="s">
        <v>389</v>
      </c>
      <c r="D230" s="219" t="s">
        <v>212</v>
      </c>
      <c r="E230" s="220" t="s">
        <v>390</v>
      </c>
      <c r="F230" s="221" t="s">
        <v>391</v>
      </c>
      <c r="G230" s="222" t="s">
        <v>238</v>
      </c>
      <c r="H230" s="223">
        <v>237.35</v>
      </c>
      <c r="I230" s="224"/>
      <c r="J230" s="225">
        <f>ROUND(I230*H230,2)</f>
        <v>0</v>
      </c>
      <c r="K230" s="221" t="s">
        <v>216</v>
      </c>
      <c r="L230" s="43"/>
      <c r="M230" s="226" t="s">
        <v>1</v>
      </c>
      <c r="N230" s="227" t="s">
        <v>44</v>
      </c>
      <c r="O230" s="90"/>
      <c r="P230" s="228">
        <f>O230*H230</f>
        <v>0</v>
      </c>
      <c r="Q230" s="228">
        <v>8E-05</v>
      </c>
      <c r="R230" s="228">
        <f>Q230*H230</f>
        <v>0.018988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94</v>
      </c>
      <c r="AT230" s="230" t="s">
        <v>212</v>
      </c>
      <c r="AU230" s="230" t="s">
        <v>89</v>
      </c>
      <c r="AY230" s="16" t="s">
        <v>210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87</v>
      </c>
      <c r="BK230" s="231">
        <f>ROUND(I230*H230,2)</f>
        <v>0</v>
      </c>
      <c r="BL230" s="16" t="s">
        <v>94</v>
      </c>
      <c r="BM230" s="230" t="s">
        <v>392</v>
      </c>
    </row>
    <row r="231" spans="1:51" s="13" customFormat="1" ht="12">
      <c r="A231" s="13"/>
      <c r="B231" s="232"/>
      <c r="C231" s="233"/>
      <c r="D231" s="234" t="s">
        <v>218</v>
      </c>
      <c r="E231" s="235" t="s">
        <v>393</v>
      </c>
      <c r="F231" s="236" t="s">
        <v>394</v>
      </c>
      <c r="G231" s="233"/>
      <c r="H231" s="237">
        <v>18.68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218</v>
      </c>
      <c r="AU231" s="243" t="s">
        <v>89</v>
      </c>
      <c r="AV231" s="13" t="s">
        <v>89</v>
      </c>
      <c r="AW231" s="13" t="s">
        <v>36</v>
      </c>
      <c r="AX231" s="13" t="s">
        <v>79</v>
      </c>
      <c r="AY231" s="243" t="s">
        <v>210</v>
      </c>
    </row>
    <row r="232" spans="1:51" s="13" customFormat="1" ht="12">
      <c r="A232" s="13"/>
      <c r="B232" s="232"/>
      <c r="C232" s="233"/>
      <c r="D232" s="234" t="s">
        <v>218</v>
      </c>
      <c r="E232" s="235" t="s">
        <v>395</v>
      </c>
      <c r="F232" s="236" t="s">
        <v>396</v>
      </c>
      <c r="G232" s="233"/>
      <c r="H232" s="237">
        <v>218.67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218</v>
      </c>
      <c r="AU232" s="243" t="s">
        <v>89</v>
      </c>
      <c r="AV232" s="13" t="s">
        <v>89</v>
      </c>
      <c r="AW232" s="13" t="s">
        <v>36</v>
      </c>
      <c r="AX232" s="13" t="s">
        <v>79</v>
      </c>
      <c r="AY232" s="243" t="s">
        <v>210</v>
      </c>
    </row>
    <row r="233" spans="1:51" s="14" customFormat="1" ht="12">
      <c r="A233" s="14"/>
      <c r="B233" s="244"/>
      <c r="C233" s="245"/>
      <c r="D233" s="234" t="s">
        <v>218</v>
      </c>
      <c r="E233" s="246" t="s">
        <v>1</v>
      </c>
      <c r="F233" s="247" t="s">
        <v>235</v>
      </c>
      <c r="G233" s="245"/>
      <c r="H233" s="248">
        <v>237.35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218</v>
      </c>
      <c r="AU233" s="254" t="s">
        <v>89</v>
      </c>
      <c r="AV233" s="14" t="s">
        <v>94</v>
      </c>
      <c r="AW233" s="14" t="s">
        <v>36</v>
      </c>
      <c r="AX233" s="14" t="s">
        <v>87</v>
      </c>
      <c r="AY233" s="254" t="s">
        <v>210</v>
      </c>
    </row>
    <row r="234" spans="1:65" s="2" customFormat="1" ht="24.15" customHeight="1">
      <c r="A234" s="37"/>
      <c r="B234" s="38"/>
      <c r="C234" s="219" t="s">
        <v>397</v>
      </c>
      <c r="D234" s="219" t="s">
        <v>212</v>
      </c>
      <c r="E234" s="220" t="s">
        <v>398</v>
      </c>
      <c r="F234" s="221" t="s">
        <v>399</v>
      </c>
      <c r="G234" s="222" t="s">
        <v>238</v>
      </c>
      <c r="H234" s="223">
        <v>96</v>
      </c>
      <c r="I234" s="224"/>
      <c r="J234" s="225">
        <f>ROUND(I234*H234,2)</f>
        <v>0</v>
      </c>
      <c r="K234" s="221" t="s">
        <v>216</v>
      </c>
      <c r="L234" s="43"/>
      <c r="M234" s="226" t="s">
        <v>1</v>
      </c>
      <c r="N234" s="227" t="s">
        <v>44</v>
      </c>
      <c r="O234" s="90"/>
      <c r="P234" s="228">
        <f>O234*H234</f>
        <v>0</v>
      </c>
      <c r="Q234" s="228">
        <v>3E-05</v>
      </c>
      <c r="R234" s="228">
        <f>Q234*H234</f>
        <v>0.00288</v>
      </c>
      <c r="S234" s="228">
        <v>0</v>
      </c>
      <c r="T234" s="229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0" t="s">
        <v>94</v>
      </c>
      <c r="AT234" s="230" t="s">
        <v>212</v>
      </c>
      <c r="AU234" s="230" t="s">
        <v>89</v>
      </c>
      <c r="AY234" s="16" t="s">
        <v>210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6" t="s">
        <v>87</v>
      </c>
      <c r="BK234" s="231">
        <f>ROUND(I234*H234,2)</f>
        <v>0</v>
      </c>
      <c r="BL234" s="16" t="s">
        <v>94</v>
      </c>
      <c r="BM234" s="230" t="s">
        <v>400</v>
      </c>
    </row>
    <row r="235" spans="1:51" s="13" customFormat="1" ht="12">
      <c r="A235" s="13"/>
      <c r="B235" s="232"/>
      <c r="C235" s="233"/>
      <c r="D235" s="234" t="s">
        <v>218</v>
      </c>
      <c r="E235" s="235" t="s">
        <v>401</v>
      </c>
      <c r="F235" s="236" t="s">
        <v>402</v>
      </c>
      <c r="G235" s="233"/>
      <c r="H235" s="237">
        <v>96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218</v>
      </c>
      <c r="AU235" s="243" t="s">
        <v>89</v>
      </c>
      <c r="AV235" s="13" t="s">
        <v>89</v>
      </c>
      <c r="AW235" s="13" t="s">
        <v>36</v>
      </c>
      <c r="AX235" s="13" t="s">
        <v>87</v>
      </c>
      <c r="AY235" s="243" t="s">
        <v>210</v>
      </c>
    </row>
    <row r="236" spans="1:65" s="2" customFormat="1" ht="24.15" customHeight="1">
      <c r="A236" s="37"/>
      <c r="B236" s="38"/>
      <c r="C236" s="219" t="s">
        <v>403</v>
      </c>
      <c r="D236" s="219" t="s">
        <v>212</v>
      </c>
      <c r="E236" s="220" t="s">
        <v>404</v>
      </c>
      <c r="F236" s="221" t="s">
        <v>405</v>
      </c>
      <c r="G236" s="222" t="s">
        <v>215</v>
      </c>
      <c r="H236" s="223">
        <v>49.554</v>
      </c>
      <c r="I236" s="224"/>
      <c r="J236" s="225">
        <f>ROUND(I236*H236,2)</f>
        <v>0</v>
      </c>
      <c r="K236" s="221" t="s">
        <v>216</v>
      </c>
      <c r="L236" s="43"/>
      <c r="M236" s="226" t="s">
        <v>1</v>
      </c>
      <c r="N236" s="227" t="s">
        <v>44</v>
      </c>
      <c r="O236" s="90"/>
      <c r="P236" s="228">
        <f>O236*H236</f>
        <v>0</v>
      </c>
      <c r="Q236" s="228">
        <v>0.0006</v>
      </c>
      <c r="R236" s="228">
        <f>Q236*H236</f>
        <v>0.0297324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94</v>
      </c>
      <c r="AT236" s="230" t="s">
        <v>212</v>
      </c>
      <c r="AU236" s="230" t="s">
        <v>89</v>
      </c>
      <c r="AY236" s="16" t="s">
        <v>210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87</v>
      </c>
      <c r="BK236" s="231">
        <f>ROUND(I236*H236,2)</f>
        <v>0</v>
      </c>
      <c r="BL236" s="16" t="s">
        <v>94</v>
      </c>
      <c r="BM236" s="230" t="s">
        <v>406</v>
      </c>
    </row>
    <row r="237" spans="1:51" s="13" customFormat="1" ht="12">
      <c r="A237" s="13"/>
      <c r="B237" s="232"/>
      <c r="C237" s="233"/>
      <c r="D237" s="234" t="s">
        <v>218</v>
      </c>
      <c r="E237" s="235" t="s">
        <v>407</v>
      </c>
      <c r="F237" s="236" t="s">
        <v>408</v>
      </c>
      <c r="G237" s="233"/>
      <c r="H237" s="237">
        <v>30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218</v>
      </c>
      <c r="AU237" s="243" t="s">
        <v>89</v>
      </c>
      <c r="AV237" s="13" t="s">
        <v>89</v>
      </c>
      <c r="AW237" s="13" t="s">
        <v>36</v>
      </c>
      <c r="AX237" s="13" t="s">
        <v>79</v>
      </c>
      <c r="AY237" s="243" t="s">
        <v>210</v>
      </c>
    </row>
    <row r="238" spans="1:51" s="13" customFormat="1" ht="12">
      <c r="A238" s="13"/>
      <c r="B238" s="232"/>
      <c r="C238" s="233"/>
      <c r="D238" s="234" t="s">
        <v>218</v>
      </c>
      <c r="E238" s="235" t="s">
        <v>409</v>
      </c>
      <c r="F238" s="236" t="s">
        <v>410</v>
      </c>
      <c r="G238" s="233"/>
      <c r="H238" s="237">
        <v>19.554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218</v>
      </c>
      <c r="AU238" s="243" t="s">
        <v>89</v>
      </c>
      <c r="AV238" s="13" t="s">
        <v>89</v>
      </c>
      <c r="AW238" s="13" t="s">
        <v>36</v>
      </c>
      <c r="AX238" s="13" t="s">
        <v>79</v>
      </c>
      <c r="AY238" s="243" t="s">
        <v>210</v>
      </c>
    </row>
    <row r="239" spans="1:51" s="14" customFormat="1" ht="12">
      <c r="A239" s="14"/>
      <c r="B239" s="244"/>
      <c r="C239" s="245"/>
      <c r="D239" s="234" t="s">
        <v>218</v>
      </c>
      <c r="E239" s="246" t="s">
        <v>1</v>
      </c>
      <c r="F239" s="247" t="s">
        <v>235</v>
      </c>
      <c r="G239" s="245"/>
      <c r="H239" s="248">
        <v>49.554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218</v>
      </c>
      <c r="AU239" s="254" t="s">
        <v>89</v>
      </c>
      <c r="AV239" s="14" t="s">
        <v>94</v>
      </c>
      <c r="AW239" s="14" t="s">
        <v>36</v>
      </c>
      <c r="AX239" s="14" t="s">
        <v>87</v>
      </c>
      <c r="AY239" s="254" t="s">
        <v>210</v>
      </c>
    </row>
    <row r="240" spans="1:65" s="2" customFormat="1" ht="37.8" customHeight="1">
      <c r="A240" s="37"/>
      <c r="B240" s="38"/>
      <c r="C240" s="219" t="s">
        <v>411</v>
      </c>
      <c r="D240" s="219" t="s">
        <v>212</v>
      </c>
      <c r="E240" s="220" t="s">
        <v>412</v>
      </c>
      <c r="F240" s="221" t="s">
        <v>413</v>
      </c>
      <c r="G240" s="222" t="s">
        <v>238</v>
      </c>
      <c r="H240" s="223">
        <v>223.667</v>
      </c>
      <c r="I240" s="224"/>
      <c r="J240" s="225">
        <f>ROUND(I240*H240,2)</f>
        <v>0</v>
      </c>
      <c r="K240" s="221" t="s">
        <v>414</v>
      </c>
      <c r="L240" s="43"/>
      <c r="M240" s="226" t="s">
        <v>1</v>
      </c>
      <c r="N240" s="227" t="s">
        <v>44</v>
      </c>
      <c r="O240" s="90"/>
      <c r="P240" s="228">
        <f>O240*H240</f>
        <v>0</v>
      </c>
      <c r="Q240" s="228">
        <v>0.2154</v>
      </c>
      <c r="R240" s="228">
        <f>Q240*H240</f>
        <v>48.177871800000005</v>
      </c>
      <c r="S240" s="228">
        <v>0</v>
      </c>
      <c r="T240" s="229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30" t="s">
        <v>94</v>
      </c>
      <c r="AT240" s="230" t="s">
        <v>212</v>
      </c>
      <c r="AU240" s="230" t="s">
        <v>89</v>
      </c>
      <c r="AY240" s="16" t="s">
        <v>210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6" t="s">
        <v>87</v>
      </c>
      <c r="BK240" s="231">
        <f>ROUND(I240*H240,2)</f>
        <v>0</v>
      </c>
      <c r="BL240" s="16" t="s">
        <v>94</v>
      </c>
      <c r="BM240" s="230" t="s">
        <v>415</v>
      </c>
    </row>
    <row r="241" spans="1:51" s="13" customFormat="1" ht="12">
      <c r="A241" s="13"/>
      <c r="B241" s="232"/>
      <c r="C241" s="233"/>
      <c r="D241" s="234" t="s">
        <v>218</v>
      </c>
      <c r="E241" s="235" t="s">
        <v>141</v>
      </c>
      <c r="F241" s="236" t="s">
        <v>416</v>
      </c>
      <c r="G241" s="233"/>
      <c r="H241" s="237">
        <v>97.42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218</v>
      </c>
      <c r="AU241" s="243" t="s">
        <v>89</v>
      </c>
      <c r="AV241" s="13" t="s">
        <v>89</v>
      </c>
      <c r="AW241" s="13" t="s">
        <v>36</v>
      </c>
      <c r="AX241" s="13" t="s">
        <v>79</v>
      </c>
      <c r="AY241" s="243" t="s">
        <v>210</v>
      </c>
    </row>
    <row r="242" spans="1:51" s="13" customFormat="1" ht="12">
      <c r="A242" s="13"/>
      <c r="B242" s="232"/>
      <c r="C242" s="233"/>
      <c r="D242" s="234" t="s">
        <v>218</v>
      </c>
      <c r="E242" s="235" t="s">
        <v>137</v>
      </c>
      <c r="F242" s="236" t="s">
        <v>138</v>
      </c>
      <c r="G242" s="233"/>
      <c r="H242" s="237">
        <v>45.761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218</v>
      </c>
      <c r="AU242" s="243" t="s">
        <v>89</v>
      </c>
      <c r="AV242" s="13" t="s">
        <v>89</v>
      </c>
      <c r="AW242" s="13" t="s">
        <v>36</v>
      </c>
      <c r="AX242" s="13" t="s">
        <v>79</v>
      </c>
      <c r="AY242" s="243" t="s">
        <v>210</v>
      </c>
    </row>
    <row r="243" spans="1:51" s="13" customFormat="1" ht="12">
      <c r="A243" s="13"/>
      <c r="B243" s="232"/>
      <c r="C243" s="233"/>
      <c r="D243" s="234" t="s">
        <v>218</v>
      </c>
      <c r="E243" s="235" t="s">
        <v>143</v>
      </c>
      <c r="F243" s="236" t="s">
        <v>144</v>
      </c>
      <c r="G243" s="233"/>
      <c r="H243" s="237">
        <v>59.985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218</v>
      </c>
      <c r="AU243" s="243" t="s">
        <v>89</v>
      </c>
      <c r="AV243" s="13" t="s">
        <v>89</v>
      </c>
      <c r="AW243" s="13" t="s">
        <v>36</v>
      </c>
      <c r="AX243" s="13" t="s">
        <v>79</v>
      </c>
      <c r="AY243" s="243" t="s">
        <v>210</v>
      </c>
    </row>
    <row r="244" spans="1:51" s="13" customFormat="1" ht="12">
      <c r="A244" s="13"/>
      <c r="B244" s="232"/>
      <c r="C244" s="233"/>
      <c r="D244" s="234" t="s">
        <v>218</v>
      </c>
      <c r="E244" s="235" t="s">
        <v>139</v>
      </c>
      <c r="F244" s="236" t="s">
        <v>140</v>
      </c>
      <c r="G244" s="233"/>
      <c r="H244" s="237">
        <v>18.321</v>
      </c>
      <c r="I244" s="238"/>
      <c r="J244" s="233"/>
      <c r="K244" s="233"/>
      <c r="L244" s="239"/>
      <c r="M244" s="240"/>
      <c r="N244" s="241"/>
      <c r="O244" s="241"/>
      <c r="P244" s="241"/>
      <c r="Q244" s="241"/>
      <c r="R244" s="241"/>
      <c r="S244" s="241"/>
      <c r="T244" s="24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3" t="s">
        <v>218</v>
      </c>
      <c r="AU244" s="243" t="s">
        <v>89</v>
      </c>
      <c r="AV244" s="13" t="s">
        <v>89</v>
      </c>
      <c r="AW244" s="13" t="s">
        <v>36</v>
      </c>
      <c r="AX244" s="13" t="s">
        <v>79</v>
      </c>
      <c r="AY244" s="243" t="s">
        <v>210</v>
      </c>
    </row>
    <row r="245" spans="1:51" s="13" customFormat="1" ht="12">
      <c r="A245" s="13"/>
      <c r="B245" s="232"/>
      <c r="C245" s="233"/>
      <c r="D245" s="234" t="s">
        <v>218</v>
      </c>
      <c r="E245" s="235" t="s">
        <v>145</v>
      </c>
      <c r="F245" s="236" t="s">
        <v>146</v>
      </c>
      <c r="G245" s="233"/>
      <c r="H245" s="237">
        <v>2.18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218</v>
      </c>
      <c r="AU245" s="243" t="s">
        <v>89</v>
      </c>
      <c r="AV245" s="13" t="s">
        <v>89</v>
      </c>
      <c r="AW245" s="13" t="s">
        <v>36</v>
      </c>
      <c r="AX245" s="13" t="s">
        <v>79</v>
      </c>
      <c r="AY245" s="243" t="s">
        <v>210</v>
      </c>
    </row>
    <row r="246" spans="1:51" s="14" customFormat="1" ht="12">
      <c r="A246" s="14"/>
      <c r="B246" s="244"/>
      <c r="C246" s="245"/>
      <c r="D246" s="234" t="s">
        <v>218</v>
      </c>
      <c r="E246" s="246" t="s">
        <v>417</v>
      </c>
      <c r="F246" s="247" t="s">
        <v>235</v>
      </c>
      <c r="G246" s="245"/>
      <c r="H246" s="248">
        <v>223.667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218</v>
      </c>
      <c r="AU246" s="254" t="s">
        <v>89</v>
      </c>
      <c r="AV246" s="14" t="s">
        <v>94</v>
      </c>
      <c r="AW246" s="14" t="s">
        <v>36</v>
      </c>
      <c r="AX246" s="14" t="s">
        <v>87</v>
      </c>
      <c r="AY246" s="254" t="s">
        <v>210</v>
      </c>
    </row>
    <row r="247" spans="1:65" s="2" customFormat="1" ht="16.5" customHeight="1">
      <c r="A247" s="37"/>
      <c r="B247" s="38"/>
      <c r="C247" s="255" t="s">
        <v>418</v>
      </c>
      <c r="D247" s="255" t="s">
        <v>281</v>
      </c>
      <c r="E247" s="256" t="s">
        <v>419</v>
      </c>
      <c r="F247" s="257" t="s">
        <v>420</v>
      </c>
      <c r="G247" s="258" t="s">
        <v>362</v>
      </c>
      <c r="H247" s="259">
        <v>160.553</v>
      </c>
      <c r="I247" s="260"/>
      <c r="J247" s="261">
        <f>ROUND(I247*H247,2)</f>
        <v>0</v>
      </c>
      <c r="K247" s="257" t="s">
        <v>216</v>
      </c>
      <c r="L247" s="262"/>
      <c r="M247" s="263" t="s">
        <v>1</v>
      </c>
      <c r="N247" s="264" t="s">
        <v>44</v>
      </c>
      <c r="O247" s="90"/>
      <c r="P247" s="228">
        <f>O247*H247</f>
        <v>0</v>
      </c>
      <c r="Q247" s="228">
        <v>0.102</v>
      </c>
      <c r="R247" s="228">
        <f>Q247*H247</f>
        <v>16.376406</v>
      </c>
      <c r="S247" s="228">
        <v>0</v>
      </c>
      <c r="T247" s="229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0" t="s">
        <v>247</v>
      </c>
      <c r="AT247" s="230" t="s">
        <v>281</v>
      </c>
      <c r="AU247" s="230" t="s">
        <v>89</v>
      </c>
      <c r="AY247" s="16" t="s">
        <v>210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6" t="s">
        <v>87</v>
      </c>
      <c r="BK247" s="231">
        <f>ROUND(I247*H247,2)</f>
        <v>0</v>
      </c>
      <c r="BL247" s="16" t="s">
        <v>94</v>
      </c>
      <c r="BM247" s="230" t="s">
        <v>421</v>
      </c>
    </row>
    <row r="248" spans="1:51" s="13" customFormat="1" ht="12">
      <c r="A248" s="13"/>
      <c r="B248" s="232"/>
      <c r="C248" s="233"/>
      <c r="D248" s="234" t="s">
        <v>218</v>
      </c>
      <c r="E248" s="235" t="s">
        <v>1</v>
      </c>
      <c r="F248" s="236" t="s">
        <v>422</v>
      </c>
      <c r="G248" s="233"/>
      <c r="H248" s="237">
        <v>160.553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218</v>
      </c>
      <c r="AU248" s="243" t="s">
        <v>89</v>
      </c>
      <c r="AV248" s="13" t="s">
        <v>89</v>
      </c>
      <c r="AW248" s="13" t="s">
        <v>36</v>
      </c>
      <c r="AX248" s="13" t="s">
        <v>87</v>
      </c>
      <c r="AY248" s="243" t="s">
        <v>210</v>
      </c>
    </row>
    <row r="249" spans="1:65" s="2" customFormat="1" ht="16.5" customHeight="1">
      <c r="A249" s="37"/>
      <c r="B249" s="38"/>
      <c r="C249" s="255" t="s">
        <v>423</v>
      </c>
      <c r="D249" s="255" t="s">
        <v>281</v>
      </c>
      <c r="E249" s="256" t="s">
        <v>424</v>
      </c>
      <c r="F249" s="257" t="s">
        <v>425</v>
      </c>
      <c r="G249" s="258" t="s">
        <v>426</v>
      </c>
      <c r="H249" s="259">
        <v>59.985</v>
      </c>
      <c r="I249" s="260"/>
      <c r="J249" s="261">
        <f>ROUND(I249*H249,2)</f>
        <v>0</v>
      </c>
      <c r="K249" s="257" t="s">
        <v>414</v>
      </c>
      <c r="L249" s="262"/>
      <c r="M249" s="263" t="s">
        <v>1</v>
      </c>
      <c r="N249" s="264" t="s">
        <v>44</v>
      </c>
      <c r="O249" s="90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0" t="s">
        <v>247</v>
      </c>
      <c r="AT249" s="230" t="s">
        <v>281</v>
      </c>
      <c r="AU249" s="230" t="s">
        <v>89</v>
      </c>
      <c r="AY249" s="16" t="s">
        <v>210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6" t="s">
        <v>87</v>
      </c>
      <c r="BK249" s="231">
        <f>ROUND(I249*H249,2)</f>
        <v>0</v>
      </c>
      <c r="BL249" s="16" t="s">
        <v>94</v>
      </c>
      <c r="BM249" s="230" t="s">
        <v>427</v>
      </c>
    </row>
    <row r="250" spans="1:51" s="13" customFormat="1" ht="12">
      <c r="A250" s="13"/>
      <c r="B250" s="232"/>
      <c r="C250" s="233"/>
      <c r="D250" s="234" t="s">
        <v>218</v>
      </c>
      <c r="E250" s="235" t="s">
        <v>1</v>
      </c>
      <c r="F250" s="236" t="s">
        <v>143</v>
      </c>
      <c r="G250" s="233"/>
      <c r="H250" s="237">
        <v>59.985</v>
      </c>
      <c r="I250" s="238"/>
      <c r="J250" s="233"/>
      <c r="K250" s="233"/>
      <c r="L250" s="239"/>
      <c r="M250" s="240"/>
      <c r="N250" s="241"/>
      <c r="O250" s="241"/>
      <c r="P250" s="241"/>
      <c r="Q250" s="241"/>
      <c r="R250" s="241"/>
      <c r="S250" s="241"/>
      <c r="T250" s="24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3" t="s">
        <v>218</v>
      </c>
      <c r="AU250" s="243" t="s">
        <v>89</v>
      </c>
      <c r="AV250" s="13" t="s">
        <v>89</v>
      </c>
      <c r="AW250" s="13" t="s">
        <v>36</v>
      </c>
      <c r="AX250" s="13" t="s">
        <v>87</v>
      </c>
      <c r="AY250" s="243" t="s">
        <v>210</v>
      </c>
    </row>
    <row r="251" spans="1:65" s="2" customFormat="1" ht="16.5" customHeight="1">
      <c r="A251" s="37"/>
      <c r="B251" s="38"/>
      <c r="C251" s="255" t="s">
        <v>428</v>
      </c>
      <c r="D251" s="255" t="s">
        <v>281</v>
      </c>
      <c r="E251" s="256" t="s">
        <v>429</v>
      </c>
      <c r="F251" s="257" t="s">
        <v>430</v>
      </c>
      <c r="G251" s="258" t="s">
        <v>238</v>
      </c>
      <c r="H251" s="259">
        <v>46.676</v>
      </c>
      <c r="I251" s="260"/>
      <c r="J251" s="261">
        <f>ROUND(I251*H251,2)</f>
        <v>0</v>
      </c>
      <c r="K251" s="257" t="s">
        <v>216</v>
      </c>
      <c r="L251" s="262"/>
      <c r="M251" s="263" t="s">
        <v>1</v>
      </c>
      <c r="N251" s="264" t="s">
        <v>44</v>
      </c>
      <c r="O251" s="90"/>
      <c r="P251" s="228">
        <f>O251*H251</f>
        <v>0</v>
      </c>
      <c r="Q251" s="228">
        <v>0.08</v>
      </c>
      <c r="R251" s="228">
        <f>Q251*H251</f>
        <v>3.73408</v>
      </c>
      <c r="S251" s="228">
        <v>0</v>
      </c>
      <c r="T251" s="22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0" t="s">
        <v>247</v>
      </c>
      <c r="AT251" s="230" t="s">
        <v>281</v>
      </c>
      <c r="AU251" s="230" t="s">
        <v>89</v>
      </c>
      <c r="AY251" s="16" t="s">
        <v>210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6" t="s">
        <v>87</v>
      </c>
      <c r="BK251" s="231">
        <f>ROUND(I251*H251,2)</f>
        <v>0</v>
      </c>
      <c r="BL251" s="16" t="s">
        <v>94</v>
      </c>
      <c r="BM251" s="230" t="s">
        <v>431</v>
      </c>
    </row>
    <row r="252" spans="1:51" s="13" customFormat="1" ht="12">
      <c r="A252" s="13"/>
      <c r="B252" s="232"/>
      <c r="C252" s="233"/>
      <c r="D252" s="234" t="s">
        <v>218</v>
      </c>
      <c r="E252" s="235" t="s">
        <v>1</v>
      </c>
      <c r="F252" s="236" t="s">
        <v>432</v>
      </c>
      <c r="G252" s="233"/>
      <c r="H252" s="237">
        <v>46.676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218</v>
      </c>
      <c r="AU252" s="243" t="s">
        <v>89</v>
      </c>
      <c r="AV252" s="13" t="s">
        <v>89</v>
      </c>
      <c r="AW252" s="13" t="s">
        <v>36</v>
      </c>
      <c r="AX252" s="13" t="s">
        <v>87</v>
      </c>
      <c r="AY252" s="243" t="s">
        <v>210</v>
      </c>
    </row>
    <row r="253" spans="1:65" s="2" customFormat="1" ht="16.5" customHeight="1">
      <c r="A253" s="37"/>
      <c r="B253" s="38"/>
      <c r="C253" s="255" t="s">
        <v>433</v>
      </c>
      <c r="D253" s="255" t="s">
        <v>281</v>
      </c>
      <c r="E253" s="256" t="s">
        <v>434</v>
      </c>
      <c r="F253" s="257" t="s">
        <v>435</v>
      </c>
      <c r="G253" s="258" t="s">
        <v>238</v>
      </c>
      <c r="H253" s="259">
        <v>18.687</v>
      </c>
      <c r="I253" s="260"/>
      <c r="J253" s="261">
        <f>ROUND(I253*H253,2)</f>
        <v>0</v>
      </c>
      <c r="K253" s="257" t="s">
        <v>216</v>
      </c>
      <c r="L253" s="262"/>
      <c r="M253" s="263" t="s">
        <v>1</v>
      </c>
      <c r="N253" s="264" t="s">
        <v>44</v>
      </c>
      <c r="O253" s="90"/>
      <c r="P253" s="228">
        <f>O253*H253</f>
        <v>0</v>
      </c>
      <c r="Q253" s="228">
        <v>0.04</v>
      </c>
      <c r="R253" s="228">
        <f>Q253*H253</f>
        <v>0.74748</v>
      </c>
      <c r="S253" s="228">
        <v>0</v>
      </c>
      <c r="T253" s="229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0" t="s">
        <v>247</v>
      </c>
      <c r="AT253" s="230" t="s">
        <v>281</v>
      </c>
      <c r="AU253" s="230" t="s">
        <v>89</v>
      </c>
      <c r="AY253" s="16" t="s">
        <v>210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6" t="s">
        <v>87</v>
      </c>
      <c r="BK253" s="231">
        <f>ROUND(I253*H253,2)</f>
        <v>0</v>
      </c>
      <c r="BL253" s="16" t="s">
        <v>94</v>
      </c>
      <c r="BM253" s="230" t="s">
        <v>436</v>
      </c>
    </row>
    <row r="254" spans="1:51" s="13" customFormat="1" ht="12">
      <c r="A254" s="13"/>
      <c r="B254" s="232"/>
      <c r="C254" s="233"/>
      <c r="D254" s="234" t="s">
        <v>218</v>
      </c>
      <c r="E254" s="235" t="s">
        <v>1</v>
      </c>
      <c r="F254" s="236" t="s">
        <v>437</v>
      </c>
      <c r="G254" s="233"/>
      <c r="H254" s="237">
        <v>18.687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218</v>
      </c>
      <c r="AU254" s="243" t="s">
        <v>89</v>
      </c>
      <c r="AV254" s="13" t="s">
        <v>89</v>
      </c>
      <c r="AW254" s="13" t="s">
        <v>36</v>
      </c>
      <c r="AX254" s="13" t="s">
        <v>87</v>
      </c>
      <c r="AY254" s="243" t="s">
        <v>210</v>
      </c>
    </row>
    <row r="255" spans="1:65" s="2" customFormat="1" ht="24.15" customHeight="1">
      <c r="A255" s="37"/>
      <c r="B255" s="38"/>
      <c r="C255" s="255" t="s">
        <v>438</v>
      </c>
      <c r="D255" s="255" t="s">
        <v>281</v>
      </c>
      <c r="E255" s="256" t="s">
        <v>439</v>
      </c>
      <c r="F255" s="257" t="s">
        <v>440</v>
      </c>
      <c r="G255" s="258" t="s">
        <v>362</v>
      </c>
      <c r="H255" s="259">
        <v>2.879</v>
      </c>
      <c r="I255" s="260"/>
      <c r="J255" s="261">
        <f>ROUND(I255*H255,2)</f>
        <v>0</v>
      </c>
      <c r="K255" s="257" t="s">
        <v>414</v>
      </c>
      <c r="L255" s="262"/>
      <c r="M255" s="263" t="s">
        <v>1</v>
      </c>
      <c r="N255" s="264" t="s">
        <v>44</v>
      </c>
      <c r="O255" s="90"/>
      <c r="P255" s="228">
        <f>O255*H255</f>
        <v>0</v>
      </c>
      <c r="Q255" s="228">
        <v>0.053</v>
      </c>
      <c r="R255" s="228">
        <f>Q255*H255</f>
        <v>0.152587</v>
      </c>
      <c r="S255" s="228">
        <v>0</v>
      </c>
      <c r="T255" s="22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0" t="s">
        <v>247</v>
      </c>
      <c r="AT255" s="230" t="s">
        <v>281</v>
      </c>
      <c r="AU255" s="230" t="s">
        <v>89</v>
      </c>
      <c r="AY255" s="16" t="s">
        <v>210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6" t="s">
        <v>87</v>
      </c>
      <c r="BK255" s="231">
        <f>ROUND(I255*H255,2)</f>
        <v>0</v>
      </c>
      <c r="BL255" s="16" t="s">
        <v>94</v>
      </c>
      <c r="BM255" s="230" t="s">
        <v>441</v>
      </c>
    </row>
    <row r="256" spans="1:51" s="13" customFormat="1" ht="12">
      <c r="A256" s="13"/>
      <c r="B256" s="232"/>
      <c r="C256" s="233"/>
      <c r="D256" s="234" t="s">
        <v>218</v>
      </c>
      <c r="E256" s="235" t="s">
        <v>1</v>
      </c>
      <c r="F256" s="236" t="s">
        <v>442</v>
      </c>
      <c r="G256" s="233"/>
      <c r="H256" s="237">
        <v>2.879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218</v>
      </c>
      <c r="AU256" s="243" t="s">
        <v>89</v>
      </c>
      <c r="AV256" s="13" t="s">
        <v>89</v>
      </c>
      <c r="AW256" s="13" t="s">
        <v>36</v>
      </c>
      <c r="AX256" s="13" t="s">
        <v>87</v>
      </c>
      <c r="AY256" s="243" t="s">
        <v>210</v>
      </c>
    </row>
    <row r="257" spans="1:65" s="2" customFormat="1" ht="37.8" customHeight="1">
      <c r="A257" s="37"/>
      <c r="B257" s="38"/>
      <c r="C257" s="219" t="s">
        <v>443</v>
      </c>
      <c r="D257" s="219" t="s">
        <v>212</v>
      </c>
      <c r="E257" s="220" t="s">
        <v>444</v>
      </c>
      <c r="F257" s="221" t="s">
        <v>445</v>
      </c>
      <c r="G257" s="222" t="s">
        <v>238</v>
      </c>
      <c r="H257" s="223">
        <v>22.55</v>
      </c>
      <c r="I257" s="224"/>
      <c r="J257" s="225">
        <f>ROUND(I257*H257,2)</f>
        <v>0</v>
      </c>
      <c r="K257" s="221" t="s">
        <v>414</v>
      </c>
      <c r="L257" s="43"/>
      <c r="M257" s="226" t="s">
        <v>1</v>
      </c>
      <c r="N257" s="227" t="s">
        <v>44</v>
      </c>
      <c r="O257" s="90"/>
      <c r="P257" s="228">
        <f>O257*H257</f>
        <v>0</v>
      </c>
      <c r="Q257" s="228">
        <v>0.164</v>
      </c>
      <c r="R257" s="228">
        <f>Q257*H257</f>
        <v>3.6982000000000004</v>
      </c>
      <c r="S257" s="228">
        <v>0</v>
      </c>
      <c r="T257" s="229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0" t="s">
        <v>94</v>
      </c>
      <c r="AT257" s="230" t="s">
        <v>212</v>
      </c>
      <c r="AU257" s="230" t="s">
        <v>89</v>
      </c>
      <c r="AY257" s="16" t="s">
        <v>210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6" t="s">
        <v>87</v>
      </c>
      <c r="BK257" s="231">
        <f>ROUND(I257*H257,2)</f>
        <v>0</v>
      </c>
      <c r="BL257" s="16" t="s">
        <v>94</v>
      </c>
      <c r="BM257" s="230" t="s">
        <v>446</v>
      </c>
    </row>
    <row r="258" spans="1:51" s="13" customFormat="1" ht="12">
      <c r="A258" s="13"/>
      <c r="B258" s="232"/>
      <c r="C258" s="233"/>
      <c r="D258" s="234" t="s">
        <v>218</v>
      </c>
      <c r="E258" s="235" t="s">
        <v>133</v>
      </c>
      <c r="F258" s="236" t="s">
        <v>447</v>
      </c>
      <c r="G258" s="233"/>
      <c r="H258" s="237">
        <v>21.39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218</v>
      </c>
      <c r="AU258" s="243" t="s">
        <v>89</v>
      </c>
      <c r="AV258" s="13" t="s">
        <v>89</v>
      </c>
      <c r="AW258" s="13" t="s">
        <v>36</v>
      </c>
      <c r="AX258" s="13" t="s">
        <v>79</v>
      </c>
      <c r="AY258" s="243" t="s">
        <v>210</v>
      </c>
    </row>
    <row r="259" spans="1:51" s="13" customFormat="1" ht="12">
      <c r="A259" s="13"/>
      <c r="B259" s="232"/>
      <c r="C259" s="233"/>
      <c r="D259" s="234" t="s">
        <v>218</v>
      </c>
      <c r="E259" s="235" t="s">
        <v>135</v>
      </c>
      <c r="F259" s="236" t="s">
        <v>136</v>
      </c>
      <c r="G259" s="233"/>
      <c r="H259" s="237">
        <v>1.16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218</v>
      </c>
      <c r="AU259" s="243" t="s">
        <v>89</v>
      </c>
      <c r="AV259" s="13" t="s">
        <v>89</v>
      </c>
      <c r="AW259" s="13" t="s">
        <v>36</v>
      </c>
      <c r="AX259" s="13" t="s">
        <v>79</v>
      </c>
      <c r="AY259" s="243" t="s">
        <v>210</v>
      </c>
    </row>
    <row r="260" spans="1:51" s="14" customFormat="1" ht="12">
      <c r="A260" s="14"/>
      <c r="B260" s="244"/>
      <c r="C260" s="245"/>
      <c r="D260" s="234" t="s">
        <v>218</v>
      </c>
      <c r="E260" s="246" t="s">
        <v>1</v>
      </c>
      <c r="F260" s="247" t="s">
        <v>235</v>
      </c>
      <c r="G260" s="245"/>
      <c r="H260" s="248">
        <v>22.55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218</v>
      </c>
      <c r="AU260" s="254" t="s">
        <v>89</v>
      </c>
      <c r="AV260" s="14" t="s">
        <v>94</v>
      </c>
      <c r="AW260" s="14" t="s">
        <v>36</v>
      </c>
      <c r="AX260" s="14" t="s">
        <v>87</v>
      </c>
      <c r="AY260" s="254" t="s">
        <v>210</v>
      </c>
    </row>
    <row r="261" spans="1:65" s="2" customFormat="1" ht="24.15" customHeight="1">
      <c r="A261" s="37"/>
      <c r="B261" s="38"/>
      <c r="C261" s="255" t="s">
        <v>448</v>
      </c>
      <c r="D261" s="255" t="s">
        <v>281</v>
      </c>
      <c r="E261" s="256" t="s">
        <v>449</v>
      </c>
      <c r="F261" s="257" t="s">
        <v>450</v>
      </c>
      <c r="G261" s="258" t="s">
        <v>362</v>
      </c>
      <c r="H261" s="259">
        <v>43.636</v>
      </c>
      <c r="I261" s="260"/>
      <c r="J261" s="261">
        <f>ROUND(I261*H261,2)</f>
        <v>0</v>
      </c>
      <c r="K261" s="257" t="s">
        <v>1</v>
      </c>
      <c r="L261" s="262"/>
      <c r="M261" s="263" t="s">
        <v>1</v>
      </c>
      <c r="N261" s="264" t="s">
        <v>44</v>
      </c>
      <c r="O261" s="90"/>
      <c r="P261" s="228">
        <f>O261*H261</f>
        <v>0</v>
      </c>
      <c r="Q261" s="228">
        <v>0.024</v>
      </c>
      <c r="R261" s="228">
        <f>Q261*H261</f>
        <v>1.0472640000000002</v>
      </c>
      <c r="S261" s="228">
        <v>0</v>
      </c>
      <c r="T261" s="229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0" t="s">
        <v>247</v>
      </c>
      <c r="AT261" s="230" t="s">
        <v>281</v>
      </c>
      <c r="AU261" s="230" t="s">
        <v>89</v>
      </c>
      <c r="AY261" s="16" t="s">
        <v>210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6" t="s">
        <v>87</v>
      </c>
      <c r="BK261" s="231">
        <f>ROUND(I261*H261,2)</f>
        <v>0</v>
      </c>
      <c r="BL261" s="16" t="s">
        <v>94</v>
      </c>
      <c r="BM261" s="230" t="s">
        <v>451</v>
      </c>
    </row>
    <row r="262" spans="1:51" s="13" customFormat="1" ht="12">
      <c r="A262" s="13"/>
      <c r="B262" s="232"/>
      <c r="C262" s="233"/>
      <c r="D262" s="234" t="s">
        <v>218</v>
      </c>
      <c r="E262" s="235" t="s">
        <v>1</v>
      </c>
      <c r="F262" s="236" t="s">
        <v>452</v>
      </c>
      <c r="G262" s="233"/>
      <c r="H262" s="237">
        <v>43.636</v>
      </c>
      <c r="I262" s="238"/>
      <c r="J262" s="233"/>
      <c r="K262" s="233"/>
      <c r="L262" s="239"/>
      <c r="M262" s="240"/>
      <c r="N262" s="241"/>
      <c r="O262" s="241"/>
      <c r="P262" s="241"/>
      <c r="Q262" s="241"/>
      <c r="R262" s="241"/>
      <c r="S262" s="241"/>
      <c r="T262" s="24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3" t="s">
        <v>218</v>
      </c>
      <c r="AU262" s="243" t="s">
        <v>89</v>
      </c>
      <c r="AV262" s="13" t="s">
        <v>89</v>
      </c>
      <c r="AW262" s="13" t="s">
        <v>36</v>
      </c>
      <c r="AX262" s="13" t="s">
        <v>87</v>
      </c>
      <c r="AY262" s="243" t="s">
        <v>210</v>
      </c>
    </row>
    <row r="263" spans="1:65" s="2" customFormat="1" ht="24.15" customHeight="1">
      <c r="A263" s="37"/>
      <c r="B263" s="38"/>
      <c r="C263" s="255" t="s">
        <v>453</v>
      </c>
      <c r="D263" s="255" t="s">
        <v>281</v>
      </c>
      <c r="E263" s="256" t="s">
        <v>454</v>
      </c>
      <c r="F263" s="257" t="s">
        <v>455</v>
      </c>
      <c r="G263" s="258" t="s">
        <v>362</v>
      </c>
      <c r="H263" s="259">
        <v>1.532</v>
      </c>
      <c r="I263" s="260"/>
      <c r="J263" s="261">
        <f>ROUND(I263*H263,2)</f>
        <v>0</v>
      </c>
      <c r="K263" s="257" t="s">
        <v>414</v>
      </c>
      <c r="L263" s="262"/>
      <c r="M263" s="263" t="s">
        <v>1</v>
      </c>
      <c r="N263" s="264" t="s">
        <v>44</v>
      </c>
      <c r="O263" s="90"/>
      <c r="P263" s="228">
        <f>O263*H263</f>
        <v>0</v>
      </c>
      <c r="Q263" s="228">
        <v>0.038</v>
      </c>
      <c r="R263" s="228">
        <f>Q263*H263</f>
        <v>0.058216</v>
      </c>
      <c r="S263" s="228">
        <v>0</v>
      </c>
      <c r="T263" s="22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0" t="s">
        <v>247</v>
      </c>
      <c r="AT263" s="230" t="s">
        <v>281</v>
      </c>
      <c r="AU263" s="230" t="s">
        <v>89</v>
      </c>
      <c r="AY263" s="16" t="s">
        <v>210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6" t="s">
        <v>87</v>
      </c>
      <c r="BK263" s="231">
        <f>ROUND(I263*H263,2)</f>
        <v>0</v>
      </c>
      <c r="BL263" s="16" t="s">
        <v>94</v>
      </c>
      <c r="BM263" s="230" t="s">
        <v>456</v>
      </c>
    </row>
    <row r="264" spans="1:51" s="13" customFormat="1" ht="12">
      <c r="A264" s="13"/>
      <c r="B264" s="232"/>
      <c r="C264" s="233"/>
      <c r="D264" s="234" t="s">
        <v>218</v>
      </c>
      <c r="E264" s="235" t="s">
        <v>1</v>
      </c>
      <c r="F264" s="236" t="s">
        <v>457</v>
      </c>
      <c r="G264" s="233"/>
      <c r="H264" s="237">
        <v>1.532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218</v>
      </c>
      <c r="AU264" s="243" t="s">
        <v>89</v>
      </c>
      <c r="AV264" s="13" t="s">
        <v>89</v>
      </c>
      <c r="AW264" s="13" t="s">
        <v>36</v>
      </c>
      <c r="AX264" s="13" t="s">
        <v>87</v>
      </c>
      <c r="AY264" s="243" t="s">
        <v>210</v>
      </c>
    </row>
    <row r="265" spans="1:65" s="2" customFormat="1" ht="24.15" customHeight="1">
      <c r="A265" s="37"/>
      <c r="B265" s="38"/>
      <c r="C265" s="219" t="s">
        <v>458</v>
      </c>
      <c r="D265" s="219" t="s">
        <v>212</v>
      </c>
      <c r="E265" s="220" t="s">
        <v>459</v>
      </c>
      <c r="F265" s="221" t="s">
        <v>460</v>
      </c>
      <c r="G265" s="222" t="s">
        <v>238</v>
      </c>
      <c r="H265" s="223">
        <v>78.269</v>
      </c>
      <c r="I265" s="224"/>
      <c r="J265" s="225">
        <f>ROUND(I265*H265,2)</f>
        <v>0</v>
      </c>
      <c r="K265" s="221" t="s">
        <v>216</v>
      </c>
      <c r="L265" s="43"/>
      <c r="M265" s="226" t="s">
        <v>1</v>
      </c>
      <c r="N265" s="227" t="s">
        <v>44</v>
      </c>
      <c r="O265" s="90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0" t="s">
        <v>94</v>
      </c>
      <c r="AT265" s="230" t="s">
        <v>212</v>
      </c>
      <c r="AU265" s="230" t="s">
        <v>89</v>
      </c>
      <c r="AY265" s="16" t="s">
        <v>210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6" t="s">
        <v>87</v>
      </c>
      <c r="BK265" s="231">
        <f>ROUND(I265*H265,2)</f>
        <v>0</v>
      </c>
      <c r="BL265" s="16" t="s">
        <v>94</v>
      </c>
      <c r="BM265" s="230" t="s">
        <v>461</v>
      </c>
    </row>
    <row r="266" spans="1:51" s="13" customFormat="1" ht="12">
      <c r="A266" s="13"/>
      <c r="B266" s="232"/>
      <c r="C266" s="233"/>
      <c r="D266" s="234" t="s">
        <v>218</v>
      </c>
      <c r="E266" s="235" t="s">
        <v>151</v>
      </c>
      <c r="F266" s="236" t="s">
        <v>152</v>
      </c>
      <c r="G266" s="233"/>
      <c r="H266" s="237">
        <v>78.269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218</v>
      </c>
      <c r="AU266" s="243" t="s">
        <v>89</v>
      </c>
      <c r="AV266" s="13" t="s">
        <v>89</v>
      </c>
      <c r="AW266" s="13" t="s">
        <v>36</v>
      </c>
      <c r="AX266" s="13" t="s">
        <v>87</v>
      </c>
      <c r="AY266" s="243" t="s">
        <v>210</v>
      </c>
    </row>
    <row r="267" spans="1:65" s="2" customFormat="1" ht="24.15" customHeight="1">
      <c r="A267" s="37"/>
      <c r="B267" s="38"/>
      <c r="C267" s="219" t="s">
        <v>462</v>
      </c>
      <c r="D267" s="219" t="s">
        <v>212</v>
      </c>
      <c r="E267" s="220" t="s">
        <v>463</v>
      </c>
      <c r="F267" s="221" t="s">
        <v>464</v>
      </c>
      <c r="G267" s="222" t="s">
        <v>238</v>
      </c>
      <c r="H267" s="223">
        <v>78.269</v>
      </c>
      <c r="I267" s="224"/>
      <c r="J267" s="225">
        <f>ROUND(I267*H267,2)</f>
        <v>0</v>
      </c>
      <c r="K267" s="221" t="s">
        <v>216</v>
      </c>
      <c r="L267" s="43"/>
      <c r="M267" s="226" t="s">
        <v>1</v>
      </c>
      <c r="N267" s="227" t="s">
        <v>44</v>
      </c>
      <c r="O267" s="90"/>
      <c r="P267" s="228">
        <f>O267*H267</f>
        <v>0</v>
      </c>
      <c r="Q267" s="228">
        <v>5E-05</v>
      </c>
      <c r="R267" s="228">
        <f>Q267*H267</f>
        <v>0.003913450000000001</v>
      </c>
      <c r="S267" s="228">
        <v>0</v>
      </c>
      <c r="T267" s="229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0" t="s">
        <v>94</v>
      </c>
      <c r="AT267" s="230" t="s">
        <v>212</v>
      </c>
      <c r="AU267" s="230" t="s">
        <v>89</v>
      </c>
      <c r="AY267" s="16" t="s">
        <v>210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6" t="s">
        <v>87</v>
      </c>
      <c r="BK267" s="231">
        <f>ROUND(I267*H267,2)</f>
        <v>0</v>
      </c>
      <c r="BL267" s="16" t="s">
        <v>94</v>
      </c>
      <c r="BM267" s="230" t="s">
        <v>465</v>
      </c>
    </row>
    <row r="268" spans="1:51" s="13" customFormat="1" ht="12">
      <c r="A268" s="13"/>
      <c r="B268" s="232"/>
      <c r="C268" s="233"/>
      <c r="D268" s="234" t="s">
        <v>218</v>
      </c>
      <c r="E268" s="235" t="s">
        <v>1</v>
      </c>
      <c r="F268" s="236" t="s">
        <v>151</v>
      </c>
      <c r="G268" s="233"/>
      <c r="H268" s="237">
        <v>78.269</v>
      </c>
      <c r="I268" s="238"/>
      <c r="J268" s="233"/>
      <c r="K268" s="233"/>
      <c r="L268" s="239"/>
      <c r="M268" s="240"/>
      <c r="N268" s="241"/>
      <c r="O268" s="241"/>
      <c r="P268" s="241"/>
      <c r="Q268" s="241"/>
      <c r="R268" s="241"/>
      <c r="S268" s="241"/>
      <c r="T268" s="24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3" t="s">
        <v>218</v>
      </c>
      <c r="AU268" s="243" t="s">
        <v>89</v>
      </c>
      <c r="AV268" s="13" t="s">
        <v>89</v>
      </c>
      <c r="AW268" s="13" t="s">
        <v>36</v>
      </c>
      <c r="AX268" s="13" t="s">
        <v>87</v>
      </c>
      <c r="AY268" s="243" t="s">
        <v>210</v>
      </c>
    </row>
    <row r="269" spans="1:65" s="2" customFormat="1" ht="21.75" customHeight="1">
      <c r="A269" s="37"/>
      <c r="B269" s="38"/>
      <c r="C269" s="219" t="s">
        <v>466</v>
      </c>
      <c r="D269" s="219" t="s">
        <v>212</v>
      </c>
      <c r="E269" s="220" t="s">
        <v>467</v>
      </c>
      <c r="F269" s="221" t="s">
        <v>468</v>
      </c>
      <c r="G269" s="222" t="s">
        <v>238</v>
      </c>
      <c r="H269" s="223">
        <v>93.718</v>
      </c>
      <c r="I269" s="224"/>
      <c r="J269" s="225">
        <f>ROUND(I269*H269,2)</f>
        <v>0</v>
      </c>
      <c r="K269" s="221" t="s">
        <v>216</v>
      </c>
      <c r="L269" s="43"/>
      <c r="M269" s="226" t="s">
        <v>1</v>
      </c>
      <c r="N269" s="227" t="s">
        <v>44</v>
      </c>
      <c r="O269" s="90"/>
      <c r="P269" s="228">
        <f>O269*H269</f>
        <v>0</v>
      </c>
      <c r="Q269" s="228">
        <v>0</v>
      </c>
      <c r="R269" s="228">
        <f>Q269*H269</f>
        <v>0</v>
      </c>
      <c r="S269" s="228">
        <v>0</v>
      </c>
      <c r="T269" s="22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0" t="s">
        <v>94</v>
      </c>
      <c r="AT269" s="230" t="s">
        <v>212</v>
      </c>
      <c r="AU269" s="230" t="s">
        <v>89</v>
      </c>
      <c r="AY269" s="16" t="s">
        <v>210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6" t="s">
        <v>87</v>
      </c>
      <c r="BK269" s="231">
        <f>ROUND(I269*H269,2)</f>
        <v>0</v>
      </c>
      <c r="BL269" s="16" t="s">
        <v>94</v>
      </c>
      <c r="BM269" s="230" t="s">
        <v>469</v>
      </c>
    </row>
    <row r="270" spans="1:51" s="13" customFormat="1" ht="12">
      <c r="A270" s="13"/>
      <c r="B270" s="232"/>
      <c r="C270" s="233"/>
      <c r="D270" s="234" t="s">
        <v>218</v>
      </c>
      <c r="E270" s="235" t="s">
        <v>1</v>
      </c>
      <c r="F270" s="236" t="s">
        <v>470</v>
      </c>
      <c r="G270" s="233"/>
      <c r="H270" s="237">
        <v>93.718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218</v>
      </c>
      <c r="AU270" s="243" t="s">
        <v>89</v>
      </c>
      <c r="AV270" s="13" t="s">
        <v>89</v>
      </c>
      <c r="AW270" s="13" t="s">
        <v>36</v>
      </c>
      <c r="AX270" s="13" t="s">
        <v>87</v>
      </c>
      <c r="AY270" s="243" t="s">
        <v>210</v>
      </c>
    </row>
    <row r="271" spans="1:65" s="2" customFormat="1" ht="16.5" customHeight="1">
      <c r="A271" s="37"/>
      <c r="B271" s="38"/>
      <c r="C271" s="219" t="s">
        <v>471</v>
      </c>
      <c r="D271" s="219" t="s">
        <v>212</v>
      </c>
      <c r="E271" s="220" t="s">
        <v>472</v>
      </c>
      <c r="F271" s="221" t="s">
        <v>473</v>
      </c>
      <c r="G271" s="222" t="s">
        <v>250</v>
      </c>
      <c r="H271" s="223">
        <v>0.36</v>
      </c>
      <c r="I271" s="224"/>
      <c r="J271" s="225">
        <f>ROUND(I271*H271,2)</f>
        <v>0</v>
      </c>
      <c r="K271" s="221" t="s">
        <v>216</v>
      </c>
      <c r="L271" s="43"/>
      <c r="M271" s="226" t="s">
        <v>1</v>
      </c>
      <c r="N271" s="227" t="s">
        <v>44</v>
      </c>
      <c r="O271" s="90"/>
      <c r="P271" s="228">
        <f>O271*H271</f>
        <v>0</v>
      </c>
      <c r="Q271" s="228">
        <v>0</v>
      </c>
      <c r="R271" s="228">
        <f>Q271*H271</f>
        <v>0</v>
      </c>
      <c r="S271" s="228">
        <v>2</v>
      </c>
      <c r="T271" s="229">
        <f>S271*H271</f>
        <v>0.72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0" t="s">
        <v>94</v>
      </c>
      <c r="AT271" s="230" t="s">
        <v>212</v>
      </c>
      <c r="AU271" s="230" t="s">
        <v>89</v>
      </c>
      <c r="AY271" s="16" t="s">
        <v>210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6" t="s">
        <v>87</v>
      </c>
      <c r="BK271" s="231">
        <f>ROUND(I271*H271,2)</f>
        <v>0</v>
      </c>
      <c r="BL271" s="16" t="s">
        <v>94</v>
      </c>
      <c r="BM271" s="230" t="s">
        <v>474</v>
      </c>
    </row>
    <row r="272" spans="1:51" s="13" customFormat="1" ht="12">
      <c r="A272" s="13"/>
      <c r="B272" s="232"/>
      <c r="C272" s="233"/>
      <c r="D272" s="234" t="s">
        <v>218</v>
      </c>
      <c r="E272" s="235" t="s">
        <v>98</v>
      </c>
      <c r="F272" s="236" t="s">
        <v>475</v>
      </c>
      <c r="G272" s="233"/>
      <c r="H272" s="237">
        <v>0.36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218</v>
      </c>
      <c r="AU272" s="243" t="s">
        <v>89</v>
      </c>
      <c r="AV272" s="13" t="s">
        <v>89</v>
      </c>
      <c r="AW272" s="13" t="s">
        <v>36</v>
      </c>
      <c r="AX272" s="13" t="s">
        <v>87</v>
      </c>
      <c r="AY272" s="243" t="s">
        <v>210</v>
      </c>
    </row>
    <row r="273" spans="1:65" s="2" customFormat="1" ht="24.15" customHeight="1">
      <c r="A273" s="37"/>
      <c r="B273" s="38"/>
      <c r="C273" s="219" t="s">
        <v>476</v>
      </c>
      <c r="D273" s="219" t="s">
        <v>212</v>
      </c>
      <c r="E273" s="220" t="s">
        <v>477</v>
      </c>
      <c r="F273" s="221" t="s">
        <v>478</v>
      </c>
      <c r="G273" s="222" t="s">
        <v>362</v>
      </c>
      <c r="H273" s="223">
        <v>2</v>
      </c>
      <c r="I273" s="224"/>
      <c r="J273" s="225">
        <f>ROUND(I273*H273,2)</f>
        <v>0</v>
      </c>
      <c r="K273" s="221" t="s">
        <v>216</v>
      </c>
      <c r="L273" s="43"/>
      <c r="M273" s="226" t="s">
        <v>1</v>
      </c>
      <c r="N273" s="227" t="s">
        <v>44</v>
      </c>
      <c r="O273" s="90"/>
      <c r="P273" s="228">
        <f>O273*H273</f>
        <v>0</v>
      </c>
      <c r="Q273" s="228">
        <v>0</v>
      </c>
      <c r="R273" s="228">
        <f>Q273*H273</f>
        <v>0</v>
      </c>
      <c r="S273" s="228">
        <v>0.082</v>
      </c>
      <c r="T273" s="229">
        <f>S273*H273</f>
        <v>0.164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0" t="s">
        <v>94</v>
      </c>
      <c r="AT273" s="230" t="s">
        <v>212</v>
      </c>
      <c r="AU273" s="230" t="s">
        <v>89</v>
      </c>
      <c r="AY273" s="16" t="s">
        <v>210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6" t="s">
        <v>87</v>
      </c>
      <c r="BK273" s="231">
        <f>ROUND(I273*H273,2)</f>
        <v>0</v>
      </c>
      <c r="BL273" s="16" t="s">
        <v>94</v>
      </c>
      <c r="BM273" s="230" t="s">
        <v>479</v>
      </c>
    </row>
    <row r="274" spans="1:51" s="13" customFormat="1" ht="12">
      <c r="A274" s="13"/>
      <c r="B274" s="232"/>
      <c r="C274" s="233"/>
      <c r="D274" s="234" t="s">
        <v>218</v>
      </c>
      <c r="E274" s="235" t="s">
        <v>1</v>
      </c>
      <c r="F274" s="236" t="s">
        <v>123</v>
      </c>
      <c r="G274" s="233"/>
      <c r="H274" s="237">
        <v>2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218</v>
      </c>
      <c r="AU274" s="243" t="s">
        <v>89</v>
      </c>
      <c r="AV274" s="13" t="s">
        <v>89</v>
      </c>
      <c r="AW274" s="13" t="s">
        <v>36</v>
      </c>
      <c r="AX274" s="13" t="s">
        <v>87</v>
      </c>
      <c r="AY274" s="243" t="s">
        <v>210</v>
      </c>
    </row>
    <row r="275" spans="1:65" s="2" customFormat="1" ht="24.15" customHeight="1">
      <c r="A275" s="37"/>
      <c r="B275" s="38"/>
      <c r="C275" s="219" t="s">
        <v>480</v>
      </c>
      <c r="D275" s="219" t="s">
        <v>212</v>
      </c>
      <c r="E275" s="220" t="s">
        <v>481</v>
      </c>
      <c r="F275" s="221" t="s">
        <v>482</v>
      </c>
      <c r="G275" s="222" t="s">
        <v>215</v>
      </c>
      <c r="H275" s="223">
        <v>70.44</v>
      </c>
      <c r="I275" s="224"/>
      <c r="J275" s="225">
        <f>ROUND(I275*H275,2)</f>
        <v>0</v>
      </c>
      <c r="K275" s="221" t="s">
        <v>216</v>
      </c>
      <c r="L275" s="43"/>
      <c r="M275" s="226" t="s">
        <v>1</v>
      </c>
      <c r="N275" s="227" t="s">
        <v>44</v>
      </c>
      <c r="O275" s="90"/>
      <c r="P275" s="228">
        <f>O275*H275</f>
        <v>0</v>
      </c>
      <c r="Q275" s="228">
        <v>0</v>
      </c>
      <c r="R275" s="228">
        <f>Q275*H275</f>
        <v>0</v>
      </c>
      <c r="S275" s="228">
        <v>0</v>
      </c>
      <c r="T275" s="229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0" t="s">
        <v>94</v>
      </c>
      <c r="AT275" s="230" t="s">
        <v>212</v>
      </c>
      <c r="AU275" s="230" t="s">
        <v>89</v>
      </c>
      <c r="AY275" s="16" t="s">
        <v>210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6" t="s">
        <v>87</v>
      </c>
      <c r="BK275" s="231">
        <f>ROUND(I275*H275,2)</f>
        <v>0</v>
      </c>
      <c r="BL275" s="16" t="s">
        <v>94</v>
      </c>
      <c r="BM275" s="230" t="s">
        <v>483</v>
      </c>
    </row>
    <row r="276" spans="1:51" s="13" customFormat="1" ht="12">
      <c r="A276" s="13"/>
      <c r="B276" s="232"/>
      <c r="C276" s="233"/>
      <c r="D276" s="234" t="s">
        <v>218</v>
      </c>
      <c r="E276" s="235" t="s">
        <v>1</v>
      </c>
      <c r="F276" s="236" t="s">
        <v>113</v>
      </c>
      <c r="G276" s="233"/>
      <c r="H276" s="237">
        <v>70.44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218</v>
      </c>
      <c r="AU276" s="243" t="s">
        <v>89</v>
      </c>
      <c r="AV276" s="13" t="s">
        <v>89</v>
      </c>
      <c r="AW276" s="13" t="s">
        <v>36</v>
      </c>
      <c r="AX276" s="13" t="s">
        <v>87</v>
      </c>
      <c r="AY276" s="243" t="s">
        <v>210</v>
      </c>
    </row>
    <row r="277" spans="1:63" s="12" customFormat="1" ht="22.8" customHeight="1">
      <c r="A277" s="12"/>
      <c r="B277" s="203"/>
      <c r="C277" s="204"/>
      <c r="D277" s="205" t="s">
        <v>78</v>
      </c>
      <c r="E277" s="217" t="s">
        <v>484</v>
      </c>
      <c r="F277" s="217" t="s">
        <v>485</v>
      </c>
      <c r="G277" s="204"/>
      <c r="H277" s="204"/>
      <c r="I277" s="207"/>
      <c r="J277" s="218">
        <f>BK277</f>
        <v>0</v>
      </c>
      <c r="K277" s="204"/>
      <c r="L277" s="209"/>
      <c r="M277" s="210"/>
      <c r="N277" s="211"/>
      <c r="O277" s="211"/>
      <c r="P277" s="212">
        <f>SUM(P278:P290)</f>
        <v>0</v>
      </c>
      <c r="Q277" s="211"/>
      <c r="R277" s="212">
        <f>SUM(R278:R290)</f>
        <v>0</v>
      </c>
      <c r="S277" s="211"/>
      <c r="T277" s="213">
        <f>SUM(T278:T290)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14" t="s">
        <v>87</v>
      </c>
      <c r="AT277" s="215" t="s">
        <v>78</v>
      </c>
      <c r="AU277" s="215" t="s">
        <v>87</v>
      </c>
      <c r="AY277" s="214" t="s">
        <v>210</v>
      </c>
      <c r="BK277" s="216">
        <f>SUM(BK278:BK290)</f>
        <v>0</v>
      </c>
    </row>
    <row r="278" spans="1:65" s="2" customFormat="1" ht="24.15" customHeight="1">
      <c r="A278" s="37"/>
      <c r="B278" s="38"/>
      <c r="C278" s="219" t="s">
        <v>486</v>
      </c>
      <c r="D278" s="219" t="s">
        <v>212</v>
      </c>
      <c r="E278" s="220" t="s">
        <v>487</v>
      </c>
      <c r="F278" s="221" t="s">
        <v>488</v>
      </c>
      <c r="G278" s="222" t="s">
        <v>489</v>
      </c>
      <c r="H278" s="223">
        <v>81.108</v>
      </c>
      <c r="I278" s="224"/>
      <c r="J278" s="225">
        <f>ROUND(I278*H278,2)</f>
        <v>0</v>
      </c>
      <c r="K278" s="221" t="s">
        <v>216</v>
      </c>
      <c r="L278" s="43"/>
      <c r="M278" s="226" t="s">
        <v>1</v>
      </c>
      <c r="N278" s="227" t="s">
        <v>44</v>
      </c>
      <c r="O278" s="90"/>
      <c r="P278" s="228">
        <f>O278*H278</f>
        <v>0</v>
      </c>
      <c r="Q278" s="228">
        <v>0</v>
      </c>
      <c r="R278" s="228">
        <f>Q278*H278</f>
        <v>0</v>
      </c>
      <c r="S278" s="228">
        <v>0</v>
      </c>
      <c r="T278" s="229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0" t="s">
        <v>94</v>
      </c>
      <c r="AT278" s="230" t="s">
        <v>212</v>
      </c>
      <c r="AU278" s="230" t="s">
        <v>89</v>
      </c>
      <c r="AY278" s="16" t="s">
        <v>210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6" t="s">
        <v>87</v>
      </c>
      <c r="BK278" s="231">
        <f>ROUND(I278*H278,2)</f>
        <v>0</v>
      </c>
      <c r="BL278" s="16" t="s">
        <v>94</v>
      </c>
      <c r="BM278" s="230" t="s">
        <v>490</v>
      </c>
    </row>
    <row r="279" spans="1:51" s="13" customFormat="1" ht="12">
      <c r="A279" s="13"/>
      <c r="B279" s="232"/>
      <c r="C279" s="233"/>
      <c r="D279" s="234" t="s">
        <v>218</v>
      </c>
      <c r="E279" s="235" t="s">
        <v>155</v>
      </c>
      <c r="F279" s="236" t="s">
        <v>491</v>
      </c>
      <c r="G279" s="233"/>
      <c r="H279" s="237">
        <v>48.601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218</v>
      </c>
      <c r="AU279" s="243" t="s">
        <v>89</v>
      </c>
      <c r="AV279" s="13" t="s">
        <v>89</v>
      </c>
      <c r="AW279" s="13" t="s">
        <v>36</v>
      </c>
      <c r="AX279" s="13" t="s">
        <v>79</v>
      </c>
      <c r="AY279" s="243" t="s">
        <v>210</v>
      </c>
    </row>
    <row r="280" spans="1:51" s="13" customFormat="1" ht="12">
      <c r="A280" s="13"/>
      <c r="B280" s="232"/>
      <c r="C280" s="233"/>
      <c r="D280" s="234" t="s">
        <v>218</v>
      </c>
      <c r="E280" s="235" t="s">
        <v>157</v>
      </c>
      <c r="F280" s="236" t="s">
        <v>492</v>
      </c>
      <c r="G280" s="233"/>
      <c r="H280" s="237">
        <v>21.621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218</v>
      </c>
      <c r="AU280" s="243" t="s">
        <v>89</v>
      </c>
      <c r="AV280" s="13" t="s">
        <v>89</v>
      </c>
      <c r="AW280" s="13" t="s">
        <v>36</v>
      </c>
      <c r="AX280" s="13" t="s">
        <v>79</v>
      </c>
      <c r="AY280" s="243" t="s">
        <v>210</v>
      </c>
    </row>
    <row r="281" spans="1:51" s="13" customFormat="1" ht="12">
      <c r="A281" s="13"/>
      <c r="B281" s="232"/>
      <c r="C281" s="233"/>
      <c r="D281" s="234" t="s">
        <v>218</v>
      </c>
      <c r="E281" s="235" t="s">
        <v>159</v>
      </c>
      <c r="F281" s="236" t="s">
        <v>160</v>
      </c>
      <c r="G281" s="233"/>
      <c r="H281" s="237">
        <v>10.886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218</v>
      </c>
      <c r="AU281" s="243" t="s">
        <v>89</v>
      </c>
      <c r="AV281" s="13" t="s">
        <v>89</v>
      </c>
      <c r="AW281" s="13" t="s">
        <v>36</v>
      </c>
      <c r="AX281" s="13" t="s">
        <v>79</v>
      </c>
      <c r="AY281" s="243" t="s">
        <v>210</v>
      </c>
    </row>
    <row r="282" spans="1:51" s="14" customFormat="1" ht="12">
      <c r="A282" s="14"/>
      <c r="B282" s="244"/>
      <c r="C282" s="245"/>
      <c r="D282" s="234" t="s">
        <v>218</v>
      </c>
      <c r="E282" s="246" t="s">
        <v>153</v>
      </c>
      <c r="F282" s="247" t="s">
        <v>235</v>
      </c>
      <c r="G282" s="245"/>
      <c r="H282" s="248">
        <v>81.108</v>
      </c>
      <c r="I282" s="249"/>
      <c r="J282" s="245"/>
      <c r="K282" s="245"/>
      <c r="L282" s="250"/>
      <c r="M282" s="251"/>
      <c r="N282" s="252"/>
      <c r="O282" s="252"/>
      <c r="P282" s="252"/>
      <c r="Q282" s="252"/>
      <c r="R282" s="252"/>
      <c r="S282" s="252"/>
      <c r="T282" s="25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4" t="s">
        <v>218</v>
      </c>
      <c r="AU282" s="254" t="s">
        <v>89</v>
      </c>
      <c r="AV282" s="14" t="s">
        <v>94</v>
      </c>
      <c r="AW282" s="14" t="s">
        <v>36</v>
      </c>
      <c r="AX282" s="14" t="s">
        <v>87</v>
      </c>
      <c r="AY282" s="254" t="s">
        <v>210</v>
      </c>
    </row>
    <row r="283" spans="1:65" s="2" customFormat="1" ht="24.15" customHeight="1">
      <c r="A283" s="37"/>
      <c r="B283" s="38"/>
      <c r="C283" s="219" t="s">
        <v>493</v>
      </c>
      <c r="D283" s="219" t="s">
        <v>212</v>
      </c>
      <c r="E283" s="220" t="s">
        <v>494</v>
      </c>
      <c r="F283" s="221" t="s">
        <v>495</v>
      </c>
      <c r="G283" s="222" t="s">
        <v>489</v>
      </c>
      <c r="H283" s="223">
        <v>811.08</v>
      </c>
      <c r="I283" s="224"/>
      <c r="J283" s="225">
        <f>ROUND(I283*H283,2)</f>
        <v>0</v>
      </c>
      <c r="K283" s="221" t="s">
        <v>216</v>
      </c>
      <c r="L283" s="43"/>
      <c r="M283" s="226" t="s">
        <v>1</v>
      </c>
      <c r="N283" s="227" t="s">
        <v>44</v>
      </c>
      <c r="O283" s="90"/>
      <c r="P283" s="228">
        <f>O283*H283</f>
        <v>0</v>
      </c>
      <c r="Q283" s="228">
        <v>0</v>
      </c>
      <c r="R283" s="228">
        <f>Q283*H283</f>
        <v>0</v>
      </c>
      <c r="S283" s="228">
        <v>0</v>
      </c>
      <c r="T283" s="229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0" t="s">
        <v>94</v>
      </c>
      <c r="AT283" s="230" t="s">
        <v>212</v>
      </c>
      <c r="AU283" s="230" t="s">
        <v>89</v>
      </c>
      <c r="AY283" s="16" t="s">
        <v>210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6" t="s">
        <v>87</v>
      </c>
      <c r="BK283" s="231">
        <f>ROUND(I283*H283,2)</f>
        <v>0</v>
      </c>
      <c r="BL283" s="16" t="s">
        <v>94</v>
      </c>
      <c r="BM283" s="230" t="s">
        <v>496</v>
      </c>
    </row>
    <row r="284" spans="1:51" s="13" customFormat="1" ht="12">
      <c r="A284" s="13"/>
      <c r="B284" s="232"/>
      <c r="C284" s="233"/>
      <c r="D284" s="234" t="s">
        <v>218</v>
      </c>
      <c r="E284" s="235" t="s">
        <v>1</v>
      </c>
      <c r="F284" s="236" t="s">
        <v>497</v>
      </c>
      <c r="G284" s="233"/>
      <c r="H284" s="237">
        <v>811.08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218</v>
      </c>
      <c r="AU284" s="243" t="s">
        <v>89</v>
      </c>
      <c r="AV284" s="13" t="s">
        <v>89</v>
      </c>
      <c r="AW284" s="13" t="s">
        <v>36</v>
      </c>
      <c r="AX284" s="13" t="s">
        <v>87</v>
      </c>
      <c r="AY284" s="243" t="s">
        <v>210</v>
      </c>
    </row>
    <row r="285" spans="1:65" s="2" customFormat="1" ht="44.25" customHeight="1">
      <c r="A285" s="37"/>
      <c r="B285" s="38"/>
      <c r="C285" s="219" t="s">
        <v>498</v>
      </c>
      <c r="D285" s="219" t="s">
        <v>212</v>
      </c>
      <c r="E285" s="220" t="s">
        <v>499</v>
      </c>
      <c r="F285" s="221" t="s">
        <v>500</v>
      </c>
      <c r="G285" s="222" t="s">
        <v>489</v>
      </c>
      <c r="H285" s="223">
        <v>48.601</v>
      </c>
      <c r="I285" s="224"/>
      <c r="J285" s="225">
        <f>ROUND(I285*H285,2)</f>
        <v>0</v>
      </c>
      <c r="K285" s="221" t="s">
        <v>216</v>
      </c>
      <c r="L285" s="43"/>
      <c r="M285" s="226" t="s">
        <v>1</v>
      </c>
      <c r="N285" s="227" t="s">
        <v>44</v>
      </c>
      <c r="O285" s="90"/>
      <c r="P285" s="228">
        <f>O285*H285</f>
        <v>0</v>
      </c>
      <c r="Q285" s="228">
        <v>0</v>
      </c>
      <c r="R285" s="228">
        <f>Q285*H285</f>
        <v>0</v>
      </c>
      <c r="S285" s="228">
        <v>0</v>
      </c>
      <c r="T285" s="229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0" t="s">
        <v>94</v>
      </c>
      <c r="AT285" s="230" t="s">
        <v>212</v>
      </c>
      <c r="AU285" s="230" t="s">
        <v>89</v>
      </c>
      <c r="AY285" s="16" t="s">
        <v>210</v>
      </c>
      <c r="BE285" s="231">
        <f>IF(N285="základní",J285,0)</f>
        <v>0</v>
      </c>
      <c r="BF285" s="231">
        <f>IF(N285="snížená",J285,0)</f>
        <v>0</v>
      </c>
      <c r="BG285" s="231">
        <f>IF(N285="zákl. přenesená",J285,0)</f>
        <v>0</v>
      </c>
      <c r="BH285" s="231">
        <f>IF(N285="sníž. přenesená",J285,0)</f>
        <v>0</v>
      </c>
      <c r="BI285" s="231">
        <f>IF(N285="nulová",J285,0)</f>
        <v>0</v>
      </c>
      <c r="BJ285" s="16" t="s">
        <v>87</v>
      </c>
      <c r="BK285" s="231">
        <f>ROUND(I285*H285,2)</f>
        <v>0</v>
      </c>
      <c r="BL285" s="16" t="s">
        <v>94</v>
      </c>
      <c r="BM285" s="230" t="s">
        <v>501</v>
      </c>
    </row>
    <row r="286" spans="1:51" s="13" customFormat="1" ht="12">
      <c r="A286" s="13"/>
      <c r="B286" s="232"/>
      <c r="C286" s="233"/>
      <c r="D286" s="234" t="s">
        <v>218</v>
      </c>
      <c r="E286" s="235" t="s">
        <v>1</v>
      </c>
      <c r="F286" s="236" t="s">
        <v>155</v>
      </c>
      <c r="G286" s="233"/>
      <c r="H286" s="237">
        <v>48.601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218</v>
      </c>
      <c r="AU286" s="243" t="s">
        <v>89</v>
      </c>
      <c r="AV286" s="13" t="s">
        <v>89</v>
      </c>
      <c r="AW286" s="13" t="s">
        <v>36</v>
      </c>
      <c r="AX286" s="13" t="s">
        <v>87</v>
      </c>
      <c r="AY286" s="243" t="s">
        <v>210</v>
      </c>
    </row>
    <row r="287" spans="1:65" s="2" customFormat="1" ht="44.25" customHeight="1">
      <c r="A287" s="37"/>
      <c r="B287" s="38"/>
      <c r="C287" s="219" t="s">
        <v>502</v>
      </c>
      <c r="D287" s="219" t="s">
        <v>212</v>
      </c>
      <c r="E287" s="220" t="s">
        <v>503</v>
      </c>
      <c r="F287" s="221" t="s">
        <v>504</v>
      </c>
      <c r="G287" s="222" t="s">
        <v>489</v>
      </c>
      <c r="H287" s="223">
        <v>21.621</v>
      </c>
      <c r="I287" s="224"/>
      <c r="J287" s="225">
        <f>ROUND(I287*H287,2)</f>
        <v>0</v>
      </c>
      <c r="K287" s="221" t="s">
        <v>216</v>
      </c>
      <c r="L287" s="43"/>
      <c r="M287" s="226" t="s">
        <v>1</v>
      </c>
      <c r="N287" s="227" t="s">
        <v>44</v>
      </c>
      <c r="O287" s="90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0" t="s">
        <v>94</v>
      </c>
      <c r="AT287" s="230" t="s">
        <v>212</v>
      </c>
      <c r="AU287" s="230" t="s">
        <v>89</v>
      </c>
      <c r="AY287" s="16" t="s">
        <v>210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6" t="s">
        <v>87</v>
      </c>
      <c r="BK287" s="231">
        <f>ROUND(I287*H287,2)</f>
        <v>0</v>
      </c>
      <c r="BL287" s="16" t="s">
        <v>94</v>
      </c>
      <c r="BM287" s="230" t="s">
        <v>505</v>
      </c>
    </row>
    <row r="288" spans="1:51" s="13" customFormat="1" ht="12">
      <c r="A288" s="13"/>
      <c r="B288" s="232"/>
      <c r="C288" s="233"/>
      <c r="D288" s="234" t="s">
        <v>218</v>
      </c>
      <c r="E288" s="235" t="s">
        <v>1</v>
      </c>
      <c r="F288" s="236" t="s">
        <v>157</v>
      </c>
      <c r="G288" s="233"/>
      <c r="H288" s="237">
        <v>21.621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218</v>
      </c>
      <c r="AU288" s="243" t="s">
        <v>89</v>
      </c>
      <c r="AV288" s="13" t="s">
        <v>89</v>
      </c>
      <c r="AW288" s="13" t="s">
        <v>36</v>
      </c>
      <c r="AX288" s="13" t="s">
        <v>87</v>
      </c>
      <c r="AY288" s="243" t="s">
        <v>210</v>
      </c>
    </row>
    <row r="289" spans="1:65" s="2" customFormat="1" ht="44.25" customHeight="1">
      <c r="A289" s="37"/>
      <c r="B289" s="38"/>
      <c r="C289" s="219" t="s">
        <v>506</v>
      </c>
      <c r="D289" s="219" t="s">
        <v>212</v>
      </c>
      <c r="E289" s="220" t="s">
        <v>507</v>
      </c>
      <c r="F289" s="221" t="s">
        <v>508</v>
      </c>
      <c r="G289" s="222" t="s">
        <v>489</v>
      </c>
      <c r="H289" s="223">
        <v>10.886</v>
      </c>
      <c r="I289" s="224"/>
      <c r="J289" s="225">
        <f>ROUND(I289*H289,2)</f>
        <v>0</v>
      </c>
      <c r="K289" s="221" t="s">
        <v>216</v>
      </c>
      <c r="L289" s="43"/>
      <c r="M289" s="226" t="s">
        <v>1</v>
      </c>
      <c r="N289" s="227" t="s">
        <v>44</v>
      </c>
      <c r="O289" s="90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0" t="s">
        <v>94</v>
      </c>
      <c r="AT289" s="230" t="s">
        <v>212</v>
      </c>
      <c r="AU289" s="230" t="s">
        <v>89</v>
      </c>
      <c r="AY289" s="16" t="s">
        <v>210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6" t="s">
        <v>87</v>
      </c>
      <c r="BK289" s="231">
        <f>ROUND(I289*H289,2)</f>
        <v>0</v>
      </c>
      <c r="BL289" s="16" t="s">
        <v>94</v>
      </c>
      <c r="BM289" s="230" t="s">
        <v>509</v>
      </c>
    </row>
    <row r="290" spans="1:51" s="13" customFormat="1" ht="12">
      <c r="A290" s="13"/>
      <c r="B290" s="232"/>
      <c r="C290" s="233"/>
      <c r="D290" s="234" t="s">
        <v>218</v>
      </c>
      <c r="E290" s="235" t="s">
        <v>1</v>
      </c>
      <c r="F290" s="236" t="s">
        <v>159</v>
      </c>
      <c r="G290" s="233"/>
      <c r="H290" s="237">
        <v>10.886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218</v>
      </c>
      <c r="AU290" s="243" t="s">
        <v>89</v>
      </c>
      <c r="AV290" s="13" t="s">
        <v>89</v>
      </c>
      <c r="AW290" s="13" t="s">
        <v>36</v>
      </c>
      <c r="AX290" s="13" t="s">
        <v>87</v>
      </c>
      <c r="AY290" s="243" t="s">
        <v>210</v>
      </c>
    </row>
    <row r="291" spans="1:63" s="12" customFormat="1" ht="22.8" customHeight="1">
      <c r="A291" s="12"/>
      <c r="B291" s="203"/>
      <c r="C291" s="204"/>
      <c r="D291" s="205" t="s">
        <v>78</v>
      </c>
      <c r="E291" s="217" t="s">
        <v>510</v>
      </c>
      <c r="F291" s="217" t="s">
        <v>511</v>
      </c>
      <c r="G291" s="204"/>
      <c r="H291" s="204"/>
      <c r="I291" s="207"/>
      <c r="J291" s="218">
        <f>BK291</f>
        <v>0</v>
      </c>
      <c r="K291" s="204"/>
      <c r="L291" s="209"/>
      <c r="M291" s="210"/>
      <c r="N291" s="211"/>
      <c r="O291" s="211"/>
      <c r="P291" s="212">
        <f>P292</f>
        <v>0</v>
      </c>
      <c r="Q291" s="211"/>
      <c r="R291" s="212">
        <f>R292</f>
        <v>0</v>
      </c>
      <c r="S291" s="211"/>
      <c r="T291" s="213">
        <f>T292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4" t="s">
        <v>87</v>
      </c>
      <c r="AT291" s="215" t="s">
        <v>78</v>
      </c>
      <c r="AU291" s="215" t="s">
        <v>87</v>
      </c>
      <c r="AY291" s="214" t="s">
        <v>210</v>
      </c>
      <c r="BK291" s="216">
        <f>BK292</f>
        <v>0</v>
      </c>
    </row>
    <row r="292" spans="1:65" s="2" customFormat="1" ht="24.15" customHeight="1">
      <c r="A292" s="37"/>
      <c r="B292" s="38"/>
      <c r="C292" s="219" t="s">
        <v>512</v>
      </c>
      <c r="D292" s="219" t="s">
        <v>212</v>
      </c>
      <c r="E292" s="220" t="s">
        <v>513</v>
      </c>
      <c r="F292" s="221" t="s">
        <v>514</v>
      </c>
      <c r="G292" s="222" t="s">
        <v>489</v>
      </c>
      <c r="H292" s="223">
        <v>144.358</v>
      </c>
      <c r="I292" s="224"/>
      <c r="J292" s="225">
        <f>ROUND(I292*H292,2)</f>
        <v>0</v>
      </c>
      <c r="K292" s="221" t="s">
        <v>216</v>
      </c>
      <c r="L292" s="43"/>
      <c r="M292" s="226" t="s">
        <v>1</v>
      </c>
      <c r="N292" s="227" t="s">
        <v>44</v>
      </c>
      <c r="O292" s="90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0" t="s">
        <v>94</v>
      </c>
      <c r="AT292" s="230" t="s">
        <v>212</v>
      </c>
      <c r="AU292" s="230" t="s">
        <v>89</v>
      </c>
      <c r="AY292" s="16" t="s">
        <v>210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6" t="s">
        <v>87</v>
      </c>
      <c r="BK292" s="231">
        <f>ROUND(I292*H292,2)</f>
        <v>0</v>
      </c>
      <c r="BL292" s="16" t="s">
        <v>94</v>
      </c>
      <c r="BM292" s="230" t="s">
        <v>515</v>
      </c>
    </row>
    <row r="293" spans="1:63" s="12" customFormat="1" ht="25.9" customHeight="1">
      <c r="A293" s="12"/>
      <c r="B293" s="203"/>
      <c r="C293" s="204"/>
      <c r="D293" s="205" t="s">
        <v>78</v>
      </c>
      <c r="E293" s="206" t="s">
        <v>516</v>
      </c>
      <c r="F293" s="206" t="s">
        <v>517</v>
      </c>
      <c r="G293" s="204"/>
      <c r="H293" s="204"/>
      <c r="I293" s="207"/>
      <c r="J293" s="208">
        <f>BK293</f>
        <v>0</v>
      </c>
      <c r="K293" s="204"/>
      <c r="L293" s="209"/>
      <c r="M293" s="210"/>
      <c r="N293" s="211"/>
      <c r="O293" s="211"/>
      <c r="P293" s="212">
        <f>P294</f>
        <v>0</v>
      </c>
      <c r="Q293" s="211"/>
      <c r="R293" s="212">
        <f>R294</f>
        <v>0.032848</v>
      </c>
      <c r="S293" s="211"/>
      <c r="T293" s="213">
        <f>T294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4" t="s">
        <v>89</v>
      </c>
      <c r="AT293" s="215" t="s">
        <v>78</v>
      </c>
      <c r="AU293" s="215" t="s">
        <v>79</v>
      </c>
      <c r="AY293" s="214" t="s">
        <v>210</v>
      </c>
      <c r="BK293" s="216">
        <f>BK294</f>
        <v>0</v>
      </c>
    </row>
    <row r="294" spans="1:63" s="12" customFormat="1" ht="22.8" customHeight="1">
      <c r="A294" s="12"/>
      <c r="B294" s="203"/>
      <c r="C294" s="204"/>
      <c r="D294" s="205" t="s">
        <v>78</v>
      </c>
      <c r="E294" s="217" t="s">
        <v>518</v>
      </c>
      <c r="F294" s="217" t="s">
        <v>519</v>
      </c>
      <c r="G294" s="204"/>
      <c r="H294" s="204"/>
      <c r="I294" s="207"/>
      <c r="J294" s="218">
        <f>BK294</f>
        <v>0</v>
      </c>
      <c r="K294" s="204"/>
      <c r="L294" s="209"/>
      <c r="M294" s="210"/>
      <c r="N294" s="211"/>
      <c r="O294" s="211"/>
      <c r="P294" s="212">
        <f>SUM(P295:P307)</f>
        <v>0</v>
      </c>
      <c r="Q294" s="211"/>
      <c r="R294" s="212">
        <f>SUM(R295:R307)</f>
        <v>0.032848</v>
      </c>
      <c r="S294" s="211"/>
      <c r="T294" s="213">
        <f>SUM(T295:T307)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14" t="s">
        <v>89</v>
      </c>
      <c r="AT294" s="215" t="s">
        <v>78</v>
      </c>
      <c r="AU294" s="215" t="s">
        <v>87</v>
      </c>
      <c r="AY294" s="214" t="s">
        <v>210</v>
      </c>
      <c r="BK294" s="216">
        <f>SUM(BK295:BK307)</f>
        <v>0</v>
      </c>
    </row>
    <row r="295" spans="1:65" s="2" customFormat="1" ht="24.15" customHeight="1">
      <c r="A295" s="37"/>
      <c r="B295" s="38"/>
      <c r="C295" s="219" t="s">
        <v>520</v>
      </c>
      <c r="D295" s="219" t="s">
        <v>212</v>
      </c>
      <c r="E295" s="220" t="s">
        <v>521</v>
      </c>
      <c r="F295" s="221" t="s">
        <v>522</v>
      </c>
      <c r="G295" s="222" t="s">
        <v>238</v>
      </c>
      <c r="H295" s="223">
        <v>12</v>
      </c>
      <c r="I295" s="224"/>
      <c r="J295" s="225">
        <f>ROUND(I295*H295,2)</f>
        <v>0</v>
      </c>
      <c r="K295" s="221" t="s">
        <v>216</v>
      </c>
      <c r="L295" s="43"/>
      <c r="M295" s="226" t="s">
        <v>1</v>
      </c>
      <c r="N295" s="227" t="s">
        <v>44</v>
      </c>
      <c r="O295" s="90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0" t="s">
        <v>292</v>
      </c>
      <c r="AT295" s="230" t="s">
        <v>212</v>
      </c>
      <c r="AU295" s="230" t="s">
        <v>89</v>
      </c>
      <c r="AY295" s="16" t="s">
        <v>210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6" t="s">
        <v>87</v>
      </c>
      <c r="BK295" s="231">
        <f>ROUND(I295*H295,2)</f>
        <v>0</v>
      </c>
      <c r="BL295" s="16" t="s">
        <v>292</v>
      </c>
      <c r="BM295" s="230" t="s">
        <v>523</v>
      </c>
    </row>
    <row r="296" spans="1:51" s="13" customFormat="1" ht="12">
      <c r="A296" s="13"/>
      <c r="B296" s="232"/>
      <c r="C296" s="233"/>
      <c r="D296" s="234" t="s">
        <v>218</v>
      </c>
      <c r="E296" s="235" t="s">
        <v>105</v>
      </c>
      <c r="F296" s="236" t="s">
        <v>524</v>
      </c>
      <c r="G296" s="233"/>
      <c r="H296" s="237">
        <v>12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218</v>
      </c>
      <c r="AU296" s="243" t="s">
        <v>89</v>
      </c>
      <c r="AV296" s="13" t="s">
        <v>89</v>
      </c>
      <c r="AW296" s="13" t="s">
        <v>36</v>
      </c>
      <c r="AX296" s="13" t="s">
        <v>87</v>
      </c>
      <c r="AY296" s="243" t="s">
        <v>210</v>
      </c>
    </row>
    <row r="297" spans="1:65" s="2" customFormat="1" ht="16.5" customHeight="1">
      <c r="A297" s="37"/>
      <c r="B297" s="38"/>
      <c r="C297" s="255" t="s">
        <v>525</v>
      </c>
      <c r="D297" s="255" t="s">
        <v>281</v>
      </c>
      <c r="E297" s="256" t="s">
        <v>526</v>
      </c>
      <c r="F297" s="257" t="s">
        <v>527</v>
      </c>
      <c r="G297" s="258" t="s">
        <v>238</v>
      </c>
      <c r="H297" s="259">
        <v>14.4</v>
      </c>
      <c r="I297" s="260"/>
      <c r="J297" s="261">
        <f>ROUND(I297*H297,2)</f>
        <v>0</v>
      </c>
      <c r="K297" s="257" t="s">
        <v>216</v>
      </c>
      <c r="L297" s="262"/>
      <c r="M297" s="263" t="s">
        <v>1</v>
      </c>
      <c r="N297" s="264" t="s">
        <v>44</v>
      </c>
      <c r="O297" s="90"/>
      <c r="P297" s="228">
        <f>O297*H297</f>
        <v>0</v>
      </c>
      <c r="Q297" s="228">
        <v>0.00012</v>
      </c>
      <c r="R297" s="228">
        <f>Q297*H297</f>
        <v>0.0017280000000000002</v>
      </c>
      <c r="S297" s="228">
        <v>0</v>
      </c>
      <c r="T297" s="229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0" t="s">
        <v>364</v>
      </c>
      <c r="AT297" s="230" t="s">
        <v>281</v>
      </c>
      <c r="AU297" s="230" t="s">
        <v>89</v>
      </c>
      <c r="AY297" s="16" t="s">
        <v>210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6" t="s">
        <v>87</v>
      </c>
      <c r="BK297" s="231">
        <f>ROUND(I297*H297,2)</f>
        <v>0</v>
      </c>
      <c r="BL297" s="16" t="s">
        <v>292</v>
      </c>
      <c r="BM297" s="230" t="s">
        <v>528</v>
      </c>
    </row>
    <row r="298" spans="1:51" s="13" customFormat="1" ht="12">
      <c r="A298" s="13"/>
      <c r="B298" s="232"/>
      <c r="C298" s="233"/>
      <c r="D298" s="234" t="s">
        <v>218</v>
      </c>
      <c r="E298" s="235" t="s">
        <v>1</v>
      </c>
      <c r="F298" s="236" t="s">
        <v>105</v>
      </c>
      <c r="G298" s="233"/>
      <c r="H298" s="237">
        <v>12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218</v>
      </c>
      <c r="AU298" s="243" t="s">
        <v>89</v>
      </c>
      <c r="AV298" s="13" t="s">
        <v>89</v>
      </c>
      <c r="AW298" s="13" t="s">
        <v>36</v>
      </c>
      <c r="AX298" s="13" t="s">
        <v>87</v>
      </c>
      <c r="AY298" s="243" t="s">
        <v>210</v>
      </c>
    </row>
    <row r="299" spans="1:51" s="13" customFormat="1" ht="12">
      <c r="A299" s="13"/>
      <c r="B299" s="232"/>
      <c r="C299" s="233"/>
      <c r="D299" s="234" t="s">
        <v>218</v>
      </c>
      <c r="E299" s="233"/>
      <c r="F299" s="236" t="s">
        <v>529</v>
      </c>
      <c r="G299" s="233"/>
      <c r="H299" s="237">
        <v>14.4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218</v>
      </c>
      <c r="AU299" s="243" t="s">
        <v>89</v>
      </c>
      <c r="AV299" s="13" t="s">
        <v>89</v>
      </c>
      <c r="AW299" s="13" t="s">
        <v>4</v>
      </c>
      <c r="AX299" s="13" t="s">
        <v>87</v>
      </c>
      <c r="AY299" s="243" t="s">
        <v>210</v>
      </c>
    </row>
    <row r="300" spans="1:65" s="2" customFormat="1" ht="24.15" customHeight="1">
      <c r="A300" s="37"/>
      <c r="B300" s="38"/>
      <c r="C300" s="219" t="s">
        <v>530</v>
      </c>
      <c r="D300" s="219" t="s">
        <v>212</v>
      </c>
      <c r="E300" s="220" t="s">
        <v>531</v>
      </c>
      <c r="F300" s="221" t="s">
        <v>532</v>
      </c>
      <c r="G300" s="222" t="s">
        <v>238</v>
      </c>
      <c r="H300" s="223">
        <v>33</v>
      </c>
      <c r="I300" s="224"/>
      <c r="J300" s="225">
        <f>ROUND(I300*H300,2)</f>
        <v>0</v>
      </c>
      <c r="K300" s="221" t="s">
        <v>216</v>
      </c>
      <c r="L300" s="43"/>
      <c r="M300" s="226" t="s">
        <v>1</v>
      </c>
      <c r="N300" s="227" t="s">
        <v>44</v>
      </c>
      <c r="O300" s="90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0" t="s">
        <v>292</v>
      </c>
      <c r="AT300" s="230" t="s">
        <v>212</v>
      </c>
      <c r="AU300" s="230" t="s">
        <v>89</v>
      </c>
      <c r="AY300" s="16" t="s">
        <v>210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6" t="s">
        <v>87</v>
      </c>
      <c r="BK300" s="231">
        <f>ROUND(I300*H300,2)</f>
        <v>0</v>
      </c>
      <c r="BL300" s="16" t="s">
        <v>292</v>
      </c>
      <c r="BM300" s="230" t="s">
        <v>533</v>
      </c>
    </row>
    <row r="301" spans="1:51" s="13" customFormat="1" ht="12">
      <c r="A301" s="13"/>
      <c r="B301" s="232"/>
      <c r="C301" s="233"/>
      <c r="D301" s="234" t="s">
        <v>218</v>
      </c>
      <c r="E301" s="235" t="s">
        <v>102</v>
      </c>
      <c r="F301" s="236" t="s">
        <v>103</v>
      </c>
      <c r="G301" s="233"/>
      <c r="H301" s="237">
        <v>33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218</v>
      </c>
      <c r="AU301" s="243" t="s">
        <v>89</v>
      </c>
      <c r="AV301" s="13" t="s">
        <v>89</v>
      </c>
      <c r="AW301" s="13" t="s">
        <v>36</v>
      </c>
      <c r="AX301" s="13" t="s">
        <v>87</v>
      </c>
      <c r="AY301" s="243" t="s">
        <v>210</v>
      </c>
    </row>
    <row r="302" spans="1:65" s="2" customFormat="1" ht="16.5" customHeight="1">
      <c r="A302" s="37"/>
      <c r="B302" s="38"/>
      <c r="C302" s="255" t="s">
        <v>534</v>
      </c>
      <c r="D302" s="255" t="s">
        <v>281</v>
      </c>
      <c r="E302" s="256" t="s">
        <v>535</v>
      </c>
      <c r="F302" s="257" t="s">
        <v>536</v>
      </c>
      <c r="G302" s="258" t="s">
        <v>238</v>
      </c>
      <c r="H302" s="259">
        <v>33</v>
      </c>
      <c r="I302" s="260"/>
      <c r="J302" s="261">
        <f>ROUND(I302*H302,2)</f>
        <v>0</v>
      </c>
      <c r="K302" s="257" t="s">
        <v>216</v>
      </c>
      <c r="L302" s="262"/>
      <c r="M302" s="263" t="s">
        <v>1</v>
      </c>
      <c r="N302" s="264" t="s">
        <v>44</v>
      </c>
      <c r="O302" s="90"/>
      <c r="P302" s="228">
        <f>O302*H302</f>
        <v>0</v>
      </c>
      <c r="Q302" s="228">
        <v>0.00064</v>
      </c>
      <c r="R302" s="228">
        <f>Q302*H302</f>
        <v>0.021120000000000003</v>
      </c>
      <c r="S302" s="228">
        <v>0</v>
      </c>
      <c r="T302" s="229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0" t="s">
        <v>364</v>
      </c>
      <c r="AT302" s="230" t="s">
        <v>281</v>
      </c>
      <c r="AU302" s="230" t="s">
        <v>89</v>
      </c>
      <c r="AY302" s="16" t="s">
        <v>210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16" t="s">
        <v>87</v>
      </c>
      <c r="BK302" s="231">
        <f>ROUND(I302*H302,2)</f>
        <v>0</v>
      </c>
      <c r="BL302" s="16" t="s">
        <v>292</v>
      </c>
      <c r="BM302" s="230" t="s">
        <v>537</v>
      </c>
    </row>
    <row r="303" spans="1:51" s="13" customFormat="1" ht="12">
      <c r="A303" s="13"/>
      <c r="B303" s="232"/>
      <c r="C303" s="233"/>
      <c r="D303" s="234" t="s">
        <v>218</v>
      </c>
      <c r="E303" s="235" t="s">
        <v>1</v>
      </c>
      <c r="F303" s="236" t="s">
        <v>102</v>
      </c>
      <c r="G303" s="233"/>
      <c r="H303" s="237">
        <v>33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218</v>
      </c>
      <c r="AU303" s="243" t="s">
        <v>89</v>
      </c>
      <c r="AV303" s="13" t="s">
        <v>89</v>
      </c>
      <c r="AW303" s="13" t="s">
        <v>36</v>
      </c>
      <c r="AX303" s="13" t="s">
        <v>87</v>
      </c>
      <c r="AY303" s="243" t="s">
        <v>210</v>
      </c>
    </row>
    <row r="304" spans="1:65" s="2" customFormat="1" ht="24.15" customHeight="1">
      <c r="A304" s="37"/>
      <c r="B304" s="38"/>
      <c r="C304" s="219" t="s">
        <v>538</v>
      </c>
      <c r="D304" s="219" t="s">
        <v>212</v>
      </c>
      <c r="E304" s="220" t="s">
        <v>539</v>
      </c>
      <c r="F304" s="221" t="s">
        <v>540</v>
      </c>
      <c r="G304" s="222" t="s">
        <v>238</v>
      </c>
      <c r="H304" s="223">
        <v>25</v>
      </c>
      <c r="I304" s="224"/>
      <c r="J304" s="225">
        <f>ROUND(I304*H304,2)</f>
        <v>0</v>
      </c>
      <c r="K304" s="221" t="s">
        <v>216</v>
      </c>
      <c r="L304" s="43"/>
      <c r="M304" s="226" t="s">
        <v>1</v>
      </c>
      <c r="N304" s="227" t="s">
        <v>44</v>
      </c>
      <c r="O304" s="90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0" t="s">
        <v>292</v>
      </c>
      <c r="AT304" s="230" t="s">
        <v>212</v>
      </c>
      <c r="AU304" s="230" t="s">
        <v>89</v>
      </c>
      <c r="AY304" s="16" t="s">
        <v>210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6" t="s">
        <v>87</v>
      </c>
      <c r="BK304" s="231">
        <f>ROUND(I304*H304,2)</f>
        <v>0</v>
      </c>
      <c r="BL304" s="16" t="s">
        <v>292</v>
      </c>
      <c r="BM304" s="230" t="s">
        <v>541</v>
      </c>
    </row>
    <row r="305" spans="1:51" s="13" customFormat="1" ht="12">
      <c r="A305" s="13"/>
      <c r="B305" s="232"/>
      <c r="C305" s="233"/>
      <c r="D305" s="234" t="s">
        <v>218</v>
      </c>
      <c r="E305" s="235" t="s">
        <v>124</v>
      </c>
      <c r="F305" s="236" t="s">
        <v>125</v>
      </c>
      <c r="G305" s="233"/>
      <c r="H305" s="237">
        <v>25</v>
      </c>
      <c r="I305" s="238"/>
      <c r="J305" s="233"/>
      <c r="K305" s="233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218</v>
      </c>
      <c r="AU305" s="243" t="s">
        <v>89</v>
      </c>
      <c r="AV305" s="13" t="s">
        <v>89</v>
      </c>
      <c r="AW305" s="13" t="s">
        <v>36</v>
      </c>
      <c r="AX305" s="13" t="s">
        <v>87</v>
      </c>
      <c r="AY305" s="243" t="s">
        <v>210</v>
      </c>
    </row>
    <row r="306" spans="1:65" s="2" customFormat="1" ht="16.5" customHeight="1">
      <c r="A306" s="37"/>
      <c r="B306" s="38"/>
      <c r="C306" s="255" t="s">
        <v>542</v>
      </c>
      <c r="D306" s="255" t="s">
        <v>281</v>
      </c>
      <c r="E306" s="256" t="s">
        <v>543</v>
      </c>
      <c r="F306" s="257" t="s">
        <v>544</v>
      </c>
      <c r="G306" s="258" t="s">
        <v>284</v>
      </c>
      <c r="H306" s="259">
        <v>10</v>
      </c>
      <c r="I306" s="260"/>
      <c r="J306" s="261">
        <f>ROUND(I306*H306,2)</f>
        <v>0</v>
      </c>
      <c r="K306" s="257" t="s">
        <v>216</v>
      </c>
      <c r="L306" s="262"/>
      <c r="M306" s="263" t="s">
        <v>1</v>
      </c>
      <c r="N306" s="264" t="s">
        <v>44</v>
      </c>
      <c r="O306" s="90"/>
      <c r="P306" s="228">
        <f>O306*H306</f>
        <v>0</v>
      </c>
      <c r="Q306" s="228">
        <v>0.001</v>
      </c>
      <c r="R306" s="228">
        <f>Q306*H306</f>
        <v>0.01</v>
      </c>
      <c r="S306" s="228">
        <v>0</v>
      </c>
      <c r="T306" s="229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0" t="s">
        <v>364</v>
      </c>
      <c r="AT306" s="230" t="s">
        <v>281</v>
      </c>
      <c r="AU306" s="230" t="s">
        <v>89</v>
      </c>
      <c r="AY306" s="16" t="s">
        <v>210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6" t="s">
        <v>87</v>
      </c>
      <c r="BK306" s="231">
        <f>ROUND(I306*H306,2)</f>
        <v>0</v>
      </c>
      <c r="BL306" s="16" t="s">
        <v>292</v>
      </c>
      <c r="BM306" s="230" t="s">
        <v>545</v>
      </c>
    </row>
    <row r="307" spans="1:51" s="13" customFormat="1" ht="12">
      <c r="A307" s="13"/>
      <c r="B307" s="232"/>
      <c r="C307" s="233"/>
      <c r="D307" s="234" t="s">
        <v>218</v>
      </c>
      <c r="E307" s="235" t="s">
        <v>1</v>
      </c>
      <c r="F307" s="236" t="s">
        <v>546</v>
      </c>
      <c r="G307" s="233"/>
      <c r="H307" s="237">
        <v>10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218</v>
      </c>
      <c r="AU307" s="243" t="s">
        <v>89</v>
      </c>
      <c r="AV307" s="13" t="s">
        <v>89</v>
      </c>
      <c r="AW307" s="13" t="s">
        <v>36</v>
      </c>
      <c r="AX307" s="13" t="s">
        <v>87</v>
      </c>
      <c r="AY307" s="243" t="s">
        <v>210</v>
      </c>
    </row>
    <row r="308" spans="1:63" s="12" customFormat="1" ht="25.9" customHeight="1">
      <c r="A308" s="12"/>
      <c r="B308" s="203"/>
      <c r="C308" s="204"/>
      <c r="D308" s="205" t="s">
        <v>78</v>
      </c>
      <c r="E308" s="206" t="s">
        <v>281</v>
      </c>
      <c r="F308" s="206" t="s">
        <v>547</v>
      </c>
      <c r="G308" s="204"/>
      <c r="H308" s="204"/>
      <c r="I308" s="207"/>
      <c r="J308" s="208">
        <f>BK308</f>
        <v>0</v>
      </c>
      <c r="K308" s="204"/>
      <c r="L308" s="209"/>
      <c r="M308" s="210"/>
      <c r="N308" s="211"/>
      <c r="O308" s="211"/>
      <c r="P308" s="212">
        <f>P309+P325</f>
        <v>0</v>
      </c>
      <c r="Q308" s="211"/>
      <c r="R308" s="212">
        <f>R309+R325</f>
        <v>2.96235276</v>
      </c>
      <c r="S308" s="211"/>
      <c r="T308" s="213">
        <f>T309+T325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4" t="s">
        <v>166</v>
      </c>
      <c r="AT308" s="215" t="s">
        <v>78</v>
      </c>
      <c r="AU308" s="215" t="s">
        <v>79</v>
      </c>
      <c r="AY308" s="214" t="s">
        <v>210</v>
      </c>
      <c r="BK308" s="216">
        <f>BK309+BK325</f>
        <v>0</v>
      </c>
    </row>
    <row r="309" spans="1:63" s="12" customFormat="1" ht="22.8" customHeight="1">
      <c r="A309" s="12"/>
      <c r="B309" s="203"/>
      <c r="C309" s="204"/>
      <c r="D309" s="205" t="s">
        <v>78</v>
      </c>
      <c r="E309" s="217" t="s">
        <v>548</v>
      </c>
      <c r="F309" s="217" t="s">
        <v>549</v>
      </c>
      <c r="G309" s="204"/>
      <c r="H309" s="204"/>
      <c r="I309" s="207"/>
      <c r="J309" s="218">
        <f>BK309</f>
        <v>0</v>
      </c>
      <c r="K309" s="204"/>
      <c r="L309" s="209"/>
      <c r="M309" s="210"/>
      <c r="N309" s="211"/>
      <c r="O309" s="211"/>
      <c r="P309" s="212">
        <f>SUM(P310:P324)</f>
        <v>0</v>
      </c>
      <c r="Q309" s="211"/>
      <c r="R309" s="212">
        <f>SUM(R310:R324)</f>
        <v>0.123</v>
      </c>
      <c r="S309" s="211"/>
      <c r="T309" s="213">
        <f>SUM(T310:T324)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4" t="s">
        <v>166</v>
      </c>
      <c r="AT309" s="215" t="s">
        <v>78</v>
      </c>
      <c r="AU309" s="215" t="s">
        <v>87</v>
      </c>
      <c r="AY309" s="214" t="s">
        <v>210</v>
      </c>
      <c r="BK309" s="216">
        <f>SUM(BK310:BK324)</f>
        <v>0</v>
      </c>
    </row>
    <row r="310" spans="1:65" s="2" customFormat="1" ht="24.15" customHeight="1">
      <c r="A310" s="37"/>
      <c r="B310" s="38"/>
      <c r="C310" s="219" t="s">
        <v>550</v>
      </c>
      <c r="D310" s="219" t="s">
        <v>212</v>
      </c>
      <c r="E310" s="220" t="s">
        <v>551</v>
      </c>
      <c r="F310" s="221" t="s">
        <v>552</v>
      </c>
      <c r="G310" s="222" t="s">
        <v>362</v>
      </c>
      <c r="H310" s="223">
        <v>2</v>
      </c>
      <c r="I310" s="224"/>
      <c r="J310" s="225">
        <f>ROUND(I310*H310,2)</f>
        <v>0</v>
      </c>
      <c r="K310" s="221" t="s">
        <v>216</v>
      </c>
      <c r="L310" s="43"/>
      <c r="M310" s="226" t="s">
        <v>1</v>
      </c>
      <c r="N310" s="227" t="s">
        <v>44</v>
      </c>
      <c r="O310" s="90"/>
      <c r="P310" s="228">
        <f>O310*H310</f>
        <v>0</v>
      </c>
      <c r="Q310" s="228">
        <v>0</v>
      </c>
      <c r="R310" s="228">
        <f>Q310*H310</f>
        <v>0</v>
      </c>
      <c r="S310" s="228">
        <v>0</v>
      </c>
      <c r="T310" s="229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0" t="s">
        <v>534</v>
      </c>
      <c r="AT310" s="230" t="s">
        <v>212</v>
      </c>
      <c r="AU310" s="230" t="s">
        <v>89</v>
      </c>
      <c r="AY310" s="16" t="s">
        <v>210</v>
      </c>
      <c r="BE310" s="231">
        <f>IF(N310="základní",J310,0)</f>
        <v>0</v>
      </c>
      <c r="BF310" s="231">
        <f>IF(N310="snížená",J310,0)</f>
        <v>0</v>
      </c>
      <c r="BG310" s="231">
        <f>IF(N310="zákl. přenesená",J310,0)</f>
        <v>0</v>
      </c>
      <c r="BH310" s="231">
        <f>IF(N310="sníž. přenesená",J310,0)</f>
        <v>0</v>
      </c>
      <c r="BI310" s="231">
        <f>IF(N310="nulová",J310,0)</f>
        <v>0</v>
      </c>
      <c r="BJ310" s="16" t="s">
        <v>87</v>
      </c>
      <c r="BK310" s="231">
        <f>ROUND(I310*H310,2)</f>
        <v>0</v>
      </c>
      <c r="BL310" s="16" t="s">
        <v>534</v>
      </c>
      <c r="BM310" s="230" t="s">
        <v>553</v>
      </c>
    </row>
    <row r="311" spans="1:51" s="13" customFormat="1" ht="12">
      <c r="A311" s="13"/>
      <c r="B311" s="232"/>
      <c r="C311" s="233"/>
      <c r="D311" s="234" t="s">
        <v>218</v>
      </c>
      <c r="E311" s="235" t="s">
        <v>1</v>
      </c>
      <c r="F311" s="236" t="s">
        <v>169</v>
      </c>
      <c r="G311" s="233"/>
      <c r="H311" s="237">
        <v>2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218</v>
      </c>
      <c r="AU311" s="243" t="s">
        <v>89</v>
      </c>
      <c r="AV311" s="13" t="s">
        <v>89</v>
      </c>
      <c r="AW311" s="13" t="s">
        <v>36</v>
      </c>
      <c r="AX311" s="13" t="s">
        <v>87</v>
      </c>
      <c r="AY311" s="243" t="s">
        <v>210</v>
      </c>
    </row>
    <row r="312" spans="1:65" s="2" customFormat="1" ht="24.15" customHeight="1">
      <c r="A312" s="37"/>
      <c r="B312" s="38"/>
      <c r="C312" s="255" t="s">
        <v>554</v>
      </c>
      <c r="D312" s="255" t="s">
        <v>281</v>
      </c>
      <c r="E312" s="256" t="s">
        <v>555</v>
      </c>
      <c r="F312" s="257" t="s">
        <v>556</v>
      </c>
      <c r="G312" s="258" t="s">
        <v>362</v>
      </c>
      <c r="H312" s="259">
        <v>2</v>
      </c>
      <c r="I312" s="260"/>
      <c r="J312" s="261">
        <f>ROUND(I312*H312,2)</f>
        <v>0</v>
      </c>
      <c r="K312" s="257" t="s">
        <v>414</v>
      </c>
      <c r="L312" s="262"/>
      <c r="M312" s="263" t="s">
        <v>1</v>
      </c>
      <c r="N312" s="264" t="s">
        <v>44</v>
      </c>
      <c r="O312" s="90"/>
      <c r="P312" s="228">
        <f>O312*H312</f>
        <v>0</v>
      </c>
      <c r="Q312" s="228">
        <v>0.0115</v>
      </c>
      <c r="R312" s="228">
        <f>Q312*H312</f>
        <v>0.023</v>
      </c>
      <c r="S312" s="228">
        <v>0</v>
      </c>
      <c r="T312" s="22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0" t="s">
        <v>557</v>
      </c>
      <c r="AT312" s="230" t="s">
        <v>281</v>
      </c>
      <c r="AU312" s="230" t="s">
        <v>89</v>
      </c>
      <c r="AY312" s="16" t="s">
        <v>210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6" t="s">
        <v>87</v>
      </c>
      <c r="BK312" s="231">
        <f>ROUND(I312*H312,2)</f>
        <v>0</v>
      </c>
      <c r="BL312" s="16" t="s">
        <v>534</v>
      </c>
      <c r="BM312" s="230" t="s">
        <v>558</v>
      </c>
    </row>
    <row r="313" spans="1:51" s="13" customFormat="1" ht="12">
      <c r="A313" s="13"/>
      <c r="B313" s="232"/>
      <c r="C313" s="233"/>
      <c r="D313" s="234" t="s">
        <v>218</v>
      </c>
      <c r="E313" s="235" t="s">
        <v>1</v>
      </c>
      <c r="F313" s="236" t="s">
        <v>169</v>
      </c>
      <c r="G313" s="233"/>
      <c r="H313" s="237">
        <v>2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218</v>
      </c>
      <c r="AU313" s="243" t="s">
        <v>89</v>
      </c>
      <c r="AV313" s="13" t="s">
        <v>89</v>
      </c>
      <c r="AW313" s="13" t="s">
        <v>36</v>
      </c>
      <c r="AX313" s="13" t="s">
        <v>87</v>
      </c>
      <c r="AY313" s="243" t="s">
        <v>210</v>
      </c>
    </row>
    <row r="314" spans="1:65" s="2" customFormat="1" ht="24.15" customHeight="1">
      <c r="A314" s="37"/>
      <c r="B314" s="38"/>
      <c r="C314" s="255" t="s">
        <v>559</v>
      </c>
      <c r="D314" s="255" t="s">
        <v>281</v>
      </c>
      <c r="E314" s="256" t="s">
        <v>560</v>
      </c>
      <c r="F314" s="257" t="s">
        <v>561</v>
      </c>
      <c r="G314" s="258" t="s">
        <v>362</v>
      </c>
      <c r="H314" s="259">
        <v>2</v>
      </c>
      <c r="I314" s="260"/>
      <c r="J314" s="261">
        <f>ROUND(I314*H314,2)</f>
        <v>0</v>
      </c>
      <c r="K314" s="257" t="s">
        <v>414</v>
      </c>
      <c r="L314" s="262"/>
      <c r="M314" s="263" t="s">
        <v>1</v>
      </c>
      <c r="N314" s="264" t="s">
        <v>44</v>
      </c>
      <c r="O314" s="90"/>
      <c r="P314" s="228">
        <f>O314*H314</f>
        <v>0</v>
      </c>
      <c r="Q314" s="228">
        <v>0.006</v>
      </c>
      <c r="R314" s="228">
        <f>Q314*H314</f>
        <v>0.012</v>
      </c>
      <c r="S314" s="228">
        <v>0</v>
      </c>
      <c r="T314" s="22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0" t="s">
        <v>557</v>
      </c>
      <c r="AT314" s="230" t="s">
        <v>281</v>
      </c>
      <c r="AU314" s="230" t="s">
        <v>89</v>
      </c>
      <c r="AY314" s="16" t="s">
        <v>210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6" t="s">
        <v>87</v>
      </c>
      <c r="BK314" s="231">
        <f>ROUND(I314*H314,2)</f>
        <v>0</v>
      </c>
      <c r="BL314" s="16" t="s">
        <v>534</v>
      </c>
      <c r="BM314" s="230" t="s">
        <v>562</v>
      </c>
    </row>
    <row r="315" spans="1:51" s="13" customFormat="1" ht="12">
      <c r="A315" s="13"/>
      <c r="B315" s="232"/>
      <c r="C315" s="233"/>
      <c r="D315" s="234" t="s">
        <v>218</v>
      </c>
      <c r="E315" s="235" t="s">
        <v>1</v>
      </c>
      <c r="F315" s="236" t="s">
        <v>169</v>
      </c>
      <c r="G315" s="233"/>
      <c r="H315" s="237">
        <v>2</v>
      </c>
      <c r="I315" s="238"/>
      <c r="J315" s="233"/>
      <c r="K315" s="233"/>
      <c r="L315" s="239"/>
      <c r="M315" s="240"/>
      <c r="N315" s="241"/>
      <c r="O315" s="241"/>
      <c r="P315" s="241"/>
      <c r="Q315" s="241"/>
      <c r="R315" s="241"/>
      <c r="S315" s="241"/>
      <c r="T315" s="24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3" t="s">
        <v>218</v>
      </c>
      <c r="AU315" s="243" t="s">
        <v>89</v>
      </c>
      <c r="AV315" s="13" t="s">
        <v>89</v>
      </c>
      <c r="AW315" s="13" t="s">
        <v>36</v>
      </c>
      <c r="AX315" s="13" t="s">
        <v>87</v>
      </c>
      <c r="AY315" s="243" t="s">
        <v>210</v>
      </c>
    </row>
    <row r="316" spans="1:65" s="2" customFormat="1" ht="16.5" customHeight="1">
      <c r="A316" s="37"/>
      <c r="B316" s="38"/>
      <c r="C316" s="219" t="s">
        <v>563</v>
      </c>
      <c r="D316" s="219" t="s">
        <v>212</v>
      </c>
      <c r="E316" s="220" t="s">
        <v>564</v>
      </c>
      <c r="F316" s="221" t="s">
        <v>565</v>
      </c>
      <c r="G316" s="222" t="s">
        <v>362</v>
      </c>
      <c r="H316" s="223">
        <v>3</v>
      </c>
      <c r="I316" s="224"/>
      <c r="J316" s="225">
        <f>ROUND(I316*H316,2)</f>
        <v>0</v>
      </c>
      <c r="K316" s="221" t="s">
        <v>216</v>
      </c>
      <c r="L316" s="43"/>
      <c r="M316" s="226" t="s">
        <v>1</v>
      </c>
      <c r="N316" s="227" t="s">
        <v>44</v>
      </c>
      <c r="O316" s="90"/>
      <c r="P316" s="228">
        <f>O316*H316</f>
        <v>0</v>
      </c>
      <c r="Q316" s="228">
        <v>0</v>
      </c>
      <c r="R316" s="228">
        <f>Q316*H316</f>
        <v>0</v>
      </c>
      <c r="S316" s="228">
        <v>0</v>
      </c>
      <c r="T316" s="22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30" t="s">
        <v>534</v>
      </c>
      <c r="AT316" s="230" t="s">
        <v>212</v>
      </c>
      <c r="AU316" s="230" t="s">
        <v>89</v>
      </c>
      <c r="AY316" s="16" t="s">
        <v>210</v>
      </c>
      <c r="BE316" s="231">
        <f>IF(N316="základní",J316,0)</f>
        <v>0</v>
      </c>
      <c r="BF316" s="231">
        <f>IF(N316="snížená",J316,0)</f>
        <v>0</v>
      </c>
      <c r="BG316" s="231">
        <f>IF(N316="zákl. přenesená",J316,0)</f>
        <v>0</v>
      </c>
      <c r="BH316" s="231">
        <f>IF(N316="sníž. přenesená",J316,0)</f>
        <v>0</v>
      </c>
      <c r="BI316" s="231">
        <f>IF(N316="nulová",J316,0)</f>
        <v>0</v>
      </c>
      <c r="BJ316" s="16" t="s">
        <v>87</v>
      </c>
      <c r="BK316" s="231">
        <f>ROUND(I316*H316,2)</f>
        <v>0</v>
      </c>
      <c r="BL316" s="16" t="s">
        <v>534</v>
      </c>
      <c r="BM316" s="230" t="s">
        <v>566</v>
      </c>
    </row>
    <row r="317" spans="1:51" s="13" customFormat="1" ht="12">
      <c r="A317" s="13"/>
      <c r="B317" s="232"/>
      <c r="C317" s="233"/>
      <c r="D317" s="234" t="s">
        <v>218</v>
      </c>
      <c r="E317" s="235" t="s">
        <v>169</v>
      </c>
      <c r="F317" s="236" t="s">
        <v>89</v>
      </c>
      <c r="G317" s="233"/>
      <c r="H317" s="237">
        <v>2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218</v>
      </c>
      <c r="AU317" s="243" t="s">
        <v>89</v>
      </c>
      <c r="AV317" s="13" t="s">
        <v>89</v>
      </c>
      <c r="AW317" s="13" t="s">
        <v>36</v>
      </c>
      <c r="AX317" s="13" t="s">
        <v>79</v>
      </c>
      <c r="AY317" s="243" t="s">
        <v>210</v>
      </c>
    </row>
    <row r="318" spans="1:51" s="13" customFormat="1" ht="12">
      <c r="A318" s="13"/>
      <c r="B318" s="232"/>
      <c r="C318" s="233"/>
      <c r="D318" s="234" t="s">
        <v>218</v>
      </c>
      <c r="E318" s="235" t="s">
        <v>1</v>
      </c>
      <c r="F318" s="236" t="s">
        <v>110</v>
      </c>
      <c r="G318" s="233"/>
      <c r="H318" s="237">
        <v>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218</v>
      </c>
      <c r="AU318" s="243" t="s">
        <v>89</v>
      </c>
      <c r="AV318" s="13" t="s">
        <v>89</v>
      </c>
      <c r="AW318" s="13" t="s">
        <v>36</v>
      </c>
      <c r="AX318" s="13" t="s">
        <v>79</v>
      </c>
      <c r="AY318" s="243" t="s">
        <v>210</v>
      </c>
    </row>
    <row r="319" spans="1:51" s="14" customFormat="1" ht="12">
      <c r="A319" s="14"/>
      <c r="B319" s="244"/>
      <c r="C319" s="245"/>
      <c r="D319" s="234" t="s">
        <v>218</v>
      </c>
      <c r="E319" s="246" t="s">
        <v>1</v>
      </c>
      <c r="F319" s="247" t="s">
        <v>235</v>
      </c>
      <c r="G319" s="245"/>
      <c r="H319" s="248">
        <v>3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218</v>
      </c>
      <c r="AU319" s="254" t="s">
        <v>89</v>
      </c>
      <c r="AV319" s="14" t="s">
        <v>94</v>
      </c>
      <c r="AW319" s="14" t="s">
        <v>36</v>
      </c>
      <c r="AX319" s="14" t="s">
        <v>87</v>
      </c>
      <c r="AY319" s="254" t="s">
        <v>210</v>
      </c>
    </row>
    <row r="320" spans="1:65" s="2" customFormat="1" ht="24.15" customHeight="1">
      <c r="A320" s="37"/>
      <c r="B320" s="38"/>
      <c r="C320" s="255" t="s">
        <v>567</v>
      </c>
      <c r="D320" s="255" t="s">
        <v>281</v>
      </c>
      <c r="E320" s="256" t="s">
        <v>568</v>
      </c>
      <c r="F320" s="257" t="s">
        <v>569</v>
      </c>
      <c r="G320" s="258" t="s">
        <v>362</v>
      </c>
      <c r="H320" s="259">
        <v>2</v>
      </c>
      <c r="I320" s="260"/>
      <c r="J320" s="261">
        <f>ROUND(I320*H320,2)</f>
        <v>0</v>
      </c>
      <c r="K320" s="257" t="s">
        <v>414</v>
      </c>
      <c r="L320" s="262"/>
      <c r="M320" s="263" t="s">
        <v>1</v>
      </c>
      <c r="N320" s="264" t="s">
        <v>44</v>
      </c>
      <c r="O320" s="90"/>
      <c r="P320" s="228">
        <f>O320*H320</f>
        <v>0</v>
      </c>
      <c r="Q320" s="228">
        <v>0.044</v>
      </c>
      <c r="R320" s="228">
        <f>Q320*H320</f>
        <v>0.088</v>
      </c>
      <c r="S320" s="228">
        <v>0</v>
      </c>
      <c r="T320" s="229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0" t="s">
        <v>570</v>
      </c>
      <c r="AT320" s="230" t="s">
        <v>281</v>
      </c>
      <c r="AU320" s="230" t="s">
        <v>89</v>
      </c>
      <c r="AY320" s="16" t="s">
        <v>210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6" t="s">
        <v>87</v>
      </c>
      <c r="BK320" s="231">
        <f>ROUND(I320*H320,2)</f>
        <v>0</v>
      </c>
      <c r="BL320" s="16" t="s">
        <v>570</v>
      </c>
      <c r="BM320" s="230" t="s">
        <v>571</v>
      </c>
    </row>
    <row r="321" spans="1:51" s="13" customFormat="1" ht="12">
      <c r="A321" s="13"/>
      <c r="B321" s="232"/>
      <c r="C321" s="233"/>
      <c r="D321" s="234" t="s">
        <v>218</v>
      </c>
      <c r="E321" s="235" t="s">
        <v>1</v>
      </c>
      <c r="F321" s="236" t="s">
        <v>169</v>
      </c>
      <c r="G321" s="233"/>
      <c r="H321" s="237">
        <v>2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218</v>
      </c>
      <c r="AU321" s="243" t="s">
        <v>89</v>
      </c>
      <c r="AV321" s="13" t="s">
        <v>89</v>
      </c>
      <c r="AW321" s="13" t="s">
        <v>36</v>
      </c>
      <c r="AX321" s="13" t="s">
        <v>87</v>
      </c>
      <c r="AY321" s="243" t="s">
        <v>210</v>
      </c>
    </row>
    <row r="322" spans="1:65" s="2" customFormat="1" ht="16.5" customHeight="1">
      <c r="A322" s="37"/>
      <c r="B322" s="38"/>
      <c r="C322" s="219" t="s">
        <v>572</v>
      </c>
      <c r="D322" s="219" t="s">
        <v>212</v>
      </c>
      <c r="E322" s="220" t="s">
        <v>573</v>
      </c>
      <c r="F322" s="221" t="s">
        <v>574</v>
      </c>
      <c r="G322" s="222" t="s">
        <v>362</v>
      </c>
      <c r="H322" s="223">
        <v>1</v>
      </c>
      <c r="I322" s="224"/>
      <c r="J322" s="225">
        <f>ROUND(I322*H322,2)</f>
        <v>0</v>
      </c>
      <c r="K322" s="221" t="s">
        <v>216</v>
      </c>
      <c r="L322" s="43"/>
      <c r="M322" s="226" t="s">
        <v>1</v>
      </c>
      <c r="N322" s="227" t="s">
        <v>44</v>
      </c>
      <c r="O322" s="90"/>
      <c r="P322" s="228">
        <f>O322*H322</f>
        <v>0</v>
      </c>
      <c r="Q322" s="228">
        <v>0</v>
      </c>
      <c r="R322" s="228">
        <f>Q322*H322</f>
        <v>0</v>
      </c>
      <c r="S322" s="228">
        <v>0</v>
      </c>
      <c r="T322" s="229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0" t="s">
        <v>534</v>
      </c>
      <c r="AT322" s="230" t="s">
        <v>212</v>
      </c>
      <c r="AU322" s="230" t="s">
        <v>89</v>
      </c>
      <c r="AY322" s="16" t="s">
        <v>210</v>
      </c>
      <c r="BE322" s="231">
        <f>IF(N322="základní",J322,0)</f>
        <v>0</v>
      </c>
      <c r="BF322" s="231">
        <f>IF(N322="snížená",J322,0)</f>
        <v>0</v>
      </c>
      <c r="BG322" s="231">
        <f>IF(N322="zákl. přenesená",J322,0)</f>
        <v>0</v>
      </c>
      <c r="BH322" s="231">
        <f>IF(N322="sníž. přenesená",J322,0)</f>
        <v>0</v>
      </c>
      <c r="BI322" s="231">
        <f>IF(N322="nulová",J322,0)</f>
        <v>0</v>
      </c>
      <c r="BJ322" s="16" t="s">
        <v>87</v>
      </c>
      <c r="BK322" s="231">
        <f>ROUND(I322*H322,2)</f>
        <v>0</v>
      </c>
      <c r="BL322" s="16" t="s">
        <v>534</v>
      </c>
      <c r="BM322" s="230" t="s">
        <v>575</v>
      </c>
    </row>
    <row r="323" spans="1:51" s="13" customFormat="1" ht="12">
      <c r="A323" s="13"/>
      <c r="B323" s="232"/>
      <c r="C323" s="233"/>
      <c r="D323" s="234" t="s">
        <v>218</v>
      </c>
      <c r="E323" s="235" t="s">
        <v>110</v>
      </c>
      <c r="F323" s="236" t="s">
        <v>87</v>
      </c>
      <c r="G323" s="233"/>
      <c r="H323" s="237">
        <v>1</v>
      </c>
      <c r="I323" s="238"/>
      <c r="J323" s="233"/>
      <c r="K323" s="233"/>
      <c r="L323" s="239"/>
      <c r="M323" s="240"/>
      <c r="N323" s="241"/>
      <c r="O323" s="241"/>
      <c r="P323" s="241"/>
      <c r="Q323" s="241"/>
      <c r="R323" s="241"/>
      <c r="S323" s="241"/>
      <c r="T323" s="24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3" t="s">
        <v>218</v>
      </c>
      <c r="AU323" s="243" t="s">
        <v>89</v>
      </c>
      <c r="AV323" s="13" t="s">
        <v>89</v>
      </c>
      <c r="AW323" s="13" t="s">
        <v>36</v>
      </c>
      <c r="AX323" s="13" t="s">
        <v>87</v>
      </c>
      <c r="AY323" s="243" t="s">
        <v>210</v>
      </c>
    </row>
    <row r="324" spans="1:65" s="2" customFormat="1" ht="33" customHeight="1">
      <c r="A324" s="37"/>
      <c r="B324" s="38"/>
      <c r="C324" s="219" t="s">
        <v>576</v>
      </c>
      <c r="D324" s="219" t="s">
        <v>212</v>
      </c>
      <c r="E324" s="220" t="s">
        <v>577</v>
      </c>
      <c r="F324" s="221" t="s">
        <v>578</v>
      </c>
      <c r="G324" s="222" t="s">
        <v>362</v>
      </c>
      <c r="H324" s="223">
        <v>1</v>
      </c>
      <c r="I324" s="224"/>
      <c r="J324" s="225">
        <f>ROUND(I324*H324,2)</f>
        <v>0</v>
      </c>
      <c r="K324" s="221" t="s">
        <v>216</v>
      </c>
      <c r="L324" s="43"/>
      <c r="M324" s="226" t="s">
        <v>1</v>
      </c>
      <c r="N324" s="227" t="s">
        <v>44</v>
      </c>
      <c r="O324" s="90"/>
      <c r="P324" s="228">
        <f>O324*H324</f>
        <v>0</v>
      </c>
      <c r="Q324" s="228">
        <v>0</v>
      </c>
      <c r="R324" s="228">
        <f>Q324*H324</f>
        <v>0</v>
      </c>
      <c r="S324" s="228">
        <v>0</v>
      </c>
      <c r="T324" s="22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0" t="s">
        <v>534</v>
      </c>
      <c r="AT324" s="230" t="s">
        <v>212</v>
      </c>
      <c r="AU324" s="230" t="s">
        <v>89</v>
      </c>
      <c r="AY324" s="16" t="s">
        <v>210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6" t="s">
        <v>87</v>
      </c>
      <c r="BK324" s="231">
        <f>ROUND(I324*H324,2)</f>
        <v>0</v>
      </c>
      <c r="BL324" s="16" t="s">
        <v>534</v>
      </c>
      <c r="BM324" s="230" t="s">
        <v>579</v>
      </c>
    </row>
    <row r="325" spans="1:63" s="12" customFormat="1" ht="22.8" customHeight="1">
      <c r="A325" s="12"/>
      <c r="B325" s="203"/>
      <c r="C325" s="204"/>
      <c r="D325" s="205" t="s">
        <v>78</v>
      </c>
      <c r="E325" s="217" t="s">
        <v>580</v>
      </c>
      <c r="F325" s="217" t="s">
        <v>581</v>
      </c>
      <c r="G325" s="204"/>
      <c r="H325" s="204"/>
      <c r="I325" s="207"/>
      <c r="J325" s="218">
        <f>BK325</f>
        <v>0</v>
      </c>
      <c r="K325" s="204"/>
      <c r="L325" s="209"/>
      <c r="M325" s="210"/>
      <c r="N325" s="211"/>
      <c r="O325" s="211"/>
      <c r="P325" s="212">
        <f>SUM(P326:P362)</f>
        <v>0</v>
      </c>
      <c r="Q325" s="211"/>
      <c r="R325" s="212">
        <f>SUM(R326:R362)</f>
        <v>2.8393527599999997</v>
      </c>
      <c r="S325" s="211"/>
      <c r="T325" s="213">
        <f>SUM(T326:T362)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14" t="s">
        <v>166</v>
      </c>
      <c r="AT325" s="215" t="s">
        <v>78</v>
      </c>
      <c r="AU325" s="215" t="s">
        <v>87</v>
      </c>
      <c r="AY325" s="214" t="s">
        <v>210</v>
      </c>
      <c r="BK325" s="216">
        <f>SUM(BK326:BK362)</f>
        <v>0</v>
      </c>
    </row>
    <row r="326" spans="1:65" s="2" customFormat="1" ht="24.15" customHeight="1">
      <c r="A326" s="37"/>
      <c r="B326" s="38"/>
      <c r="C326" s="219" t="s">
        <v>582</v>
      </c>
      <c r="D326" s="219" t="s">
        <v>212</v>
      </c>
      <c r="E326" s="220" t="s">
        <v>583</v>
      </c>
      <c r="F326" s="221" t="s">
        <v>584</v>
      </c>
      <c r="G326" s="222" t="s">
        <v>585</v>
      </c>
      <c r="H326" s="223">
        <v>1</v>
      </c>
      <c r="I326" s="224"/>
      <c r="J326" s="225">
        <f>ROUND(I326*H326,2)</f>
        <v>0</v>
      </c>
      <c r="K326" s="221" t="s">
        <v>216</v>
      </c>
      <c r="L326" s="43"/>
      <c r="M326" s="226" t="s">
        <v>1</v>
      </c>
      <c r="N326" s="227" t="s">
        <v>44</v>
      </c>
      <c r="O326" s="90"/>
      <c r="P326" s="228">
        <f>O326*H326</f>
        <v>0</v>
      </c>
      <c r="Q326" s="228">
        <v>0.0088</v>
      </c>
      <c r="R326" s="228">
        <f>Q326*H326</f>
        <v>0.0088</v>
      </c>
      <c r="S326" s="228">
        <v>0</v>
      </c>
      <c r="T326" s="229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30" t="s">
        <v>534</v>
      </c>
      <c r="AT326" s="230" t="s">
        <v>212</v>
      </c>
      <c r="AU326" s="230" t="s">
        <v>89</v>
      </c>
      <c r="AY326" s="16" t="s">
        <v>210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6" t="s">
        <v>87</v>
      </c>
      <c r="BK326" s="231">
        <f>ROUND(I326*H326,2)</f>
        <v>0</v>
      </c>
      <c r="BL326" s="16" t="s">
        <v>534</v>
      </c>
      <c r="BM326" s="230" t="s">
        <v>586</v>
      </c>
    </row>
    <row r="327" spans="1:65" s="2" customFormat="1" ht="24.15" customHeight="1">
      <c r="A327" s="37"/>
      <c r="B327" s="38"/>
      <c r="C327" s="219" t="s">
        <v>587</v>
      </c>
      <c r="D327" s="219" t="s">
        <v>212</v>
      </c>
      <c r="E327" s="220" t="s">
        <v>588</v>
      </c>
      <c r="F327" s="221" t="s">
        <v>589</v>
      </c>
      <c r="G327" s="222" t="s">
        <v>250</v>
      </c>
      <c r="H327" s="223">
        <v>0.864</v>
      </c>
      <c r="I327" s="224"/>
      <c r="J327" s="225">
        <f>ROUND(I327*H327,2)</f>
        <v>0</v>
      </c>
      <c r="K327" s="221" t="s">
        <v>414</v>
      </c>
      <c r="L327" s="43"/>
      <c r="M327" s="226" t="s">
        <v>1</v>
      </c>
      <c r="N327" s="227" t="s">
        <v>44</v>
      </c>
      <c r="O327" s="90"/>
      <c r="P327" s="228">
        <f>O327*H327</f>
        <v>0</v>
      </c>
      <c r="Q327" s="228">
        <v>2.25634</v>
      </c>
      <c r="R327" s="228">
        <f>Q327*H327</f>
        <v>1.9494777599999997</v>
      </c>
      <c r="S327" s="228">
        <v>0</v>
      </c>
      <c r="T327" s="229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0" t="s">
        <v>534</v>
      </c>
      <c r="AT327" s="230" t="s">
        <v>212</v>
      </c>
      <c r="AU327" s="230" t="s">
        <v>89</v>
      </c>
      <c r="AY327" s="16" t="s">
        <v>210</v>
      </c>
      <c r="BE327" s="231">
        <f>IF(N327="základní",J327,0)</f>
        <v>0</v>
      </c>
      <c r="BF327" s="231">
        <f>IF(N327="snížená",J327,0)</f>
        <v>0</v>
      </c>
      <c r="BG327" s="231">
        <f>IF(N327="zákl. přenesená",J327,0)</f>
        <v>0</v>
      </c>
      <c r="BH327" s="231">
        <f>IF(N327="sníž. přenesená",J327,0)</f>
        <v>0</v>
      </c>
      <c r="BI327" s="231">
        <f>IF(N327="nulová",J327,0)</f>
        <v>0</v>
      </c>
      <c r="BJ327" s="16" t="s">
        <v>87</v>
      </c>
      <c r="BK327" s="231">
        <f>ROUND(I327*H327,2)</f>
        <v>0</v>
      </c>
      <c r="BL327" s="16" t="s">
        <v>534</v>
      </c>
      <c r="BM327" s="230" t="s">
        <v>590</v>
      </c>
    </row>
    <row r="328" spans="1:51" s="13" customFormat="1" ht="12">
      <c r="A328" s="13"/>
      <c r="B328" s="232"/>
      <c r="C328" s="233"/>
      <c r="D328" s="234" t="s">
        <v>218</v>
      </c>
      <c r="E328" s="235" t="s">
        <v>591</v>
      </c>
      <c r="F328" s="236" t="s">
        <v>592</v>
      </c>
      <c r="G328" s="233"/>
      <c r="H328" s="237">
        <v>0.864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218</v>
      </c>
      <c r="AU328" s="243" t="s">
        <v>89</v>
      </c>
      <c r="AV328" s="13" t="s">
        <v>89</v>
      </c>
      <c r="AW328" s="13" t="s">
        <v>36</v>
      </c>
      <c r="AX328" s="13" t="s">
        <v>87</v>
      </c>
      <c r="AY328" s="243" t="s">
        <v>210</v>
      </c>
    </row>
    <row r="329" spans="1:65" s="2" customFormat="1" ht="24.15" customHeight="1">
      <c r="A329" s="37"/>
      <c r="B329" s="38"/>
      <c r="C329" s="219" t="s">
        <v>593</v>
      </c>
      <c r="D329" s="219" t="s">
        <v>212</v>
      </c>
      <c r="E329" s="220" t="s">
        <v>594</v>
      </c>
      <c r="F329" s="221" t="s">
        <v>595</v>
      </c>
      <c r="G329" s="222" t="s">
        <v>250</v>
      </c>
      <c r="H329" s="223">
        <v>3</v>
      </c>
      <c r="I329" s="224"/>
      <c r="J329" s="225">
        <f>ROUND(I329*H329,2)</f>
        <v>0</v>
      </c>
      <c r="K329" s="221" t="s">
        <v>216</v>
      </c>
      <c r="L329" s="43"/>
      <c r="M329" s="226" t="s">
        <v>1</v>
      </c>
      <c r="N329" s="227" t="s">
        <v>44</v>
      </c>
      <c r="O329" s="90"/>
      <c r="P329" s="228">
        <f>O329*H329</f>
        <v>0</v>
      </c>
      <c r="Q329" s="228">
        <v>0</v>
      </c>
      <c r="R329" s="228">
        <f>Q329*H329</f>
        <v>0</v>
      </c>
      <c r="S329" s="228">
        <v>0</v>
      </c>
      <c r="T329" s="229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30" t="s">
        <v>534</v>
      </c>
      <c r="AT329" s="230" t="s">
        <v>212</v>
      </c>
      <c r="AU329" s="230" t="s">
        <v>89</v>
      </c>
      <c r="AY329" s="16" t="s">
        <v>210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6" t="s">
        <v>87</v>
      </c>
      <c r="BK329" s="231">
        <f>ROUND(I329*H329,2)</f>
        <v>0</v>
      </c>
      <c r="BL329" s="16" t="s">
        <v>534</v>
      </c>
      <c r="BM329" s="230" t="s">
        <v>596</v>
      </c>
    </row>
    <row r="330" spans="1:51" s="13" customFormat="1" ht="12">
      <c r="A330" s="13"/>
      <c r="B330" s="232"/>
      <c r="C330" s="233"/>
      <c r="D330" s="234" t="s">
        <v>218</v>
      </c>
      <c r="E330" s="235" t="s">
        <v>1</v>
      </c>
      <c r="F330" s="236" t="s">
        <v>597</v>
      </c>
      <c r="G330" s="233"/>
      <c r="H330" s="237">
        <v>3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218</v>
      </c>
      <c r="AU330" s="243" t="s">
        <v>89</v>
      </c>
      <c r="AV330" s="13" t="s">
        <v>89</v>
      </c>
      <c r="AW330" s="13" t="s">
        <v>36</v>
      </c>
      <c r="AX330" s="13" t="s">
        <v>87</v>
      </c>
      <c r="AY330" s="243" t="s">
        <v>210</v>
      </c>
    </row>
    <row r="331" spans="1:65" s="2" customFormat="1" ht="24.15" customHeight="1">
      <c r="A331" s="37"/>
      <c r="B331" s="38"/>
      <c r="C331" s="219" t="s">
        <v>598</v>
      </c>
      <c r="D331" s="219" t="s">
        <v>212</v>
      </c>
      <c r="E331" s="220" t="s">
        <v>599</v>
      </c>
      <c r="F331" s="221" t="s">
        <v>600</v>
      </c>
      <c r="G331" s="222" t="s">
        <v>238</v>
      </c>
      <c r="H331" s="223">
        <v>6</v>
      </c>
      <c r="I331" s="224"/>
      <c r="J331" s="225">
        <f>ROUND(I331*H331,2)</f>
        <v>0</v>
      </c>
      <c r="K331" s="221" t="s">
        <v>216</v>
      </c>
      <c r="L331" s="43"/>
      <c r="M331" s="226" t="s">
        <v>1</v>
      </c>
      <c r="N331" s="227" t="s">
        <v>44</v>
      </c>
      <c r="O331" s="90"/>
      <c r="P331" s="228">
        <f>O331*H331</f>
        <v>0</v>
      </c>
      <c r="Q331" s="228">
        <v>0</v>
      </c>
      <c r="R331" s="228">
        <f>Q331*H331</f>
        <v>0</v>
      </c>
      <c r="S331" s="228">
        <v>0</v>
      </c>
      <c r="T331" s="229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0" t="s">
        <v>534</v>
      </c>
      <c r="AT331" s="230" t="s">
        <v>212</v>
      </c>
      <c r="AU331" s="230" t="s">
        <v>89</v>
      </c>
      <c r="AY331" s="16" t="s">
        <v>210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16" t="s">
        <v>87</v>
      </c>
      <c r="BK331" s="231">
        <f>ROUND(I331*H331,2)</f>
        <v>0</v>
      </c>
      <c r="BL331" s="16" t="s">
        <v>534</v>
      </c>
      <c r="BM331" s="230" t="s">
        <v>601</v>
      </c>
    </row>
    <row r="332" spans="1:51" s="13" customFormat="1" ht="12">
      <c r="A332" s="13"/>
      <c r="B332" s="232"/>
      <c r="C332" s="233"/>
      <c r="D332" s="234" t="s">
        <v>218</v>
      </c>
      <c r="E332" s="235" t="s">
        <v>149</v>
      </c>
      <c r="F332" s="236" t="s">
        <v>96</v>
      </c>
      <c r="G332" s="233"/>
      <c r="H332" s="237">
        <v>6</v>
      </c>
      <c r="I332" s="238"/>
      <c r="J332" s="233"/>
      <c r="K332" s="233"/>
      <c r="L332" s="239"/>
      <c r="M332" s="240"/>
      <c r="N332" s="241"/>
      <c r="O332" s="241"/>
      <c r="P332" s="241"/>
      <c r="Q332" s="241"/>
      <c r="R332" s="241"/>
      <c r="S332" s="241"/>
      <c r="T332" s="24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3" t="s">
        <v>218</v>
      </c>
      <c r="AU332" s="243" t="s">
        <v>89</v>
      </c>
      <c r="AV332" s="13" t="s">
        <v>89</v>
      </c>
      <c r="AW332" s="13" t="s">
        <v>36</v>
      </c>
      <c r="AX332" s="13" t="s">
        <v>87</v>
      </c>
      <c r="AY332" s="243" t="s">
        <v>210</v>
      </c>
    </row>
    <row r="333" spans="1:65" s="2" customFormat="1" ht="24.15" customHeight="1">
      <c r="A333" s="37"/>
      <c r="B333" s="38"/>
      <c r="C333" s="219" t="s">
        <v>602</v>
      </c>
      <c r="D333" s="219" t="s">
        <v>212</v>
      </c>
      <c r="E333" s="220" t="s">
        <v>603</v>
      </c>
      <c r="F333" s="221" t="s">
        <v>604</v>
      </c>
      <c r="G333" s="222" t="s">
        <v>238</v>
      </c>
      <c r="H333" s="223">
        <v>2</v>
      </c>
      <c r="I333" s="224"/>
      <c r="J333" s="225">
        <f>ROUND(I333*H333,2)</f>
        <v>0</v>
      </c>
      <c r="K333" s="221" t="s">
        <v>216</v>
      </c>
      <c r="L333" s="43"/>
      <c r="M333" s="226" t="s">
        <v>1</v>
      </c>
      <c r="N333" s="227" t="s">
        <v>44</v>
      </c>
      <c r="O333" s="90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0" t="s">
        <v>534</v>
      </c>
      <c r="AT333" s="230" t="s">
        <v>212</v>
      </c>
      <c r="AU333" s="230" t="s">
        <v>89</v>
      </c>
      <c r="AY333" s="16" t="s">
        <v>210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6" t="s">
        <v>87</v>
      </c>
      <c r="BK333" s="231">
        <f>ROUND(I333*H333,2)</f>
        <v>0</v>
      </c>
      <c r="BL333" s="16" t="s">
        <v>534</v>
      </c>
      <c r="BM333" s="230" t="s">
        <v>605</v>
      </c>
    </row>
    <row r="334" spans="1:51" s="13" customFormat="1" ht="12">
      <c r="A334" s="13"/>
      <c r="B334" s="232"/>
      <c r="C334" s="233"/>
      <c r="D334" s="234" t="s">
        <v>218</v>
      </c>
      <c r="E334" s="235" t="s">
        <v>150</v>
      </c>
      <c r="F334" s="236" t="s">
        <v>89</v>
      </c>
      <c r="G334" s="233"/>
      <c r="H334" s="237">
        <v>2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218</v>
      </c>
      <c r="AU334" s="243" t="s">
        <v>89</v>
      </c>
      <c r="AV334" s="13" t="s">
        <v>89</v>
      </c>
      <c r="AW334" s="13" t="s">
        <v>36</v>
      </c>
      <c r="AX334" s="13" t="s">
        <v>87</v>
      </c>
      <c r="AY334" s="243" t="s">
        <v>210</v>
      </c>
    </row>
    <row r="335" spans="1:65" s="2" customFormat="1" ht="24.15" customHeight="1">
      <c r="A335" s="37"/>
      <c r="B335" s="38"/>
      <c r="C335" s="219" t="s">
        <v>606</v>
      </c>
      <c r="D335" s="219" t="s">
        <v>212</v>
      </c>
      <c r="E335" s="220" t="s">
        <v>607</v>
      </c>
      <c r="F335" s="221" t="s">
        <v>608</v>
      </c>
      <c r="G335" s="222" t="s">
        <v>238</v>
      </c>
      <c r="H335" s="223">
        <v>4</v>
      </c>
      <c r="I335" s="224"/>
      <c r="J335" s="225">
        <f>ROUND(I335*H335,2)</f>
        <v>0</v>
      </c>
      <c r="K335" s="221" t="s">
        <v>216</v>
      </c>
      <c r="L335" s="43"/>
      <c r="M335" s="226" t="s">
        <v>1</v>
      </c>
      <c r="N335" s="227" t="s">
        <v>44</v>
      </c>
      <c r="O335" s="90"/>
      <c r="P335" s="228">
        <f>O335*H335</f>
        <v>0</v>
      </c>
      <c r="Q335" s="228">
        <v>0</v>
      </c>
      <c r="R335" s="228">
        <f>Q335*H335</f>
        <v>0</v>
      </c>
      <c r="S335" s="228">
        <v>0</v>
      </c>
      <c r="T335" s="229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0" t="s">
        <v>534</v>
      </c>
      <c r="AT335" s="230" t="s">
        <v>212</v>
      </c>
      <c r="AU335" s="230" t="s">
        <v>89</v>
      </c>
      <c r="AY335" s="16" t="s">
        <v>210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6" t="s">
        <v>87</v>
      </c>
      <c r="BK335" s="231">
        <f>ROUND(I335*H335,2)</f>
        <v>0</v>
      </c>
      <c r="BL335" s="16" t="s">
        <v>534</v>
      </c>
      <c r="BM335" s="230" t="s">
        <v>609</v>
      </c>
    </row>
    <row r="336" spans="1:51" s="13" customFormat="1" ht="12">
      <c r="A336" s="13"/>
      <c r="B336" s="232"/>
      <c r="C336" s="233"/>
      <c r="D336" s="234" t="s">
        <v>218</v>
      </c>
      <c r="E336" s="235" t="s">
        <v>101</v>
      </c>
      <c r="F336" s="236" t="s">
        <v>94</v>
      </c>
      <c r="G336" s="233"/>
      <c r="H336" s="237">
        <v>4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218</v>
      </c>
      <c r="AU336" s="243" t="s">
        <v>89</v>
      </c>
      <c r="AV336" s="13" t="s">
        <v>89</v>
      </c>
      <c r="AW336" s="13" t="s">
        <v>36</v>
      </c>
      <c r="AX336" s="13" t="s">
        <v>87</v>
      </c>
      <c r="AY336" s="243" t="s">
        <v>210</v>
      </c>
    </row>
    <row r="337" spans="1:65" s="2" customFormat="1" ht="24.15" customHeight="1">
      <c r="A337" s="37"/>
      <c r="B337" s="38"/>
      <c r="C337" s="219" t="s">
        <v>610</v>
      </c>
      <c r="D337" s="219" t="s">
        <v>212</v>
      </c>
      <c r="E337" s="220" t="s">
        <v>611</v>
      </c>
      <c r="F337" s="221" t="s">
        <v>612</v>
      </c>
      <c r="G337" s="222" t="s">
        <v>250</v>
      </c>
      <c r="H337" s="223">
        <v>0.36</v>
      </c>
      <c r="I337" s="224"/>
      <c r="J337" s="225">
        <f>ROUND(I337*H337,2)</f>
        <v>0</v>
      </c>
      <c r="K337" s="221" t="s">
        <v>216</v>
      </c>
      <c r="L337" s="43"/>
      <c r="M337" s="226" t="s">
        <v>1</v>
      </c>
      <c r="N337" s="227" t="s">
        <v>44</v>
      </c>
      <c r="O337" s="90"/>
      <c r="P337" s="228">
        <f>O337*H337</f>
        <v>0</v>
      </c>
      <c r="Q337" s="228">
        <v>0</v>
      </c>
      <c r="R337" s="228">
        <f>Q337*H337</f>
        <v>0</v>
      </c>
      <c r="S337" s="228">
        <v>0</v>
      </c>
      <c r="T337" s="229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0" t="s">
        <v>534</v>
      </c>
      <c r="AT337" s="230" t="s">
        <v>212</v>
      </c>
      <c r="AU337" s="230" t="s">
        <v>89</v>
      </c>
      <c r="AY337" s="16" t="s">
        <v>210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16" t="s">
        <v>87</v>
      </c>
      <c r="BK337" s="231">
        <f>ROUND(I337*H337,2)</f>
        <v>0</v>
      </c>
      <c r="BL337" s="16" t="s">
        <v>534</v>
      </c>
      <c r="BM337" s="230" t="s">
        <v>613</v>
      </c>
    </row>
    <row r="338" spans="1:51" s="13" customFormat="1" ht="12">
      <c r="A338" s="13"/>
      <c r="B338" s="232"/>
      <c r="C338" s="233"/>
      <c r="D338" s="234" t="s">
        <v>218</v>
      </c>
      <c r="E338" s="235" t="s">
        <v>1</v>
      </c>
      <c r="F338" s="236" t="s">
        <v>98</v>
      </c>
      <c r="G338" s="233"/>
      <c r="H338" s="237">
        <v>0.36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218</v>
      </c>
      <c r="AU338" s="243" t="s">
        <v>89</v>
      </c>
      <c r="AV338" s="13" t="s">
        <v>89</v>
      </c>
      <c r="AW338" s="13" t="s">
        <v>36</v>
      </c>
      <c r="AX338" s="13" t="s">
        <v>87</v>
      </c>
      <c r="AY338" s="243" t="s">
        <v>210</v>
      </c>
    </row>
    <row r="339" spans="1:65" s="2" customFormat="1" ht="24.15" customHeight="1">
      <c r="A339" s="37"/>
      <c r="B339" s="38"/>
      <c r="C339" s="219" t="s">
        <v>614</v>
      </c>
      <c r="D339" s="219" t="s">
        <v>212</v>
      </c>
      <c r="E339" s="220" t="s">
        <v>615</v>
      </c>
      <c r="F339" s="221" t="s">
        <v>616</v>
      </c>
      <c r="G339" s="222" t="s">
        <v>238</v>
      </c>
      <c r="H339" s="223">
        <v>6</v>
      </c>
      <c r="I339" s="224"/>
      <c r="J339" s="225">
        <f>ROUND(I339*H339,2)</f>
        <v>0</v>
      </c>
      <c r="K339" s="221" t="s">
        <v>216</v>
      </c>
      <c r="L339" s="43"/>
      <c r="M339" s="226" t="s">
        <v>1</v>
      </c>
      <c r="N339" s="227" t="s">
        <v>44</v>
      </c>
      <c r="O339" s="90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0" t="s">
        <v>534</v>
      </c>
      <c r="AT339" s="230" t="s">
        <v>212</v>
      </c>
      <c r="AU339" s="230" t="s">
        <v>89</v>
      </c>
      <c r="AY339" s="16" t="s">
        <v>210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6" t="s">
        <v>87</v>
      </c>
      <c r="BK339" s="231">
        <f>ROUND(I339*H339,2)</f>
        <v>0</v>
      </c>
      <c r="BL339" s="16" t="s">
        <v>534</v>
      </c>
      <c r="BM339" s="230" t="s">
        <v>617</v>
      </c>
    </row>
    <row r="340" spans="1:51" s="13" customFormat="1" ht="12">
      <c r="A340" s="13"/>
      <c r="B340" s="232"/>
      <c r="C340" s="233"/>
      <c r="D340" s="234" t="s">
        <v>218</v>
      </c>
      <c r="E340" s="235" t="s">
        <v>1</v>
      </c>
      <c r="F340" s="236" t="s">
        <v>149</v>
      </c>
      <c r="G340" s="233"/>
      <c r="H340" s="237">
        <v>6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218</v>
      </c>
      <c r="AU340" s="243" t="s">
        <v>89</v>
      </c>
      <c r="AV340" s="13" t="s">
        <v>89</v>
      </c>
      <c r="AW340" s="13" t="s">
        <v>36</v>
      </c>
      <c r="AX340" s="13" t="s">
        <v>87</v>
      </c>
      <c r="AY340" s="243" t="s">
        <v>210</v>
      </c>
    </row>
    <row r="341" spans="1:65" s="2" customFormat="1" ht="24.15" customHeight="1">
      <c r="A341" s="37"/>
      <c r="B341" s="38"/>
      <c r="C341" s="219" t="s">
        <v>618</v>
      </c>
      <c r="D341" s="219" t="s">
        <v>212</v>
      </c>
      <c r="E341" s="220" t="s">
        <v>619</v>
      </c>
      <c r="F341" s="221" t="s">
        <v>620</v>
      </c>
      <c r="G341" s="222" t="s">
        <v>238</v>
      </c>
      <c r="H341" s="223">
        <v>2</v>
      </c>
      <c r="I341" s="224"/>
      <c r="J341" s="225">
        <f>ROUND(I341*H341,2)</f>
        <v>0</v>
      </c>
      <c r="K341" s="221" t="s">
        <v>216</v>
      </c>
      <c r="L341" s="43"/>
      <c r="M341" s="226" t="s">
        <v>1</v>
      </c>
      <c r="N341" s="227" t="s">
        <v>44</v>
      </c>
      <c r="O341" s="90"/>
      <c r="P341" s="228">
        <f>O341*H341</f>
        <v>0</v>
      </c>
      <c r="Q341" s="228">
        <v>0</v>
      </c>
      <c r="R341" s="228">
        <f>Q341*H341</f>
        <v>0</v>
      </c>
      <c r="S341" s="228">
        <v>0</v>
      </c>
      <c r="T341" s="229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0" t="s">
        <v>534</v>
      </c>
      <c r="AT341" s="230" t="s">
        <v>212</v>
      </c>
      <c r="AU341" s="230" t="s">
        <v>89</v>
      </c>
      <c r="AY341" s="16" t="s">
        <v>210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16" t="s">
        <v>87</v>
      </c>
      <c r="BK341" s="231">
        <f>ROUND(I341*H341,2)</f>
        <v>0</v>
      </c>
      <c r="BL341" s="16" t="s">
        <v>534</v>
      </c>
      <c r="BM341" s="230" t="s">
        <v>621</v>
      </c>
    </row>
    <row r="342" spans="1:51" s="13" customFormat="1" ht="12">
      <c r="A342" s="13"/>
      <c r="B342" s="232"/>
      <c r="C342" s="233"/>
      <c r="D342" s="234" t="s">
        <v>218</v>
      </c>
      <c r="E342" s="235" t="s">
        <v>1</v>
      </c>
      <c r="F342" s="236" t="s">
        <v>150</v>
      </c>
      <c r="G342" s="233"/>
      <c r="H342" s="237">
        <v>2</v>
      </c>
      <c r="I342" s="238"/>
      <c r="J342" s="233"/>
      <c r="K342" s="233"/>
      <c r="L342" s="239"/>
      <c r="M342" s="240"/>
      <c r="N342" s="241"/>
      <c r="O342" s="241"/>
      <c r="P342" s="241"/>
      <c r="Q342" s="241"/>
      <c r="R342" s="241"/>
      <c r="S342" s="241"/>
      <c r="T342" s="24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3" t="s">
        <v>218</v>
      </c>
      <c r="AU342" s="243" t="s">
        <v>89</v>
      </c>
      <c r="AV342" s="13" t="s">
        <v>89</v>
      </c>
      <c r="AW342" s="13" t="s">
        <v>36</v>
      </c>
      <c r="AX342" s="13" t="s">
        <v>87</v>
      </c>
      <c r="AY342" s="243" t="s">
        <v>210</v>
      </c>
    </row>
    <row r="343" spans="1:65" s="2" customFormat="1" ht="24.15" customHeight="1">
      <c r="A343" s="37"/>
      <c r="B343" s="38"/>
      <c r="C343" s="219" t="s">
        <v>622</v>
      </c>
      <c r="D343" s="219" t="s">
        <v>212</v>
      </c>
      <c r="E343" s="220" t="s">
        <v>623</v>
      </c>
      <c r="F343" s="221" t="s">
        <v>624</v>
      </c>
      <c r="G343" s="222" t="s">
        <v>238</v>
      </c>
      <c r="H343" s="223">
        <v>4</v>
      </c>
      <c r="I343" s="224"/>
      <c r="J343" s="225">
        <f>ROUND(I343*H343,2)</f>
        <v>0</v>
      </c>
      <c r="K343" s="221" t="s">
        <v>216</v>
      </c>
      <c r="L343" s="43"/>
      <c r="M343" s="226" t="s">
        <v>1</v>
      </c>
      <c r="N343" s="227" t="s">
        <v>44</v>
      </c>
      <c r="O343" s="90"/>
      <c r="P343" s="228">
        <f>O343*H343</f>
        <v>0</v>
      </c>
      <c r="Q343" s="228">
        <v>0</v>
      </c>
      <c r="R343" s="228">
        <f>Q343*H343</f>
        <v>0</v>
      </c>
      <c r="S343" s="228">
        <v>0</v>
      </c>
      <c r="T343" s="229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0" t="s">
        <v>534</v>
      </c>
      <c r="AT343" s="230" t="s">
        <v>212</v>
      </c>
      <c r="AU343" s="230" t="s">
        <v>89</v>
      </c>
      <c r="AY343" s="16" t="s">
        <v>210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6" t="s">
        <v>87</v>
      </c>
      <c r="BK343" s="231">
        <f>ROUND(I343*H343,2)</f>
        <v>0</v>
      </c>
      <c r="BL343" s="16" t="s">
        <v>534</v>
      </c>
      <c r="BM343" s="230" t="s">
        <v>625</v>
      </c>
    </row>
    <row r="344" spans="1:51" s="13" customFormat="1" ht="12">
      <c r="A344" s="13"/>
      <c r="B344" s="232"/>
      <c r="C344" s="233"/>
      <c r="D344" s="234" t="s">
        <v>218</v>
      </c>
      <c r="E344" s="235" t="s">
        <v>1</v>
      </c>
      <c r="F344" s="236" t="s">
        <v>101</v>
      </c>
      <c r="G344" s="233"/>
      <c r="H344" s="237">
        <v>4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218</v>
      </c>
      <c r="AU344" s="243" t="s">
        <v>89</v>
      </c>
      <c r="AV344" s="13" t="s">
        <v>89</v>
      </c>
      <c r="AW344" s="13" t="s">
        <v>36</v>
      </c>
      <c r="AX344" s="13" t="s">
        <v>87</v>
      </c>
      <c r="AY344" s="243" t="s">
        <v>210</v>
      </c>
    </row>
    <row r="345" spans="1:65" s="2" customFormat="1" ht="16.5" customHeight="1">
      <c r="A345" s="37"/>
      <c r="B345" s="38"/>
      <c r="C345" s="219" t="s">
        <v>626</v>
      </c>
      <c r="D345" s="219" t="s">
        <v>212</v>
      </c>
      <c r="E345" s="220" t="s">
        <v>627</v>
      </c>
      <c r="F345" s="221" t="s">
        <v>628</v>
      </c>
      <c r="G345" s="222" t="s">
        <v>238</v>
      </c>
      <c r="H345" s="223">
        <v>12</v>
      </c>
      <c r="I345" s="224"/>
      <c r="J345" s="225">
        <f>ROUND(I345*H345,2)</f>
        <v>0</v>
      </c>
      <c r="K345" s="221" t="s">
        <v>216</v>
      </c>
      <c r="L345" s="43"/>
      <c r="M345" s="226" t="s">
        <v>1</v>
      </c>
      <c r="N345" s="227" t="s">
        <v>44</v>
      </c>
      <c r="O345" s="90"/>
      <c r="P345" s="228">
        <f>O345*H345</f>
        <v>0</v>
      </c>
      <c r="Q345" s="228">
        <v>9E-05</v>
      </c>
      <c r="R345" s="228">
        <f>Q345*H345</f>
        <v>0.00108</v>
      </c>
      <c r="S345" s="228">
        <v>0</v>
      </c>
      <c r="T345" s="229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0" t="s">
        <v>534</v>
      </c>
      <c r="AT345" s="230" t="s">
        <v>212</v>
      </c>
      <c r="AU345" s="230" t="s">
        <v>89</v>
      </c>
      <c r="AY345" s="16" t="s">
        <v>210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6" t="s">
        <v>87</v>
      </c>
      <c r="BK345" s="231">
        <f>ROUND(I345*H345,2)</f>
        <v>0</v>
      </c>
      <c r="BL345" s="16" t="s">
        <v>534</v>
      </c>
      <c r="BM345" s="230" t="s">
        <v>629</v>
      </c>
    </row>
    <row r="346" spans="1:51" s="13" customFormat="1" ht="12">
      <c r="A346" s="13"/>
      <c r="B346" s="232"/>
      <c r="C346" s="233"/>
      <c r="D346" s="234" t="s">
        <v>218</v>
      </c>
      <c r="E346" s="235" t="s">
        <v>1</v>
      </c>
      <c r="F346" s="236" t="s">
        <v>630</v>
      </c>
      <c r="G346" s="233"/>
      <c r="H346" s="237">
        <v>12</v>
      </c>
      <c r="I346" s="238"/>
      <c r="J346" s="233"/>
      <c r="K346" s="233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218</v>
      </c>
      <c r="AU346" s="243" t="s">
        <v>89</v>
      </c>
      <c r="AV346" s="13" t="s">
        <v>89</v>
      </c>
      <c r="AW346" s="13" t="s">
        <v>36</v>
      </c>
      <c r="AX346" s="13" t="s">
        <v>87</v>
      </c>
      <c r="AY346" s="243" t="s">
        <v>210</v>
      </c>
    </row>
    <row r="347" spans="1:65" s="2" customFormat="1" ht="24.15" customHeight="1">
      <c r="A347" s="37"/>
      <c r="B347" s="38"/>
      <c r="C347" s="219" t="s">
        <v>631</v>
      </c>
      <c r="D347" s="219" t="s">
        <v>212</v>
      </c>
      <c r="E347" s="220" t="s">
        <v>632</v>
      </c>
      <c r="F347" s="221" t="s">
        <v>633</v>
      </c>
      <c r="G347" s="222" t="s">
        <v>238</v>
      </c>
      <c r="H347" s="223">
        <v>29</v>
      </c>
      <c r="I347" s="224"/>
      <c r="J347" s="225">
        <f>ROUND(I347*H347,2)</f>
        <v>0</v>
      </c>
      <c r="K347" s="221" t="s">
        <v>216</v>
      </c>
      <c r="L347" s="43"/>
      <c r="M347" s="226" t="s">
        <v>1</v>
      </c>
      <c r="N347" s="227" t="s">
        <v>44</v>
      </c>
      <c r="O347" s="90"/>
      <c r="P347" s="228">
        <f>O347*H347</f>
        <v>0</v>
      </c>
      <c r="Q347" s="228">
        <v>0</v>
      </c>
      <c r="R347" s="228">
        <f>Q347*H347</f>
        <v>0</v>
      </c>
      <c r="S347" s="228">
        <v>0</v>
      </c>
      <c r="T347" s="22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30" t="s">
        <v>534</v>
      </c>
      <c r="AT347" s="230" t="s">
        <v>212</v>
      </c>
      <c r="AU347" s="230" t="s">
        <v>89</v>
      </c>
      <c r="AY347" s="16" t="s">
        <v>210</v>
      </c>
      <c r="BE347" s="231">
        <f>IF(N347="základní",J347,0)</f>
        <v>0</v>
      </c>
      <c r="BF347" s="231">
        <f>IF(N347="snížená",J347,0)</f>
        <v>0</v>
      </c>
      <c r="BG347" s="231">
        <f>IF(N347="zákl. přenesená",J347,0)</f>
        <v>0</v>
      </c>
      <c r="BH347" s="231">
        <f>IF(N347="sníž. přenesená",J347,0)</f>
        <v>0</v>
      </c>
      <c r="BI347" s="231">
        <f>IF(N347="nulová",J347,0)</f>
        <v>0</v>
      </c>
      <c r="BJ347" s="16" t="s">
        <v>87</v>
      </c>
      <c r="BK347" s="231">
        <f>ROUND(I347*H347,2)</f>
        <v>0</v>
      </c>
      <c r="BL347" s="16" t="s">
        <v>534</v>
      </c>
      <c r="BM347" s="230" t="s">
        <v>634</v>
      </c>
    </row>
    <row r="348" spans="1:51" s="13" customFormat="1" ht="12">
      <c r="A348" s="13"/>
      <c r="B348" s="232"/>
      <c r="C348" s="233"/>
      <c r="D348" s="234" t="s">
        <v>218</v>
      </c>
      <c r="E348" s="235" t="s">
        <v>126</v>
      </c>
      <c r="F348" s="236" t="s">
        <v>127</v>
      </c>
      <c r="G348" s="233"/>
      <c r="H348" s="237">
        <v>29</v>
      </c>
      <c r="I348" s="238"/>
      <c r="J348" s="233"/>
      <c r="K348" s="233"/>
      <c r="L348" s="239"/>
      <c r="M348" s="240"/>
      <c r="N348" s="241"/>
      <c r="O348" s="241"/>
      <c r="P348" s="241"/>
      <c r="Q348" s="241"/>
      <c r="R348" s="241"/>
      <c r="S348" s="241"/>
      <c r="T348" s="242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3" t="s">
        <v>218</v>
      </c>
      <c r="AU348" s="243" t="s">
        <v>89</v>
      </c>
      <c r="AV348" s="13" t="s">
        <v>89</v>
      </c>
      <c r="AW348" s="13" t="s">
        <v>36</v>
      </c>
      <c r="AX348" s="13" t="s">
        <v>87</v>
      </c>
      <c r="AY348" s="243" t="s">
        <v>210</v>
      </c>
    </row>
    <row r="349" spans="1:65" s="2" customFormat="1" ht="24.15" customHeight="1">
      <c r="A349" s="37"/>
      <c r="B349" s="38"/>
      <c r="C349" s="255" t="s">
        <v>635</v>
      </c>
      <c r="D349" s="255" t="s">
        <v>281</v>
      </c>
      <c r="E349" s="256" t="s">
        <v>636</v>
      </c>
      <c r="F349" s="257" t="s">
        <v>637</v>
      </c>
      <c r="G349" s="258" t="s">
        <v>238</v>
      </c>
      <c r="H349" s="259">
        <v>29</v>
      </c>
      <c r="I349" s="260"/>
      <c r="J349" s="261">
        <f>ROUND(I349*H349,2)</f>
        <v>0</v>
      </c>
      <c r="K349" s="257" t="s">
        <v>216</v>
      </c>
      <c r="L349" s="262"/>
      <c r="M349" s="263" t="s">
        <v>1</v>
      </c>
      <c r="N349" s="264" t="s">
        <v>44</v>
      </c>
      <c r="O349" s="90"/>
      <c r="P349" s="228">
        <f>O349*H349</f>
        <v>0</v>
      </c>
      <c r="Q349" s="228">
        <v>0.00019</v>
      </c>
      <c r="R349" s="228">
        <f>Q349*H349</f>
        <v>0.00551</v>
      </c>
      <c r="S349" s="228">
        <v>0</v>
      </c>
      <c r="T349" s="229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0" t="s">
        <v>570</v>
      </c>
      <c r="AT349" s="230" t="s">
        <v>281</v>
      </c>
      <c r="AU349" s="230" t="s">
        <v>89</v>
      </c>
      <c r="AY349" s="16" t="s">
        <v>210</v>
      </c>
      <c r="BE349" s="231">
        <f>IF(N349="základní",J349,0)</f>
        <v>0</v>
      </c>
      <c r="BF349" s="231">
        <f>IF(N349="snížená",J349,0)</f>
        <v>0</v>
      </c>
      <c r="BG349" s="231">
        <f>IF(N349="zákl. přenesená",J349,0)</f>
        <v>0</v>
      </c>
      <c r="BH349" s="231">
        <f>IF(N349="sníž. přenesená",J349,0)</f>
        <v>0</v>
      </c>
      <c r="BI349" s="231">
        <f>IF(N349="nulová",J349,0)</f>
        <v>0</v>
      </c>
      <c r="BJ349" s="16" t="s">
        <v>87</v>
      </c>
      <c r="BK349" s="231">
        <f>ROUND(I349*H349,2)</f>
        <v>0</v>
      </c>
      <c r="BL349" s="16" t="s">
        <v>570</v>
      </c>
      <c r="BM349" s="230" t="s">
        <v>638</v>
      </c>
    </row>
    <row r="350" spans="1:51" s="13" customFormat="1" ht="12">
      <c r="A350" s="13"/>
      <c r="B350" s="232"/>
      <c r="C350" s="233"/>
      <c r="D350" s="234" t="s">
        <v>218</v>
      </c>
      <c r="E350" s="235" t="s">
        <v>1</v>
      </c>
      <c r="F350" s="236" t="s">
        <v>126</v>
      </c>
      <c r="G350" s="233"/>
      <c r="H350" s="237">
        <v>29</v>
      </c>
      <c r="I350" s="238"/>
      <c r="J350" s="233"/>
      <c r="K350" s="233"/>
      <c r="L350" s="239"/>
      <c r="M350" s="240"/>
      <c r="N350" s="241"/>
      <c r="O350" s="241"/>
      <c r="P350" s="241"/>
      <c r="Q350" s="241"/>
      <c r="R350" s="241"/>
      <c r="S350" s="241"/>
      <c r="T350" s="24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3" t="s">
        <v>218</v>
      </c>
      <c r="AU350" s="243" t="s">
        <v>89</v>
      </c>
      <c r="AV350" s="13" t="s">
        <v>89</v>
      </c>
      <c r="AW350" s="13" t="s">
        <v>36</v>
      </c>
      <c r="AX350" s="13" t="s">
        <v>87</v>
      </c>
      <c r="AY350" s="243" t="s">
        <v>210</v>
      </c>
    </row>
    <row r="351" spans="1:65" s="2" customFormat="1" ht="24.15" customHeight="1">
      <c r="A351" s="37"/>
      <c r="B351" s="38"/>
      <c r="C351" s="219" t="s">
        <v>639</v>
      </c>
      <c r="D351" s="219" t="s">
        <v>212</v>
      </c>
      <c r="E351" s="220" t="s">
        <v>640</v>
      </c>
      <c r="F351" s="221" t="s">
        <v>641</v>
      </c>
      <c r="G351" s="222" t="s">
        <v>238</v>
      </c>
      <c r="H351" s="223">
        <v>10.5</v>
      </c>
      <c r="I351" s="224"/>
      <c r="J351" s="225">
        <f>ROUND(I351*H351,2)</f>
        <v>0</v>
      </c>
      <c r="K351" s="221" t="s">
        <v>216</v>
      </c>
      <c r="L351" s="43"/>
      <c r="M351" s="226" t="s">
        <v>1</v>
      </c>
      <c r="N351" s="227" t="s">
        <v>44</v>
      </c>
      <c r="O351" s="90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0" t="s">
        <v>534</v>
      </c>
      <c r="AT351" s="230" t="s">
        <v>212</v>
      </c>
      <c r="AU351" s="230" t="s">
        <v>89</v>
      </c>
      <c r="AY351" s="16" t="s">
        <v>210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6" t="s">
        <v>87</v>
      </c>
      <c r="BK351" s="231">
        <f>ROUND(I351*H351,2)</f>
        <v>0</v>
      </c>
      <c r="BL351" s="16" t="s">
        <v>534</v>
      </c>
      <c r="BM351" s="230" t="s">
        <v>642</v>
      </c>
    </row>
    <row r="352" spans="1:51" s="13" customFormat="1" ht="12">
      <c r="A352" s="13"/>
      <c r="B352" s="232"/>
      <c r="C352" s="233"/>
      <c r="D352" s="234" t="s">
        <v>218</v>
      </c>
      <c r="E352" s="235" t="s">
        <v>128</v>
      </c>
      <c r="F352" s="236" t="s">
        <v>129</v>
      </c>
      <c r="G352" s="233"/>
      <c r="H352" s="237">
        <v>10.5</v>
      </c>
      <c r="I352" s="238"/>
      <c r="J352" s="233"/>
      <c r="K352" s="233"/>
      <c r="L352" s="239"/>
      <c r="M352" s="240"/>
      <c r="N352" s="241"/>
      <c r="O352" s="241"/>
      <c r="P352" s="241"/>
      <c r="Q352" s="241"/>
      <c r="R352" s="241"/>
      <c r="S352" s="241"/>
      <c r="T352" s="24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3" t="s">
        <v>218</v>
      </c>
      <c r="AU352" s="243" t="s">
        <v>89</v>
      </c>
      <c r="AV352" s="13" t="s">
        <v>89</v>
      </c>
      <c r="AW352" s="13" t="s">
        <v>36</v>
      </c>
      <c r="AX352" s="13" t="s">
        <v>87</v>
      </c>
      <c r="AY352" s="243" t="s">
        <v>210</v>
      </c>
    </row>
    <row r="353" spans="1:65" s="2" customFormat="1" ht="33" customHeight="1">
      <c r="A353" s="37"/>
      <c r="B353" s="38"/>
      <c r="C353" s="255" t="s">
        <v>643</v>
      </c>
      <c r="D353" s="255" t="s">
        <v>281</v>
      </c>
      <c r="E353" s="256" t="s">
        <v>644</v>
      </c>
      <c r="F353" s="257" t="s">
        <v>645</v>
      </c>
      <c r="G353" s="258" t="s">
        <v>238</v>
      </c>
      <c r="H353" s="259">
        <v>10.5</v>
      </c>
      <c r="I353" s="260"/>
      <c r="J353" s="261">
        <f>ROUND(I353*H353,2)</f>
        <v>0</v>
      </c>
      <c r="K353" s="257" t="s">
        <v>216</v>
      </c>
      <c r="L353" s="262"/>
      <c r="M353" s="263" t="s">
        <v>1</v>
      </c>
      <c r="N353" s="264" t="s">
        <v>44</v>
      </c>
      <c r="O353" s="90"/>
      <c r="P353" s="228">
        <f>O353*H353</f>
        <v>0</v>
      </c>
      <c r="Q353" s="228">
        <v>0.00075</v>
      </c>
      <c r="R353" s="228">
        <f>Q353*H353</f>
        <v>0.007875</v>
      </c>
      <c r="S353" s="228">
        <v>0</v>
      </c>
      <c r="T353" s="22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0" t="s">
        <v>570</v>
      </c>
      <c r="AT353" s="230" t="s">
        <v>281</v>
      </c>
      <c r="AU353" s="230" t="s">
        <v>89</v>
      </c>
      <c r="AY353" s="16" t="s">
        <v>210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16" t="s">
        <v>87</v>
      </c>
      <c r="BK353" s="231">
        <f>ROUND(I353*H353,2)</f>
        <v>0</v>
      </c>
      <c r="BL353" s="16" t="s">
        <v>570</v>
      </c>
      <c r="BM353" s="230" t="s">
        <v>646</v>
      </c>
    </row>
    <row r="354" spans="1:51" s="13" customFormat="1" ht="12">
      <c r="A354" s="13"/>
      <c r="B354" s="232"/>
      <c r="C354" s="233"/>
      <c r="D354" s="234" t="s">
        <v>218</v>
      </c>
      <c r="E354" s="235" t="s">
        <v>1</v>
      </c>
      <c r="F354" s="236" t="s">
        <v>128</v>
      </c>
      <c r="G354" s="233"/>
      <c r="H354" s="237">
        <v>10.5</v>
      </c>
      <c r="I354" s="238"/>
      <c r="J354" s="233"/>
      <c r="K354" s="233"/>
      <c r="L354" s="239"/>
      <c r="M354" s="240"/>
      <c r="N354" s="241"/>
      <c r="O354" s="241"/>
      <c r="P354" s="241"/>
      <c r="Q354" s="241"/>
      <c r="R354" s="241"/>
      <c r="S354" s="241"/>
      <c r="T354" s="24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3" t="s">
        <v>218</v>
      </c>
      <c r="AU354" s="243" t="s">
        <v>89</v>
      </c>
      <c r="AV354" s="13" t="s">
        <v>89</v>
      </c>
      <c r="AW354" s="13" t="s">
        <v>36</v>
      </c>
      <c r="AX354" s="13" t="s">
        <v>87</v>
      </c>
      <c r="AY354" s="243" t="s">
        <v>210</v>
      </c>
    </row>
    <row r="355" spans="1:65" s="2" customFormat="1" ht="37.8" customHeight="1">
      <c r="A355" s="37"/>
      <c r="B355" s="38"/>
      <c r="C355" s="219" t="s">
        <v>647</v>
      </c>
      <c r="D355" s="219" t="s">
        <v>212</v>
      </c>
      <c r="E355" s="220" t="s">
        <v>648</v>
      </c>
      <c r="F355" s="221" t="s">
        <v>649</v>
      </c>
      <c r="G355" s="222" t="s">
        <v>238</v>
      </c>
      <c r="H355" s="223">
        <v>17</v>
      </c>
      <c r="I355" s="224"/>
      <c r="J355" s="225">
        <f>ROUND(I355*H355,2)</f>
        <v>0</v>
      </c>
      <c r="K355" s="221" t="s">
        <v>216</v>
      </c>
      <c r="L355" s="43"/>
      <c r="M355" s="226" t="s">
        <v>1</v>
      </c>
      <c r="N355" s="227" t="s">
        <v>44</v>
      </c>
      <c r="O355" s="90"/>
      <c r="P355" s="228">
        <f>O355*H355</f>
        <v>0</v>
      </c>
      <c r="Q355" s="228">
        <v>0.00326</v>
      </c>
      <c r="R355" s="228">
        <f>Q355*H355</f>
        <v>0.05542</v>
      </c>
      <c r="S355" s="228">
        <v>0</v>
      </c>
      <c r="T355" s="229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0" t="s">
        <v>534</v>
      </c>
      <c r="AT355" s="230" t="s">
        <v>212</v>
      </c>
      <c r="AU355" s="230" t="s">
        <v>89</v>
      </c>
      <c r="AY355" s="16" t="s">
        <v>210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6" t="s">
        <v>87</v>
      </c>
      <c r="BK355" s="231">
        <f>ROUND(I355*H355,2)</f>
        <v>0</v>
      </c>
      <c r="BL355" s="16" t="s">
        <v>534</v>
      </c>
      <c r="BM355" s="230" t="s">
        <v>650</v>
      </c>
    </row>
    <row r="356" spans="1:51" s="13" customFormat="1" ht="12">
      <c r="A356" s="13"/>
      <c r="B356" s="232"/>
      <c r="C356" s="233"/>
      <c r="D356" s="234" t="s">
        <v>218</v>
      </c>
      <c r="E356" s="235" t="s">
        <v>147</v>
      </c>
      <c r="F356" s="236" t="s">
        <v>148</v>
      </c>
      <c r="G356" s="233"/>
      <c r="H356" s="237">
        <v>17</v>
      </c>
      <c r="I356" s="238"/>
      <c r="J356" s="233"/>
      <c r="K356" s="233"/>
      <c r="L356" s="239"/>
      <c r="M356" s="240"/>
      <c r="N356" s="241"/>
      <c r="O356" s="241"/>
      <c r="P356" s="241"/>
      <c r="Q356" s="241"/>
      <c r="R356" s="241"/>
      <c r="S356" s="241"/>
      <c r="T356" s="24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3" t="s">
        <v>218</v>
      </c>
      <c r="AU356" s="243" t="s">
        <v>89</v>
      </c>
      <c r="AV356" s="13" t="s">
        <v>89</v>
      </c>
      <c r="AW356" s="13" t="s">
        <v>36</v>
      </c>
      <c r="AX356" s="13" t="s">
        <v>87</v>
      </c>
      <c r="AY356" s="243" t="s">
        <v>210</v>
      </c>
    </row>
    <row r="357" spans="1:65" s="2" customFormat="1" ht="21.75" customHeight="1">
      <c r="A357" s="37"/>
      <c r="B357" s="38"/>
      <c r="C357" s="255" t="s">
        <v>651</v>
      </c>
      <c r="D357" s="255" t="s">
        <v>281</v>
      </c>
      <c r="E357" s="256" t="s">
        <v>652</v>
      </c>
      <c r="F357" s="257" t="s">
        <v>653</v>
      </c>
      <c r="G357" s="258" t="s">
        <v>238</v>
      </c>
      <c r="H357" s="259">
        <v>17</v>
      </c>
      <c r="I357" s="260"/>
      <c r="J357" s="261">
        <f>ROUND(I357*H357,2)</f>
        <v>0</v>
      </c>
      <c r="K357" s="257" t="s">
        <v>216</v>
      </c>
      <c r="L357" s="262"/>
      <c r="M357" s="263" t="s">
        <v>1</v>
      </c>
      <c r="N357" s="264" t="s">
        <v>44</v>
      </c>
      <c r="O357" s="90"/>
      <c r="P357" s="228">
        <f>O357*H357</f>
        <v>0</v>
      </c>
      <c r="Q357" s="228">
        <v>0.00207</v>
      </c>
      <c r="R357" s="228">
        <f>Q357*H357</f>
        <v>0.03519</v>
      </c>
      <c r="S357" s="228">
        <v>0</v>
      </c>
      <c r="T357" s="229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0" t="s">
        <v>570</v>
      </c>
      <c r="AT357" s="230" t="s">
        <v>281</v>
      </c>
      <c r="AU357" s="230" t="s">
        <v>89</v>
      </c>
      <c r="AY357" s="16" t="s">
        <v>210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16" t="s">
        <v>87</v>
      </c>
      <c r="BK357" s="231">
        <f>ROUND(I357*H357,2)</f>
        <v>0</v>
      </c>
      <c r="BL357" s="16" t="s">
        <v>570</v>
      </c>
      <c r="BM357" s="230" t="s">
        <v>654</v>
      </c>
    </row>
    <row r="358" spans="1:51" s="13" customFormat="1" ht="12">
      <c r="A358" s="13"/>
      <c r="B358" s="232"/>
      <c r="C358" s="233"/>
      <c r="D358" s="234" t="s">
        <v>218</v>
      </c>
      <c r="E358" s="235" t="s">
        <v>1</v>
      </c>
      <c r="F358" s="236" t="s">
        <v>147</v>
      </c>
      <c r="G358" s="233"/>
      <c r="H358" s="237">
        <v>17</v>
      </c>
      <c r="I358" s="238"/>
      <c r="J358" s="233"/>
      <c r="K358" s="233"/>
      <c r="L358" s="239"/>
      <c r="M358" s="240"/>
      <c r="N358" s="241"/>
      <c r="O358" s="241"/>
      <c r="P358" s="241"/>
      <c r="Q358" s="241"/>
      <c r="R358" s="241"/>
      <c r="S358" s="241"/>
      <c r="T358" s="24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3" t="s">
        <v>218</v>
      </c>
      <c r="AU358" s="243" t="s">
        <v>89</v>
      </c>
      <c r="AV358" s="13" t="s">
        <v>89</v>
      </c>
      <c r="AW358" s="13" t="s">
        <v>36</v>
      </c>
      <c r="AX358" s="13" t="s">
        <v>87</v>
      </c>
      <c r="AY358" s="243" t="s">
        <v>210</v>
      </c>
    </row>
    <row r="359" spans="1:65" s="2" customFormat="1" ht="33" customHeight="1">
      <c r="A359" s="37"/>
      <c r="B359" s="38"/>
      <c r="C359" s="219" t="s">
        <v>655</v>
      </c>
      <c r="D359" s="219" t="s">
        <v>212</v>
      </c>
      <c r="E359" s="220" t="s">
        <v>656</v>
      </c>
      <c r="F359" s="221" t="s">
        <v>657</v>
      </c>
      <c r="G359" s="222" t="s">
        <v>238</v>
      </c>
      <c r="H359" s="223">
        <v>8</v>
      </c>
      <c r="I359" s="224"/>
      <c r="J359" s="225">
        <f>ROUND(I359*H359,2)</f>
        <v>0</v>
      </c>
      <c r="K359" s="221" t="s">
        <v>216</v>
      </c>
      <c r="L359" s="43"/>
      <c r="M359" s="226" t="s">
        <v>1</v>
      </c>
      <c r="N359" s="227" t="s">
        <v>44</v>
      </c>
      <c r="O359" s="90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0" t="s">
        <v>534</v>
      </c>
      <c r="AT359" s="230" t="s">
        <v>212</v>
      </c>
      <c r="AU359" s="230" t="s">
        <v>89</v>
      </c>
      <c r="AY359" s="16" t="s">
        <v>210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6" t="s">
        <v>87</v>
      </c>
      <c r="BK359" s="231">
        <f>ROUND(I359*H359,2)</f>
        <v>0</v>
      </c>
      <c r="BL359" s="16" t="s">
        <v>534</v>
      </c>
      <c r="BM359" s="230" t="s">
        <v>658</v>
      </c>
    </row>
    <row r="360" spans="1:51" s="13" customFormat="1" ht="12">
      <c r="A360" s="13"/>
      <c r="B360" s="232"/>
      <c r="C360" s="233"/>
      <c r="D360" s="234" t="s">
        <v>218</v>
      </c>
      <c r="E360" s="235" t="s">
        <v>1</v>
      </c>
      <c r="F360" s="236" t="s">
        <v>659</v>
      </c>
      <c r="G360" s="233"/>
      <c r="H360" s="237">
        <v>8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218</v>
      </c>
      <c r="AU360" s="243" t="s">
        <v>89</v>
      </c>
      <c r="AV360" s="13" t="s">
        <v>89</v>
      </c>
      <c r="AW360" s="13" t="s">
        <v>36</v>
      </c>
      <c r="AX360" s="13" t="s">
        <v>87</v>
      </c>
      <c r="AY360" s="243" t="s">
        <v>210</v>
      </c>
    </row>
    <row r="361" spans="1:65" s="2" customFormat="1" ht="24.15" customHeight="1">
      <c r="A361" s="37"/>
      <c r="B361" s="38"/>
      <c r="C361" s="255" t="s">
        <v>660</v>
      </c>
      <c r="D361" s="255" t="s">
        <v>281</v>
      </c>
      <c r="E361" s="256" t="s">
        <v>661</v>
      </c>
      <c r="F361" s="257" t="s">
        <v>662</v>
      </c>
      <c r="G361" s="258" t="s">
        <v>238</v>
      </c>
      <c r="H361" s="259">
        <v>8</v>
      </c>
      <c r="I361" s="260"/>
      <c r="J361" s="261">
        <f>ROUND(I361*H361,2)</f>
        <v>0</v>
      </c>
      <c r="K361" s="257" t="s">
        <v>216</v>
      </c>
      <c r="L361" s="262"/>
      <c r="M361" s="263" t="s">
        <v>1</v>
      </c>
      <c r="N361" s="264" t="s">
        <v>44</v>
      </c>
      <c r="O361" s="90"/>
      <c r="P361" s="228">
        <f>O361*H361</f>
        <v>0</v>
      </c>
      <c r="Q361" s="228">
        <v>0.097</v>
      </c>
      <c r="R361" s="228">
        <f>Q361*H361</f>
        <v>0.776</v>
      </c>
      <c r="S361" s="228">
        <v>0</v>
      </c>
      <c r="T361" s="229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0" t="s">
        <v>570</v>
      </c>
      <c r="AT361" s="230" t="s">
        <v>281</v>
      </c>
      <c r="AU361" s="230" t="s">
        <v>89</v>
      </c>
      <c r="AY361" s="16" t="s">
        <v>210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6" t="s">
        <v>87</v>
      </c>
      <c r="BK361" s="231">
        <f>ROUND(I361*H361,2)</f>
        <v>0</v>
      </c>
      <c r="BL361" s="16" t="s">
        <v>570</v>
      </c>
      <c r="BM361" s="230" t="s">
        <v>663</v>
      </c>
    </row>
    <row r="362" spans="1:51" s="13" customFormat="1" ht="12">
      <c r="A362" s="13"/>
      <c r="B362" s="232"/>
      <c r="C362" s="233"/>
      <c r="D362" s="234" t="s">
        <v>218</v>
      </c>
      <c r="E362" s="235" t="s">
        <v>1</v>
      </c>
      <c r="F362" s="236" t="s">
        <v>659</v>
      </c>
      <c r="G362" s="233"/>
      <c r="H362" s="237">
        <v>8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218</v>
      </c>
      <c r="AU362" s="243" t="s">
        <v>89</v>
      </c>
      <c r="AV362" s="13" t="s">
        <v>89</v>
      </c>
      <c r="AW362" s="13" t="s">
        <v>36</v>
      </c>
      <c r="AX362" s="13" t="s">
        <v>87</v>
      </c>
      <c r="AY362" s="243" t="s">
        <v>210</v>
      </c>
    </row>
    <row r="363" spans="1:63" s="12" customFormat="1" ht="25.9" customHeight="1">
      <c r="A363" s="12"/>
      <c r="B363" s="203"/>
      <c r="C363" s="204"/>
      <c r="D363" s="205" t="s">
        <v>78</v>
      </c>
      <c r="E363" s="206" t="s">
        <v>664</v>
      </c>
      <c r="F363" s="206" t="s">
        <v>665</v>
      </c>
      <c r="G363" s="204"/>
      <c r="H363" s="204"/>
      <c r="I363" s="207"/>
      <c r="J363" s="208">
        <f>BK363</f>
        <v>0</v>
      </c>
      <c r="K363" s="204"/>
      <c r="L363" s="209"/>
      <c r="M363" s="210"/>
      <c r="N363" s="211"/>
      <c r="O363" s="211"/>
      <c r="P363" s="212">
        <f>P364</f>
        <v>0</v>
      </c>
      <c r="Q363" s="211"/>
      <c r="R363" s="212">
        <f>R364</f>
        <v>0</v>
      </c>
      <c r="S363" s="211"/>
      <c r="T363" s="213">
        <f>T364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4" t="s">
        <v>131</v>
      </c>
      <c r="AT363" s="215" t="s">
        <v>78</v>
      </c>
      <c r="AU363" s="215" t="s">
        <v>79</v>
      </c>
      <c r="AY363" s="214" t="s">
        <v>210</v>
      </c>
      <c r="BK363" s="216">
        <f>BK364</f>
        <v>0</v>
      </c>
    </row>
    <row r="364" spans="1:63" s="12" customFormat="1" ht="22.8" customHeight="1">
      <c r="A364" s="12"/>
      <c r="B364" s="203"/>
      <c r="C364" s="204"/>
      <c r="D364" s="205" t="s">
        <v>78</v>
      </c>
      <c r="E364" s="217" t="s">
        <v>666</v>
      </c>
      <c r="F364" s="217" t="s">
        <v>667</v>
      </c>
      <c r="G364" s="204"/>
      <c r="H364" s="204"/>
      <c r="I364" s="207"/>
      <c r="J364" s="218">
        <f>BK364</f>
        <v>0</v>
      </c>
      <c r="K364" s="204"/>
      <c r="L364" s="209"/>
      <c r="M364" s="210"/>
      <c r="N364" s="211"/>
      <c r="O364" s="211"/>
      <c r="P364" s="212">
        <f>P365</f>
        <v>0</v>
      </c>
      <c r="Q364" s="211"/>
      <c r="R364" s="212">
        <f>R365</f>
        <v>0</v>
      </c>
      <c r="S364" s="211"/>
      <c r="T364" s="213">
        <f>T365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4" t="s">
        <v>131</v>
      </c>
      <c r="AT364" s="215" t="s">
        <v>78</v>
      </c>
      <c r="AU364" s="215" t="s">
        <v>87</v>
      </c>
      <c r="AY364" s="214" t="s">
        <v>210</v>
      </c>
      <c r="BK364" s="216">
        <f>BK365</f>
        <v>0</v>
      </c>
    </row>
    <row r="365" spans="1:65" s="2" customFormat="1" ht="24.15" customHeight="1">
      <c r="A365" s="37"/>
      <c r="B365" s="38"/>
      <c r="C365" s="219" t="s">
        <v>668</v>
      </c>
      <c r="D365" s="219" t="s">
        <v>212</v>
      </c>
      <c r="E365" s="220" t="s">
        <v>669</v>
      </c>
      <c r="F365" s="221" t="s">
        <v>670</v>
      </c>
      <c r="G365" s="222" t="s">
        <v>671</v>
      </c>
      <c r="H365" s="223">
        <v>1</v>
      </c>
      <c r="I365" s="224"/>
      <c r="J365" s="225">
        <f>ROUND(I365*H365,2)</f>
        <v>0</v>
      </c>
      <c r="K365" s="221" t="s">
        <v>414</v>
      </c>
      <c r="L365" s="43"/>
      <c r="M365" s="265" t="s">
        <v>1</v>
      </c>
      <c r="N365" s="266" t="s">
        <v>44</v>
      </c>
      <c r="O365" s="267"/>
      <c r="P365" s="268">
        <f>O365*H365</f>
        <v>0</v>
      </c>
      <c r="Q365" s="268">
        <v>0</v>
      </c>
      <c r="R365" s="268">
        <f>Q365*H365</f>
        <v>0</v>
      </c>
      <c r="S365" s="268">
        <v>0</v>
      </c>
      <c r="T365" s="269">
        <f>S365*H365</f>
        <v>0</v>
      </c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R365" s="230" t="s">
        <v>672</v>
      </c>
      <c r="AT365" s="230" t="s">
        <v>212</v>
      </c>
      <c r="AU365" s="230" t="s">
        <v>89</v>
      </c>
      <c r="AY365" s="16" t="s">
        <v>210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16" t="s">
        <v>87</v>
      </c>
      <c r="BK365" s="231">
        <f>ROUND(I365*H365,2)</f>
        <v>0</v>
      </c>
      <c r="BL365" s="16" t="s">
        <v>672</v>
      </c>
      <c r="BM365" s="230" t="s">
        <v>673</v>
      </c>
    </row>
    <row r="366" spans="1:31" s="2" customFormat="1" ht="6.95" customHeight="1">
      <c r="A366" s="37"/>
      <c r="B366" s="65"/>
      <c r="C366" s="66"/>
      <c r="D366" s="66"/>
      <c r="E366" s="66"/>
      <c r="F366" s="66"/>
      <c r="G366" s="66"/>
      <c r="H366" s="66"/>
      <c r="I366" s="66"/>
      <c r="J366" s="66"/>
      <c r="K366" s="66"/>
      <c r="L366" s="43"/>
      <c r="M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</row>
  </sheetData>
  <sheetProtection password="CC35" sheet="1" objects="1" scenarios="1" formatColumns="0" formatRows="0" autoFilter="0"/>
  <autoFilter ref="C128:K365"/>
  <mergeCells count="9">
    <mergeCell ref="E7:H7"/>
    <mergeCell ref="E9:H9"/>
    <mergeCell ref="E18:H18"/>
    <mergeCell ref="E27:H27"/>
    <mergeCell ref="E85:H85"/>
    <mergeCell ref="E87:H8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  <c r="AZ2" s="135" t="s">
        <v>674</v>
      </c>
      <c r="BA2" s="135" t="s">
        <v>1</v>
      </c>
      <c r="BB2" s="135" t="s">
        <v>1</v>
      </c>
      <c r="BC2" s="135" t="s">
        <v>675</v>
      </c>
      <c r="BD2" s="135" t="s">
        <v>89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19"/>
      <c r="AT3" s="16" t="s">
        <v>89</v>
      </c>
      <c r="AZ3" s="135" t="s">
        <v>676</v>
      </c>
      <c r="BA3" s="135" t="s">
        <v>1</v>
      </c>
      <c r="BB3" s="135" t="s">
        <v>1</v>
      </c>
      <c r="BC3" s="135" t="s">
        <v>677</v>
      </c>
      <c r="BD3" s="135" t="s">
        <v>89</v>
      </c>
    </row>
    <row r="4" spans="2:56" s="1" customFormat="1" ht="24.95" customHeight="1">
      <c r="B4" s="19"/>
      <c r="D4" s="138" t="s">
        <v>97</v>
      </c>
      <c r="L4" s="19"/>
      <c r="M4" s="139" t="s">
        <v>10</v>
      </c>
      <c r="AT4" s="16" t="s">
        <v>4</v>
      </c>
      <c r="AZ4" s="135" t="s">
        <v>678</v>
      </c>
      <c r="BA4" s="135" t="s">
        <v>1</v>
      </c>
      <c r="BB4" s="135" t="s">
        <v>1</v>
      </c>
      <c r="BC4" s="135" t="s">
        <v>679</v>
      </c>
      <c r="BD4" s="135" t="s">
        <v>89</v>
      </c>
    </row>
    <row r="5" spans="2:56" s="1" customFormat="1" ht="6.95" customHeight="1">
      <c r="B5" s="19"/>
      <c r="L5" s="19"/>
      <c r="AZ5" s="135" t="s">
        <v>680</v>
      </c>
      <c r="BA5" s="135" t="s">
        <v>1</v>
      </c>
      <c r="BB5" s="135" t="s">
        <v>1</v>
      </c>
      <c r="BC5" s="135" t="s">
        <v>681</v>
      </c>
      <c r="BD5" s="135" t="s">
        <v>89</v>
      </c>
    </row>
    <row r="6" spans="2:56" s="1" customFormat="1" ht="12" customHeight="1">
      <c r="B6" s="19"/>
      <c r="D6" s="140" t="s">
        <v>16</v>
      </c>
      <c r="L6" s="19"/>
      <c r="AZ6" s="135" t="s">
        <v>682</v>
      </c>
      <c r="BA6" s="135" t="s">
        <v>1</v>
      </c>
      <c r="BB6" s="135" t="s">
        <v>1</v>
      </c>
      <c r="BC6" s="135" t="s">
        <v>265</v>
      </c>
      <c r="BD6" s="135" t="s">
        <v>89</v>
      </c>
    </row>
    <row r="7" spans="2:56" s="1" customFormat="1" ht="16.5" customHeight="1">
      <c r="B7" s="19"/>
      <c r="E7" s="141" t="str">
        <f>'Rekapitulace stavby'!K6</f>
        <v>Ostrov, OK Tesco - Kaufland, zvýšení bezpečnosti</v>
      </c>
      <c r="F7" s="140"/>
      <c r="G7" s="140"/>
      <c r="H7" s="140"/>
      <c r="L7" s="19"/>
      <c r="AZ7" s="135" t="s">
        <v>683</v>
      </c>
      <c r="BA7" s="135" t="s">
        <v>1</v>
      </c>
      <c r="BB7" s="135" t="s">
        <v>1</v>
      </c>
      <c r="BC7" s="135" t="s">
        <v>684</v>
      </c>
      <c r="BD7" s="135" t="s">
        <v>89</v>
      </c>
    </row>
    <row r="8" spans="1:56" s="2" customFormat="1" ht="12" customHeight="1">
      <c r="A8" s="37"/>
      <c r="B8" s="43"/>
      <c r="C8" s="37"/>
      <c r="D8" s="140" t="s">
        <v>104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Z8" s="135" t="s">
        <v>149</v>
      </c>
      <c r="BA8" s="135" t="s">
        <v>1</v>
      </c>
      <c r="BB8" s="135" t="s">
        <v>1</v>
      </c>
      <c r="BC8" s="135" t="s">
        <v>685</v>
      </c>
      <c r="BD8" s="135" t="s">
        <v>89</v>
      </c>
    </row>
    <row r="9" spans="1:56" s="2" customFormat="1" ht="16.5" customHeight="1">
      <c r="A9" s="37"/>
      <c r="B9" s="43"/>
      <c r="C9" s="37"/>
      <c r="D9" s="37"/>
      <c r="E9" s="142" t="s">
        <v>686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Z9" s="135" t="s">
        <v>687</v>
      </c>
      <c r="BA9" s="135" t="s">
        <v>1</v>
      </c>
      <c r="BB9" s="135" t="s">
        <v>1</v>
      </c>
      <c r="BC9" s="135" t="s">
        <v>688</v>
      </c>
      <c r="BD9" s="135" t="s">
        <v>89</v>
      </c>
    </row>
    <row r="10" spans="1:56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Z10" s="135" t="s">
        <v>157</v>
      </c>
      <c r="BA10" s="135" t="s">
        <v>1</v>
      </c>
      <c r="BB10" s="135" t="s">
        <v>1</v>
      </c>
      <c r="BC10" s="135" t="s">
        <v>689</v>
      </c>
      <c r="BD10" s="135" t="s">
        <v>89</v>
      </c>
    </row>
    <row r="11" spans="1:56" s="2" customFormat="1" ht="12" customHeight="1">
      <c r="A11" s="37"/>
      <c r="B11" s="43"/>
      <c r="C11" s="37"/>
      <c r="D11" s="140" t="s">
        <v>18</v>
      </c>
      <c r="E11" s="37"/>
      <c r="F11" s="143" t="s">
        <v>1</v>
      </c>
      <c r="G11" s="37"/>
      <c r="H11" s="37"/>
      <c r="I11" s="140" t="s">
        <v>19</v>
      </c>
      <c r="J11" s="143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Z11" s="135" t="s">
        <v>690</v>
      </c>
      <c r="BA11" s="135" t="s">
        <v>1</v>
      </c>
      <c r="BB11" s="135" t="s">
        <v>1</v>
      </c>
      <c r="BC11" s="135" t="s">
        <v>691</v>
      </c>
      <c r="BD11" s="135" t="s">
        <v>89</v>
      </c>
    </row>
    <row r="12" spans="1:56" s="2" customFormat="1" ht="12" customHeight="1">
      <c r="A12" s="37"/>
      <c r="B12" s="43"/>
      <c r="C12" s="37"/>
      <c r="D12" s="140" t="s">
        <v>20</v>
      </c>
      <c r="E12" s="37"/>
      <c r="F12" s="143" t="s">
        <v>21</v>
      </c>
      <c r="G12" s="37"/>
      <c r="H12" s="37"/>
      <c r="I12" s="140" t="s">
        <v>22</v>
      </c>
      <c r="J12" s="144" t="str">
        <f>'Rekapitulace stavby'!AN8</f>
        <v>12. 11. 2021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Z12" s="135" t="s">
        <v>692</v>
      </c>
      <c r="BA12" s="135" t="s">
        <v>1</v>
      </c>
      <c r="BB12" s="135" t="s">
        <v>1</v>
      </c>
      <c r="BC12" s="135" t="s">
        <v>87</v>
      </c>
      <c r="BD12" s="135" t="s">
        <v>89</v>
      </c>
    </row>
    <row r="13" spans="1:56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Z13" s="135" t="s">
        <v>693</v>
      </c>
      <c r="BA13" s="135" t="s">
        <v>1</v>
      </c>
      <c r="BB13" s="135" t="s">
        <v>1</v>
      </c>
      <c r="BC13" s="135" t="s">
        <v>694</v>
      </c>
      <c r="BD13" s="135" t="s">
        <v>89</v>
      </c>
    </row>
    <row r="14" spans="1:56" s="2" customFormat="1" ht="12" customHeight="1">
      <c r="A14" s="37"/>
      <c r="B14" s="43"/>
      <c r="C14" s="37"/>
      <c r="D14" s="140" t="s">
        <v>24</v>
      </c>
      <c r="E14" s="37"/>
      <c r="F14" s="37"/>
      <c r="G14" s="37"/>
      <c r="H14" s="37"/>
      <c r="I14" s="140" t="s">
        <v>25</v>
      </c>
      <c r="J14" s="143" t="s">
        <v>26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Z14" s="135" t="s">
        <v>695</v>
      </c>
      <c r="BA14" s="135" t="s">
        <v>1</v>
      </c>
      <c r="BB14" s="135" t="s">
        <v>1</v>
      </c>
      <c r="BC14" s="135" t="s">
        <v>696</v>
      </c>
      <c r="BD14" s="135" t="s">
        <v>89</v>
      </c>
    </row>
    <row r="15" spans="1:56" s="2" customFormat="1" ht="18" customHeight="1">
      <c r="A15" s="37"/>
      <c r="B15" s="43"/>
      <c r="C15" s="37"/>
      <c r="D15" s="37"/>
      <c r="E15" s="143" t="s">
        <v>27</v>
      </c>
      <c r="F15" s="37"/>
      <c r="G15" s="37"/>
      <c r="H15" s="37"/>
      <c r="I15" s="140" t="s">
        <v>28</v>
      </c>
      <c r="J15" s="143" t="s">
        <v>29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Z15" s="135" t="s">
        <v>697</v>
      </c>
      <c r="BA15" s="135" t="s">
        <v>1</v>
      </c>
      <c r="BB15" s="135" t="s">
        <v>1</v>
      </c>
      <c r="BC15" s="135" t="s">
        <v>698</v>
      </c>
      <c r="BD15" s="135" t="s">
        <v>89</v>
      </c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40" t="s">
        <v>30</v>
      </c>
      <c r="E17" s="37"/>
      <c r="F17" s="37"/>
      <c r="G17" s="37"/>
      <c r="H17" s="37"/>
      <c r="I17" s="140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3"/>
      <c r="G18" s="143"/>
      <c r="H18" s="143"/>
      <c r="I18" s="140" t="s">
        <v>28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40" t="s">
        <v>32</v>
      </c>
      <c r="E20" s="37"/>
      <c r="F20" s="37"/>
      <c r="G20" s="37"/>
      <c r="H20" s="37"/>
      <c r="I20" s="140" t="s">
        <v>25</v>
      </c>
      <c r="J20" s="143" t="s">
        <v>33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3" t="s">
        <v>34</v>
      </c>
      <c r="F21" s="37"/>
      <c r="G21" s="37"/>
      <c r="H21" s="37"/>
      <c r="I21" s="140" t="s">
        <v>28</v>
      </c>
      <c r="J21" s="143" t="s">
        <v>35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40" t="s">
        <v>37</v>
      </c>
      <c r="E23" s="37"/>
      <c r="F23" s="37"/>
      <c r="G23" s="37"/>
      <c r="H23" s="37"/>
      <c r="I23" s="140" t="s">
        <v>25</v>
      </c>
      <c r="J23" s="143" t="s">
        <v>33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3" t="s">
        <v>34</v>
      </c>
      <c r="F24" s="37"/>
      <c r="G24" s="37"/>
      <c r="H24" s="37"/>
      <c r="I24" s="140" t="s">
        <v>28</v>
      </c>
      <c r="J24" s="143" t="s">
        <v>35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40" t="s">
        <v>38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39</v>
      </c>
      <c r="E30" s="37"/>
      <c r="F30" s="37"/>
      <c r="G30" s="37"/>
      <c r="H30" s="37"/>
      <c r="I30" s="37"/>
      <c r="J30" s="152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41</v>
      </c>
      <c r="G32" s="37"/>
      <c r="H32" s="37"/>
      <c r="I32" s="153" t="s">
        <v>40</v>
      </c>
      <c r="J32" s="153" t="s">
        <v>42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43</v>
      </c>
      <c r="E33" s="140" t="s">
        <v>44</v>
      </c>
      <c r="F33" s="155">
        <f>ROUND((SUM(BE125:BE208)),2)</f>
        <v>0</v>
      </c>
      <c r="G33" s="37"/>
      <c r="H33" s="37"/>
      <c r="I33" s="156">
        <v>0.21</v>
      </c>
      <c r="J33" s="155">
        <f>ROUND(((SUM(BE125:BE208))*I33),2)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40" t="s">
        <v>45</v>
      </c>
      <c r="F34" s="155">
        <f>ROUND((SUM(BF125:BF208)),2)</f>
        <v>0</v>
      </c>
      <c r="G34" s="37"/>
      <c r="H34" s="37"/>
      <c r="I34" s="156">
        <v>0.15</v>
      </c>
      <c r="J34" s="155">
        <f>ROUND(((SUM(BF125:BF208))*I34),2)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40" t="s">
        <v>46</v>
      </c>
      <c r="F35" s="155">
        <f>ROUND((SUM(BG125:BG208)),2)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40" t="s">
        <v>47</v>
      </c>
      <c r="F36" s="155">
        <f>ROUND((SUM(BH125:BH208)),2)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40" t="s">
        <v>48</v>
      </c>
      <c r="F37" s="155">
        <f>ROUND((SUM(BI125:BI208)),2)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49</v>
      </c>
      <c r="E39" s="159"/>
      <c r="F39" s="159"/>
      <c r="G39" s="160" t="s">
        <v>50</v>
      </c>
      <c r="H39" s="161" t="s">
        <v>51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4" t="s">
        <v>52</v>
      </c>
      <c r="E50" s="165"/>
      <c r="F50" s="165"/>
      <c r="G50" s="164" t="s">
        <v>53</v>
      </c>
      <c r="H50" s="165"/>
      <c r="I50" s="165"/>
      <c r="J50" s="165"/>
      <c r="K50" s="165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6" t="s">
        <v>54</v>
      </c>
      <c r="E61" s="167"/>
      <c r="F61" s="168" t="s">
        <v>55</v>
      </c>
      <c r="G61" s="166" t="s">
        <v>54</v>
      </c>
      <c r="H61" s="167"/>
      <c r="I61" s="167"/>
      <c r="J61" s="169" t="s">
        <v>55</v>
      </c>
      <c r="K61" s="167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4" t="s">
        <v>56</v>
      </c>
      <c r="E65" s="170"/>
      <c r="F65" s="170"/>
      <c r="G65" s="164" t="s">
        <v>57</v>
      </c>
      <c r="H65" s="170"/>
      <c r="I65" s="170"/>
      <c r="J65" s="170"/>
      <c r="K65" s="170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6" t="s">
        <v>54</v>
      </c>
      <c r="E76" s="167"/>
      <c r="F76" s="168" t="s">
        <v>55</v>
      </c>
      <c r="G76" s="166" t="s">
        <v>54</v>
      </c>
      <c r="H76" s="167"/>
      <c r="I76" s="167"/>
      <c r="J76" s="169" t="s">
        <v>55</v>
      </c>
      <c r="K76" s="167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177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5" t="str">
        <f>E7</f>
        <v>Ostrov, OK Tesco - Kaufland, zvýšení bezpečnosti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21-012 N - Nedotační část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Ostrov</v>
      </c>
      <c r="G89" s="39"/>
      <c r="H89" s="39"/>
      <c r="I89" s="31" t="s">
        <v>22</v>
      </c>
      <c r="J89" s="78" t="str">
        <f>IF(J12="","",J12)</f>
        <v>12. 11. 2021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Ostrov</v>
      </c>
      <c r="G91" s="39"/>
      <c r="H91" s="39"/>
      <c r="I91" s="31" t="s">
        <v>32</v>
      </c>
      <c r="J91" s="35" t="str">
        <f>E21</f>
        <v>Ing. Igor Hrazdil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30</v>
      </c>
      <c r="D92" s="39"/>
      <c r="E92" s="39"/>
      <c r="F92" s="26" t="str">
        <f>IF(E18="","",E18)</f>
        <v>Vyplň údaj</v>
      </c>
      <c r="G92" s="39"/>
      <c r="H92" s="39"/>
      <c r="I92" s="31" t="s">
        <v>37</v>
      </c>
      <c r="J92" s="35" t="str">
        <f>E24</f>
        <v>Ing. Igor Hrazdil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6" t="s">
        <v>178</v>
      </c>
      <c r="D94" s="177"/>
      <c r="E94" s="177"/>
      <c r="F94" s="177"/>
      <c r="G94" s="177"/>
      <c r="H94" s="177"/>
      <c r="I94" s="177"/>
      <c r="J94" s="178" t="s">
        <v>179</v>
      </c>
      <c r="K94" s="177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9" t="s">
        <v>180</v>
      </c>
      <c r="D96" s="39"/>
      <c r="E96" s="39"/>
      <c r="F96" s="39"/>
      <c r="G96" s="39"/>
      <c r="H96" s="39"/>
      <c r="I96" s="39"/>
      <c r="J96" s="109">
        <f>J125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181</v>
      </c>
    </row>
    <row r="97" spans="1:31" s="9" customFormat="1" ht="24.95" customHeight="1">
      <c r="A97" s="9"/>
      <c r="B97" s="180"/>
      <c r="C97" s="181"/>
      <c r="D97" s="182" t="s">
        <v>182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183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699</v>
      </c>
      <c r="E99" s="189"/>
      <c r="F99" s="189"/>
      <c r="G99" s="189"/>
      <c r="H99" s="189"/>
      <c r="I99" s="189"/>
      <c r="J99" s="190">
        <f>J146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184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700</v>
      </c>
      <c r="E101" s="189"/>
      <c r="F101" s="189"/>
      <c r="G101" s="189"/>
      <c r="H101" s="189"/>
      <c r="I101" s="189"/>
      <c r="J101" s="190">
        <f>J164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186</v>
      </c>
      <c r="E102" s="189"/>
      <c r="F102" s="189"/>
      <c r="G102" s="189"/>
      <c r="H102" s="189"/>
      <c r="I102" s="189"/>
      <c r="J102" s="190">
        <f>J187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187</v>
      </c>
      <c r="E103" s="189"/>
      <c r="F103" s="189"/>
      <c r="G103" s="189"/>
      <c r="H103" s="189"/>
      <c r="I103" s="189"/>
      <c r="J103" s="190">
        <f>J204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193</v>
      </c>
      <c r="E104" s="183"/>
      <c r="F104" s="183"/>
      <c r="G104" s="183"/>
      <c r="H104" s="183"/>
      <c r="I104" s="183"/>
      <c r="J104" s="184">
        <f>J206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194</v>
      </c>
      <c r="E105" s="189"/>
      <c r="F105" s="189"/>
      <c r="G105" s="189"/>
      <c r="H105" s="189"/>
      <c r="I105" s="189"/>
      <c r="J105" s="190">
        <f>J207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2" t="s">
        <v>195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5" t="str">
        <f>E7</f>
        <v>Ostrov, OK Tesco - Kaufland, zvýšení bezpečnosti</v>
      </c>
      <c r="F115" s="31"/>
      <c r="G115" s="31"/>
      <c r="H115" s="31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104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21-012 N - Nedotační část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20</v>
      </c>
      <c r="D119" s="39"/>
      <c r="E119" s="39"/>
      <c r="F119" s="26" t="str">
        <f>F12</f>
        <v>Ostrov</v>
      </c>
      <c r="G119" s="39"/>
      <c r="H119" s="39"/>
      <c r="I119" s="31" t="s">
        <v>22</v>
      </c>
      <c r="J119" s="78" t="str">
        <f>IF(J12="","",J12)</f>
        <v>12. 11. 2021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24</v>
      </c>
      <c r="D121" s="39"/>
      <c r="E121" s="39"/>
      <c r="F121" s="26" t="str">
        <f>E15</f>
        <v>Město Ostrov</v>
      </c>
      <c r="G121" s="39"/>
      <c r="H121" s="39"/>
      <c r="I121" s="31" t="s">
        <v>32</v>
      </c>
      <c r="J121" s="35" t="str">
        <f>E21</f>
        <v>Ing. Igor Hrazdil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1" t="s">
        <v>30</v>
      </c>
      <c r="D122" s="39"/>
      <c r="E122" s="39"/>
      <c r="F122" s="26" t="str">
        <f>IF(E18="","",E18)</f>
        <v>Vyplň údaj</v>
      </c>
      <c r="G122" s="39"/>
      <c r="H122" s="39"/>
      <c r="I122" s="31" t="s">
        <v>37</v>
      </c>
      <c r="J122" s="35" t="str">
        <f>E24</f>
        <v>Ing. Igor Hrazdil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2"/>
      <c r="B124" s="193"/>
      <c r="C124" s="194" t="s">
        <v>196</v>
      </c>
      <c r="D124" s="195" t="s">
        <v>64</v>
      </c>
      <c r="E124" s="195" t="s">
        <v>60</v>
      </c>
      <c r="F124" s="195" t="s">
        <v>61</v>
      </c>
      <c r="G124" s="195" t="s">
        <v>197</v>
      </c>
      <c r="H124" s="195" t="s">
        <v>198</v>
      </c>
      <c r="I124" s="195" t="s">
        <v>199</v>
      </c>
      <c r="J124" s="195" t="s">
        <v>179</v>
      </c>
      <c r="K124" s="196" t="s">
        <v>200</v>
      </c>
      <c r="L124" s="197"/>
      <c r="M124" s="99" t="s">
        <v>1</v>
      </c>
      <c r="N124" s="100" t="s">
        <v>43</v>
      </c>
      <c r="O124" s="100" t="s">
        <v>201</v>
      </c>
      <c r="P124" s="100" t="s">
        <v>202</v>
      </c>
      <c r="Q124" s="100" t="s">
        <v>203</v>
      </c>
      <c r="R124" s="100" t="s">
        <v>204</v>
      </c>
      <c r="S124" s="100" t="s">
        <v>205</v>
      </c>
      <c r="T124" s="101" t="s">
        <v>206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7"/>
      <c r="B125" s="38"/>
      <c r="C125" s="106" t="s">
        <v>207</v>
      </c>
      <c r="D125" s="39"/>
      <c r="E125" s="39"/>
      <c r="F125" s="39"/>
      <c r="G125" s="39"/>
      <c r="H125" s="39"/>
      <c r="I125" s="39"/>
      <c r="J125" s="198">
        <f>BK125</f>
        <v>0</v>
      </c>
      <c r="K125" s="39"/>
      <c r="L125" s="43"/>
      <c r="M125" s="102"/>
      <c r="N125" s="199"/>
      <c r="O125" s="103"/>
      <c r="P125" s="200">
        <f>P126+P206</f>
        <v>0</v>
      </c>
      <c r="Q125" s="103"/>
      <c r="R125" s="200">
        <f>R126+R206</f>
        <v>20.66906135</v>
      </c>
      <c r="S125" s="103"/>
      <c r="T125" s="201">
        <f>T126+T206</f>
        <v>146.17229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78</v>
      </c>
      <c r="AU125" s="16" t="s">
        <v>181</v>
      </c>
      <c r="BK125" s="202">
        <f>BK126+BK206</f>
        <v>0</v>
      </c>
    </row>
    <row r="126" spans="1:63" s="12" customFormat="1" ht="25.9" customHeight="1">
      <c r="A126" s="12"/>
      <c r="B126" s="203"/>
      <c r="C126" s="204"/>
      <c r="D126" s="205" t="s">
        <v>78</v>
      </c>
      <c r="E126" s="206" t="s">
        <v>208</v>
      </c>
      <c r="F126" s="206" t="s">
        <v>209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P127+P146+P151+P164+P187+P204</f>
        <v>0</v>
      </c>
      <c r="Q126" s="211"/>
      <c r="R126" s="212">
        <f>R127+R146+R151+R164+R187+R204</f>
        <v>20.66906135</v>
      </c>
      <c r="S126" s="211"/>
      <c r="T126" s="213">
        <f>T127+T146+T151+T164+T187+T204</f>
        <v>146.17229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87</v>
      </c>
      <c r="AT126" s="215" t="s">
        <v>78</v>
      </c>
      <c r="AU126" s="215" t="s">
        <v>79</v>
      </c>
      <c r="AY126" s="214" t="s">
        <v>210</v>
      </c>
      <c r="BK126" s="216">
        <f>BK127+BK146+BK151+BK164+BK187+BK204</f>
        <v>0</v>
      </c>
    </row>
    <row r="127" spans="1:63" s="12" customFormat="1" ht="22.8" customHeight="1">
      <c r="A127" s="12"/>
      <c r="B127" s="203"/>
      <c r="C127" s="204"/>
      <c r="D127" s="205" t="s">
        <v>78</v>
      </c>
      <c r="E127" s="217" t="s">
        <v>87</v>
      </c>
      <c r="F127" s="217" t="s">
        <v>211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SUM(P128:P145)</f>
        <v>0</v>
      </c>
      <c r="Q127" s="211"/>
      <c r="R127" s="212">
        <f>SUM(R128:R145)</f>
        <v>9.3015774</v>
      </c>
      <c r="S127" s="211"/>
      <c r="T127" s="213">
        <f>SUM(T128:T145)</f>
        <v>142.65229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87</v>
      </c>
      <c r="AT127" s="215" t="s">
        <v>78</v>
      </c>
      <c r="AU127" s="215" t="s">
        <v>87</v>
      </c>
      <c r="AY127" s="214" t="s">
        <v>210</v>
      </c>
      <c r="BK127" s="216">
        <f>SUM(BK128:BK145)</f>
        <v>0</v>
      </c>
    </row>
    <row r="128" spans="1:65" s="2" customFormat="1" ht="24.15" customHeight="1">
      <c r="A128" s="37"/>
      <c r="B128" s="38"/>
      <c r="C128" s="219" t="s">
        <v>87</v>
      </c>
      <c r="D128" s="219" t="s">
        <v>212</v>
      </c>
      <c r="E128" s="220" t="s">
        <v>227</v>
      </c>
      <c r="F128" s="221" t="s">
        <v>228</v>
      </c>
      <c r="G128" s="222" t="s">
        <v>215</v>
      </c>
      <c r="H128" s="223">
        <v>13.391</v>
      </c>
      <c r="I128" s="224"/>
      <c r="J128" s="225">
        <f>ROUND(I128*H128,2)</f>
        <v>0</v>
      </c>
      <c r="K128" s="221" t="s">
        <v>216</v>
      </c>
      <c r="L128" s="43"/>
      <c r="M128" s="226" t="s">
        <v>1</v>
      </c>
      <c r="N128" s="227" t="s">
        <v>44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0.44</v>
      </c>
      <c r="T128" s="229">
        <f>S128*H128</f>
        <v>5.89204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94</v>
      </c>
      <c r="AT128" s="230" t="s">
        <v>212</v>
      </c>
      <c r="AU128" s="230" t="s">
        <v>89</v>
      </c>
      <c r="AY128" s="16" t="s">
        <v>210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87</v>
      </c>
      <c r="BK128" s="231">
        <f>ROUND(I128*H128,2)</f>
        <v>0</v>
      </c>
      <c r="BL128" s="16" t="s">
        <v>94</v>
      </c>
      <c r="BM128" s="230" t="s">
        <v>701</v>
      </c>
    </row>
    <row r="129" spans="1:51" s="13" customFormat="1" ht="12">
      <c r="A129" s="13"/>
      <c r="B129" s="232"/>
      <c r="C129" s="233"/>
      <c r="D129" s="234" t="s">
        <v>218</v>
      </c>
      <c r="E129" s="235" t="s">
        <v>1</v>
      </c>
      <c r="F129" s="236" t="s">
        <v>674</v>
      </c>
      <c r="G129" s="233"/>
      <c r="H129" s="237">
        <v>13.391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218</v>
      </c>
      <c r="AU129" s="243" t="s">
        <v>89</v>
      </c>
      <c r="AV129" s="13" t="s">
        <v>89</v>
      </c>
      <c r="AW129" s="13" t="s">
        <v>36</v>
      </c>
      <c r="AX129" s="13" t="s">
        <v>87</v>
      </c>
      <c r="AY129" s="243" t="s">
        <v>210</v>
      </c>
    </row>
    <row r="130" spans="1:65" s="2" customFormat="1" ht="24.15" customHeight="1">
      <c r="A130" s="37"/>
      <c r="B130" s="38"/>
      <c r="C130" s="219" t="s">
        <v>89</v>
      </c>
      <c r="D130" s="219" t="s">
        <v>212</v>
      </c>
      <c r="E130" s="220" t="s">
        <v>230</v>
      </c>
      <c r="F130" s="221" t="s">
        <v>231</v>
      </c>
      <c r="G130" s="222" t="s">
        <v>215</v>
      </c>
      <c r="H130" s="223">
        <v>13.391</v>
      </c>
      <c r="I130" s="224"/>
      <c r="J130" s="225">
        <f>ROUND(I130*H130,2)</f>
        <v>0</v>
      </c>
      <c r="K130" s="221" t="s">
        <v>216</v>
      </c>
      <c r="L130" s="43"/>
      <c r="M130" s="226" t="s">
        <v>1</v>
      </c>
      <c r="N130" s="227" t="s">
        <v>44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0.45</v>
      </c>
      <c r="T130" s="229">
        <f>S130*H130</f>
        <v>6.02595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94</v>
      </c>
      <c r="AT130" s="230" t="s">
        <v>212</v>
      </c>
      <c r="AU130" s="230" t="s">
        <v>89</v>
      </c>
      <c r="AY130" s="16" t="s">
        <v>210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87</v>
      </c>
      <c r="BK130" s="231">
        <f>ROUND(I130*H130,2)</f>
        <v>0</v>
      </c>
      <c r="BL130" s="16" t="s">
        <v>94</v>
      </c>
      <c r="BM130" s="230" t="s">
        <v>702</v>
      </c>
    </row>
    <row r="131" spans="1:51" s="13" customFormat="1" ht="12">
      <c r="A131" s="13"/>
      <c r="B131" s="232"/>
      <c r="C131" s="233"/>
      <c r="D131" s="234" t="s">
        <v>218</v>
      </c>
      <c r="E131" s="235" t="s">
        <v>674</v>
      </c>
      <c r="F131" s="236" t="s">
        <v>703</v>
      </c>
      <c r="G131" s="233"/>
      <c r="H131" s="237">
        <v>13.391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218</v>
      </c>
      <c r="AU131" s="243" t="s">
        <v>89</v>
      </c>
      <c r="AV131" s="13" t="s">
        <v>89</v>
      </c>
      <c r="AW131" s="13" t="s">
        <v>36</v>
      </c>
      <c r="AX131" s="13" t="s">
        <v>87</v>
      </c>
      <c r="AY131" s="243" t="s">
        <v>210</v>
      </c>
    </row>
    <row r="132" spans="1:65" s="2" customFormat="1" ht="24.15" customHeight="1">
      <c r="A132" s="37"/>
      <c r="B132" s="38"/>
      <c r="C132" s="219" t="s">
        <v>166</v>
      </c>
      <c r="D132" s="219" t="s">
        <v>212</v>
      </c>
      <c r="E132" s="220" t="s">
        <v>704</v>
      </c>
      <c r="F132" s="221" t="s">
        <v>705</v>
      </c>
      <c r="G132" s="222" t="s">
        <v>215</v>
      </c>
      <c r="H132" s="223">
        <v>1136.82</v>
      </c>
      <c r="I132" s="224"/>
      <c r="J132" s="225">
        <f>ROUND(I132*H132,2)</f>
        <v>0</v>
      </c>
      <c r="K132" s="221" t="s">
        <v>216</v>
      </c>
      <c r="L132" s="43"/>
      <c r="M132" s="226" t="s">
        <v>1</v>
      </c>
      <c r="N132" s="227" t="s">
        <v>44</v>
      </c>
      <c r="O132" s="90"/>
      <c r="P132" s="228">
        <f>O132*H132</f>
        <v>0</v>
      </c>
      <c r="Q132" s="228">
        <v>7E-05</v>
      </c>
      <c r="R132" s="228">
        <f>Q132*H132</f>
        <v>0.07957739999999999</v>
      </c>
      <c r="S132" s="228">
        <v>0.115</v>
      </c>
      <c r="T132" s="229">
        <f>S132*H132</f>
        <v>130.7343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94</v>
      </c>
      <c r="AT132" s="230" t="s">
        <v>212</v>
      </c>
      <c r="AU132" s="230" t="s">
        <v>89</v>
      </c>
      <c r="AY132" s="16" t="s">
        <v>210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87</v>
      </c>
      <c r="BK132" s="231">
        <f>ROUND(I132*H132,2)</f>
        <v>0</v>
      </c>
      <c r="BL132" s="16" t="s">
        <v>94</v>
      </c>
      <c r="BM132" s="230" t="s">
        <v>706</v>
      </c>
    </row>
    <row r="133" spans="1:51" s="13" customFormat="1" ht="12">
      <c r="A133" s="13"/>
      <c r="B133" s="232"/>
      <c r="C133" s="233"/>
      <c r="D133" s="234" t="s">
        <v>218</v>
      </c>
      <c r="E133" s="235" t="s">
        <v>707</v>
      </c>
      <c r="F133" s="236" t="s">
        <v>708</v>
      </c>
      <c r="G133" s="233"/>
      <c r="H133" s="237">
        <v>1136.82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218</v>
      </c>
      <c r="AU133" s="243" t="s">
        <v>89</v>
      </c>
      <c r="AV133" s="13" t="s">
        <v>89</v>
      </c>
      <c r="AW133" s="13" t="s">
        <v>36</v>
      </c>
      <c r="AX133" s="13" t="s">
        <v>87</v>
      </c>
      <c r="AY133" s="243" t="s">
        <v>210</v>
      </c>
    </row>
    <row r="134" spans="1:65" s="2" customFormat="1" ht="24.15" customHeight="1">
      <c r="A134" s="37"/>
      <c r="B134" s="38"/>
      <c r="C134" s="219" t="s">
        <v>94</v>
      </c>
      <c r="D134" s="219" t="s">
        <v>212</v>
      </c>
      <c r="E134" s="220" t="s">
        <v>709</v>
      </c>
      <c r="F134" s="221" t="s">
        <v>710</v>
      </c>
      <c r="G134" s="222" t="s">
        <v>250</v>
      </c>
      <c r="H134" s="223">
        <v>8.16</v>
      </c>
      <c r="I134" s="224"/>
      <c r="J134" s="225">
        <f>ROUND(I134*H134,2)</f>
        <v>0</v>
      </c>
      <c r="K134" s="221" t="s">
        <v>216</v>
      </c>
      <c r="L134" s="43"/>
      <c r="M134" s="226" t="s">
        <v>1</v>
      </c>
      <c r="N134" s="227" t="s">
        <v>44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94</v>
      </c>
      <c r="AT134" s="230" t="s">
        <v>212</v>
      </c>
      <c r="AU134" s="230" t="s">
        <v>89</v>
      </c>
      <c r="AY134" s="16" t="s">
        <v>210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87</v>
      </c>
      <c r="BK134" s="231">
        <f>ROUND(I134*H134,2)</f>
        <v>0</v>
      </c>
      <c r="BL134" s="16" t="s">
        <v>94</v>
      </c>
      <c r="BM134" s="230" t="s">
        <v>711</v>
      </c>
    </row>
    <row r="135" spans="1:51" s="13" customFormat="1" ht="12">
      <c r="A135" s="13"/>
      <c r="B135" s="232"/>
      <c r="C135" s="233"/>
      <c r="D135" s="234" t="s">
        <v>218</v>
      </c>
      <c r="E135" s="235" t="s">
        <v>149</v>
      </c>
      <c r="F135" s="236" t="s">
        <v>712</v>
      </c>
      <c r="G135" s="233"/>
      <c r="H135" s="237">
        <v>8.16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218</v>
      </c>
      <c r="AU135" s="243" t="s">
        <v>89</v>
      </c>
      <c r="AV135" s="13" t="s">
        <v>89</v>
      </c>
      <c r="AW135" s="13" t="s">
        <v>36</v>
      </c>
      <c r="AX135" s="13" t="s">
        <v>87</v>
      </c>
      <c r="AY135" s="243" t="s">
        <v>210</v>
      </c>
    </row>
    <row r="136" spans="1:65" s="2" customFormat="1" ht="33" customHeight="1">
      <c r="A136" s="37"/>
      <c r="B136" s="38"/>
      <c r="C136" s="219" t="s">
        <v>131</v>
      </c>
      <c r="D136" s="219" t="s">
        <v>212</v>
      </c>
      <c r="E136" s="220" t="s">
        <v>713</v>
      </c>
      <c r="F136" s="221" t="s">
        <v>714</v>
      </c>
      <c r="G136" s="222" t="s">
        <v>250</v>
      </c>
      <c r="H136" s="223">
        <v>12.47</v>
      </c>
      <c r="I136" s="224"/>
      <c r="J136" s="225">
        <f>ROUND(I136*H136,2)</f>
        <v>0</v>
      </c>
      <c r="K136" s="221" t="s">
        <v>216</v>
      </c>
      <c r="L136" s="43"/>
      <c r="M136" s="226" t="s">
        <v>1</v>
      </c>
      <c r="N136" s="227" t="s">
        <v>44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94</v>
      </c>
      <c r="AT136" s="230" t="s">
        <v>212</v>
      </c>
      <c r="AU136" s="230" t="s">
        <v>89</v>
      </c>
      <c r="AY136" s="16" t="s">
        <v>210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87</v>
      </c>
      <c r="BK136" s="231">
        <f>ROUND(I136*H136,2)</f>
        <v>0</v>
      </c>
      <c r="BL136" s="16" t="s">
        <v>94</v>
      </c>
      <c r="BM136" s="230" t="s">
        <v>715</v>
      </c>
    </row>
    <row r="137" spans="1:51" s="13" customFormat="1" ht="12">
      <c r="A137" s="13"/>
      <c r="B137" s="232"/>
      <c r="C137" s="233"/>
      <c r="D137" s="234" t="s">
        <v>218</v>
      </c>
      <c r="E137" s="235" t="s">
        <v>687</v>
      </c>
      <c r="F137" s="236" t="s">
        <v>716</v>
      </c>
      <c r="G137" s="233"/>
      <c r="H137" s="237">
        <v>12.47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218</v>
      </c>
      <c r="AU137" s="243" t="s">
        <v>89</v>
      </c>
      <c r="AV137" s="13" t="s">
        <v>89</v>
      </c>
      <c r="AW137" s="13" t="s">
        <v>36</v>
      </c>
      <c r="AX137" s="13" t="s">
        <v>87</v>
      </c>
      <c r="AY137" s="243" t="s">
        <v>210</v>
      </c>
    </row>
    <row r="138" spans="1:65" s="2" customFormat="1" ht="24.15" customHeight="1">
      <c r="A138" s="37"/>
      <c r="B138" s="38"/>
      <c r="C138" s="219" t="s">
        <v>96</v>
      </c>
      <c r="D138" s="219" t="s">
        <v>212</v>
      </c>
      <c r="E138" s="220" t="s">
        <v>717</v>
      </c>
      <c r="F138" s="221" t="s">
        <v>718</v>
      </c>
      <c r="G138" s="222" t="s">
        <v>250</v>
      </c>
      <c r="H138" s="223">
        <v>13.487</v>
      </c>
      <c r="I138" s="224"/>
      <c r="J138" s="225">
        <f>ROUND(I138*H138,2)</f>
        <v>0</v>
      </c>
      <c r="K138" s="221" t="s">
        <v>216</v>
      </c>
      <c r="L138" s="43"/>
      <c r="M138" s="226" t="s">
        <v>1</v>
      </c>
      <c r="N138" s="227" t="s">
        <v>44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94</v>
      </c>
      <c r="AT138" s="230" t="s">
        <v>212</v>
      </c>
      <c r="AU138" s="230" t="s">
        <v>89</v>
      </c>
      <c r="AY138" s="16" t="s">
        <v>210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87</v>
      </c>
      <c r="BK138" s="231">
        <f>ROUND(I138*H138,2)</f>
        <v>0</v>
      </c>
      <c r="BL138" s="16" t="s">
        <v>94</v>
      </c>
      <c r="BM138" s="230" t="s">
        <v>719</v>
      </c>
    </row>
    <row r="139" spans="1:51" s="13" customFormat="1" ht="12">
      <c r="A139" s="13"/>
      <c r="B139" s="232"/>
      <c r="C139" s="233"/>
      <c r="D139" s="234" t="s">
        <v>218</v>
      </c>
      <c r="E139" s="235" t="s">
        <v>693</v>
      </c>
      <c r="F139" s="236" t="s">
        <v>720</v>
      </c>
      <c r="G139" s="233"/>
      <c r="H139" s="237">
        <v>13.487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218</v>
      </c>
      <c r="AU139" s="243" t="s">
        <v>89</v>
      </c>
      <c r="AV139" s="13" t="s">
        <v>89</v>
      </c>
      <c r="AW139" s="13" t="s">
        <v>36</v>
      </c>
      <c r="AX139" s="13" t="s">
        <v>87</v>
      </c>
      <c r="AY139" s="243" t="s">
        <v>210</v>
      </c>
    </row>
    <row r="140" spans="1:65" s="2" customFormat="1" ht="24.15" customHeight="1">
      <c r="A140" s="37"/>
      <c r="B140" s="38"/>
      <c r="C140" s="219" t="s">
        <v>242</v>
      </c>
      <c r="D140" s="219" t="s">
        <v>212</v>
      </c>
      <c r="E140" s="220" t="s">
        <v>721</v>
      </c>
      <c r="F140" s="221" t="s">
        <v>722</v>
      </c>
      <c r="G140" s="222" t="s">
        <v>250</v>
      </c>
      <c r="H140" s="223">
        <v>4.611</v>
      </c>
      <c r="I140" s="224"/>
      <c r="J140" s="225">
        <f>ROUND(I140*H140,2)</f>
        <v>0</v>
      </c>
      <c r="K140" s="221" t="s">
        <v>216</v>
      </c>
      <c r="L140" s="43"/>
      <c r="M140" s="226" t="s">
        <v>1</v>
      </c>
      <c r="N140" s="227" t="s">
        <v>44</v>
      </c>
      <c r="O140" s="90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94</v>
      </c>
      <c r="AT140" s="230" t="s">
        <v>212</v>
      </c>
      <c r="AU140" s="230" t="s">
        <v>89</v>
      </c>
      <c r="AY140" s="16" t="s">
        <v>210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87</v>
      </c>
      <c r="BK140" s="231">
        <f>ROUND(I140*H140,2)</f>
        <v>0</v>
      </c>
      <c r="BL140" s="16" t="s">
        <v>94</v>
      </c>
      <c r="BM140" s="230" t="s">
        <v>723</v>
      </c>
    </row>
    <row r="141" spans="1:51" s="13" customFormat="1" ht="12">
      <c r="A141" s="13"/>
      <c r="B141" s="232"/>
      <c r="C141" s="233"/>
      <c r="D141" s="234" t="s">
        <v>218</v>
      </c>
      <c r="E141" s="235" t="s">
        <v>680</v>
      </c>
      <c r="F141" s="236" t="s">
        <v>724</v>
      </c>
      <c r="G141" s="233"/>
      <c r="H141" s="237">
        <v>4.611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218</v>
      </c>
      <c r="AU141" s="243" t="s">
        <v>89</v>
      </c>
      <c r="AV141" s="13" t="s">
        <v>89</v>
      </c>
      <c r="AW141" s="13" t="s">
        <v>36</v>
      </c>
      <c r="AX141" s="13" t="s">
        <v>87</v>
      </c>
      <c r="AY141" s="243" t="s">
        <v>210</v>
      </c>
    </row>
    <row r="142" spans="1:65" s="2" customFormat="1" ht="16.5" customHeight="1">
      <c r="A142" s="37"/>
      <c r="B142" s="38"/>
      <c r="C142" s="255" t="s">
        <v>247</v>
      </c>
      <c r="D142" s="255" t="s">
        <v>281</v>
      </c>
      <c r="E142" s="256" t="s">
        <v>725</v>
      </c>
      <c r="F142" s="257" t="s">
        <v>726</v>
      </c>
      <c r="G142" s="258" t="s">
        <v>489</v>
      </c>
      <c r="H142" s="259">
        <v>9.222</v>
      </c>
      <c r="I142" s="260"/>
      <c r="J142" s="261">
        <f>ROUND(I142*H142,2)</f>
        <v>0</v>
      </c>
      <c r="K142" s="257" t="s">
        <v>216</v>
      </c>
      <c r="L142" s="262"/>
      <c r="M142" s="263" t="s">
        <v>1</v>
      </c>
      <c r="N142" s="264" t="s">
        <v>44</v>
      </c>
      <c r="O142" s="90"/>
      <c r="P142" s="228">
        <f>O142*H142</f>
        <v>0</v>
      </c>
      <c r="Q142" s="228">
        <v>1</v>
      </c>
      <c r="R142" s="228">
        <f>Q142*H142</f>
        <v>9.222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247</v>
      </c>
      <c r="AT142" s="230" t="s">
        <v>281</v>
      </c>
      <c r="AU142" s="230" t="s">
        <v>89</v>
      </c>
      <c r="AY142" s="16" t="s">
        <v>210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87</v>
      </c>
      <c r="BK142" s="231">
        <f>ROUND(I142*H142,2)</f>
        <v>0</v>
      </c>
      <c r="BL142" s="16" t="s">
        <v>94</v>
      </c>
      <c r="BM142" s="230" t="s">
        <v>727</v>
      </c>
    </row>
    <row r="143" spans="1:51" s="13" customFormat="1" ht="12">
      <c r="A143" s="13"/>
      <c r="B143" s="232"/>
      <c r="C143" s="233"/>
      <c r="D143" s="234" t="s">
        <v>218</v>
      </c>
      <c r="E143" s="233"/>
      <c r="F143" s="236" t="s">
        <v>728</v>
      </c>
      <c r="G143" s="233"/>
      <c r="H143" s="237">
        <v>9.222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218</v>
      </c>
      <c r="AU143" s="243" t="s">
        <v>89</v>
      </c>
      <c r="AV143" s="13" t="s">
        <v>89</v>
      </c>
      <c r="AW143" s="13" t="s">
        <v>4</v>
      </c>
      <c r="AX143" s="13" t="s">
        <v>87</v>
      </c>
      <c r="AY143" s="243" t="s">
        <v>210</v>
      </c>
    </row>
    <row r="144" spans="1:65" s="2" customFormat="1" ht="24.15" customHeight="1">
      <c r="A144" s="37"/>
      <c r="B144" s="38"/>
      <c r="C144" s="219" t="s">
        <v>257</v>
      </c>
      <c r="D144" s="219" t="s">
        <v>212</v>
      </c>
      <c r="E144" s="220" t="s">
        <v>288</v>
      </c>
      <c r="F144" s="221" t="s">
        <v>289</v>
      </c>
      <c r="G144" s="222" t="s">
        <v>215</v>
      </c>
      <c r="H144" s="223">
        <v>13.31</v>
      </c>
      <c r="I144" s="224"/>
      <c r="J144" s="225">
        <f>ROUND(I144*H144,2)</f>
        <v>0</v>
      </c>
      <c r="K144" s="221" t="s">
        <v>216</v>
      </c>
      <c r="L144" s="43"/>
      <c r="M144" s="226" t="s">
        <v>1</v>
      </c>
      <c r="N144" s="227" t="s">
        <v>44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94</v>
      </c>
      <c r="AT144" s="230" t="s">
        <v>212</v>
      </c>
      <c r="AU144" s="230" t="s">
        <v>89</v>
      </c>
      <c r="AY144" s="16" t="s">
        <v>210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87</v>
      </c>
      <c r="BK144" s="231">
        <f>ROUND(I144*H144,2)</f>
        <v>0</v>
      </c>
      <c r="BL144" s="16" t="s">
        <v>94</v>
      </c>
      <c r="BM144" s="230" t="s">
        <v>729</v>
      </c>
    </row>
    <row r="145" spans="1:51" s="13" customFormat="1" ht="12">
      <c r="A145" s="13"/>
      <c r="B145" s="232"/>
      <c r="C145" s="233"/>
      <c r="D145" s="234" t="s">
        <v>218</v>
      </c>
      <c r="E145" s="235" t="s">
        <v>1</v>
      </c>
      <c r="F145" s="236" t="s">
        <v>695</v>
      </c>
      <c r="G145" s="233"/>
      <c r="H145" s="237">
        <v>13.31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218</v>
      </c>
      <c r="AU145" s="243" t="s">
        <v>89</v>
      </c>
      <c r="AV145" s="13" t="s">
        <v>89</v>
      </c>
      <c r="AW145" s="13" t="s">
        <v>36</v>
      </c>
      <c r="AX145" s="13" t="s">
        <v>87</v>
      </c>
      <c r="AY145" s="243" t="s">
        <v>210</v>
      </c>
    </row>
    <row r="146" spans="1:63" s="12" customFormat="1" ht="22.8" customHeight="1">
      <c r="A146" s="12"/>
      <c r="B146" s="203"/>
      <c r="C146" s="204"/>
      <c r="D146" s="205" t="s">
        <v>78</v>
      </c>
      <c r="E146" s="217" t="s">
        <v>94</v>
      </c>
      <c r="F146" s="217" t="s">
        <v>730</v>
      </c>
      <c r="G146" s="204"/>
      <c r="H146" s="204"/>
      <c r="I146" s="207"/>
      <c r="J146" s="218">
        <f>BK146</f>
        <v>0</v>
      </c>
      <c r="K146" s="204"/>
      <c r="L146" s="209"/>
      <c r="M146" s="210"/>
      <c r="N146" s="211"/>
      <c r="O146" s="211"/>
      <c r="P146" s="212">
        <f>SUM(P147:P150)</f>
        <v>0</v>
      </c>
      <c r="Q146" s="211"/>
      <c r="R146" s="212">
        <f>SUM(R147:R150)</f>
        <v>3.09140895</v>
      </c>
      <c r="S146" s="211"/>
      <c r="T146" s="213">
        <f>SUM(T147:T150)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4" t="s">
        <v>87</v>
      </c>
      <c r="AT146" s="215" t="s">
        <v>78</v>
      </c>
      <c r="AU146" s="215" t="s">
        <v>87</v>
      </c>
      <c r="AY146" s="214" t="s">
        <v>210</v>
      </c>
      <c r="BK146" s="216">
        <f>SUM(BK147:BK150)</f>
        <v>0</v>
      </c>
    </row>
    <row r="147" spans="1:65" s="2" customFormat="1" ht="24.15" customHeight="1">
      <c r="A147" s="37"/>
      <c r="B147" s="38"/>
      <c r="C147" s="219" t="s">
        <v>172</v>
      </c>
      <c r="D147" s="219" t="s">
        <v>212</v>
      </c>
      <c r="E147" s="220" t="s">
        <v>731</v>
      </c>
      <c r="F147" s="221" t="s">
        <v>732</v>
      </c>
      <c r="G147" s="222" t="s">
        <v>250</v>
      </c>
      <c r="H147" s="223">
        <v>1.635</v>
      </c>
      <c r="I147" s="224"/>
      <c r="J147" s="225">
        <f>ROUND(I147*H147,2)</f>
        <v>0</v>
      </c>
      <c r="K147" s="221" t="s">
        <v>216</v>
      </c>
      <c r="L147" s="43"/>
      <c r="M147" s="226" t="s">
        <v>1</v>
      </c>
      <c r="N147" s="227" t="s">
        <v>44</v>
      </c>
      <c r="O147" s="90"/>
      <c r="P147" s="228">
        <f>O147*H147</f>
        <v>0</v>
      </c>
      <c r="Q147" s="228">
        <v>1.89077</v>
      </c>
      <c r="R147" s="228">
        <f>Q147*H147</f>
        <v>3.09140895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94</v>
      </c>
      <c r="AT147" s="230" t="s">
        <v>212</v>
      </c>
      <c r="AU147" s="230" t="s">
        <v>89</v>
      </c>
      <c r="AY147" s="16" t="s">
        <v>210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87</v>
      </c>
      <c r="BK147" s="231">
        <f>ROUND(I147*H147,2)</f>
        <v>0</v>
      </c>
      <c r="BL147" s="16" t="s">
        <v>94</v>
      </c>
      <c r="BM147" s="230" t="s">
        <v>733</v>
      </c>
    </row>
    <row r="148" spans="1:51" s="13" customFormat="1" ht="12">
      <c r="A148" s="13"/>
      <c r="B148" s="232"/>
      <c r="C148" s="233"/>
      <c r="D148" s="234" t="s">
        <v>218</v>
      </c>
      <c r="E148" s="235" t="s">
        <v>1</v>
      </c>
      <c r="F148" s="236" t="s">
        <v>734</v>
      </c>
      <c r="G148" s="233"/>
      <c r="H148" s="237">
        <v>1.32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218</v>
      </c>
      <c r="AU148" s="243" t="s">
        <v>89</v>
      </c>
      <c r="AV148" s="13" t="s">
        <v>89</v>
      </c>
      <c r="AW148" s="13" t="s">
        <v>36</v>
      </c>
      <c r="AX148" s="13" t="s">
        <v>79</v>
      </c>
      <c r="AY148" s="243" t="s">
        <v>210</v>
      </c>
    </row>
    <row r="149" spans="1:51" s="13" customFormat="1" ht="12">
      <c r="A149" s="13"/>
      <c r="B149" s="232"/>
      <c r="C149" s="233"/>
      <c r="D149" s="234" t="s">
        <v>218</v>
      </c>
      <c r="E149" s="235" t="s">
        <v>1</v>
      </c>
      <c r="F149" s="236" t="s">
        <v>735</v>
      </c>
      <c r="G149" s="233"/>
      <c r="H149" s="237">
        <v>0.315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218</v>
      </c>
      <c r="AU149" s="243" t="s">
        <v>89</v>
      </c>
      <c r="AV149" s="13" t="s">
        <v>89</v>
      </c>
      <c r="AW149" s="13" t="s">
        <v>36</v>
      </c>
      <c r="AX149" s="13" t="s">
        <v>79</v>
      </c>
      <c r="AY149" s="243" t="s">
        <v>210</v>
      </c>
    </row>
    <row r="150" spans="1:51" s="14" customFormat="1" ht="12">
      <c r="A150" s="14"/>
      <c r="B150" s="244"/>
      <c r="C150" s="245"/>
      <c r="D150" s="234" t="s">
        <v>218</v>
      </c>
      <c r="E150" s="246" t="s">
        <v>678</v>
      </c>
      <c r="F150" s="247" t="s">
        <v>235</v>
      </c>
      <c r="G150" s="245"/>
      <c r="H150" s="248">
        <v>1.635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218</v>
      </c>
      <c r="AU150" s="254" t="s">
        <v>89</v>
      </c>
      <c r="AV150" s="14" t="s">
        <v>94</v>
      </c>
      <c r="AW150" s="14" t="s">
        <v>36</v>
      </c>
      <c r="AX150" s="14" t="s">
        <v>87</v>
      </c>
      <c r="AY150" s="254" t="s">
        <v>210</v>
      </c>
    </row>
    <row r="151" spans="1:63" s="12" customFormat="1" ht="22.8" customHeight="1">
      <c r="A151" s="12"/>
      <c r="B151" s="203"/>
      <c r="C151" s="204"/>
      <c r="D151" s="205" t="s">
        <v>78</v>
      </c>
      <c r="E151" s="217" t="s">
        <v>131</v>
      </c>
      <c r="F151" s="217" t="s">
        <v>309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SUM(P152:P163)</f>
        <v>0</v>
      </c>
      <c r="Q151" s="211"/>
      <c r="R151" s="212">
        <f>SUM(R152:R163)</f>
        <v>6.1226</v>
      </c>
      <c r="S151" s="211"/>
      <c r="T151" s="213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87</v>
      </c>
      <c r="AT151" s="215" t="s">
        <v>78</v>
      </c>
      <c r="AU151" s="215" t="s">
        <v>87</v>
      </c>
      <c r="AY151" s="214" t="s">
        <v>210</v>
      </c>
      <c r="BK151" s="216">
        <f>SUM(BK152:BK163)</f>
        <v>0</v>
      </c>
    </row>
    <row r="152" spans="1:65" s="2" customFormat="1" ht="16.5" customHeight="1">
      <c r="A152" s="37"/>
      <c r="B152" s="38"/>
      <c r="C152" s="219" t="s">
        <v>265</v>
      </c>
      <c r="D152" s="219" t="s">
        <v>212</v>
      </c>
      <c r="E152" s="220" t="s">
        <v>314</v>
      </c>
      <c r="F152" s="221" t="s">
        <v>315</v>
      </c>
      <c r="G152" s="222" t="s">
        <v>215</v>
      </c>
      <c r="H152" s="223">
        <v>13.31</v>
      </c>
      <c r="I152" s="224"/>
      <c r="J152" s="225">
        <f>ROUND(I152*H152,2)</f>
        <v>0</v>
      </c>
      <c r="K152" s="221" t="s">
        <v>216</v>
      </c>
      <c r="L152" s="43"/>
      <c r="M152" s="226" t="s">
        <v>1</v>
      </c>
      <c r="N152" s="227" t="s">
        <v>44</v>
      </c>
      <c r="O152" s="90"/>
      <c r="P152" s="228">
        <f>O152*H152</f>
        <v>0</v>
      </c>
      <c r="Q152" s="228">
        <v>0.46</v>
      </c>
      <c r="R152" s="228">
        <f>Q152*H152</f>
        <v>6.1226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94</v>
      </c>
      <c r="AT152" s="230" t="s">
        <v>212</v>
      </c>
      <c r="AU152" s="230" t="s">
        <v>89</v>
      </c>
      <c r="AY152" s="16" t="s">
        <v>210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87</v>
      </c>
      <c r="BK152" s="231">
        <f>ROUND(I152*H152,2)</f>
        <v>0</v>
      </c>
      <c r="BL152" s="16" t="s">
        <v>94</v>
      </c>
      <c r="BM152" s="230" t="s">
        <v>736</v>
      </c>
    </row>
    <row r="153" spans="1:51" s="13" customFormat="1" ht="12">
      <c r="A153" s="13"/>
      <c r="B153" s="232"/>
      <c r="C153" s="233"/>
      <c r="D153" s="234" t="s">
        <v>218</v>
      </c>
      <c r="E153" s="235" t="s">
        <v>1</v>
      </c>
      <c r="F153" s="236" t="s">
        <v>695</v>
      </c>
      <c r="G153" s="233"/>
      <c r="H153" s="237">
        <v>13.31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218</v>
      </c>
      <c r="AU153" s="243" t="s">
        <v>89</v>
      </c>
      <c r="AV153" s="13" t="s">
        <v>89</v>
      </c>
      <c r="AW153" s="13" t="s">
        <v>36</v>
      </c>
      <c r="AX153" s="13" t="s">
        <v>87</v>
      </c>
      <c r="AY153" s="243" t="s">
        <v>210</v>
      </c>
    </row>
    <row r="154" spans="1:65" s="2" customFormat="1" ht="33" customHeight="1">
      <c r="A154" s="37"/>
      <c r="B154" s="38"/>
      <c r="C154" s="219" t="s">
        <v>106</v>
      </c>
      <c r="D154" s="219" t="s">
        <v>212</v>
      </c>
      <c r="E154" s="220" t="s">
        <v>319</v>
      </c>
      <c r="F154" s="221" t="s">
        <v>320</v>
      </c>
      <c r="G154" s="222" t="s">
        <v>215</v>
      </c>
      <c r="H154" s="223">
        <v>13.31</v>
      </c>
      <c r="I154" s="224"/>
      <c r="J154" s="225">
        <f>ROUND(I154*H154,2)</f>
        <v>0</v>
      </c>
      <c r="K154" s="221" t="s">
        <v>216</v>
      </c>
      <c r="L154" s="43"/>
      <c r="M154" s="226" t="s">
        <v>1</v>
      </c>
      <c r="N154" s="227" t="s">
        <v>44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94</v>
      </c>
      <c r="AT154" s="230" t="s">
        <v>212</v>
      </c>
      <c r="AU154" s="230" t="s">
        <v>89</v>
      </c>
      <c r="AY154" s="16" t="s">
        <v>210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87</v>
      </c>
      <c r="BK154" s="231">
        <f>ROUND(I154*H154,2)</f>
        <v>0</v>
      </c>
      <c r="BL154" s="16" t="s">
        <v>94</v>
      </c>
      <c r="BM154" s="230" t="s">
        <v>737</v>
      </c>
    </row>
    <row r="155" spans="1:51" s="13" customFormat="1" ht="12">
      <c r="A155" s="13"/>
      <c r="B155" s="232"/>
      <c r="C155" s="233"/>
      <c r="D155" s="234" t="s">
        <v>218</v>
      </c>
      <c r="E155" s="235" t="s">
        <v>1</v>
      </c>
      <c r="F155" s="236" t="s">
        <v>695</v>
      </c>
      <c r="G155" s="233"/>
      <c r="H155" s="237">
        <v>13.31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218</v>
      </c>
      <c r="AU155" s="243" t="s">
        <v>89</v>
      </c>
      <c r="AV155" s="13" t="s">
        <v>89</v>
      </c>
      <c r="AW155" s="13" t="s">
        <v>36</v>
      </c>
      <c r="AX155" s="13" t="s">
        <v>87</v>
      </c>
      <c r="AY155" s="243" t="s">
        <v>210</v>
      </c>
    </row>
    <row r="156" spans="1:65" s="2" customFormat="1" ht="24.15" customHeight="1">
      <c r="A156" s="37"/>
      <c r="B156" s="38"/>
      <c r="C156" s="219" t="s">
        <v>273</v>
      </c>
      <c r="D156" s="219" t="s">
        <v>212</v>
      </c>
      <c r="E156" s="220" t="s">
        <v>323</v>
      </c>
      <c r="F156" s="221" t="s">
        <v>324</v>
      </c>
      <c r="G156" s="222" t="s">
        <v>215</v>
      </c>
      <c r="H156" s="223">
        <v>13.31</v>
      </c>
      <c r="I156" s="224"/>
      <c r="J156" s="225">
        <f>ROUND(I156*H156,2)</f>
        <v>0</v>
      </c>
      <c r="K156" s="221" t="s">
        <v>216</v>
      </c>
      <c r="L156" s="43"/>
      <c r="M156" s="226" t="s">
        <v>1</v>
      </c>
      <c r="N156" s="227" t="s">
        <v>44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94</v>
      </c>
      <c r="AT156" s="230" t="s">
        <v>212</v>
      </c>
      <c r="AU156" s="230" t="s">
        <v>89</v>
      </c>
      <c r="AY156" s="16" t="s">
        <v>210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87</v>
      </c>
      <c r="BK156" s="231">
        <f>ROUND(I156*H156,2)</f>
        <v>0</v>
      </c>
      <c r="BL156" s="16" t="s">
        <v>94</v>
      </c>
      <c r="BM156" s="230" t="s">
        <v>738</v>
      </c>
    </row>
    <row r="157" spans="1:51" s="13" customFormat="1" ht="12">
      <c r="A157" s="13"/>
      <c r="B157" s="232"/>
      <c r="C157" s="233"/>
      <c r="D157" s="234" t="s">
        <v>218</v>
      </c>
      <c r="E157" s="235" t="s">
        <v>695</v>
      </c>
      <c r="F157" s="236" t="s">
        <v>739</v>
      </c>
      <c r="G157" s="233"/>
      <c r="H157" s="237">
        <v>13.31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218</v>
      </c>
      <c r="AU157" s="243" t="s">
        <v>89</v>
      </c>
      <c r="AV157" s="13" t="s">
        <v>89</v>
      </c>
      <c r="AW157" s="13" t="s">
        <v>36</v>
      </c>
      <c r="AX157" s="13" t="s">
        <v>87</v>
      </c>
      <c r="AY157" s="243" t="s">
        <v>210</v>
      </c>
    </row>
    <row r="158" spans="1:65" s="2" customFormat="1" ht="24.15" customHeight="1">
      <c r="A158" s="37"/>
      <c r="B158" s="38"/>
      <c r="C158" s="219" t="s">
        <v>280</v>
      </c>
      <c r="D158" s="219" t="s">
        <v>212</v>
      </c>
      <c r="E158" s="220" t="s">
        <v>328</v>
      </c>
      <c r="F158" s="221" t="s">
        <v>329</v>
      </c>
      <c r="G158" s="222" t="s">
        <v>215</v>
      </c>
      <c r="H158" s="223">
        <v>13.31</v>
      </c>
      <c r="I158" s="224"/>
      <c r="J158" s="225">
        <f>ROUND(I158*H158,2)</f>
        <v>0</v>
      </c>
      <c r="K158" s="221" t="s">
        <v>216</v>
      </c>
      <c r="L158" s="43"/>
      <c r="M158" s="226" t="s">
        <v>1</v>
      </c>
      <c r="N158" s="227" t="s">
        <v>44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94</v>
      </c>
      <c r="AT158" s="230" t="s">
        <v>212</v>
      </c>
      <c r="AU158" s="230" t="s">
        <v>89</v>
      </c>
      <c r="AY158" s="16" t="s">
        <v>210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87</v>
      </c>
      <c r="BK158" s="231">
        <f>ROUND(I158*H158,2)</f>
        <v>0</v>
      </c>
      <c r="BL158" s="16" t="s">
        <v>94</v>
      </c>
      <c r="BM158" s="230" t="s">
        <v>740</v>
      </c>
    </row>
    <row r="159" spans="1:51" s="13" customFormat="1" ht="12">
      <c r="A159" s="13"/>
      <c r="B159" s="232"/>
      <c r="C159" s="233"/>
      <c r="D159" s="234" t="s">
        <v>218</v>
      </c>
      <c r="E159" s="235" t="s">
        <v>1</v>
      </c>
      <c r="F159" s="236" t="s">
        <v>695</v>
      </c>
      <c r="G159" s="233"/>
      <c r="H159" s="237">
        <v>13.31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218</v>
      </c>
      <c r="AU159" s="243" t="s">
        <v>89</v>
      </c>
      <c r="AV159" s="13" t="s">
        <v>89</v>
      </c>
      <c r="AW159" s="13" t="s">
        <v>36</v>
      </c>
      <c r="AX159" s="13" t="s">
        <v>87</v>
      </c>
      <c r="AY159" s="243" t="s">
        <v>210</v>
      </c>
    </row>
    <row r="160" spans="1:65" s="2" customFormat="1" ht="24.15" customHeight="1">
      <c r="A160" s="37"/>
      <c r="B160" s="38"/>
      <c r="C160" s="219" t="s">
        <v>8</v>
      </c>
      <c r="D160" s="219" t="s">
        <v>212</v>
      </c>
      <c r="E160" s="220" t="s">
        <v>331</v>
      </c>
      <c r="F160" s="221" t="s">
        <v>332</v>
      </c>
      <c r="G160" s="222" t="s">
        <v>215</v>
      </c>
      <c r="H160" s="223">
        <v>1150.13</v>
      </c>
      <c r="I160" s="224"/>
      <c r="J160" s="225">
        <f>ROUND(I160*H160,2)</f>
        <v>0</v>
      </c>
      <c r="K160" s="221" t="s">
        <v>216</v>
      </c>
      <c r="L160" s="43"/>
      <c r="M160" s="226" t="s">
        <v>1</v>
      </c>
      <c r="N160" s="227" t="s">
        <v>44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94</v>
      </c>
      <c r="AT160" s="230" t="s">
        <v>212</v>
      </c>
      <c r="AU160" s="230" t="s">
        <v>89</v>
      </c>
      <c r="AY160" s="16" t="s">
        <v>210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87</v>
      </c>
      <c r="BK160" s="231">
        <f>ROUND(I160*H160,2)</f>
        <v>0</v>
      </c>
      <c r="BL160" s="16" t="s">
        <v>94</v>
      </c>
      <c r="BM160" s="230" t="s">
        <v>741</v>
      </c>
    </row>
    <row r="161" spans="1:51" s="13" customFormat="1" ht="12">
      <c r="A161" s="13"/>
      <c r="B161" s="232"/>
      <c r="C161" s="233"/>
      <c r="D161" s="234" t="s">
        <v>218</v>
      </c>
      <c r="E161" s="235" t="s">
        <v>1</v>
      </c>
      <c r="F161" s="236" t="s">
        <v>697</v>
      </c>
      <c r="G161" s="233"/>
      <c r="H161" s="237">
        <v>1150.13</v>
      </c>
      <c r="I161" s="238"/>
      <c r="J161" s="233"/>
      <c r="K161" s="233"/>
      <c r="L161" s="239"/>
      <c r="M161" s="240"/>
      <c r="N161" s="241"/>
      <c r="O161" s="241"/>
      <c r="P161" s="241"/>
      <c r="Q161" s="241"/>
      <c r="R161" s="241"/>
      <c r="S161" s="241"/>
      <c r="T161" s="24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3" t="s">
        <v>218</v>
      </c>
      <c r="AU161" s="243" t="s">
        <v>89</v>
      </c>
      <c r="AV161" s="13" t="s">
        <v>89</v>
      </c>
      <c r="AW161" s="13" t="s">
        <v>36</v>
      </c>
      <c r="AX161" s="13" t="s">
        <v>87</v>
      </c>
      <c r="AY161" s="243" t="s">
        <v>210</v>
      </c>
    </row>
    <row r="162" spans="1:65" s="2" customFormat="1" ht="33" customHeight="1">
      <c r="A162" s="37"/>
      <c r="B162" s="38"/>
      <c r="C162" s="219" t="s">
        <v>292</v>
      </c>
      <c r="D162" s="219" t="s">
        <v>212</v>
      </c>
      <c r="E162" s="220" t="s">
        <v>742</v>
      </c>
      <c r="F162" s="221" t="s">
        <v>743</v>
      </c>
      <c r="G162" s="222" t="s">
        <v>215</v>
      </c>
      <c r="H162" s="223">
        <v>1150.13</v>
      </c>
      <c r="I162" s="224"/>
      <c r="J162" s="225">
        <f>ROUND(I162*H162,2)</f>
        <v>0</v>
      </c>
      <c r="K162" s="221" t="s">
        <v>216</v>
      </c>
      <c r="L162" s="43"/>
      <c r="M162" s="226" t="s">
        <v>1</v>
      </c>
      <c r="N162" s="227" t="s">
        <v>44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94</v>
      </c>
      <c r="AT162" s="230" t="s">
        <v>212</v>
      </c>
      <c r="AU162" s="230" t="s">
        <v>89</v>
      </c>
      <c r="AY162" s="16" t="s">
        <v>210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87</v>
      </c>
      <c r="BK162" s="231">
        <f>ROUND(I162*H162,2)</f>
        <v>0</v>
      </c>
      <c r="BL162" s="16" t="s">
        <v>94</v>
      </c>
      <c r="BM162" s="230" t="s">
        <v>744</v>
      </c>
    </row>
    <row r="163" spans="1:51" s="13" customFormat="1" ht="12">
      <c r="A163" s="13"/>
      <c r="B163" s="232"/>
      <c r="C163" s="233"/>
      <c r="D163" s="234" t="s">
        <v>218</v>
      </c>
      <c r="E163" s="235" t="s">
        <v>697</v>
      </c>
      <c r="F163" s="236" t="s">
        <v>698</v>
      </c>
      <c r="G163" s="233"/>
      <c r="H163" s="237">
        <v>1150.13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218</v>
      </c>
      <c r="AU163" s="243" t="s">
        <v>89</v>
      </c>
      <c r="AV163" s="13" t="s">
        <v>89</v>
      </c>
      <c r="AW163" s="13" t="s">
        <v>36</v>
      </c>
      <c r="AX163" s="13" t="s">
        <v>87</v>
      </c>
      <c r="AY163" s="243" t="s">
        <v>210</v>
      </c>
    </row>
    <row r="164" spans="1:63" s="12" customFormat="1" ht="22.8" customHeight="1">
      <c r="A164" s="12"/>
      <c r="B164" s="203"/>
      <c r="C164" s="204"/>
      <c r="D164" s="205" t="s">
        <v>78</v>
      </c>
      <c r="E164" s="217" t="s">
        <v>247</v>
      </c>
      <c r="F164" s="217" t="s">
        <v>745</v>
      </c>
      <c r="G164" s="204"/>
      <c r="H164" s="204"/>
      <c r="I164" s="207"/>
      <c r="J164" s="218">
        <f>BK164</f>
        <v>0</v>
      </c>
      <c r="K164" s="204"/>
      <c r="L164" s="209"/>
      <c r="M164" s="210"/>
      <c r="N164" s="211"/>
      <c r="O164" s="211"/>
      <c r="P164" s="212">
        <f>SUM(P165:P186)</f>
        <v>0</v>
      </c>
      <c r="Q164" s="211"/>
      <c r="R164" s="212">
        <f>SUM(R165:R186)</f>
        <v>2.153475</v>
      </c>
      <c r="S164" s="211"/>
      <c r="T164" s="213">
        <f>SUM(T165:T186)</f>
        <v>3.52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4" t="s">
        <v>87</v>
      </c>
      <c r="AT164" s="215" t="s">
        <v>78</v>
      </c>
      <c r="AU164" s="215" t="s">
        <v>87</v>
      </c>
      <c r="AY164" s="214" t="s">
        <v>210</v>
      </c>
      <c r="BK164" s="216">
        <f>SUM(BK165:BK186)</f>
        <v>0</v>
      </c>
    </row>
    <row r="165" spans="1:65" s="2" customFormat="1" ht="24.15" customHeight="1">
      <c r="A165" s="37"/>
      <c r="B165" s="38"/>
      <c r="C165" s="219" t="s">
        <v>148</v>
      </c>
      <c r="D165" s="219" t="s">
        <v>212</v>
      </c>
      <c r="E165" s="220" t="s">
        <v>746</v>
      </c>
      <c r="F165" s="221" t="s">
        <v>747</v>
      </c>
      <c r="G165" s="222" t="s">
        <v>238</v>
      </c>
      <c r="H165" s="223">
        <v>11</v>
      </c>
      <c r="I165" s="224"/>
      <c r="J165" s="225">
        <f>ROUND(I165*H165,2)</f>
        <v>0</v>
      </c>
      <c r="K165" s="221" t="s">
        <v>216</v>
      </c>
      <c r="L165" s="43"/>
      <c r="M165" s="226" t="s">
        <v>1</v>
      </c>
      <c r="N165" s="227" t="s">
        <v>44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0.32</v>
      </c>
      <c r="T165" s="229">
        <f>S165*H165</f>
        <v>3.52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94</v>
      </c>
      <c r="AT165" s="230" t="s">
        <v>212</v>
      </c>
      <c r="AU165" s="230" t="s">
        <v>89</v>
      </c>
      <c r="AY165" s="16" t="s">
        <v>210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87</v>
      </c>
      <c r="BK165" s="231">
        <f>ROUND(I165*H165,2)</f>
        <v>0</v>
      </c>
      <c r="BL165" s="16" t="s">
        <v>94</v>
      </c>
      <c r="BM165" s="230" t="s">
        <v>748</v>
      </c>
    </row>
    <row r="166" spans="1:51" s="13" customFormat="1" ht="12">
      <c r="A166" s="13"/>
      <c r="B166" s="232"/>
      <c r="C166" s="233"/>
      <c r="D166" s="234" t="s">
        <v>218</v>
      </c>
      <c r="E166" s="235" t="s">
        <v>1</v>
      </c>
      <c r="F166" s="236" t="s">
        <v>682</v>
      </c>
      <c r="G166" s="233"/>
      <c r="H166" s="237">
        <v>11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218</v>
      </c>
      <c r="AU166" s="243" t="s">
        <v>89</v>
      </c>
      <c r="AV166" s="13" t="s">
        <v>89</v>
      </c>
      <c r="AW166" s="13" t="s">
        <v>36</v>
      </c>
      <c r="AX166" s="13" t="s">
        <v>87</v>
      </c>
      <c r="AY166" s="243" t="s">
        <v>210</v>
      </c>
    </row>
    <row r="167" spans="1:65" s="2" customFormat="1" ht="24.15" customHeight="1">
      <c r="A167" s="37"/>
      <c r="B167" s="38"/>
      <c r="C167" s="219" t="s">
        <v>300</v>
      </c>
      <c r="D167" s="219" t="s">
        <v>212</v>
      </c>
      <c r="E167" s="220" t="s">
        <v>749</v>
      </c>
      <c r="F167" s="221" t="s">
        <v>750</v>
      </c>
      <c r="G167" s="222" t="s">
        <v>238</v>
      </c>
      <c r="H167" s="223">
        <v>3.5</v>
      </c>
      <c r="I167" s="224"/>
      <c r="J167" s="225">
        <f>ROUND(I167*H167,2)</f>
        <v>0</v>
      </c>
      <c r="K167" s="221" t="s">
        <v>216</v>
      </c>
      <c r="L167" s="43"/>
      <c r="M167" s="226" t="s">
        <v>1</v>
      </c>
      <c r="N167" s="227" t="s">
        <v>44</v>
      </c>
      <c r="O167" s="90"/>
      <c r="P167" s="228">
        <f>O167*H167</f>
        <v>0</v>
      </c>
      <c r="Q167" s="228">
        <v>0.00276</v>
      </c>
      <c r="R167" s="228">
        <f>Q167*H167</f>
        <v>0.00966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94</v>
      </c>
      <c r="AT167" s="230" t="s">
        <v>212</v>
      </c>
      <c r="AU167" s="230" t="s">
        <v>89</v>
      </c>
      <c r="AY167" s="16" t="s">
        <v>210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87</v>
      </c>
      <c r="BK167" s="231">
        <f>ROUND(I167*H167,2)</f>
        <v>0</v>
      </c>
      <c r="BL167" s="16" t="s">
        <v>94</v>
      </c>
      <c r="BM167" s="230" t="s">
        <v>751</v>
      </c>
    </row>
    <row r="168" spans="1:51" s="13" customFormat="1" ht="12">
      <c r="A168" s="13"/>
      <c r="B168" s="232"/>
      <c r="C168" s="233"/>
      <c r="D168" s="234" t="s">
        <v>218</v>
      </c>
      <c r="E168" s="235" t="s">
        <v>683</v>
      </c>
      <c r="F168" s="236" t="s">
        <v>684</v>
      </c>
      <c r="G168" s="233"/>
      <c r="H168" s="237">
        <v>3.5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218</v>
      </c>
      <c r="AU168" s="243" t="s">
        <v>89</v>
      </c>
      <c r="AV168" s="13" t="s">
        <v>89</v>
      </c>
      <c r="AW168" s="13" t="s">
        <v>36</v>
      </c>
      <c r="AX168" s="13" t="s">
        <v>87</v>
      </c>
      <c r="AY168" s="243" t="s">
        <v>210</v>
      </c>
    </row>
    <row r="169" spans="1:65" s="2" customFormat="1" ht="24.15" customHeight="1">
      <c r="A169" s="37"/>
      <c r="B169" s="38"/>
      <c r="C169" s="219" t="s">
        <v>305</v>
      </c>
      <c r="D169" s="219" t="s">
        <v>212</v>
      </c>
      <c r="E169" s="220" t="s">
        <v>752</v>
      </c>
      <c r="F169" s="221" t="s">
        <v>753</v>
      </c>
      <c r="G169" s="222" t="s">
        <v>238</v>
      </c>
      <c r="H169" s="223">
        <v>11</v>
      </c>
      <c r="I169" s="224"/>
      <c r="J169" s="225">
        <f>ROUND(I169*H169,2)</f>
        <v>0</v>
      </c>
      <c r="K169" s="221" t="s">
        <v>216</v>
      </c>
      <c r="L169" s="43"/>
      <c r="M169" s="226" t="s">
        <v>1</v>
      </c>
      <c r="N169" s="227" t="s">
        <v>44</v>
      </c>
      <c r="O169" s="90"/>
      <c r="P169" s="228">
        <f>O169*H169</f>
        <v>0</v>
      </c>
      <c r="Q169" s="228">
        <v>2E-05</v>
      </c>
      <c r="R169" s="228">
        <f>Q169*H169</f>
        <v>0.00022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94</v>
      </c>
      <c r="AT169" s="230" t="s">
        <v>212</v>
      </c>
      <c r="AU169" s="230" t="s">
        <v>89</v>
      </c>
      <c r="AY169" s="16" t="s">
        <v>210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87</v>
      </c>
      <c r="BK169" s="231">
        <f>ROUND(I169*H169,2)</f>
        <v>0</v>
      </c>
      <c r="BL169" s="16" t="s">
        <v>94</v>
      </c>
      <c r="BM169" s="230" t="s">
        <v>754</v>
      </c>
    </row>
    <row r="170" spans="1:51" s="13" customFormat="1" ht="12">
      <c r="A170" s="13"/>
      <c r="B170" s="232"/>
      <c r="C170" s="233"/>
      <c r="D170" s="234" t="s">
        <v>218</v>
      </c>
      <c r="E170" s="235" t="s">
        <v>682</v>
      </c>
      <c r="F170" s="236" t="s">
        <v>265</v>
      </c>
      <c r="G170" s="233"/>
      <c r="H170" s="237">
        <v>11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218</v>
      </c>
      <c r="AU170" s="243" t="s">
        <v>89</v>
      </c>
      <c r="AV170" s="13" t="s">
        <v>89</v>
      </c>
      <c r="AW170" s="13" t="s">
        <v>36</v>
      </c>
      <c r="AX170" s="13" t="s">
        <v>87</v>
      </c>
      <c r="AY170" s="243" t="s">
        <v>210</v>
      </c>
    </row>
    <row r="171" spans="1:65" s="2" customFormat="1" ht="24.15" customHeight="1">
      <c r="A171" s="37"/>
      <c r="B171" s="38"/>
      <c r="C171" s="255" t="s">
        <v>310</v>
      </c>
      <c r="D171" s="255" t="s">
        <v>281</v>
      </c>
      <c r="E171" s="256" t="s">
        <v>755</v>
      </c>
      <c r="F171" s="257" t="s">
        <v>756</v>
      </c>
      <c r="G171" s="258" t="s">
        <v>238</v>
      </c>
      <c r="H171" s="259">
        <v>11</v>
      </c>
      <c r="I171" s="260"/>
      <c r="J171" s="261">
        <f>ROUND(I171*H171,2)</f>
        <v>0</v>
      </c>
      <c r="K171" s="257" t="s">
        <v>216</v>
      </c>
      <c r="L171" s="262"/>
      <c r="M171" s="263" t="s">
        <v>1</v>
      </c>
      <c r="N171" s="264" t="s">
        <v>44</v>
      </c>
      <c r="O171" s="90"/>
      <c r="P171" s="228">
        <f>O171*H171</f>
        <v>0</v>
      </c>
      <c r="Q171" s="228">
        <v>0.00366</v>
      </c>
      <c r="R171" s="228">
        <f>Q171*H171</f>
        <v>0.040260000000000004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247</v>
      </c>
      <c r="AT171" s="230" t="s">
        <v>281</v>
      </c>
      <c r="AU171" s="230" t="s">
        <v>89</v>
      </c>
      <c r="AY171" s="16" t="s">
        <v>210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87</v>
      </c>
      <c r="BK171" s="231">
        <f>ROUND(I171*H171,2)</f>
        <v>0</v>
      </c>
      <c r="BL171" s="16" t="s">
        <v>94</v>
      </c>
      <c r="BM171" s="230" t="s">
        <v>757</v>
      </c>
    </row>
    <row r="172" spans="1:65" s="2" customFormat="1" ht="33" customHeight="1">
      <c r="A172" s="37"/>
      <c r="B172" s="38"/>
      <c r="C172" s="219" t="s">
        <v>7</v>
      </c>
      <c r="D172" s="219" t="s">
        <v>212</v>
      </c>
      <c r="E172" s="220" t="s">
        <v>758</v>
      </c>
      <c r="F172" s="221" t="s">
        <v>759</v>
      </c>
      <c r="G172" s="222" t="s">
        <v>362</v>
      </c>
      <c r="H172" s="223">
        <v>4</v>
      </c>
      <c r="I172" s="224"/>
      <c r="J172" s="225">
        <f>ROUND(I172*H172,2)</f>
        <v>0</v>
      </c>
      <c r="K172" s="221" t="s">
        <v>216</v>
      </c>
      <c r="L172" s="43"/>
      <c r="M172" s="226" t="s">
        <v>1</v>
      </c>
      <c r="N172" s="227" t="s">
        <v>44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94</v>
      </c>
      <c r="AT172" s="230" t="s">
        <v>212</v>
      </c>
      <c r="AU172" s="230" t="s">
        <v>89</v>
      </c>
      <c r="AY172" s="16" t="s">
        <v>210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87</v>
      </c>
      <c r="BK172" s="231">
        <f>ROUND(I172*H172,2)</f>
        <v>0</v>
      </c>
      <c r="BL172" s="16" t="s">
        <v>94</v>
      </c>
      <c r="BM172" s="230" t="s">
        <v>760</v>
      </c>
    </row>
    <row r="173" spans="1:65" s="2" customFormat="1" ht="16.5" customHeight="1">
      <c r="A173" s="37"/>
      <c r="B173" s="38"/>
      <c r="C173" s="255" t="s">
        <v>318</v>
      </c>
      <c r="D173" s="255" t="s">
        <v>281</v>
      </c>
      <c r="E173" s="256" t="s">
        <v>761</v>
      </c>
      <c r="F173" s="257" t="s">
        <v>762</v>
      </c>
      <c r="G173" s="258" t="s">
        <v>362</v>
      </c>
      <c r="H173" s="259">
        <v>3</v>
      </c>
      <c r="I173" s="260"/>
      <c r="J173" s="261">
        <f>ROUND(I173*H173,2)</f>
        <v>0</v>
      </c>
      <c r="K173" s="257" t="s">
        <v>216</v>
      </c>
      <c r="L173" s="262"/>
      <c r="M173" s="263" t="s">
        <v>1</v>
      </c>
      <c r="N173" s="264" t="s">
        <v>44</v>
      </c>
      <c r="O173" s="90"/>
      <c r="P173" s="228">
        <f>O173*H173</f>
        <v>0</v>
      </c>
      <c r="Q173" s="228">
        <v>0.00054</v>
      </c>
      <c r="R173" s="228">
        <f>Q173*H173</f>
        <v>0.00162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247</v>
      </c>
      <c r="AT173" s="230" t="s">
        <v>281</v>
      </c>
      <c r="AU173" s="230" t="s">
        <v>89</v>
      </c>
      <c r="AY173" s="16" t="s">
        <v>210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87</v>
      </c>
      <c r="BK173" s="231">
        <f>ROUND(I173*H173,2)</f>
        <v>0</v>
      </c>
      <c r="BL173" s="16" t="s">
        <v>94</v>
      </c>
      <c r="BM173" s="230" t="s">
        <v>763</v>
      </c>
    </row>
    <row r="174" spans="1:65" s="2" customFormat="1" ht="16.5" customHeight="1">
      <c r="A174" s="37"/>
      <c r="B174" s="38"/>
      <c r="C174" s="255" t="s">
        <v>322</v>
      </c>
      <c r="D174" s="255" t="s">
        <v>281</v>
      </c>
      <c r="E174" s="256" t="s">
        <v>764</v>
      </c>
      <c r="F174" s="257" t="s">
        <v>765</v>
      </c>
      <c r="G174" s="258" t="s">
        <v>362</v>
      </c>
      <c r="H174" s="259">
        <v>1</v>
      </c>
      <c r="I174" s="260"/>
      <c r="J174" s="261">
        <f>ROUND(I174*H174,2)</f>
        <v>0</v>
      </c>
      <c r="K174" s="257" t="s">
        <v>766</v>
      </c>
      <c r="L174" s="262"/>
      <c r="M174" s="263" t="s">
        <v>1</v>
      </c>
      <c r="N174" s="264" t="s">
        <v>44</v>
      </c>
      <c r="O174" s="90"/>
      <c r="P174" s="228">
        <f>O174*H174</f>
        <v>0</v>
      </c>
      <c r="Q174" s="228">
        <v>0.0025</v>
      </c>
      <c r="R174" s="228">
        <f>Q174*H174</f>
        <v>0.0025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247</v>
      </c>
      <c r="AT174" s="230" t="s">
        <v>281</v>
      </c>
      <c r="AU174" s="230" t="s">
        <v>89</v>
      </c>
      <c r="AY174" s="16" t="s">
        <v>210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87</v>
      </c>
      <c r="BK174" s="231">
        <f>ROUND(I174*H174,2)</f>
        <v>0</v>
      </c>
      <c r="BL174" s="16" t="s">
        <v>94</v>
      </c>
      <c r="BM174" s="230" t="s">
        <v>767</v>
      </c>
    </row>
    <row r="175" spans="1:65" s="2" customFormat="1" ht="24.15" customHeight="1">
      <c r="A175" s="37"/>
      <c r="B175" s="38"/>
      <c r="C175" s="219" t="s">
        <v>327</v>
      </c>
      <c r="D175" s="219" t="s">
        <v>212</v>
      </c>
      <c r="E175" s="220" t="s">
        <v>768</v>
      </c>
      <c r="F175" s="221" t="s">
        <v>769</v>
      </c>
      <c r="G175" s="222" t="s">
        <v>362</v>
      </c>
      <c r="H175" s="223">
        <v>1</v>
      </c>
      <c r="I175" s="224"/>
      <c r="J175" s="225">
        <f>ROUND(I175*H175,2)</f>
        <v>0</v>
      </c>
      <c r="K175" s="221" t="s">
        <v>216</v>
      </c>
      <c r="L175" s="43"/>
      <c r="M175" s="226" t="s">
        <v>1</v>
      </c>
      <c r="N175" s="227" t="s">
        <v>44</v>
      </c>
      <c r="O175" s="90"/>
      <c r="P175" s="228">
        <f>O175*H175</f>
        <v>0</v>
      </c>
      <c r="Q175" s="228">
        <v>0.10833</v>
      </c>
      <c r="R175" s="228">
        <f>Q175*H175</f>
        <v>0.10833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94</v>
      </c>
      <c r="AT175" s="230" t="s">
        <v>212</v>
      </c>
      <c r="AU175" s="230" t="s">
        <v>89</v>
      </c>
      <c r="AY175" s="16" t="s">
        <v>210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87</v>
      </c>
      <c r="BK175" s="231">
        <f>ROUND(I175*H175,2)</f>
        <v>0</v>
      </c>
      <c r="BL175" s="16" t="s">
        <v>94</v>
      </c>
      <c r="BM175" s="230" t="s">
        <v>770</v>
      </c>
    </row>
    <row r="176" spans="1:65" s="2" customFormat="1" ht="24.15" customHeight="1">
      <c r="A176" s="37"/>
      <c r="B176" s="38"/>
      <c r="C176" s="219" t="s">
        <v>125</v>
      </c>
      <c r="D176" s="219" t="s">
        <v>212</v>
      </c>
      <c r="E176" s="220" t="s">
        <v>771</v>
      </c>
      <c r="F176" s="221" t="s">
        <v>772</v>
      </c>
      <c r="G176" s="222" t="s">
        <v>362</v>
      </c>
      <c r="H176" s="223">
        <v>1</v>
      </c>
      <c r="I176" s="224"/>
      <c r="J176" s="225">
        <f>ROUND(I176*H176,2)</f>
        <v>0</v>
      </c>
      <c r="K176" s="221" t="s">
        <v>216</v>
      </c>
      <c r="L176" s="43"/>
      <c r="M176" s="226" t="s">
        <v>1</v>
      </c>
      <c r="N176" s="227" t="s">
        <v>44</v>
      </c>
      <c r="O176" s="90"/>
      <c r="P176" s="228">
        <f>O176*H176</f>
        <v>0</v>
      </c>
      <c r="Q176" s="228">
        <v>0.02424</v>
      </c>
      <c r="R176" s="228">
        <f>Q176*H176</f>
        <v>0.02424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94</v>
      </c>
      <c r="AT176" s="230" t="s">
        <v>212</v>
      </c>
      <c r="AU176" s="230" t="s">
        <v>89</v>
      </c>
      <c r="AY176" s="16" t="s">
        <v>210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87</v>
      </c>
      <c r="BK176" s="231">
        <f>ROUND(I176*H176,2)</f>
        <v>0</v>
      </c>
      <c r="BL176" s="16" t="s">
        <v>94</v>
      </c>
      <c r="BM176" s="230" t="s">
        <v>773</v>
      </c>
    </row>
    <row r="177" spans="1:65" s="2" customFormat="1" ht="24.15" customHeight="1">
      <c r="A177" s="37"/>
      <c r="B177" s="38"/>
      <c r="C177" s="219" t="s">
        <v>334</v>
      </c>
      <c r="D177" s="219" t="s">
        <v>212</v>
      </c>
      <c r="E177" s="220" t="s">
        <v>774</v>
      </c>
      <c r="F177" s="221" t="s">
        <v>775</v>
      </c>
      <c r="G177" s="222" t="s">
        <v>362</v>
      </c>
      <c r="H177" s="223">
        <v>1</v>
      </c>
      <c r="I177" s="224"/>
      <c r="J177" s="225">
        <f>ROUND(I177*H177,2)</f>
        <v>0</v>
      </c>
      <c r="K177" s="221" t="s">
        <v>216</v>
      </c>
      <c r="L177" s="43"/>
      <c r="M177" s="226" t="s">
        <v>1</v>
      </c>
      <c r="N177" s="227" t="s">
        <v>44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94</v>
      </c>
      <c r="AT177" s="230" t="s">
        <v>212</v>
      </c>
      <c r="AU177" s="230" t="s">
        <v>89</v>
      </c>
      <c r="AY177" s="16" t="s">
        <v>210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87</v>
      </c>
      <c r="BK177" s="231">
        <f>ROUND(I177*H177,2)</f>
        <v>0</v>
      </c>
      <c r="BL177" s="16" t="s">
        <v>94</v>
      </c>
      <c r="BM177" s="230" t="s">
        <v>776</v>
      </c>
    </row>
    <row r="178" spans="1:65" s="2" customFormat="1" ht="37.8" customHeight="1">
      <c r="A178" s="37"/>
      <c r="B178" s="38"/>
      <c r="C178" s="219" t="s">
        <v>338</v>
      </c>
      <c r="D178" s="219" t="s">
        <v>212</v>
      </c>
      <c r="E178" s="220" t="s">
        <v>777</v>
      </c>
      <c r="F178" s="221" t="s">
        <v>778</v>
      </c>
      <c r="G178" s="222" t="s">
        <v>362</v>
      </c>
      <c r="H178" s="223">
        <v>1</v>
      </c>
      <c r="I178" s="224"/>
      <c r="J178" s="225">
        <f>ROUND(I178*H178,2)</f>
        <v>0</v>
      </c>
      <c r="K178" s="221" t="s">
        <v>414</v>
      </c>
      <c r="L178" s="43"/>
      <c r="M178" s="226" t="s">
        <v>1</v>
      </c>
      <c r="N178" s="227" t="s">
        <v>44</v>
      </c>
      <c r="O178" s="90"/>
      <c r="P178" s="228">
        <f>O178*H178</f>
        <v>0</v>
      </c>
      <c r="Q178" s="228">
        <v>0.05</v>
      </c>
      <c r="R178" s="228">
        <f>Q178*H178</f>
        <v>0.05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94</v>
      </c>
      <c r="AT178" s="230" t="s">
        <v>212</v>
      </c>
      <c r="AU178" s="230" t="s">
        <v>89</v>
      </c>
      <c r="AY178" s="16" t="s">
        <v>210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87</v>
      </c>
      <c r="BK178" s="231">
        <f>ROUND(I178*H178,2)</f>
        <v>0</v>
      </c>
      <c r="BL178" s="16" t="s">
        <v>94</v>
      </c>
      <c r="BM178" s="230" t="s">
        <v>779</v>
      </c>
    </row>
    <row r="179" spans="1:65" s="2" customFormat="1" ht="24.15" customHeight="1">
      <c r="A179" s="37"/>
      <c r="B179" s="38"/>
      <c r="C179" s="219" t="s">
        <v>343</v>
      </c>
      <c r="D179" s="219" t="s">
        <v>212</v>
      </c>
      <c r="E179" s="220" t="s">
        <v>780</v>
      </c>
      <c r="F179" s="221" t="s">
        <v>781</v>
      </c>
      <c r="G179" s="222" t="s">
        <v>362</v>
      </c>
      <c r="H179" s="223">
        <v>1</v>
      </c>
      <c r="I179" s="224"/>
      <c r="J179" s="225">
        <f>ROUND(I179*H179,2)</f>
        <v>0</v>
      </c>
      <c r="K179" s="221" t="s">
        <v>216</v>
      </c>
      <c r="L179" s="43"/>
      <c r="M179" s="226" t="s">
        <v>1</v>
      </c>
      <c r="N179" s="227" t="s">
        <v>44</v>
      </c>
      <c r="O179" s="90"/>
      <c r="P179" s="228">
        <f>O179*H179</f>
        <v>0</v>
      </c>
      <c r="Q179" s="228">
        <v>0.3409</v>
      </c>
      <c r="R179" s="228">
        <f>Q179*H179</f>
        <v>0.3409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94</v>
      </c>
      <c r="AT179" s="230" t="s">
        <v>212</v>
      </c>
      <c r="AU179" s="230" t="s">
        <v>89</v>
      </c>
      <c r="AY179" s="16" t="s">
        <v>210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87</v>
      </c>
      <c r="BK179" s="231">
        <f>ROUND(I179*H179,2)</f>
        <v>0</v>
      </c>
      <c r="BL179" s="16" t="s">
        <v>94</v>
      </c>
      <c r="BM179" s="230" t="s">
        <v>782</v>
      </c>
    </row>
    <row r="180" spans="1:65" s="2" customFormat="1" ht="24.15" customHeight="1">
      <c r="A180" s="37"/>
      <c r="B180" s="38"/>
      <c r="C180" s="255" t="s">
        <v>127</v>
      </c>
      <c r="D180" s="255" t="s">
        <v>281</v>
      </c>
      <c r="E180" s="256" t="s">
        <v>783</v>
      </c>
      <c r="F180" s="257" t="s">
        <v>784</v>
      </c>
      <c r="G180" s="258" t="s">
        <v>362</v>
      </c>
      <c r="H180" s="259">
        <v>1</v>
      </c>
      <c r="I180" s="260"/>
      <c r="J180" s="261">
        <f>ROUND(I180*H180,2)</f>
        <v>0</v>
      </c>
      <c r="K180" s="257" t="s">
        <v>216</v>
      </c>
      <c r="L180" s="262"/>
      <c r="M180" s="263" t="s">
        <v>1</v>
      </c>
      <c r="N180" s="264" t="s">
        <v>44</v>
      </c>
      <c r="O180" s="90"/>
      <c r="P180" s="228">
        <f>O180*H180</f>
        <v>0</v>
      </c>
      <c r="Q180" s="228">
        <v>0.072</v>
      </c>
      <c r="R180" s="228">
        <f>Q180*H180</f>
        <v>0.072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247</v>
      </c>
      <c r="AT180" s="230" t="s">
        <v>281</v>
      </c>
      <c r="AU180" s="230" t="s">
        <v>89</v>
      </c>
      <c r="AY180" s="16" t="s">
        <v>210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87</v>
      </c>
      <c r="BK180" s="231">
        <f>ROUND(I180*H180,2)</f>
        <v>0</v>
      </c>
      <c r="BL180" s="16" t="s">
        <v>94</v>
      </c>
      <c r="BM180" s="230" t="s">
        <v>785</v>
      </c>
    </row>
    <row r="181" spans="1:65" s="2" customFormat="1" ht="24.15" customHeight="1">
      <c r="A181" s="37"/>
      <c r="B181" s="38"/>
      <c r="C181" s="255" t="s">
        <v>353</v>
      </c>
      <c r="D181" s="255" t="s">
        <v>281</v>
      </c>
      <c r="E181" s="256" t="s">
        <v>786</v>
      </c>
      <c r="F181" s="257" t="s">
        <v>787</v>
      </c>
      <c r="G181" s="258" t="s">
        <v>362</v>
      </c>
      <c r="H181" s="259">
        <v>1</v>
      </c>
      <c r="I181" s="260"/>
      <c r="J181" s="261">
        <f>ROUND(I181*H181,2)</f>
        <v>0</v>
      </c>
      <c r="K181" s="257" t="s">
        <v>216</v>
      </c>
      <c r="L181" s="262"/>
      <c r="M181" s="263" t="s">
        <v>1</v>
      </c>
      <c r="N181" s="264" t="s">
        <v>44</v>
      </c>
      <c r="O181" s="90"/>
      <c r="P181" s="228">
        <f>O181*H181</f>
        <v>0</v>
      </c>
      <c r="Q181" s="228">
        <v>0.08</v>
      </c>
      <c r="R181" s="228">
        <f>Q181*H181</f>
        <v>0.08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247</v>
      </c>
      <c r="AT181" s="230" t="s">
        <v>281</v>
      </c>
      <c r="AU181" s="230" t="s">
        <v>89</v>
      </c>
      <c r="AY181" s="16" t="s">
        <v>210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87</v>
      </c>
      <c r="BK181" s="231">
        <f>ROUND(I181*H181,2)</f>
        <v>0</v>
      </c>
      <c r="BL181" s="16" t="s">
        <v>94</v>
      </c>
      <c r="BM181" s="230" t="s">
        <v>788</v>
      </c>
    </row>
    <row r="182" spans="1:65" s="2" customFormat="1" ht="21.75" customHeight="1">
      <c r="A182" s="37"/>
      <c r="B182" s="38"/>
      <c r="C182" s="255" t="s">
        <v>359</v>
      </c>
      <c r="D182" s="255" t="s">
        <v>281</v>
      </c>
      <c r="E182" s="256" t="s">
        <v>789</v>
      </c>
      <c r="F182" s="257" t="s">
        <v>790</v>
      </c>
      <c r="G182" s="258" t="s">
        <v>362</v>
      </c>
      <c r="H182" s="259">
        <v>1</v>
      </c>
      <c r="I182" s="260"/>
      <c r="J182" s="261">
        <f>ROUND(I182*H182,2)</f>
        <v>0</v>
      </c>
      <c r="K182" s="257" t="s">
        <v>216</v>
      </c>
      <c r="L182" s="262"/>
      <c r="M182" s="263" t="s">
        <v>1</v>
      </c>
      <c r="N182" s="264" t="s">
        <v>44</v>
      </c>
      <c r="O182" s="90"/>
      <c r="P182" s="228">
        <f>O182*H182</f>
        <v>0</v>
      </c>
      <c r="Q182" s="228">
        <v>0.111</v>
      </c>
      <c r="R182" s="228">
        <f>Q182*H182</f>
        <v>0.111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247</v>
      </c>
      <c r="AT182" s="230" t="s">
        <v>281</v>
      </c>
      <c r="AU182" s="230" t="s">
        <v>89</v>
      </c>
      <c r="AY182" s="16" t="s">
        <v>210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87</v>
      </c>
      <c r="BK182" s="231">
        <f>ROUND(I182*H182,2)</f>
        <v>0</v>
      </c>
      <c r="BL182" s="16" t="s">
        <v>94</v>
      </c>
      <c r="BM182" s="230" t="s">
        <v>791</v>
      </c>
    </row>
    <row r="183" spans="1:65" s="2" customFormat="1" ht="24.15" customHeight="1">
      <c r="A183" s="37"/>
      <c r="B183" s="38"/>
      <c r="C183" s="255" t="s">
        <v>364</v>
      </c>
      <c r="D183" s="255" t="s">
        <v>281</v>
      </c>
      <c r="E183" s="256" t="s">
        <v>792</v>
      </c>
      <c r="F183" s="257" t="s">
        <v>793</v>
      </c>
      <c r="G183" s="258" t="s">
        <v>362</v>
      </c>
      <c r="H183" s="259">
        <v>1</v>
      </c>
      <c r="I183" s="260"/>
      <c r="J183" s="261">
        <f>ROUND(I183*H183,2)</f>
        <v>0</v>
      </c>
      <c r="K183" s="257" t="s">
        <v>216</v>
      </c>
      <c r="L183" s="262"/>
      <c r="M183" s="263" t="s">
        <v>1</v>
      </c>
      <c r="N183" s="264" t="s">
        <v>44</v>
      </c>
      <c r="O183" s="90"/>
      <c r="P183" s="228">
        <f>O183*H183</f>
        <v>0</v>
      </c>
      <c r="Q183" s="228">
        <v>0.027</v>
      </c>
      <c r="R183" s="228">
        <f>Q183*H183</f>
        <v>0.027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247</v>
      </c>
      <c r="AT183" s="230" t="s">
        <v>281</v>
      </c>
      <c r="AU183" s="230" t="s">
        <v>89</v>
      </c>
      <c r="AY183" s="16" t="s">
        <v>210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87</v>
      </c>
      <c r="BK183" s="231">
        <f>ROUND(I183*H183,2)</f>
        <v>0</v>
      </c>
      <c r="BL183" s="16" t="s">
        <v>94</v>
      </c>
      <c r="BM183" s="230" t="s">
        <v>794</v>
      </c>
    </row>
    <row r="184" spans="1:65" s="2" customFormat="1" ht="21.75" customHeight="1">
      <c r="A184" s="37"/>
      <c r="B184" s="38"/>
      <c r="C184" s="255" t="s">
        <v>103</v>
      </c>
      <c r="D184" s="255" t="s">
        <v>281</v>
      </c>
      <c r="E184" s="256" t="s">
        <v>795</v>
      </c>
      <c r="F184" s="257" t="s">
        <v>796</v>
      </c>
      <c r="G184" s="258" t="s">
        <v>362</v>
      </c>
      <c r="H184" s="259">
        <v>1</v>
      </c>
      <c r="I184" s="260"/>
      <c r="J184" s="261">
        <f>ROUND(I184*H184,2)</f>
        <v>0</v>
      </c>
      <c r="K184" s="257" t="s">
        <v>216</v>
      </c>
      <c r="L184" s="262"/>
      <c r="M184" s="263" t="s">
        <v>1</v>
      </c>
      <c r="N184" s="264" t="s">
        <v>44</v>
      </c>
      <c r="O184" s="90"/>
      <c r="P184" s="228">
        <f>O184*H184</f>
        <v>0</v>
      </c>
      <c r="Q184" s="228">
        <v>0.0085</v>
      </c>
      <c r="R184" s="228">
        <f>Q184*H184</f>
        <v>0.0085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247</v>
      </c>
      <c r="AT184" s="230" t="s">
        <v>281</v>
      </c>
      <c r="AU184" s="230" t="s">
        <v>89</v>
      </c>
      <c r="AY184" s="16" t="s">
        <v>210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87</v>
      </c>
      <c r="BK184" s="231">
        <f>ROUND(I184*H184,2)</f>
        <v>0</v>
      </c>
      <c r="BL184" s="16" t="s">
        <v>94</v>
      </c>
      <c r="BM184" s="230" t="s">
        <v>797</v>
      </c>
    </row>
    <row r="185" spans="1:65" s="2" customFormat="1" ht="21.75" customHeight="1">
      <c r="A185" s="37"/>
      <c r="B185" s="38"/>
      <c r="C185" s="255" t="s">
        <v>377</v>
      </c>
      <c r="D185" s="255" t="s">
        <v>281</v>
      </c>
      <c r="E185" s="256" t="s">
        <v>798</v>
      </c>
      <c r="F185" s="257" t="s">
        <v>799</v>
      </c>
      <c r="G185" s="258" t="s">
        <v>362</v>
      </c>
      <c r="H185" s="259">
        <v>1</v>
      </c>
      <c r="I185" s="260"/>
      <c r="J185" s="261">
        <f>ROUND(I185*H185,2)</f>
        <v>0</v>
      </c>
      <c r="K185" s="257" t="s">
        <v>216</v>
      </c>
      <c r="L185" s="262"/>
      <c r="M185" s="263" t="s">
        <v>1</v>
      </c>
      <c r="N185" s="264" t="s">
        <v>44</v>
      </c>
      <c r="O185" s="90"/>
      <c r="P185" s="228">
        <f>O185*H185</f>
        <v>0</v>
      </c>
      <c r="Q185" s="228">
        <v>0.0506</v>
      </c>
      <c r="R185" s="228">
        <f>Q185*H185</f>
        <v>0.0506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247</v>
      </c>
      <c r="AT185" s="230" t="s">
        <v>281</v>
      </c>
      <c r="AU185" s="230" t="s">
        <v>89</v>
      </c>
      <c r="AY185" s="16" t="s">
        <v>210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87</v>
      </c>
      <c r="BK185" s="231">
        <f>ROUND(I185*H185,2)</f>
        <v>0</v>
      </c>
      <c r="BL185" s="16" t="s">
        <v>94</v>
      </c>
      <c r="BM185" s="230" t="s">
        <v>800</v>
      </c>
    </row>
    <row r="186" spans="1:65" s="2" customFormat="1" ht="24.15" customHeight="1">
      <c r="A186" s="37"/>
      <c r="B186" s="38"/>
      <c r="C186" s="219" t="s">
        <v>381</v>
      </c>
      <c r="D186" s="219" t="s">
        <v>212</v>
      </c>
      <c r="E186" s="220" t="s">
        <v>801</v>
      </c>
      <c r="F186" s="221" t="s">
        <v>802</v>
      </c>
      <c r="G186" s="222" t="s">
        <v>250</v>
      </c>
      <c r="H186" s="223">
        <v>0.5</v>
      </c>
      <c r="I186" s="224"/>
      <c r="J186" s="225">
        <f>ROUND(I186*H186,2)</f>
        <v>0</v>
      </c>
      <c r="K186" s="221" t="s">
        <v>216</v>
      </c>
      <c r="L186" s="43"/>
      <c r="M186" s="226" t="s">
        <v>1</v>
      </c>
      <c r="N186" s="227" t="s">
        <v>44</v>
      </c>
      <c r="O186" s="90"/>
      <c r="P186" s="228">
        <f>O186*H186</f>
        <v>0</v>
      </c>
      <c r="Q186" s="228">
        <v>2.45329</v>
      </c>
      <c r="R186" s="228">
        <f>Q186*H186</f>
        <v>1.226645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94</v>
      </c>
      <c r="AT186" s="230" t="s">
        <v>212</v>
      </c>
      <c r="AU186" s="230" t="s">
        <v>89</v>
      </c>
      <c r="AY186" s="16" t="s">
        <v>210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87</v>
      </c>
      <c r="BK186" s="231">
        <f>ROUND(I186*H186,2)</f>
        <v>0</v>
      </c>
      <c r="BL186" s="16" t="s">
        <v>94</v>
      </c>
      <c r="BM186" s="230" t="s">
        <v>803</v>
      </c>
    </row>
    <row r="187" spans="1:63" s="12" customFormat="1" ht="22.8" customHeight="1">
      <c r="A187" s="12"/>
      <c r="B187" s="203"/>
      <c r="C187" s="204"/>
      <c r="D187" s="205" t="s">
        <v>78</v>
      </c>
      <c r="E187" s="217" t="s">
        <v>484</v>
      </c>
      <c r="F187" s="217" t="s">
        <v>485</v>
      </c>
      <c r="G187" s="204"/>
      <c r="H187" s="204"/>
      <c r="I187" s="207"/>
      <c r="J187" s="218">
        <f>BK187</f>
        <v>0</v>
      </c>
      <c r="K187" s="204"/>
      <c r="L187" s="209"/>
      <c r="M187" s="210"/>
      <c r="N187" s="211"/>
      <c r="O187" s="211"/>
      <c r="P187" s="212">
        <f>SUM(P188:P203)</f>
        <v>0</v>
      </c>
      <c r="Q187" s="211"/>
      <c r="R187" s="212">
        <f>SUM(R188:R203)</f>
        <v>0</v>
      </c>
      <c r="S187" s="211"/>
      <c r="T187" s="213">
        <f>SUM(T188:T203)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4" t="s">
        <v>87</v>
      </c>
      <c r="AT187" s="215" t="s">
        <v>78</v>
      </c>
      <c r="AU187" s="215" t="s">
        <v>87</v>
      </c>
      <c r="AY187" s="214" t="s">
        <v>210</v>
      </c>
      <c r="BK187" s="216">
        <f>SUM(BK188:BK203)</f>
        <v>0</v>
      </c>
    </row>
    <row r="188" spans="1:65" s="2" customFormat="1" ht="24.15" customHeight="1">
      <c r="A188" s="37"/>
      <c r="B188" s="38"/>
      <c r="C188" s="219" t="s">
        <v>385</v>
      </c>
      <c r="D188" s="219" t="s">
        <v>212</v>
      </c>
      <c r="E188" s="220" t="s">
        <v>804</v>
      </c>
      <c r="F188" s="221" t="s">
        <v>805</v>
      </c>
      <c r="G188" s="222" t="s">
        <v>489</v>
      </c>
      <c r="H188" s="223">
        <v>147.693</v>
      </c>
      <c r="I188" s="224"/>
      <c r="J188" s="225">
        <f>ROUND(I188*H188,2)</f>
        <v>0</v>
      </c>
      <c r="K188" s="221" t="s">
        <v>216</v>
      </c>
      <c r="L188" s="43"/>
      <c r="M188" s="226" t="s">
        <v>1</v>
      </c>
      <c r="N188" s="227" t="s">
        <v>44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94</v>
      </c>
      <c r="AT188" s="230" t="s">
        <v>212</v>
      </c>
      <c r="AU188" s="230" t="s">
        <v>89</v>
      </c>
      <c r="AY188" s="16" t="s">
        <v>210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87</v>
      </c>
      <c r="BK188" s="231">
        <f>ROUND(I188*H188,2)</f>
        <v>0</v>
      </c>
      <c r="BL188" s="16" t="s">
        <v>94</v>
      </c>
      <c r="BM188" s="230" t="s">
        <v>806</v>
      </c>
    </row>
    <row r="189" spans="1:51" s="13" customFormat="1" ht="12">
      <c r="A189" s="13"/>
      <c r="B189" s="232"/>
      <c r="C189" s="233"/>
      <c r="D189" s="234" t="s">
        <v>218</v>
      </c>
      <c r="E189" s="235" t="s">
        <v>157</v>
      </c>
      <c r="F189" s="236" t="s">
        <v>807</v>
      </c>
      <c r="G189" s="233"/>
      <c r="H189" s="237">
        <v>13.169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218</v>
      </c>
      <c r="AU189" s="243" t="s">
        <v>89</v>
      </c>
      <c r="AV189" s="13" t="s">
        <v>89</v>
      </c>
      <c r="AW189" s="13" t="s">
        <v>36</v>
      </c>
      <c r="AX189" s="13" t="s">
        <v>79</v>
      </c>
      <c r="AY189" s="243" t="s">
        <v>210</v>
      </c>
    </row>
    <row r="190" spans="1:51" s="13" customFormat="1" ht="12">
      <c r="A190" s="13"/>
      <c r="B190" s="232"/>
      <c r="C190" s="233"/>
      <c r="D190" s="234" t="s">
        <v>218</v>
      </c>
      <c r="E190" s="235" t="s">
        <v>676</v>
      </c>
      <c r="F190" s="236" t="s">
        <v>677</v>
      </c>
      <c r="G190" s="233"/>
      <c r="H190" s="237">
        <v>134.524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218</v>
      </c>
      <c r="AU190" s="243" t="s">
        <v>89</v>
      </c>
      <c r="AV190" s="13" t="s">
        <v>89</v>
      </c>
      <c r="AW190" s="13" t="s">
        <v>36</v>
      </c>
      <c r="AX190" s="13" t="s">
        <v>79</v>
      </c>
      <c r="AY190" s="243" t="s">
        <v>210</v>
      </c>
    </row>
    <row r="191" spans="1:51" s="14" customFormat="1" ht="12">
      <c r="A191" s="14"/>
      <c r="B191" s="244"/>
      <c r="C191" s="245"/>
      <c r="D191" s="234" t="s">
        <v>218</v>
      </c>
      <c r="E191" s="246" t="s">
        <v>1</v>
      </c>
      <c r="F191" s="247" t="s">
        <v>235</v>
      </c>
      <c r="G191" s="245"/>
      <c r="H191" s="248">
        <v>147.693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218</v>
      </c>
      <c r="AU191" s="254" t="s">
        <v>89</v>
      </c>
      <c r="AV191" s="14" t="s">
        <v>94</v>
      </c>
      <c r="AW191" s="14" t="s">
        <v>36</v>
      </c>
      <c r="AX191" s="14" t="s">
        <v>87</v>
      </c>
      <c r="AY191" s="254" t="s">
        <v>210</v>
      </c>
    </row>
    <row r="192" spans="1:65" s="2" customFormat="1" ht="24.15" customHeight="1">
      <c r="A192" s="37"/>
      <c r="B192" s="38"/>
      <c r="C192" s="219" t="s">
        <v>389</v>
      </c>
      <c r="D192" s="219" t="s">
        <v>212</v>
      </c>
      <c r="E192" s="220" t="s">
        <v>808</v>
      </c>
      <c r="F192" s="221" t="s">
        <v>809</v>
      </c>
      <c r="G192" s="222" t="s">
        <v>489</v>
      </c>
      <c r="H192" s="223">
        <v>400.738</v>
      </c>
      <c r="I192" s="224"/>
      <c r="J192" s="225">
        <f>ROUND(I192*H192,2)</f>
        <v>0</v>
      </c>
      <c r="K192" s="221" t="s">
        <v>216</v>
      </c>
      <c r="L192" s="43"/>
      <c r="M192" s="226" t="s">
        <v>1</v>
      </c>
      <c r="N192" s="227" t="s">
        <v>44</v>
      </c>
      <c r="O192" s="90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94</v>
      </c>
      <c r="AT192" s="230" t="s">
        <v>212</v>
      </c>
      <c r="AU192" s="230" t="s">
        <v>89</v>
      </c>
      <c r="AY192" s="16" t="s">
        <v>210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87</v>
      </c>
      <c r="BK192" s="231">
        <f>ROUND(I192*H192,2)</f>
        <v>0</v>
      </c>
      <c r="BL192" s="16" t="s">
        <v>94</v>
      </c>
      <c r="BM192" s="230" t="s">
        <v>810</v>
      </c>
    </row>
    <row r="193" spans="1:51" s="13" customFormat="1" ht="12">
      <c r="A193" s="13"/>
      <c r="B193" s="232"/>
      <c r="C193" s="233"/>
      <c r="D193" s="234" t="s">
        <v>218</v>
      </c>
      <c r="E193" s="235" t="s">
        <v>1</v>
      </c>
      <c r="F193" s="236" t="s">
        <v>811</v>
      </c>
      <c r="G193" s="233"/>
      <c r="H193" s="237">
        <v>131.69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218</v>
      </c>
      <c r="AU193" s="243" t="s">
        <v>89</v>
      </c>
      <c r="AV193" s="13" t="s">
        <v>89</v>
      </c>
      <c r="AW193" s="13" t="s">
        <v>36</v>
      </c>
      <c r="AX193" s="13" t="s">
        <v>79</v>
      </c>
      <c r="AY193" s="243" t="s">
        <v>210</v>
      </c>
    </row>
    <row r="194" spans="1:51" s="13" customFormat="1" ht="12">
      <c r="A194" s="13"/>
      <c r="B194" s="232"/>
      <c r="C194" s="233"/>
      <c r="D194" s="234" t="s">
        <v>218</v>
      </c>
      <c r="E194" s="235" t="s">
        <v>1</v>
      </c>
      <c r="F194" s="236" t="s">
        <v>812</v>
      </c>
      <c r="G194" s="233"/>
      <c r="H194" s="237">
        <v>269.048</v>
      </c>
      <c r="I194" s="238"/>
      <c r="J194" s="233"/>
      <c r="K194" s="233"/>
      <c r="L194" s="239"/>
      <c r="M194" s="240"/>
      <c r="N194" s="241"/>
      <c r="O194" s="241"/>
      <c r="P194" s="241"/>
      <c r="Q194" s="241"/>
      <c r="R194" s="241"/>
      <c r="S194" s="241"/>
      <c r="T194" s="24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3" t="s">
        <v>218</v>
      </c>
      <c r="AU194" s="243" t="s">
        <v>89</v>
      </c>
      <c r="AV194" s="13" t="s">
        <v>89</v>
      </c>
      <c r="AW194" s="13" t="s">
        <v>36</v>
      </c>
      <c r="AX194" s="13" t="s">
        <v>79</v>
      </c>
      <c r="AY194" s="243" t="s">
        <v>210</v>
      </c>
    </row>
    <row r="195" spans="1:51" s="14" customFormat="1" ht="12">
      <c r="A195" s="14"/>
      <c r="B195" s="244"/>
      <c r="C195" s="245"/>
      <c r="D195" s="234" t="s">
        <v>218</v>
      </c>
      <c r="E195" s="246" t="s">
        <v>1</v>
      </c>
      <c r="F195" s="247" t="s">
        <v>235</v>
      </c>
      <c r="G195" s="245"/>
      <c r="H195" s="248">
        <v>400.738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218</v>
      </c>
      <c r="AU195" s="254" t="s">
        <v>89</v>
      </c>
      <c r="AV195" s="14" t="s">
        <v>94</v>
      </c>
      <c r="AW195" s="14" t="s">
        <v>36</v>
      </c>
      <c r="AX195" s="14" t="s">
        <v>87</v>
      </c>
      <c r="AY195" s="254" t="s">
        <v>210</v>
      </c>
    </row>
    <row r="196" spans="1:65" s="2" customFormat="1" ht="24.15" customHeight="1">
      <c r="A196" s="37"/>
      <c r="B196" s="38"/>
      <c r="C196" s="219" t="s">
        <v>397</v>
      </c>
      <c r="D196" s="219" t="s">
        <v>212</v>
      </c>
      <c r="E196" s="220" t="s">
        <v>813</v>
      </c>
      <c r="F196" s="221" t="s">
        <v>814</v>
      </c>
      <c r="G196" s="222" t="s">
        <v>489</v>
      </c>
      <c r="H196" s="223">
        <v>7.752</v>
      </c>
      <c r="I196" s="224"/>
      <c r="J196" s="225">
        <f>ROUND(I196*H196,2)</f>
        <v>0</v>
      </c>
      <c r="K196" s="221" t="s">
        <v>216</v>
      </c>
      <c r="L196" s="43"/>
      <c r="M196" s="226" t="s">
        <v>1</v>
      </c>
      <c r="N196" s="227" t="s">
        <v>44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94</v>
      </c>
      <c r="AT196" s="230" t="s">
        <v>212</v>
      </c>
      <c r="AU196" s="230" t="s">
        <v>89</v>
      </c>
      <c r="AY196" s="16" t="s">
        <v>210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87</v>
      </c>
      <c r="BK196" s="231">
        <f>ROUND(I196*H196,2)</f>
        <v>0</v>
      </c>
      <c r="BL196" s="16" t="s">
        <v>94</v>
      </c>
      <c r="BM196" s="230" t="s">
        <v>815</v>
      </c>
    </row>
    <row r="197" spans="1:51" s="13" customFormat="1" ht="12">
      <c r="A197" s="13"/>
      <c r="B197" s="232"/>
      <c r="C197" s="233"/>
      <c r="D197" s="234" t="s">
        <v>218</v>
      </c>
      <c r="E197" s="235" t="s">
        <v>155</v>
      </c>
      <c r="F197" s="236" t="s">
        <v>816</v>
      </c>
      <c r="G197" s="233"/>
      <c r="H197" s="237">
        <v>3.52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218</v>
      </c>
      <c r="AU197" s="243" t="s">
        <v>89</v>
      </c>
      <c r="AV197" s="13" t="s">
        <v>89</v>
      </c>
      <c r="AW197" s="13" t="s">
        <v>36</v>
      </c>
      <c r="AX197" s="13" t="s">
        <v>79</v>
      </c>
      <c r="AY197" s="243" t="s">
        <v>210</v>
      </c>
    </row>
    <row r="198" spans="1:51" s="13" customFormat="1" ht="12">
      <c r="A198" s="13"/>
      <c r="B198" s="232"/>
      <c r="C198" s="233"/>
      <c r="D198" s="234" t="s">
        <v>218</v>
      </c>
      <c r="E198" s="235" t="s">
        <v>159</v>
      </c>
      <c r="F198" s="236" t="s">
        <v>817</v>
      </c>
      <c r="G198" s="233"/>
      <c r="H198" s="237">
        <v>4.232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218</v>
      </c>
      <c r="AU198" s="243" t="s">
        <v>89</v>
      </c>
      <c r="AV198" s="13" t="s">
        <v>89</v>
      </c>
      <c r="AW198" s="13" t="s">
        <v>36</v>
      </c>
      <c r="AX198" s="13" t="s">
        <v>79</v>
      </c>
      <c r="AY198" s="243" t="s">
        <v>210</v>
      </c>
    </row>
    <row r="199" spans="1:51" s="14" customFormat="1" ht="12">
      <c r="A199" s="14"/>
      <c r="B199" s="244"/>
      <c r="C199" s="245"/>
      <c r="D199" s="234" t="s">
        <v>218</v>
      </c>
      <c r="E199" s="246" t="s">
        <v>690</v>
      </c>
      <c r="F199" s="247" t="s">
        <v>235</v>
      </c>
      <c r="G199" s="245"/>
      <c r="H199" s="248">
        <v>7.752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218</v>
      </c>
      <c r="AU199" s="254" t="s">
        <v>89</v>
      </c>
      <c r="AV199" s="14" t="s">
        <v>94</v>
      </c>
      <c r="AW199" s="14" t="s">
        <v>36</v>
      </c>
      <c r="AX199" s="14" t="s">
        <v>87</v>
      </c>
      <c r="AY199" s="254" t="s">
        <v>210</v>
      </c>
    </row>
    <row r="200" spans="1:65" s="2" customFormat="1" ht="24.15" customHeight="1">
      <c r="A200" s="37"/>
      <c r="B200" s="38"/>
      <c r="C200" s="219" t="s">
        <v>403</v>
      </c>
      <c r="D200" s="219" t="s">
        <v>212</v>
      </c>
      <c r="E200" s="220" t="s">
        <v>818</v>
      </c>
      <c r="F200" s="221" t="s">
        <v>819</v>
      </c>
      <c r="G200" s="222" t="s">
        <v>489</v>
      </c>
      <c r="H200" s="223">
        <v>77.52</v>
      </c>
      <c r="I200" s="224"/>
      <c r="J200" s="225">
        <f>ROUND(I200*H200,2)</f>
        <v>0</v>
      </c>
      <c r="K200" s="221" t="s">
        <v>216</v>
      </c>
      <c r="L200" s="43"/>
      <c r="M200" s="226" t="s">
        <v>1</v>
      </c>
      <c r="N200" s="227" t="s">
        <v>44</v>
      </c>
      <c r="O200" s="90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94</v>
      </c>
      <c r="AT200" s="230" t="s">
        <v>212</v>
      </c>
      <c r="AU200" s="230" t="s">
        <v>89</v>
      </c>
      <c r="AY200" s="16" t="s">
        <v>210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87</v>
      </c>
      <c r="BK200" s="231">
        <f>ROUND(I200*H200,2)</f>
        <v>0</v>
      </c>
      <c r="BL200" s="16" t="s">
        <v>94</v>
      </c>
      <c r="BM200" s="230" t="s">
        <v>820</v>
      </c>
    </row>
    <row r="201" spans="1:51" s="13" customFormat="1" ht="12">
      <c r="A201" s="13"/>
      <c r="B201" s="232"/>
      <c r="C201" s="233"/>
      <c r="D201" s="234" t="s">
        <v>218</v>
      </c>
      <c r="E201" s="235" t="s">
        <v>1</v>
      </c>
      <c r="F201" s="236" t="s">
        <v>821</v>
      </c>
      <c r="G201" s="233"/>
      <c r="H201" s="237">
        <v>77.52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218</v>
      </c>
      <c r="AU201" s="243" t="s">
        <v>89</v>
      </c>
      <c r="AV201" s="13" t="s">
        <v>89</v>
      </c>
      <c r="AW201" s="13" t="s">
        <v>36</v>
      </c>
      <c r="AX201" s="13" t="s">
        <v>87</v>
      </c>
      <c r="AY201" s="243" t="s">
        <v>210</v>
      </c>
    </row>
    <row r="202" spans="1:65" s="2" customFormat="1" ht="24.15" customHeight="1">
      <c r="A202" s="37"/>
      <c r="B202" s="38"/>
      <c r="C202" s="219" t="s">
        <v>411</v>
      </c>
      <c r="D202" s="219" t="s">
        <v>212</v>
      </c>
      <c r="E202" s="220" t="s">
        <v>822</v>
      </c>
      <c r="F202" s="221" t="s">
        <v>823</v>
      </c>
      <c r="G202" s="222" t="s">
        <v>489</v>
      </c>
      <c r="H202" s="223">
        <v>20.921</v>
      </c>
      <c r="I202" s="224"/>
      <c r="J202" s="225">
        <f>ROUND(I202*H202,2)</f>
        <v>0</v>
      </c>
      <c r="K202" s="221" t="s">
        <v>216</v>
      </c>
      <c r="L202" s="43"/>
      <c r="M202" s="226" t="s">
        <v>1</v>
      </c>
      <c r="N202" s="227" t="s">
        <v>44</v>
      </c>
      <c r="O202" s="90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94</v>
      </c>
      <c r="AT202" s="230" t="s">
        <v>212</v>
      </c>
      <c r="AU202" s="230" t="s">
        <v>89</v>
      </c>
      <c r="AY202" s="16" t="s">
        <v>210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87</v>
      </c>
      <c r="BK202" s="231">
        <f>ROUND(I202*H202,2)</f>
        <v>0</v>
      </c>
      <c r="BL202" s="16" t="s">
        <v>94</v>
      </c>
      <c r="BM202" s="230" t="s">
        <v>824</v>
      </c>
    </row>
    <row r="203" spans="1:51" s="13" customFormat="1" ht="12">
      <c r="A203" s="13"/>
      <c r="B203" s="232"/>
      <c r="C203" s="233"/>
      <c r="D203" s="234" t="s">
        <v>218</v>
      </c>
      <c r="E203" s="235" t="s">
        <v>1</v>
      </c>
      <c r="F203" s="236" t="s">
        <v>825</v>
      </c>
      <c r="G203" s="233"/>
      <c r="H203" s="237">
        <v>20.921</v>
      </c>
      <c r="I203" s="238"/>
      <c r="J203" s="233"/>
      <c r="K203" s="233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218</v>
      </c>
      <c r="AU203" s="243" t="s">
        <v>89</v>
      </c>
      <c r="AV203" s="13" t="s">
        <v>89</v>
      </c>
      <c r="AW203" s="13" t="s">
        <v>36</v>
      </c>
      <c r="AX203" s="13" t="s">
        <v>87</v>
      </c>
      <c r="AY203" s="243" t="s">
        <v>210</v>
      </c>
    </row>
    <row r="204" spans="1:63" s="12" customFormat="1" ht="22.8" customHeight="1">
      <c r="A204" s="12"/>
      <c r="B204" s="203"/>
      <c r="C204" s="204"/>
      <c r="D204" s="205" t="s">
        <v>78</v>
      </c>
      <c r="E204" s="217" t="s">
        <v>510</v>
      </c>
      <c r="F204" s="217" t="s">
        <v>511</v>
      </c>
      <c r="G204" s="204"/>
      <c r="H204" s="204"/>
      <c r="I204" s="207"/>
      <c r="J204" s="218">
        <f>BK204</f>
        <v>0</v>
      </c>
      <c r="K204" s="204"/>
      <c r="L204" s="209"/>
      <c r="M204" s="210"/>
      <c r="N204" s="211"/>
      <c r="O204" s="211"/>
      <c r="P204" s="212">
        <f>P205</f>
        <v>0</v>
      </c>
      <c r="Q204" s="211"/>
      <c r="R204" s="212">
        <f>R205</f>
        <v>0</v>
      </c>
      <c r="S204" s="211"/>
      <c r="T204" s="213">
        <f>T205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4" t="s">
        <v>87</v>
      </c>
      <c r="AT204" s="215" t="s">
        <v>78</v>
      </c>
      <c r="AU204" s="215" t="s">
        <v>87</v>
      </c>
      <c r="AY204" s="214" t="s">
        <v>210</v>
      </c>
      <c r="BK204" s="216">
        <f>BK205</f>
        <v>0</v>
      </c>
    </row>
    <row r="205" spans="1:65" s="2" customFormat="1" ht="24.15" customHeight="1">
      <c r="A205" s="37"/>
      <c r="B205" s="38"/>
      <c r="C205" s="219" t="s">
        <v>418</v>
      </c>
      <c r="D205" s="219" t="s">
        <v>212</v>
      </c>
      <c r="E205" s="220" t="s">
        <v>513</v>
      </c>
      <c r="F205" s="221" t="s">
        <v>514</v>
      </c>
      <c r="G205" s="222" t="s">
        <v>489</v>
      </c>
      <c r="H205" s="223">
        <v>20.669</v>
      </c>
      <c r="I205" s="224"/>
      <c r="J205" s="225">
        <f>ROUND(I205*H205,2)</f>
        <v>0</v>
      </c>
      <c r="K205" s="221" t="s">
        <v>216</v>
      </c>
      <c r="L205" s="43"/>
      <c r="M205" s="226" t="s">
        <v>1</v>
      </c>
      <c r="N205" s="227" t="s">
        <v>44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94</v>
      </c>
      <c r="AT205" s="230" t="s">
        <v>212</v>
      </c>
      <c r="AU205" s="230" t="s">
        <v>89</v>
      </c>
      <c r="AY205" s="16" t="s">
        <v>210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87</v>
      </c>
      <c r="BK205" s="231">
        <f>ROUND(I205*H205,2)</f>
        <v>0</v>
      </c>
      <c r="BL205" s="16" t="s">
        <v>94</v>
      </c>
      <c r="BM205" s="230" t="s">
        <v>826</v>
      </c>
    </row>
    <row r="206" spans="1:63" s="12" customFormat="1" ht="25.9" customHeight="1">
      <c r="A206" s="12"/>
      <c r="B206" s="203"/>
      <c r="C206" s="204"/>
      <c r="D206" s="205" t="s">
        <v>78</v>
      </c>
      <c r="E206" s="206" t="s">
        <v>664</v>
      </c>
      <c r="F206" s="206" t="s">
        <v>665</v>
      </c>
      <c r="G206" s="204"/>
      <c r="H206" s="204"/>
      <c r="I206" s="207"/>
      <c r="J206" s="208">
        <f>BK206</f>
        <v>0</v>
      </c>
      <c r="K206" s="204"/>
      <c r="L206" s="209"/>
      <c r="M206" s="210"/>
      <c r="N206" s="211"/>
      <c r="O206" s="211"/>
      <c r="P206" s="212">
        <f>P207</f>
        <v>0</v>
      </c>
      <c r="Q206" s="211"/>
      <c r="R206" s="212">
        <f>R207</f>
        <v>0</v>
      </c>
      <c r="S206" s="211"/>
      <c r="T206" s="213">
        <f>T207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131</v>
      </c>
      <c r="AT206" s="215" t="s">
        <v>78</v>
      </c>
      <c r="AU206" s="215" t="s">
        <v>79</v>
      </c>
      <c r="AY206" s="214" t="s">
        <v>210</v>
      </c>
      <c r="BK206" s="216">
        <f>BK207</f>
        <v>0</v>
      </c>
    </row>
    <row r="207" spans="1:63" s="12" customFormat="1" ht="22.8" customHeight="1">
      <c r="A207" s="12"/>
      <c r="B207" s="203"/>
      <c r="C207" s="204"/>
      <c r="D207" s="205" t="s">
        <v>78</v>
      </c>
      <c r="E207" s="217" t="s">
        <v>666</v>
      </c>
      <c r="F207" s="217" t="s">
        <v>667</v>
      </c>
      <c r="G207" s="204"/>
      <c r="H207" s="204"/>
      <c r="I207" s="207"/>
      <c r="J207" s="218">
        <f>BK207</f>
        <v>0</v>
      </c>
      <c r="K207" s="204"/>
      <c r="L207" s="209"/>
      <c r="M207" s="210"/>
      <c r="N207" s="211"/>
      <c r="O207" s="211"/>
      <c r="P207" s="212">
        <f>P208</f>
        <v>0</v>
      </c>
      <c r="Q207" s="211"/>
      <c r="R207" s="212">
        <f>R208</f>
        <v>0</v>
      </c>
      <c r="S207" s="211"/>
      <c r="T207" s="213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4" t="s">
        <v>131</v>
      </c>
      <c r="AT207" s="215" t="s">
        <v>78</v>
      </c>
      <c r="AU207" s="215" t="s">
        <v>87</v>
      </c>
      <c r="AY207" s="214" t="s">
        <v>210</v>
      </c>
      <c r="BK207" s="216">
        <f>BK208</f>
        <v>0</v>
      </c>
    </row>
    <row r="208" spans="1:65" s="2" customFormat="1" ht="24.15" customHeight="1">
      <c r="A208" s="37"/>
      <c r="B208" s="38"/>
      <c r="C208" s="219" t="s">
        <v>423</v>
      </c>
      <c r="D208" s="219" t="s">
        <v>212</v>
      </c>
      <c r="E208" s="220" t="s">
        <v>669</v>
      </c>
      <c r="F208" s="221" t="s">
        <v>670</v>
      </c>
      <c r="G208" s="222" t="s">
        <v>827</v>
      </c>
      <c r="H208" s="223">
        <v>1</v>
      </c>
      <c r="I208" s="224"/>
      <c r="J208" s="225">
        <f>ROUND(I208*H208,2)</f>
        <v>0</v>
      </c>
      <c r="K208" s="221" t="s">
        <v>414</v>
      </c>
      <c r="L208" s="43"/>
      <c r="M208" s="265" t="s">
        <v>1</v>
      </c>
      <c r="N208" s="266" t="s">
        <v>44</v>
      </c>
      <c r="O208" s="267"/>
      <c r="P208" s="268">
        <f>O208*H208</f>
        <v>0</v>
      </c>
      <c r="Q208" s="268">
        <v>0</v>
      </c>
      <c r="R208" s="268">
        <f>Q208*H208</f>
        <v>0</v>
      </c>
      <c r="S208" s="268">
        <v>0</v>
      </c>
      <c r="T208" s="26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672</v>
      </c>
      <c r="AT208" s="230" t="s">
        <v>212</v>
      </c>
      <c r="AU208" s="230" t="s">
        <v>89</v>
      </c>
      <c r="AY208" s="16" t="s">
        <v>210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87</v>
      </c>
      <c r="BK208" s="231">
        <f>ROUND(I208*H208,2)</f>
        <v>0</v>
      </c>
      <c r="BL208" s="16" t="s">
        <v>672</v>
      </c>
      <c r="BM208" s="230" t="s">
        <v>828</v>
      </c>
    </row>
    <row r="209" spans="1:31" s="2" customFormat="1" ht="6.95" customHeight="1">
      <c r="A209" s="37"/>
      <c r="B209" s="65"/>
      <c r="C209" s="66"/>
      <c r="D209" s="66"/>
      <c r="E209" s="66"/>
      <c r="F209" s="66"/>
      <c r="G209" s="66"/>
      <c r="H209" s="66"/>
      <c r="I209" s="66"/>
      <c r="J209" s="66"/>
      <c r="K209" s="66"/>
      <c r="L209" s="43"/>
      <c r="M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</row>
  </sheetData>
  <sheetProtection password="CC35" sheet="1" objects="1" scenarios="1" formatColumns="0" formatRows="0" autoFilter="0"/>
  <autoFilter ref="C124:K208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19"/>
    </row>
    <row r="4" spans="2:8" s="1" customFormat="1" ht="24.95" customHeight="1">
      <c r="B4" s="19"/>
      <c r="C4" s="138" t="s">
        <v>829</v>
      </c>
      <c r="H4" s="19"/>
    </row>
    <row r="5" spans="2:8" s="1" customFormat="1" ht="12" customHeight="1">
      <c r="B5" s="19"/>
      <c r="C5" s="270" t="s">
        <v>13</v>
      </c>
      <c r="D5" s="147" t="s">
        <v>14</v>
      </c>
      <c r="E5" s="1"/>
      <c r="F5" s="1"/>
      <c r="H5" s="19"/>
    </row>
    <row r="6" spans="2:8" s="1" customFormat="1" ht="36.95" customHeight="1">
      <c r="B6" s="19"/>
      <c r="C6" s="271" t="s">
        <v>16</v>
      </c>
      <c r="D6" s="272" t="s">
        <v>17</v>
      </c>
      <c r="E6" s="1"/>
      <c r="F6" s="1"/>
      <c r="H6" s="19"/>
    </row>
    <row r="7" spans="2:8" s="1" customFormat="1" ht="16.5" customHeight="1">
      <c r="B7" s="19"/>
      <c r="C7" s="140" t="s">
        <v>22</v>
      </c>
      <c r="D7" s="144" t="str">
        <f>'Rekapitulace stavby'!AN8</f>
        <v>12. 11. 2021</v>
      </c>
      <c r="H7" s="19"/>
    </row>
    <row r="8" spans="1:8" s="2" customFormat="1" ht="10.8" customHeight="1">
      <c r="A8" s="37"/>
      <c r="B8" s="43"/>
      <c r="C8" s="37"/>
      <c r="D8" s="37"/>
      <c r="E8" s="37"/>
      <c r="F8" s="37"/>
      <c r="G8" s="37"/>
      <c r="H8" s="43"/>
    </row>
    <row r="9" spans="1:8" s="11" customFormat="1" ht="29.25" customHeight="1">
      <c r="A9" s="192"/>
      <c r="B9" s="273"/>
      <c r="C9" s="274" t="s">
        <v>60</v>
      </c>
      <c r="D9" s="275" t="s">
        <v>61</v>
      </c>
      <c r="E9" s="275" t="s">
        <v>197</v>
      </c>
      <c r="F9" s="276" t="s">
        <v>830</v>
      </c>
      <c r="G9" s="192"/>
      <c r="H9" s="273"/>
    </row>
    <row r="10" spans="1:8" s="2" customFormat="1" ht="26.4" customHeight="1">
      <c r="A10" s="37"/>
      <c r="B10" s="43"/>
      <c r="C10" s="277" t="s">
        <v>831</v>
      </c>
      <c r="D10" s="277" t="s">
        <v>85</v>
      </c>
      <c r="E10" s="37"/>
      <c r="F10" s="37"/>
      <c r="G10" s="37"/>
      <c r="H10" s="43"/>
    </row>
    <row r="11" spans="1:8" s="2" customFormat="1" ht="16.8" customHeight="1">
      <c r="A11" s="37"/>
      <c r="B11" s="43"/>
      <c r="C11" s="278" t="s">
        <v>93</v>
      </c>
      <c r="D11" s="279" t="s">
        <v>1</v>
      </c>
      <c r="E11" s="280" t="s">
        <v>1</v>
      </c>
      <c r="F11" s="281">
        <v>4</v>
      </c>
      <c r="G11" s="37"/>
      <c r="H11" s="43"/>
    </row>
    <row r="12" spans="1:8" s="2" customFormat="1" ht="16.8" customHeight="1">
      <c r="A12" s="37"/>
      <c r="B12" s="43"/>
      <c r="C12" s="282" t="s">
        <v>93</v>
      </c>
      <c r="D12" s="282" t="s">
        <v>94</v>
      </c>
      <c r="E12" s="16" t="s">
        <v>1</v>
      </c>
      <c r="F12" s="283">
        <v>4</v>
      </c>
      <c r="G12" s="37"/>
      <c r="H12" s="43"/>
    </row>
    <row r="13" spans="1:8" s="2" customFormat="1" ht="16.8" customHeight="1">
      <c r="A13" s="37"/>
      <c r="B13" s="43"/>
      <c r="C13" s="284" t="s">
        <v>832</v>
      </c>
      <c r="D13" s="37"/>
      <c r="E13" s="37"/>
      <c r="F13" s="37"/>
      <c r="G13" s="37"/>
      <c r="H13" s="43"/>
    </row>
    <row r="14" spans="1:8" s="2" customFormat="1" ht="16.8" customHeight="1">
      <c r="A14" s="37"/>
      <c r="B14" s="43"/>
      <c r="C14" s="282" t="s">
        <v>365</v>
      </c>
      <c r="D14" s="282" t="s">
        <v>366</v>
      </c>
      <c r="E14" s="16" t="s">
        <v>362</v>
      </c>
      <c r="F14" s="283">
        <v>32</v>
      </c>
      <c r="G14" s="37"/>
      <c r="H14" s="43"/>
    </row>
    <row r="15" spans="1:8" s="2" customFormat="1" ht="16.8" customHeight="1">
      <c r="A15" s="37"/>
      <c r="B15" s="43"/>
      <c r="C15" s="282" t="s">
        <v>368</v>
      </c>
      <c r="D15" s="282" t="s">
        <v>369</v>
      </c>
      <c r="E15" s="16" t="s">
        <v>362</v>
      </c>
      <c r="F15" s="283">
        <v>646</v>
      </c>
      <c r="G15" s="37"/>
      <c r="H15" s="43"/>
    </row>
    <row r="16" spans="1:8" s="2" customFormat="1" ht="16.8" customHeight="1">
      <c r="A16" s="37"/>
      <c r="B16" s="43"/>
      <c r="C16" s="278" t="s">
        <v>95</v>
      </c>
      <c r="D16" s="279" t="s">
        <v>1</v>
      </c>
      <c r="E16" s="280" t="s">
        <v>1</v>
      </c>
      <c r="F16" s="281">
        <v>6</v>
      </c>
      <c r="G16" s="37"/>
      <c r="H16" s="43"/>
    </row>
    <row r="17" spans="1:8" s="2" customFormat="1" ht="16.8" customHeight="1">
      <c r="A17" s="37"/>
      <c r="B17" s="43"/>
      <c r="C17" s="282" t="s">
        <v>95</v>
      </c>
      <c r="D17" s="282" t="s">
        <v>96</v>
      </c>
      <c r="E17" s="16" t="s">
        <v>1</v>
      </c>
      <c r="F17" s="283">
        <v>6</v>
      </c>
      <c r="G17" s="37"/>
      <c r="H17" s="43"/>
    </row>
    <row r="18" spans="1:8" s="2" customFormat="1" ht="16.8" customHeight="1">
      <c r="A18" s="37"/>
      <c r="B18" s="43"/>
      <c r="C18" s="284" t="s">
        <v>832</v>
      </c>
      <c r="D18" s="37"/>
      <c r="E18" s="37"/>
      <c r="F18" s="37"/>
      <c r="G18" s="37"/>
      <c r="H18" s="43"/>
    </row>
    <row r="19" spans="1:8" s="2" customFormat="1" ht="16.8" customHeight="1">
      <c r="A19" s="37"/>
      <c r="B19" s="43"/>
      <c r="C19" s="282" t="s">
        <v>365</v>
      </c>
      <c r="D19" s="282" t="s">
        <v>366</v>
      </c>
      <c r="E19" s="16" t="s">
        <v>362</v>
      </c>
      <c r="F19" s="283">
        <v>32</v>
      </c>
      <c r="G19" s="37"/>
      <c r="H19" s="43"/>
    </row>
    <row r="20" spans="1:8" s="2" customFormat="1" ht="16.8" customHeight="1">
      <c r="A20" s="37"/>
      <c r="B20" s="43"/>
      <c r="C20" s="282" t="s">
        <v>368</v>
      </c>
      <c r="D20" s="282" t="s">
        <v>369</v>
      </c>
      <c r="E20" s="16" t="s">
        <v>362</v>
      </c>
      <c r="F20" s="283">
        <v>646</v>
      </c>
      <c r="G20" s="37"/>
      <c r="H20" s="43"/>
    </row>
    <row r="21" spans="1:8" s="2" customFormat="1" ht="16.8" customHeight="1">
      <c r="A21" s="37"/>
      <c r="B21" s="43"/>
      <c r="C21" s="278" t="s">
        <v>98</v>
      </c>
      <c r="D21" s="279" t="s">
        <v>1</v>
      </c>
      <c r="E21" s="280" t="s">
        <v>1</v>
      </c>
      <c r="F21" s="281">
        <v>0.36</v>
      </c>
      <c r="G21" s="37"/>
      <c r="H21" s="43"/>
    </row>
    <row r="22" spans="1:8" s="2" customFormat="1" ht="16.8" customHeight="1">
      <c r="A22" s="37"/>
      <c r="B22" s="43"/>
      <c r="C22" s="282" t="s">
        <v>98</v>
      </c>
      <c r="D22" s="282" t="s">
        <v>475</v>
      </c>
      <c r="E22" s="16" t="s">
        <v>1</v>
      </c>
      <c r="F22" s="283">
        <v>0.36</v>
      </c>
      <c r="G22" s="37"/>
      <c r="H22" s="43"/>
    </row>
    <row r="23" spans="1:8" s="2" customFormat="1" ht="16.8" customHeight="1">
      <c r="A23" s="37"/>
      <c r="B23" s="43"/>
      <c r="C23" s="284" t="s">
        <v>832</v>
      </c>
      <c r="D23" s="37"/>
      <c r="E23" s="37"/>
      <c r="F23" s="37"/>
      <c r="G23" s="37"/>
      <c r="H23" s="43"/>
    </row>
    <row r="24" spans="1:8" s="2" customFormat="1" ht="16.8" customHeight="1">
      <c r="A24" s="37"/>
      <c r="B24" s="43"/>
      <c r="C24" s="282" t="s">
        <v>472</v>
      </c>
      <c r="D24" s="282" t="s">
        <v>473</v>
      </c>
      <c r="E24" s="16" t="s">
        <v>250</v>
      </c>
      <c r="F24" s="283">
        <v>0.36</v>
      </c>
      <c r="G24" s="37"/>
      <c r="H24" s="43"/>
    </row>
    <row r="25" spans="1:8" s="2" customFormat="1" ht="16.8" customHeight="1">
      <c r="A25" s="37"/>
      <c r="B25" s="43"/>
      <c r="C25" s="282" t="s">
        <v>611</v>
      </c>
      <c r="D25" s="282" t="s">
        <v>612</v>
      </c>
      <c r="E25" s="16" t="s">
        <v>250</v>
      </c>
      <c r="F25" s="283">
        <v>0.36</v>
      </c>
      <c r="G25" s="37"/>
      <c r="H25" s="43"/>
    </row>
    <row r="26" spans="1:8" s="2" customFormat="1" ht="16.8" customHeight="1">
      <c r="A26" s="37"/>
      <c r="B26" s="43"/>
      <c r="C26" s="278" t="s">
        <v>100</v>
      </c>
      <c r="D26" s="279" t="s">
        <v>1</v>
      </c>
      <c r="E26" s="280" t="s">
        <v>1</v>
      </c>
      <c r="F26" s="281">
        <v>1</v>
      </c>
      <c r="G26" s="37"/>
      <c r="H26" s="43"/>
    </row>
    <row r="27" spans="1:8" s="2" customFormat="1" ht="16.8" customHeight="1">
      <c r="A27" s="37"/>
      <c r="B27" s="43"/>
      <c r="C27" s="282" t="s">
        <v>100</v>
      </c>
      <c r="D27" s="282" t="s">
        <v>87</v>
      </c>
      <c r="E27" s="16" t="s">
        <v>1</v>
      </c>
      <c r="F27" s="283">
        <v>1</v>
      </c>
      <c r="G27" s="37"/>
      <c r="H27" s="43"/>
    </row>
    <row r="28" spans="1:8" s="2" customFormat="1" ht="16.8" customHeight="1">
      <c r="A28" s="37"/>
      <c r="B28" s="43"/>
      <c r="C28" s="284" t="s">
        <v>832</v>
      </c>
      <c r="D28" s="37"/>
      <c r="E28" s="37"/>
      <c r="F28" s="37"/>
      <c r="G28" s="37"/>
      <c r="H28" s="43"/>
    </row>
    <row r="29" spans="1:8" s="2" customFormat="1" ht="16.8" customHeight="1">
      <c r="A29" s="37"/>
      <c r="B29" s="43"/>
      <c r="C29" s="282" t="s">
        <v>365</v>
      </c>
      <c r="D29" s="282" t="s">
        <v>366</v>
      </c>
      <c r="E29" s="16" t="s">
        <v>362</v>
      </c>
      <c r="F29" s="283">
        <v>32</v>
      </c>
      <c r="G29" s="37"/>
      <c r="H29" s="43"/>
    </row>
    <row r="30" spans="1:8" s="2" customFormat="1" ht="16.8" customHeight="1">
      <c r="A30" s="37"/>
      <c r="B30" s="43"/>
      <c r="C30" s="282" t="s">
        <v>368</v>
      </c>
      <c r="D30" s="282" t="s">
        <v>369</v>
      </c>
      <c r="E30" s="16" t="s">
        <v>362</v>
      </c>
      <c r="F30" s="283">
        <v>646</v>
      </c>
      <c r="G30" s="37"/>
      <c r="H30" s="43"/>
    </row>
    <row r="31" spans="1:8" s="2" customFormat="1" ht="16.8" customHeight="1">
      <c r="A31" s="37"/>
      <c r="B31" s="43"/>
      <c r="C31" s="278" t="s">
        <v>101</v>
      </c>
      <c r="D31" s="279" t="s">
        <v>1</v>
      </c>
      <c r="E31" s="280" t="s">
        <v>1</v>
      </c>
      <c r="F31" s="281">
        <v>4</v>
      </c>
      <c r="G31" s="37"/>
      <c r="H31" s="43"/>
    </row>
    <row r="32" spans="1:8" s="2" customFormat="1" ht="16.8" customHeight="1">
      <c r="A32" s="37"/>
      <c r="B32" s="43"/>
      <c r="C32" s="282" t="s">
        <v>101</v>
      </c>
      <c r="D32" s="282" t="s">
        <v>94</v>
      </c>
      <c r="E32" s="16" t="s">
        <v>1</v>
      </c>
      <c r="F32" s="283">
        <v>4</v>
      </c>
      <c r="G32" s="37"/>
      <c r="H32" s="43"/>
    </row>
    <row r="33" spans="1:8" s="2" customFormat="1" ht="16.8" customHeight="1">
      <c r="A33" s="37"/>
      <c r="B33" s="43"/>
      <c r="C33" s="284" t="s">
        <v>832</v>
      </c>
      <c r="D33" s="37"/>
      <c r="E33" s="37"/>
      <c r="F33" s="37"/>
      <c r="G33" s="37"/>
      <c r="H33" s="43"/>
    </row>
    <row r="34" spans="1:8" s="2" customFormat="1" ht="16.8" customHeight="1">
      <c r="A34" s="37"/>
      <c r="B34" s="43"/>
      <c r="C34" s="282" t="s">
        <v>607</v>
      </c>
      <c r="D34" s="282" t="s">
        <v>608</v>
      </c>
      <c r="E34" s="16" t="s">
        <v>238</v>
      </c>
      <c r="F34" s="283">
        <v>4</v>
      </c>
      <c r="G34" s="37"/>
      <c r="H34" s="43"/>
    </row>
    <row r="35" spans="1:8" s="2" customFormat="1" ht="16.8" customHeight="1">
      <c r="A35" s="37"/>
      <c r="B35" s="43"/>
      <c r="C35" s="282" t="s">
        <v>623</v>
      </c>
      <c r="D35" s="282" t="s">
        <v>624</v>
      </c>
      <c r="E35" s="16" t="s">
        <v>238</v>
      </c>
      <c r="F35" s="283">
        <v>4</v>
      </c>
      <c r="G35" s="37"/>
      <c r="H35" s="43"/>
    </row>
    <row r="36" spans="1:8" s="2" customFormat="1" ht="16.8" customHeight="1">
      <c r="A36" s="37"/>
      <c r="B36" s="43"/>
      <c r="C36" s="282" t="s">
        <v>627</v>
      </c>
      <c r="D36" s="282" t="s">
        <v>628</v>
      </c>
      <c r="E36" s="16" t="s">
        <v>238</v>
      </c>
      <c r="F36" s="283">
        <v>12</v>
      </c>
      <c r="G36" s="37"/>
      <c r="H36" s="43"/>
    </row>
    <row r="37" spans="1:8" s="2" customFormat="1" ht="12">
      <c r="A37" s="37"/>
      <c r="B37" s="43"/>
      <c r="C37" s="282" t="s">
        <v>656</v>
      </c>
      <c r="D37" s="282" t="s">
        <v>657</v>
      </c>
      <c r="E37" s="16" t="s">
        <v>238</v>
      </c>
      <c r="F37" s="283">
        <v>8</v>
      </c>
      <c r="G37" s="37"/>
      <c r="H37" s="43"/>
    </row>
    <row r="38" spans="1:8" s="2" customFormat="1" ht="16.8" customHeight="1">
      <c r="A38" s="37"/>
      <c r="B38" s="43"/>
      <c r="C38" s="282" t="s">
        <v>661</v>
      </c>
      <c r="D38" s="282" t="s">
        <v>662</v>
      </c>
      <c r="E38" s="16" t="s">
        <v>238</v>
      </c>
      <c r="F38" s="283">
        <v>8</v>
      </c>
      <c r="G38" s="37"/>
      <c r="H38" s="43"/>
    </row>
    <row r="39" spans="1:8" s="2" customFormat="1" ht="16.8" customHeight="1">
      <c r="A39" s="37"/>
      <c r="B39" s="43"/>
      <c r="C39" s="278" t="s">
        <v>102</v>
      </c>
      <c r="D39" s="279" t="s">
        <v>1</v>
      </c>
      <c r="E39" s="280" t="s">
        <v>1</v>
      </c>
      <c r="F39" s="281">
        <v>33</v>
      </c>
      <c r="G39" s="37"/>
      <c r="H39" s="43"/>
    </row>
    <row r="40" spans="1:8" s="2" customFormat="1" ht="16.8" customHeight="1">
      <c r="A40" s="37"/>
      <c r="B40" s="43"/>
      <c r="C40" s="282" t="s">
        <v>102</v>
      </c>
      <c r="D40" s="282" t="s">
        <v>103</v>
      </c>
      <c r="E40" s="16" t="s">
        <v>1</v>
      </c>
      <c r="F40" s="283">
        <v>33</v>
      </c>
      <c r="G40" s="37"/>
      <c r="H40" s="43"/>
    </row>
    <row r="41" spans="1:8" s="2" customFormat="1" ht="16.8" customHeight="1">
      <c r="A41" s="37"/>
      <c r="B41" s="43"/>
      <c r="C41" s="284" t="s">
        <v>832</v>
      </c>
      <c r="D41" s="37"/>
      <c r="E41" s="37"/>
      <c r="F41" s="37"/>
      <c r="G41" s="37"/>
      <c r="H41" s="43"/>
    </row>
    <row r="42" spans="1:8" s="2" customFormat="1" ht="16.8" customHeight="1">
      <c r="A42" s="37"/>
      <c r="B42" s="43"/>
      <c r="C42" s="282" t="s">
        <v>531</v>
      </c>
      <c r="D42" s="282" t="s">
        <v>532</v>
      </c>
      <c r="E42" s="16" t="s">
        <v>238</v>
      </c>
      <c r="F42" s="283">
        <v>33</v>
      </c>
      <c r="G42" s="37"/>
      <c r="H42" s="43"/>
    </row>
    <row r="43" spans="1:8" s="2" customFormat="1" ht="16.8" customHeight="1">
      <c r="A43" s="37"/>
      <c r="B43" s="43"/>
      <c r="C43" s="282" t="s">
        <v>535</v>
      </c>
      <c r="D43" s="282" t="s">
        <v>536</v>
      </c>
      <c r="E43" s="16" t="s">
        <v>238</v>
      </c>
      <c r="F43" s="283">
        <v>33</v>
      </c>
      <c r="G43" s="37"/>
      <c r="H43" s="43"/>
    </row>
    <row r="44" spans="1:8" s="2" customFormat="1" ht="16.8" customHeight="1">
      <c r="A44" s="37"/>
      <c r="B44" s="43"/>
      <c r="C44" s="278" t="s">
        <v>105</v>
      </c>
      <c r="D44" s="279" t="s">
        <v>1</v>
      </c>
      <c r="E44" s="280" t="s">
        <v>1</v>
      </c>
      <c r="F44" s="281">
        <v>12</v>
      </c>
      <c r="G44" s="37"/>
      <c r="H44" s="43"/>
    </row>
    <row r="45" spans="1:8" s="2" customFormat="1" ht="16.8" customHeight="1">
      <c r="A45" s="37"/>
      <c r="B45" s="43"/>
      <c r="C45" s="282" t="s">
        <v>105</v>
      </c>
      <c r="D45" s="282" t="s">
        <v>524</v>
      </c>
      <c r="E45" s="16" t="s">
        <v>1</v>
      </c>
      <c r="F45" s="283">
        <v>12</v>
      </c>
      <c r="G45" s="37"/>
      <c r="H45" s="43"/>
    </row>
    <row r="46" spans="1:8" s="2" customFormat="1" ht="16.8" customHeight="1">
      <c r="A46" s="37"/>
      <c r="B46" s="43"/>
      <c r="C46" s="284" t="s">
        <v>832</v>
      </c>
      <c r="D46" s="37"/>
      <c r="E46" s="37"/>
      <c r="F46" s="37"/>
      <c r="G46" s="37"/>
      <c r="H46" s="43"/>
    </row>
    <row r="47" spans="1:8" s="2" customFormat="1" ht="16.8" customHeight="1">
      <c r="A47" s="37"/>
      <c r="B47" s="43"/>
      <c r="C47" s="282" t="s">
        <v>521</v>
      </c>
      <c r="D47" s="282" t="s">
        <v>522</v>
      </c>
      <c r="E47" s="16" t="s">
        <v>238</v>
      </c>
      <c r="F47" s="283">
        <v>12</v>
      </c>
      <c r="G47" s="37"/>
      <c r="H47" s="43"/>
    </row>
    <row r="48" spans="1:8" s="2" customFormat="1" ht="16.8" customHeight="1">
      <c r="A48" s="37"/>
      <c r="B48" s="43"/>
      <c r="C48" s="282" t="s">
        <v>526</v>
      </c>
      <c r="D48" s="282" t="s">
        <v>527</v>
      </c>
      <c r="E48" s="16" t="s">
        <v>238</v>
      </c>
      <c r="F48" s="283">
        <v>14.4</v>
      </c>
      <c r="G48" s="37"/>
      <c r="H48" s="43"/>
    </row>
    <row r="49" spans="1:8" s="2" customFormat="1" ht="16.8" customHeight="1">
      <c r="A49" s="37"/>
      <c r="B49" s="43"/>
      <c r="C49" s="278" t="s">
        <v>108</v>
      </c>
      <c r="D49" s="279" t="s">
        <v>1</v>
      </c>
      <c r="E49" s="280" t="s">
        <v>1</v>
      </c>
      <c r="F49" s="281">
        <v>37.85</v>
      </c>
      <c r="G49" s="37"/>
      <c r="H49" s="43"/>
    </row>
    <row r="50" spans="1:8" s="2" customFormat="1" ht="16.8" customHeight="1">
      <c r="A50" s="37"/>
      <c r="B50" s="43"/>
      <c r="C50" s="282" t="s">
        <v>108</v>
      </c>
      <c r="D50" s="282" t="s">
        <v>219</v>
      </c>
      <c r="E50" s="16" t="s">
        <v>1</v>
      </c>
      <c r="F50" s="283">
        <v>37.85</v>
      </c>
      <c r="G50" s="37"/>
      <c r="H50" s="43"/>
    </row>
    <row r="51" spans="1:8" s="2" customFormat="1" ht="16.8" customHeight="1">
      <c r="A51" s="37"/>
      <c r="B51" s="43"/>
      <c r="C51" s="284" t="s">
        <v>832</v>
      </c>
      <c r="D51" s="37"/>
      <c r="E51" s="37"/>
      <c r="F51" s="37"/>
      <c r="G51" s="37"/>
      <c r="H51" s="43"/>
    </row>
    <row r="52" spans="1:8" s="2" customFormat="1" ht="16.8" customHeight="1">
      <c r="A52" s="37"/>
      <c r="B52" s="43"/>
      <c r="C52" s="282" t="s">
        <v>213</v>
      </c>
      <c r="D52" s="282" t="s">
        <v>214</v>
      </c>
      <c r="E52" s="16" t="s">
        <v>215</v>
      </c>
      <c r="F52" s="283">
        <v>37.85</v>
      </c>
      <c r="G52" s="37"/>
      <c r="H52" s="43"/>
    </row>
    <row r="53" spans="1:8" s="2" customFormat="1" ht="16.8" customHeight="1">
      <c r="A53" s="37"/>
      <c r="B53" s="43"/>
      <c r="C53" s="282" t="s">
        <v>224</v>
      </c>
      <c r="D53" s="282" t="s">
        <v>225</v>
      </c>
      <c r="E53" s="16" t="s">
        <v>215</v>
      </c>
      <c r="F53" s="283">
        <v>37.85</v>
      </c>
      <c r="G53" s="37"/>
      <c r="H53" s="43"/>
    </row>
    <row r="54" spans="1:8" s="2" customFormat="1" ht="16.8" customHeight="1">
      <c r="A54" s="37"/>
      <c r="B54" s="43"/>
      <c r="C54" s="278" t="s">
        <v>110</v>
      </c>
      <c r="D54" s="279" t="s">
        <v>1</v>
      </c>
      <c r="E54" s="280" t="s">
        <v>1</v>
      </c>
      <c r="F54" s="281">
        <v>1</v>
      </c>
      <c r="G54" s="37"/>
      <c r="H54" s="43"/>
    </row>
    <row r="55" spans="1:8" s="2" customFormat="1" ht="16.8" customHeight="1">
      <c r="A55" s="37"/>
      <c r="B55" s="43"/>
      <c r="C55" s="282" t="s">
        <v>110</v>
      </c>
      <c r="D55" s="282" t="s">
        <v>87</v>
      </c>
      <c r="E55" s="16" t="s">
        <v>1</v>
      </c>
      <c r="F55" s="283">
        <v>1</v>
      </c>
      <c r="G55" s="37"/>
      <c r="H55" s="43"/>
    </row>
    <row r="56" spans="1:8" s="2" customFormat="1" ht="16.8" customHeight="1">
      <c r="A56" s="37"/>
      <c r="B56" s="43"/>
      <c r="C56" s="284" t="s">
        <v>832</v>
      </c>
      <c r="D56" s="37"/>
      <c r="E56" s="37"/>
      <c r="F56" s="37"/>
      <c r="G56" s="37"/>
      <c r="H56" s="43"/>
    </row>
    <row r="57" spans="1:8" s="2" customFormat="1" ht="16.8" customHeight="1">
      <c r="A57" s="37"/>
      <c r="B57" s="43"/>
      <c r="C57" s="282" t="s">
        <v>573</v>
      </c>
      <c r="D57" s="282" t="s">
        <v>574</v>
      </c>
      <c r="E57" s="16" t="s">
        <v>362</v>
      </c>
      <c r="F57" s="283">
        <v>1</v>
      </c>
      <c r="G57" s="37"/>
      <c r="H57" s="43"/>
    </row>
    <row r="58" spans="1:8" s="2" customFormat="1" ht="16.8" customHeight="1">
      <c r="A58" s="37"/>
      <c r="B58" s="43"/>
      <c r="C58" s="282" t="s">
        <v>564</v>
      </c>
      <c r="D58" s="282" t="s">
        <v>565</v>
      </c>
      <c r="E58" s="16" t="s">
        <v>362</v>
      </c>
      <c r="F58" s="283">
        <v>3</v>
      </c>
      <c r="G58" s="37"/>
      <c r="H58" s="43"/>
    </row>
    <row r="59" spans="1:8" s="2" customFormat="1" ht="16.8" customHeight="1">
      <c r="A59" s="37"/>
      <c r="B59" s="43"/>
      <c r="C59" s="282" t="s">
        <v>594</v>
      </c>
      <c r="D59" s="282" t="s">
        <v>595</v>
      </c>
      <c r="E59" s="16" t="s">
        <v>250</v>
      </c>
      <c r="F59" s="283">
        <v>3</v>
      </c>
      <c r="G59" s="37"/>
      <c r="H59" s="43"/>
    </row>
    <row r="60" spans="1:8" s="2" customFormat="1" ht="16.8" customHeight="1">
      <c r="A60" s="37"/>
      <c r="B60" s="43"/>
      <c r="C60" s="282" t="s">
        <v>472</v>
      </c>
      <c r="D60" s="282" t="s">
        <v>473</v>
      </c>
      <c r="E60" s="16" t="s">
        <v>250</v>
      </c>
      <c r="F60" s="283">
        <v>0.36</v>
      </c>
      <c r="G60" s="37"/>
      <c r="H60" s="43"/>
    </row>
    <row r="61" spans="1:8" s="2" customFormat="1" ht="16.8" customHeight="1">
      <c r="A61" s="37"/>
      <c r="B61" s="43"/>
      <c r="C61" s="278" t="s">
        <v>111</v>
      </c>
      <c r="D61" s="279" t="s">
        <v>1</v>
      </c>
      <c r="E61" s="280" t="s">
        <v>1</v>
      </c>
      <c r="F61" s="281">
        <v>24.19</v>
      </c>
      <c r="G61" s="37"/>
      <c r="H61" s="43"/>
    </row>
    <row r="62" spans="1:8" s="2" customFormat="1" ht="16.8" customHeight="1">
      <c r="A62" s="37"/>
      <c r="B62" s="43"/>
      <c r="C62" s="282" t="s">
        <v>1</v>
      </c>
      <c r="D62" s="282" t="s">
        <v>233</v>
      </c>
      <c r="E62" s="16" t="s">
        <v>1</v>
      </c>
      <c r="F62" s="283">
        <v>12.19</v>
      </c>
      <c r="G62" s="37"/>
      <c r="H62" s="43"/>
    </row>
    <row r="63" spans="1:8" s="2" customFormat="1" ht="16.8" customHeight="1">
      <c r="A63" s="37"/>
      <c r="B63" s="43"/>
      <c r="C63" s="282" t="s">
        <v>1</v>
      </c>
      <c r="D63" s="282" t="s">
        <v>234</v>
      </c>
      <c r="E63" s="16" t="s">
        <v>1</v>
      </c>
      <c r="F63" s="283">
        <v>12</v>
      </c>
      <c r="G63" s="37"/>
      <c r="H63" s="43"/>
    </row>
    <row r="64" spans="1:8" s="2" customFormat="1" ht="16.8" customHeight="1">
      <c r="A64" s="37"/>
      <c r="B64" s="43"/>
      <c r="C64" s="282" t="s">
        <v>111</v>
      </c>
      <c r="D64" s="282" t="s">
        <v>235</v>
      </c>
      <c r="E64" s="16" t="s">
        <v>1</v>
      </c>
      <c r="F64" s="283">
        <v>24.19</v>
      </c>
      <c r="G64" s="37"/>
      <c r="H64" s="43"/>
    </row>
    <row r="65" spans="1:8" s="2" customFormat="1" ht="16.8" customHeight="1">
      <c r="A65" s="37"/>
      <c r="B65" s="43"/>
      <c r="C65" s="284" t="s">
        <v>832</v>
      </c>
      <c r="D65" s="37"/>
      <c r="E65" s="37"/>
      <c r="F65" s="37"/>
      <c r="G65" s="37"/>
      <c r="H65" s="43"/>
    </row>
    <row r="66" spans="1:8" s="2" customFormat="1" ht="16.8" customHeight="1">
      <c r="A66" s="37"/>
      <c r="B66" s="43"/>
      <c r="C66" s="282" t="s">
        <v>230</v>
      </c>
      <c r="D66" s="282" t="s">
        <v>231</v>
      </c>
      <c r="E66" s="16" t="s">
        <v>215</v>
      </c>
      <c r="F66" s="283">
        <v>24.19</v>
      </c>
      <c r="G66" s="37"/>
      <c r="H66" s="43"/>
    </row>
    <row r="67" spans="1:8" s="2" customFormat="1" ht="16.8" customHeight="1">
      <c r="A67" s="37"/>
      <c r="B67" s="43"/>
      <c r="C67" s="282" t="s">
        <v>227</v>
      </c>
      <c r="D67" s="282" t="s">
        <v>228</v>
      </c>
      <c r="E67" s="16" t="s">
        <v>215</v>
      </c>
      <c r="F67" s="283">
        <v>24.19</v>
      </c>
      <c r="G67" s="37"/>
      <c r="H67" s="43"/>
    </row>
    <row r="68" spans="1:8" s="2" customFormat="1" ht="16.8" customHeight="1">
      <c r="A68" s="37"/>
      <c r="B68" s="43"/>
      <c r="C68" s="278" t="s">
        <v>113</v>
      </c>
      <c r="D68" s="279" t="s">
        <v>1</v>
      </c>
      <c r="E68" s="280" t="s">
        <v>1</v>
      </c>
      <c r="F68" s="281">
        <v>70.44</v>
      </c>
      <c r="G68" s="37"/>
      <c r="H68" s="43"/>
    </row>
    <row r="69" spans="1:8" s="2" customFormat="1" ht="16.8" customHeight="1">
      <c r="A69" s="37"/>
      <c r="B69" s="43"/>
      <c r="C69" s="282" t="s">
        <v>113</v>
      </c>
      <c r="D69" s="282" t="s">
        <v>223</v>
      </c>
      <c r="E69" s="16" t="s">
        <v>1</v>
      </c>
      <c r="F69" s="283">
        <v>70.44</v>
      </c>
      <c r="G69" s="37"/>
      <c r="H69" s="43"/>
    </row>
    <row r="70" spans="1:8" s="2" customFormat="1" ht="16.8" customHeight="1">
      <c r="A70" s="37"/>
      <c r="B70" s="43"/>
      <c r="C70" s="284" t="s">
        <v>832</v>
      </c>
      <c r="D70" s="37"/>
      <c r="E70" s="37"/>
      <c r="F70" s="37"/>
      <c r="G70" s="37"/>
      <c r="H70" s="43"/>
    </row>
    <row r="71" spans="1:8" s="2" customFormat="1" ht="16.8" customHeight="1">
      <c r="A71" s="37"/>
      <c r="B71" s="43"/>
      <c r="C71" s="282" t="s">
        <v>220</v>
      </c>
      <c r="D71" s="282" t="s">
        <v>221</v>
      </c>
      <c r="E71" s="16" t="s">
        <v>215</v>
      </c>
      <c r="F71" s="283">
        <v>70.44</v>
      </c>
      <c r="G71" s="37"/>
      <c r="H71" s="43"/>
    </row>
    <row r="72" spans="1:8" s="2" customFormat="1" ht="16.8" customHeight="1">
      <c r="A72" s="37"/>
      <c r="B72" s="43"/>
      <c r="C72" s="282" t="s">
        <v>481</v>
      </c>
      <c r="D72" s="282" t="s">
        <v>482</v>
      </c>
      <c r="E72" s="16" t="s">
        <v>215</v>
      </c>
      <c r="F72" s="283">
        <v>70.44</v>
      </c>
      <c r="G72" s="37"/>
      <c r="H72" s="43"/>
    </row>
    <row r="73" spans="1:8" s="2" customFormat="1" ht="16.8" customHeight="1">
      <c r="A73" s="37"/>
      <c r="B73" s="43"/>
      <c r="C73" s="278" t="s">
        <v>115</v>
      </c>
      <c r="D73" s="279" t="s">
        <v>1</v>
      </c>
      <c r="E73" s="280" t="s">
        <v>1</v>
      </c>
      <c r="F73" s="281">
        <v>39.14</v>
      </c>
      <c r="G73" s="37"/>
      <c r="H73" s="43"/>
    </row>
    <row r="74" spans="1:8" s="2" customFormat="1" ht="16.8" customHeight="1">
      <c r="A74" s="37"/>
      <c r="B74" s="43"/>
      <c r="C74" s="282" t="s">
        <v>117</v>
      </c>
      <c r="D74" s="282" t="s">
        <v>347</v>
      </c>
      <c r="E74" s="16" t="s">
        <v>1</v>
      </c>
      <c r="F74" s="283">
        <v>27.44</v>
      </c>
      <c r="G74" s="37"/>
      <c r="H74" s="43"/>
    </row>
    <row r="75" spans="1:8" s="2" customFormat="1" ht="16.8" customHeight="1">
      <c r="A75" s="37"/>
      <c r="B75" s="43"/>
      <c r="C75" s="282" t="s">
        <v>119</v>
      </c>
      <c r="D75" s="282" t="s">
        <v>348</v>
      </c>
      <c r="E75" s="16" t="s">
        <v>1</v>
      </c>
      <c r="F75" s="283">
        <v>11.7</v>
      </c>
      <c r="G75" s="37"/>
      <c r="H75" s="43"/>
    </row>
    <row r="76" spans="1:8" s="2" customFormat="1" ht="16.8" customHeight="1">
      <c r="A76" s="37"/>
      <c r="B76" s="43"/>
      <c r="C76" s="282" t="s">
        <v>115</v>
      </c>
      <c r="D76" s="282" t="s">
        <v>235</v>
      </c>
      <c r="E76" s="16" t="s">
        <v>1</v>
      </c>
      <c r="F76" s="283">
        <v>39.14</v>
      </c>
      <c r="G76" s="37"/>
      <c r="H76" s="43"/>
    </row>
    <row r="77" spans="1:8" s="2" customFormat="1" ht="16.8" customHeight="1">
      <c r="A77" s="37"/>
      <c r="B77" s="43"/>
      <c r="C77" s="284" t="s">
        <v>832</v>
      </c>
      <c r="D77" s="37"/>
      <c r="E77" s="37"/>
      <c r="F77" s="37"/>
      <c r="G77" s="37"/>
      <c r="H77" s="43"/>
    </row>
    <row r="78" spans="1:8" s="2" customFormat="1" ht="16.8" customHeight="1">
      <c r="A78" s="37"/>
      <c r="B78" s="43"/>
      <c r="C78" s="282" t="s">
        <v>344</v>
      </c>
      <c r="D78" s="282" t="s">
        <v>345</v>
      </c>
      <c r="E78" s="16" t="s">
        <v>215</v>
      </c>
      <c r="F78" s="283">
        <v>39.14</v>
      </c>
      <c r="G78" s="37"/>
      <c r="H78" s="43"/>
    </row>
    <row r="79" spans="1:8" s="2" customFormat="1" ht="16.8" customHeight="1">
      <c r="A79" s="37"/>
      <c r="B79" s="43"/>
      <c r="C79" s="282" t="s">
        <v>288</v>
      </c>
      <c r="D79" s="282" t="s">
        <v>289</v>
      </c>
      <c r="E79" s="16" t="s">
        <v>215</v>
      </c>
      <c r="F79" s="283">
        <v>116.752</v>
      </c>
      <c r="G79" s="37"/>
      <c r="H79" s="43"/>
    </row>
    <row r="80" spans="1:8" s="2" customFormat="1" ht="16.8" customHeight="1">
      <c r="A80" s="37"/>
      <c r="B80" s="43"/>
      <c r="C80" s="282" t="s">
        <v>311</v>
      </c>
      <c r="D80" s="282" t="s">
        <v>312</v>
      </c>
      <c r="E80" s="16" t="s">
        <v>215</v>
      </c>
      <c r="F80" s="283">
        <v>39.14</v>
      </c>
      <c r="G80" s="37"/>
      <c r="H80" s="43"/>
    </row>
    <row r="81" spans="1:8" s="2" customFormat="1" ht="16.8" customHeight="1">
      <c r="A81" s="37"/>
      <c r="B81" s="43"/>
      <c r="C81" s="278" t="s">
        <v>117</v>
      </c>
      <c r="D81" s="279" t="s">
        <v>1</v>
      </c>
      <c r="E81" s="280" t="s">
        <v>1</v>
      </c>
      <c r="F81" s="281">
        <v>27.44</v>
      </c>
      <c r="G81" s="37"/>
      <c r="H81" s="43"/>
    </row>
    <row r="82" spans="1:8" s="2" customFormat="1" ht="16.8" customHeight="1">
      <c r="A82" s="37"/>
      <c r="B82" s="43"/>
      <c r="C82" s="282" t="s">
        <v>117</v>
      </c>
      <c r="D82" s="282" t="s">
        <v>347</v>
      </c>
      <c r="E82" s="16" t="s">
        <v>1</v>
      </c>
      <c r="F82" s="283">
        <v>27.44</v>
      </c>
      <c r="G82" s="37"/>
      <c r="H82" s="43"/>
    </row>
    <row r="83" spans="1:8" s="2" customFormat="1" ht="16.8" customHeight="1">
      <c r="A83" s="37"/>
      <c r="B83" s="43"/>
      <c r="C83" s="284" t="s">
        <v>832</v>
      </c>
      <c r="D83" s="37"/>
      <c r="E83" s="37"/>
      <c r="F83" s="37"/>
      <c r="G83" s="37"/>
      <c r="H83" s="43"/>
    </row>
    <row r="84" spans="1:8" s="2" customFormat="1" ht="16.8" customHeight="1">
      <c r="A84" s="37"/>
      <c r="B84" s="43"/>
      <c r="C84" s="282" t="s">
        <v>344</v>
      </c>
      <c r="D84" s="282" t="s">
        <v>345</v>
      </c>
      <c r="E84" s="16" t="s">
        <v>215</v>
      </c>
      <c r="F84" s="283">
        <v>39.14</v>
      </c>
      <c r="G84" s="37"/>
      <c r="H84" s="43"/>
    </row>
    <row r="85" spans="1:8" s="2" customFormat="1" ht="16.8" customHeight="1">
      <c r="A85" s="37"/>
      <c r="B85" s="43"/>
      <c r="C85" s="282" t="s">
        <v>349</v>
      </c>
      <c r="D85" s="282" t="s">
        <v>350</v>
      </c>
      <c r="E85" s="16" t="s">
        <v>215</v>
      </c>
      <c r="F85" s="283">
        <v>27.989</v>
      </c>
      <c r="G85" s="37"/>
      <c r="H85" s="43"/>
    </row>
    <row r="86" spans="1:8" s="2" customFormat="1" ht="16.8" customHeight="1">
      <c r="A86" s="37"/>
      <c r="B86" s="43"/>
      <c r="C86" s="278" t="s">
        <v>119</v>
      </c>
      <c r="D86" s="279" t="s">
        <v>1</v>
      </c>
      <c r="E86" s="280" t="s">
        <v>1</v>
      </c>
      <c r="F86" s="281">
        <v>11.7</v>
      </c>
      <c r="G86" s="37"/>
      <c r="H86" s="43"/>
    </row>
    <row r="87" spans="1:8" s="2" customFormat="1" ht="16.8" customHeight="1">
      <c r="A87" s="37"/>
      <c r="B87" s="43"/>
      <c r="C87" s="282" t="s">
        <v>119</v>
      </c>
      <c r="D87" s="282" t="s">
        <v>348</v>
      </c>
      <c r="E87" s="16" t="s">
        <v>1</v>
      </c>
      <c r="F87" s="283">
        <v>11.7</v>
      </c>
      <c r="G87" s="37"/>
      <c r="H87" s="43"/>
    </row>
    <row r="88" spans="1:8" s="2" customFormat="1" ht="16.8" customHeight="1">
      <c r="A88" s="37"/>
      <c r="B88" s="43"/>
      <c r="C88" s="284" t="s">
        <v>832</v>
      </c>
      <c r="D88" s="37"/>
      <c r="E88" s="37"/>
      <c r="F88" s="37"/>
      <c r="G88" s="37"/>
      <c r="H88" s="43"/>
    </row>
    <row r="89" spans="1:8" s="2" customFormat="1" ht="16.8" customHeight="1">
      <c r="A89" s="37"/>
      <c r="B89" s="43"/>
      <c r="C89" s="282" t="s">
        <v>344</v>
      </c>
      <c r="D89" s="282" t="s">
        <v>345</v>
      </c>
      <c r="E89" s="16" t="s">
        <v>215</v>
      </c>
      <c r="F89" s="283">
        <v>39.14</v>
      </c>
      <c r="G89" s="37"/>
      <c r="H89" s="43"/>
    </row>
    <row r="90" spans="1:8" s="2" customFormat="1" ht="16.8" customHeight="1">
      <c r="A90" s="37"/>
      <c r="B90" s="43"/>
      <c r="C90" s="282" t="s">
        <v>354</v>
      </c>
      <c r="D90" s="282" t="s">
        <v>355</v>
      </c>
      <c r="E90" s="16" t="s">
        <v>215</v>
      </c>
      <c r="F90" s="283">
        <v>11.934</v>
      </c>
      <c r="G90" s="37"/>
      <c r="H90" s="43"/>
    </row>
    <row r="91" spans="1:8" s="2" customFormat="1" ht="16.8" customHeight="1">
      <c r="A91" s="37"/>
      <c r="B91" s="43"/>
      <c r="C91" s="278" t="s">
        <v>121</v>
      </c>
      <c r="D91" s="279" t="s">
        <v>1</v>
      </c>
      <c r="E91" s="280" t="s">
        <v>1</v>
      </c>
      <c r="F91" s="281">
        <v>57.972</v>
      </c>
      <c r="G91" s="37"/>
      <c r="H91" s="43"/>
    </row>
    <row r="92" spans="1:8" s="2" customFormat="1" ht="16.8" customHeight="1">
      <c r="A92" s="37"/>
      <c r="B92" s="43"/>
      <c r="C92" s="282" t="s">
        <v>121</v>
      </c>
      <c r="D92" s="282" t="s">
        <v>342</v>
      </c>
      <c r="E92" s="16" t="s">
        <v>1</v>
      </c>
      <c r="F92" s="283">
        <v>57.972</v>
      </c>
      <c r="G92" s="37"/>
      <c r="H92" s="43"/>
    </row>
    <row r="93" spans="1:8" s="2" customFormat="1" ht="16.8" customHeight="1">
      <c r="A93" s="37"/>
      <c r="B93" s="43"/>
      <c r="C93" s="284" t="s">
        <v>832</v>
      </c>
      <c r="D93" s="37"/>
      <c r="E93" s="37"/>
      <c r="F93" s="37"/>
      <c r="G93" s="37"/>
      <c r="H93" s="43"/>
    </row>
    <row r="94" spans="1:8" s="2" customFormat="1" ht="16.8" customHeight="1">
      <c r="A94" s="37"/>
      <c r="B94" s="43"/>
      <c r="C94" s="282" t="s">
        <v>339</v>
      </c>
      <c r="D94" s="282" t="s">
        <v>340</v>
      </c>
      <c r="E94" s="16" t="s">
        <v>215</v>
      </c>
      <c r="F94" s="283">
        <v>57.972</v>
      </c>
      <c r="G94" s="37"/>
      <c r="H94" s="43"/>
    </row>
    <row r="95" spans="1:8" s="2" customFormat="1" ht="16.8" customHeight="1">
      <c r="A95" s="37"/>
      <c r="B95" s="43"/>
      <c r="C95" s="282" t="s">
        <v>288</v>
      </c>
      <c r="D95" s="282" t="s">
        <v>289</v>
      </c>
      <c r="E95" s="16" t="s">
        <v>215</v>
      </c>
      <c r="F95" s="283">
        <v>116.752</v>
      </c>
      <c r="G95" s="37"/>
      <c r="H95" s="43"/>
    </row>
    <row r="96" spans="1:8" s="2" customFormat="1" ht="16.8" customHeight="1">
      <c r="A96" s="37"/>
      <c r="B96" s="43"/>
      <c r="C96" s="282" t="s">
        <v>314</v>
      </c>
      <c r="D96" s="282" t="s">
        <v>315</v>
      </c>
      <c r="E96" s="16" t="s">
        <v>215</v>
      </c>
      <c r="F96" s="283">
        <v>77.612</v>
      </c>
      <c r="G96" s="37"/>
      <c r="H96" s="43"/>
    </row>
    <row r="97" spans="1:8" s="2" customFormat="1" ht="16.8" customHeight="1">
      <c r="A97" s="37"/>
      <c r="B97" s="43"/>
      <c r="C97" s="282" t="s">
        <v>323</v>
      </c>
      <c r="D97" s="282" t="s">
        <v>324</v>
      </c>
      <c r="E97" s="16" t="s">
        <v>215</v>
      </c>
      <c r="F97" s="283">
        <v>77.612</v>
      </c>
      <c r="G97" s="37"/>
      <c r="H97" s="43"/>
    </row>
    <row r="98" spans="1:8" s="2" customFormat="1" ht="16.8" customHeight="1">
      <c r="A98" s="37"/>
      <c r="B98" s="43"/>
      <c r="C98" s="278" t="s">
        <v>123</v>
      </c>
      <c r="D98" s="279" t="s">
        <v>1</v>
      </c>
      <c r="E98" s="280" t="s">
        <v>1</v>
      </c>
      <c r="F98" s="281">
        <v>2</v>
      </c>
      <c r="G98" s="37"/>
      <c r="H98" s="43"/>
    </row>
    <row r="99" spans="1:8" s="2" customFormat="1" ht="16.8" customHeight="1">
      <c r="A99" s="37"/>
      <c r="B99" s="43"/>
      <c r="C99" s="282" t="s">
        <v>123</v>
      </c>
      <c r="D99" s="282" t="s">
        <v>89</v>
      </c>
      <c r="E99" s="16" t="s">
        <v>1</v>
      </c>
      <c r="F99" s="283">
        <v>2</v>
      </c>
      <c r="G99" s="37"/>
      <c r="H99" s="43"/>
    </row>
    <row r="100" spans="1:8" s="2" customFormat="1" ht="16.8" customHeight="1">
      <c r="A100" s="37"/>
      <c r="B100" s="43"/>
      <c r="C100" s="284" t="s">
        <v>832</v>
      </c>
      <c r="D100" s="37"/>
      <c r="E100" s="37"/>
      <c r="F100" s="37"/>
      <c r="G100" s="37"/>
      <c r="H100" s="43"/>
    </row>
    <row r="101" spans="1:8" s="2" customFormat="1" ht="16.8" customHeight="1">
      <c r="A101" s="37"/>
      <c r="B101" s="43"/>
      <c r="C101" s="282" t="s">
        <v>386</v>
      </c>
      <c r="D101" s="282" t="s">
        <v>387</v>
      </c>
      <c r="E101" s="16" t="s">
        <v>362</v>
      </c>
      <c r="F101" s="283">
        <v>2</v>
      </c>
      <c r="G101" s="37"/>
      <c r="H101" s="43"/>
    </row>
    <row r="102" spans="1:8" s="2" customFormat="1" ht="16.8" customHeight="1">
      <c r="A102" s="37"/>
      <c r="B102" s="43"/>
      <c r="C102" s="282" t="s">
        <v>477</v>
      </c>
      <c r="D102" s="282" t="s">
        <v>478</v>
      </c>
      <c r="E102" s="16" t="s">
        <v>362</v>
      </c>
      <c r="F102" s="283">
        <v>2</v>
      </c>
      <c r="G102" s="37"/>
      <c r="H102" s="43"/>
    </row>
    <row r="103" spans="1:8" s="2" customFormat="1" ht="16.8" customHeight="1">
      <c r="A103" s="37"/>
      <c r="B103" s="43"/>
      <c r="C103" s="278" t="s">
        <v>124</v>
      </c>
      <c r="D103" s="279" t="s">
        <v>1</v>
      </c>
      <c r="E103" s="280" t="s">
        <v>1</v>
      </c>
      <c r="F103" s="281">
        <v>25</v>
      </c>
      <c r="G103" s="37"/>
      <c r="H103" s="43"/>
    </row>
    <row r="104" spans="1:8" s="2" customFormat="1" ht="16.8" customHeight="1">
      <c r="A104" s="37"/>
      <c r="B104" s="43"/>
      <c r="C104" s="282" t="s">
        <v>124</v>
      </c>
      <c r="D104" s="282" t="s">
        <v>125</v>
      </c>
      <c r="E104" s="16" t="s">
        <v>1</v>
      </c>
      <c r="F104" s="283">
        <v>25</v>
      </c>
      <c r="G104" s="37"/>
      <c r="H104" s="43"/>
    </row>
    <row r="105" spans="1:8" s="2" customFormat="1" ht="16.8" customHeight="1">
      <c r="A105" s="37"/>
      <c r="B105" s="43"/>
      <c r="C105" s="284" t="s">
        <v>832</v>
      </c>
      <c r="D105" s="37"/>
      <c r="E105" s="37"/>
      <c r="F105" s="37"/>
      <c r="G105" s="37"/>
      <c r="H105" s="43"/>
    </row>
    <row r="106" spans="1:8" s="2" customFormat="1" ht="16.8" customHeight="1">
      <c r="A106" s="37"/>
      <c r="B106" s="43"/>
      <c r="C106" s="282" t="s">
        <v>539</v>
      </c>
      <c r="D106" s="282" t="s">
        <v>540</v>
      </c>
      <c r="E106" s="16" t="s">
        <v>238</v>
      </c>
      <c r="F106" s="283">
        <v>25</v>
      </c>
      <c r="G106" s="37"/>
      <c r="H106" s="43"/>
    </row>
    <row r="107" spans="1:8" s="2" customFormat="1" ht="16.8" customHeight="1">
      <c r="A107" s="37"/>
      <c r="B107" s="43"/>
      <c r="C107" s="282" t="s">
        <v>543</v>
      </c>
      <c r="D107" s="282" t="s">
        <v>544</v>
      </c>
      <c r="E107" s="16" t="s">
        <v>284</v>
      </c>
      <c r="F107" s="283">
        <v>10</v>
      </c>
      <c r="G107" s="37"/>
      <c r="H107" s="43"/>
    </row>
    <row r="108" spans="1:8" s="2" customFormat="1" ht="16.8" customHeight="1">
      <c r="A108" s="37"/>
      <c r="B108" s="43"/>
      <c r="C108" s="278" t="s">
        <v>126</v>
      </c>
      <c r="D108" s="279" t="s">
        <v>1</v>
      </c>
      <c r="E108" s="280" t="s">
        <v>1</v>
      </c>
      <c r="F108" s="281">
        <v>29</v>
      </c>
      <c r="G108" s="37"/>
      <c r="H108" s="43"/>
    </row>
    <row r="109" spans="1:8" s="2" customFormat="1" ht="16.8" customHeight="1">
      <c r="A109" s="37"/>
      <c r="B109" s="43"/>
      <c r="C109" s="282" t="s">
        <v>126</v>
      </c>
      <c r="D109" s="282" t="s">
        <v>127</v>
      </c>
      <c r="E109" s="16" t="s">
        <v>1</v>
      </c>
      <c r="F109" s="283">
        <v>29</v>
      </c>
      <c r="G109" s="37"/>
      <c r="H109" s="43"/>
    </row>
    <row r="110" spans="1:8" s="2" customFormat="1" ht="16.8" customHeight="1">
      <c r="A110" s="37"/>
      <c r="B110" s="43"/>
      <c r="C110" s="284" t="s">
        <v>832</v>
      </c>
      <c r="D110" s="37"/>
      <c r="E110" s="37"/>
      <c r="F110" s="37"/>
      <c r="G110" s="37"/>
      <c r="H110" s="43"/>
    </row>
    <row r="111" spans="1:8" s="2" customFormat="1" ht="16.8" customHeight="1">
      <c r="A111" s="37"/>
      <c r="B111" s="43"/>
      <c r="C111" s="282" t="s">
        <v>632</v>
      </c>
      <c r="D111" s="282" t="s">
        <v>633</v>
      </c>
      <c r="E111" s="16" t="s">
        <v>238</v>
      </c>
      <c r="F111" s="283">
        <v>29</v>
      </c>
      <c r="G111" s="37"/>
      <c r="H111" s="43"/>
    </row>
    <row r="112" spans="1:8" s="2" customFormat="1" ht="12">
      <c r="A112" s="37"/>
      <c r="B112" s="43"/>
      <c r="C112" s="282" t="s">
        <v>636</v>
      </c>
      <c r="D112" s="282" t="s">
        <v>637</v>
      </c>
      <c r="E112" s="16" t="s">
        <v>238</v>
      </c>
      <c r="F112" s="283">
        <v>29</v>
      </c>
      <c r="G112" s="37"/>
      <c r="H112" s="43"/>
    </row>
    <row r="113" spans="1:8" s="2" customFormat="1" ht="16.8" customHeight="1">
      <c r="A113" s="37"/>
      <c r="B113" s="43"/>
      <c r="C113" s="278" t="s">
        <v>128</v>
      </c>
      <c r="D113" s="279" t="s">
        <v>1</v>
      </c>
      <c r="E113" s="280" t="s">
        <v>1</v>
      </c>
      <c r="F113" s="281">
        <v>10.5</v>
      </c>
      <c r="G113" s="37"/>
      <c r="H113" s="43"/>
    </row>
    <row r="114" spans="1:8" s="2" customFormat="1" ht="16.8" customHeight="1">
      <c r="A114" s="37"/>
      <c r="B114" s="43"/>
      <c r="C114" s="282" t="s">
        <v>128</v>
      </c>
      <c r="D114" s="282" t="s">
        <v>129</v>
      </c>
      <c r="E114" s="16" t="s">
        <v>1</v>
      </c>
      <c r="F114" s="283">
        <v>10.5</v>
      </c>
      <c r="G114" s="37"/>
      <c r="H114" s="43"/>
    </row>
    <row r="115" spans="1:8" s="2" customFormat="1" ht="16.8" customHeight="1">
      <c r="A115" s="37"/>
      <c r="B115" s="43"/>
      <c r="C115" s="284" t="s">
        <v>832</v>
      </c>
      <c r="D115" s="37"/>
      <c r="E115" s="37"/>
      <c r="F115" s="37"/>
      <c r="G115" s="37"/>
      <c r="H115" s="43"/>
    </row>
    <row r="116" spans="1:8" s="2" customFormat="1" ht="16.8" customHeight="1">
      <c r="A116" s="37"/>
      <c r="B116" s="43"/>
      <c r="C116" s="282" t="s">
        <v>640</v>
      </c>
      <c r="D116" s="282" t="s">
        <v>641</v>
      </c>
      <c r="E116" s="16" t="s">
        <v>238</v>
      </c>
      <c r="F116" s="283">
        <v>10.5</v>
      </c>
      <c r="G116" s="37"/>
      <c r="H116" s="43"/>
    </row>
    <row r="117" spans="1:8" s="2" customFormat="1" ht="12">
      <c r="A117" s="37"/>
      <c r="B117" s="43"/>
      <c r="C117" s="282" t="s">
        <v>644</v>
      </c>
      <c r="D117" s="282" t="s">
        <v>645</v>
      </c>
      <c r="E117" s="16" t="s">
        <v>238</v>
      </c>
      <c r="F117" s="283">
        <v>10.5</v>
      </c>
      <c r="G117" s="37"/>
      <c r="H117" s="43"/>
    </row>
    <row r="118" spans="1:8" s="2" customFormat="1" ht="16.8" customHeight="1">
      <c r="A118" s="37"/>
      <c r="B118" s="43"/>
      <c r="C118" s="278" t="s">
        <v>130</v>
      </c>
      <c r="D118" s="279" t="s">
        <v>1</v>
      </c>
      <c r="E118" s="280" t="s">
        <v>1</v>
      </c>
      <c r="F118" s="281">
        <v>5</v>
      </c>
      <c r="G118" s="37"/>
      <c r="H118" s="43"/>
    </row>
    <row r="119" spans="1:8" s="2" customFormat="1" ht="16.8" customHeight="1">
      <c r="A119" s="37"/>
      <c r="B119" s="43"/>
      <c r="C119" s="282" t="s">
        <v>130</v>
      </c>
      <c r="D119" s="282" t="s">
        <v>131</v>
      </c>
      <c r="E119" s="16" t="s">
        <v>1</v>
      </c>
      <c r="F119" s="283">
        <v>5</v>
      </c>
      <c r="G119" s="37"/>
      <c r="H119" s="43"/>
    </row>
    <row r="120" spans="1:8" s="2" customFormat="1" ht="16.8" customHeight="1">
      <c r="A120" s="37"/>
      <c r="B120" s="43"/>
      <c r="C120" s="284" t="s">
        <v>832</v>
      </c>
      <c r="D120" s="37"/>
      <c r="E120" s="37"/>
      <c r="F120" s="37"/>
      <c r="G120" s="37"/>
      <c r="H120" s="43"/>
    </row>
    <row r="121" spans="1:8" s="2" customFormat="1" ht="16.8" customHeight="1">
      <c r="A121" s="37"/>
      <c r="B121" s="43"/>
      <c r="C121" s="282" t="s">
        <v>365</v>
      </c>
      <c r="D121" s="282" t="s">
        <v>366</v>
      </c>
      <c r="E121" s="16" t="s">
        <v>362</v>
      </c>
      <c r="F121" s="283">
        <v>32</v>
      </c>
      <c r="G121" s="37"/>
      <c r="H121" s="43"/>
    </row>
    <row r="122" spans="1:8" s="2" customFormat="1" ht="16.8" customHeight="1">
      <c r="A122" s="37"/>
      <c r="B122" s="43"/>
      <c r="C122" s="282" t="s">
        <v>368</v>
      </c>
      <c r="D122" s="282" t="s">
        <v>369</v>
      </c>
      <c r="E122" s="16" t="s">
        <v>362</v>
      </c>
      <c r="F122" s="283">
        <v>646</v>
      </c>
      <c r="G122" s="37"/>
      <c r="H122" s="43"/>
    </row>
    <row r="123" spans="1:8" s="2" customFormat="1" ht="16.8" customHeight="1">
      <c r="A123" s="37"/>
      <c r="B123" s="43"/>
      <c r="C123" s="278" t="s">
        <v>132</v>
      </c>
      <c r="D123" s="279" t="s">
        <v>1</v>
      </c>
      <c r="E123" s="280" t="s">
        <v>1</v>
      </c>
      <c r="F123" s="281">
        <v>2</v>
      </c>
      <c r="G123" s="37"/>
      <c r="H123" s="43"/>
    </row>
    <row r="124" spans="1:8" s="2" customFormat="1" ht="16.8" customHeight="1">
      <c r="A124" s="37"/>
      <c r="B124" s="43"/>
      <c r="C124" s="282" t="s">
        <v>132</v>
      </c>
      <c r="D124" s="282" t="s">
        <v>89</v>
      </c>
      <c r="E124" s="16" t="s">
        <v>1</v>
      </c>
      <c r="F124" s="283">
        <v>2</v>
      </c>
      <c r="G124" s="37"/>
      <c r="H124" s="43"/>
    </row>
    <row r="125" spans="1:8" s="2" customFormat="1" ht="16.8" customHeight="1">
      <c r="A125" s="37"/>
      <c r="B125" s="43"/>
      <c r="C125" s="284" t="s">
        <v>832</v>
      </c>
      <c r="D125" s="37"/>
      <c r="E125" s="37"/>
      <c r="F125" s="37"/>
      <c r="G125" s="37"/>
      <c r="H125" s="43"/>
    </row>
    <row r="126" spans="1:8" s="2" customFormat="1" ht="16.8" customHeight="1">
      <c r="A126" s="37"/>
      <c r="B126" s="43"/>
      <c r="C126" s="282" t="s">
        <v>378</v>
      </c>
      <c r="D126" s="282" t="s">
        <v>379</v>
      </c>
      <c r="E126" s="16" t="s">
        <v>362</v>
      </c>
      <c r="F126" s="283">
        <v>2</v>
      </c>
      <c r="G126" s="37"/>
      <c r="H126" s="43"/>
    </row>
    <row r="127" spans="1:8" s="2" customFormat="1" ht="16.8" customHeight="1">
      <c r="A127" s="37"/>
      <c r="B127" s="43"/>
      <c r="C127" s="282" t="s">
        <v>382</v>
      </c>
      <c r="D127" s="282" t="s">
        <v>383</v>
      </c>
      <c r="E127" s="16" t="s">
        <v>362</v>
      </c>
      <c r="F127" s="283">
        <v>2</v>
      </c>
      <c r="G127" s="37"/>
      <c r="H127" s="43"/>
    </row>
    <row r="128" spans="1:8" s="2" customFormat="1" ht="16.8" customHeight="1">
      <c r="A128" s="37"/>
      <c r="B128" s="43"/>
      <c r="C128" s="278" t="s">
        <v>133</v>
      </c>
      <c r="D128" s="279" t="s">
        <v>1</v>
      </c>
      <c r="E128" s="280" t="s">
        <v>1</v>
      </c>
      <c r="F128" s="281">
        <v>21.39</v>
      </c>
      <c r="G128" s="37"/>
      <c r="H128" s="43"/>
    </row>
    <row r="129" spans="1:8" s="2" customFormat="1" ht="16.8" customHeight="1">
      <c r="A129" s="37"/>
      <c r="B129" s="43"/>
      <c r="C129" s="282" t="s">
        <v>133</v>
      </c>
      <c r="D129" s="282" t="s">
        <v>447</v>
      </c>
      <c r="E129" s="16" t="s">
        <v>1</v>
      </c>
      <c r="F129" s="283">
        <v>21.39</v>
      </c>
      <c r="G129" s="37"/>
      <c r="H129" s="43"/>
    </row>
    <row r="130" spans="1:8" s="2" customFormat="1" ht="16.8" customHeight="1">
      <c r="A130" s="37"/>
      <c r="B130" s="43"/>
      <c r="C130" s="284" t="s">
        <v>832</v>
      </c>
      <c r="D130" s="37"/>
      <c r="E130" s="37"/>
      <c r="F130" s="37"/>
      <c r="G130" s="37"/>
      <c r="H130" s="43"/>
    </row>
    <row r="131" spans="1:8" s="2" customFormat="1" ht="12">
      <c r="A131" s="37"/>
      <c r="B131" s="43"/>
      <c r="C131" s="282" t="s">
        <v>444</v>
      </c>
      <c r="D131" s="282" t="s">
        <v>445</v>
      </c>
      <c r="E131" s="16" t="s">
        <v>238</v>
      </c>
      <c r="F131" s="283">
        <v>22.55</v>
      </c>
      <c r="G131" s="37"/>
      <c r="H131" s="43"/>
    </row>
    <row r="132" spans="1:8" s="2" customFormat="1" ht="16.8" customHeight="1">
      <c r="A132" s="37"/>
      <c r="B132" s="43"/>
      <c r="C132" s="282" t="s">
        <v>449</v>
      </c>
      <c r="D132" s="282" t="s">
        <v>450</v>
      </c>
      <c r="E132" s="16" t="s">
        <v>362</v>
      </c>
      <c r="F132" s="283">
        <v>43.636</v>
      </c>
      <c r="G132" s="37"/>
      <c r="H132" s="43"/>
    </row>
    <row r="133" spans="1:8" s="2" customFormat="1" ht="16.8" customHeight="1">
      <c r="A133" s="37"/>
      <c r="B133" s="43"/>
      <c r="C133" s="278" t="s">
        <v>135</v>
      </c>
      <c r="D133" s="279" t="s">
        <v>1</v>
      </c>
      <c r="E133" s="280" t="s">
        <v>1</v>
      </c>
      <c r="F133" s="281">
        <v>1.16</v>
      </c>
      <c r="G133" s="37"/>
      <c r="H133" s="43"/>
    </row>
    <row r="134" spans="1:8" s="2" customFormat="1" ht="16.8" customHeight="1">
      <c r="A134" s="37"/>
      <c r="B134" s="43"/>
      <c r="C134" s="282" t="s">
        <v>135</v>
      </c>
      <c r="D134" s="282" t="s">
        <v>136</v>
      </c>
      <c r="E134" s="16" t="s">
        <v>1</v>
      </c>
      <c r="F134" s="283">
        <v>1.16</v>
      </c>
      <c r="G134" s="37"/>
      <c r="H134" s="43"/>
    </row>
    <row r="135" spans="1:8" s="2" customFormat="1" ht="16.8" customHeight="1">
      <c r="A135" s="37"/>
      <c r="B135" s="43"/>
      <c r="C135" s="284" t="s">
        <v>832</v>
      </c>
      <c r="D135" s="37"/>
      <c r="E135" s="37"/>
      <c r="F135" s="37"/>
      <c r="G135" s="37"/>
      <c r="H135" s="43"/>
    </row>
    <row r="136" spans="1:8" s="2" customFormat="1" ht="12">
      <c r="A136" s="37"/>
      <c r="B136" s="43"/>
      <c r="C136" s="282" t="s">
        <v>444</v>
      </c>
      <c r="D136" s="282" t="s">
        <v>445</v>
      </c>
      <c r="E136" s="16" t="s">
        <v>238</v>
      </c>
      <c r="F136" s="283">
        <v>22.55</v>
      </c>
      <c r="G136" s="37"/>
      <c r="H136" s="43"/>
    </row>
    <row r="137" spans="1:8" s="2" customFormat="1" ht="16.8" customHeight="1">
      <c r="A137" s="37"/>
      <c r="B137" s="43"/>
      <c r="C137" s="282" t="s">
        <v>454</v>
      </c>
      <c r="D137" s="282" t="s">
        <v>455</v>
      </c>
      <c r="E137" s="16" t="s">
        <v>362</v>
      </c>
      <c r="F137" s="283">
        <v>1.532</v>
      </c>
      <c r="G137" s="37"/>
      <c r="H137" s="43"/>
    </row>
    <row r="138" spans="1:8" s="2" customFormat="1" ht="16.8" customHeight="1">
      <c r="A138" s="37"/>
      <c r="B138" s="43"/>
      <c r="C138" s="278" t="s">
        <v>417</v>
      </c>
      <c r="D138" s="279" t="s">
        <v>1</v>
      </c>
      <c r="E138" s="280" t="s">
        <v>1</v>
      </c>
      <c r="F138" s="281">
        <v>223.667</v>
      </c>
      <c r="G138" s="37"/>
      <c r="H138" s="43"/>
    </row>
    <row r="139" spans="1:8" s="2" customFormat="1" ht="16.8" customHeight="1">
      <c r="A139" s="37"/>
      <c r="B139" s="43"/>
      <c r="C139" s="282" t="s">
        <v>141</v>
      </c>
      <c r="D139" s="282" t="s">
        <v>416</v>
      </c>
      <c r="E139" s="16" t="s">
        <v>1</v>
      </c>
      <c r="F139" s="283">
        <v>97.42</v>
      </c>
      <c r="G139" s="37"/>
      <c r="H139" s="43"/>
    </row>
    <row r="140" spans="1:8" s="2" customFormat="1" ht="16.8" customHeight="1">
      <c r="A140" s="37"/>
      <c r="B140" s="43"/>
      <c r="C140" s="282" t="s">
        <v>137</v>
      </c>
      <c r="D140" s="282" t="s">
        <v>138</v>
      </c>
      <c r="E140" s="16" t="s">
        <v>1</v>
      </c>
      <c r="F140" s="283">
        <v>45.761</v>
      </c>
      <c r="G140" s="37"/>
      <c r="H140" s="43"/>
    </row>
    <row r="141" spans="1:8" s="2" customFormat="1" ht="16.8" customHeight="1">
      <c r="A141" s="37"/>
      <c r="B141" s="43"/>
      <c r="C141" s="282" t="s">
        <v>143</v>
      </c>
      <c r="D141" s="282" t="s">
        <v>144</v>
      </c>
      <c r="E141" s="16" t="s">
        <v>1</v>
      </c>
      <c r="F141" s="283">
        <v>59.985</v>
      </c>
      <c r="G141" s="37"/>
      <c r="H141" s="43"/>
    </row>
    <row r="142" spans="1:8" s="2" customFormat="1" ht="16.8" customHeight="1">
      <c r="A142" s="37"/>
      <c r="B142" s="43"/>
      <c r="C142" s="282" t="s">
        <v>139</v>
      </c>
      <c r="D142" s="282" t="s">
        <v>140</v>
      </c>
      <c r="E142" s="16" t="s">
        <v>1</v>
      </c>
      <c r="F142" s="283">
        <v>18.321</v>
      </c>
      <c r="G142" s="37"/>
      <c r="H142" s="43"/>
    </row>
    <row r="143" spans="1:8" s="2" customFormat="1" ht="16.8" customHeight="1">
      <c r="A143" s="37"/>
      <c r="B143" s="43"/>
      <c r="C143" s="282" t="s">
        <v>145</v>
      </c>
      <c r="D143" s="282" t="s">
        <v>146</v>
      </c>
      <c r="E143" s="16" t="s">
        <v>1</v>
      </c>
      <c r="F143" s="283">
        <v>2.18</v>
      </c>
      <c r="G143" s="37"/>
      <c r="H143" s="43"/>
    </row>
    <row r="144" spans="1:8" s="2" customFormat="1" ht="16.8" customHeight="1">
      <c r="A144" s="37"/>
      <c r="B144" s="43"/>
      <c r="C144" s="282" t="s">
        <v>417</v>
      </c>
      <c r="D144" s="282" t="s">
        <v>235</v>
      </c>
      <c r="E144" s="16" t="s">
        <v>1</v>
      </c>
      <c r="F144" s="283">
        <v>223.667</v>
      </c>
      <c r="G144" s="37"/>
      <c r="H144" s="43"/>
    </row>
    <row r="145" spans="1:8" s="2" customFormat="1" ht="16.8" customHeight="1">
      <c r="A145" s="37"/>
      <c r="B145" s="43"/>
      <c r="C145" s="278" t="s">
        <v>137</v>
      </c>
      <c r="D145" s="279" t="s">
        <v>1</v>
      </c>
      <c r="E145" s="280" t="s">
        <v>1</v>
      </c>
      <c r="F145" s="281">
        <v>45.761</v>
      </c>
      <c r="G145" s="37"/>
      <c r="H145" s="43"/>
    </row>
    <row r="146" spans="1:8" s="2" customFormat="1" ht="16.8" customHeight="1">
      <c r="A146" s="37"/>
      <c r="B146" s="43"/>
      <c r="C146" s="282" t="s">
        <v>137</v>
      </c>
      <c r="D146" s="282" t="s">
        <v>138</v>
      </c>
      <c r="E146" s="16" t="s">
        <v>1</v>
      </c>
      <c r="F146" s="283">
        <v>45.761</v>
      </c>
      <c r="G146" s="37"/>
      <c r="H146" s="43"/>
    </row>
    <row r="147" spans="1:8" s="2" customFormat="1" ht="16.8" customHeight="1">
      <c r="A147" s="37"/>
      <c r="B147" s="43"/>
      <c r="C147" s="284" t="s">
        <v>832</v>
      </c>
      <c r="D147" s="37"/>
      <c r="E147" s="37"/>
      <c r="F147" s="37"/>
      <c r="G147" s="37"/>
      <c r="H147" s="43"/>
    </row>
    <row r="148" spans="1:8" s="2" customFormat="1" ht="12">
      <c r="A148" s="37"/>
      <c r="B148" s="43"/>
      <c r="C148" s="282" t="s">
        <v>412</v>
      </c>
      <c r="D148" s="282" t="s">
        <v>413</v>
      </c>
      <c r="E148" s="16" t="s">
        <v>238</v>
      </c>
      <c r="F148" s="283">
        <v>223.667</v>
      </c>
      <c r="G148" s="37"/>
      <c r="H148" s="43"/>
    </row>
    <row r="149" spans="1:8" s="2" customFormat="1" ht="16.8" customHeight="1">
      <c r="A149" s="37"/>
      <c r="B149" s="43"/>
      <c r="C149" s="282" t="s">
        <v>429</v>
      </c>
      <c r="D149" s="282" t="s">
        <v>430</v>
      </c>
      <c r="E149" s="16" t="s">
        <v>238</v>
      </c>
      <c r="F149" s="283">
        <v>46.676</v>
      </c>
      <c r="G149" s="37"/>
      <c r="H149" s="43"/>
    </row>
    <row r="150" spans="1:8" s="2" customFormat="1" ht="16.8" customHeight="1">
      <c r="A150" s="37"/>
      <c r="B150" s="43"/>
      <c r="C150" s="278" t="s">
        <v>139</v>
      </c>
      <c r="D150" s="279" t="s">
        <v>1</v>
      </c>
      <c r="E150" s="280" t="s">
        <v>1</v>
      </c>
      <c r="F150" s="281">
        <v>18.321</v>
      </c>
      <c r="G150" s="37"/>
      <c r="H150" s="43"/>
    </row>
    <row r="151" spans="1:8" s="2" customFormat="1" ht="16.8" customHeight="1">
      <c r="A151" s="37"/>
      <c r="B151" s="43"/>
      <c r="C151" s="282" t="s">
        <v>139</v>
      </c>
      <c r="D151" s="282" t="s">
        <v>140</v>
      </c>
      <c r="E151" s="16" t="s">
        <v>1</v>
      </c>
      <c r="F151" s="283">
        <v>18.321</v>
      </c>
      <c r="G151" s="37"/>
      <c r="H151" s="43"/>
    </row>
    <row r="152" spans="1:8" s="2" customFormat="1" ht="16.8" customHeight="1">
      <c r="A152" s="37"/>
      <c r="B152" s="43"/>
      <c r="C152" s="284" t="s">
        <v>832</v>
      </c>
      <c r="D152" s="37"/>
      <c r="E152" s="37"/>
      <c r="F152" s="37"/>
      <c r="G152" s="37"/>
      <c r="H152" s="43"/>
    </row>
    <row r="153" spans="1:8" s="2" customFormat="1" ht="12">
      <c r="A153" s="37"/>
      <c r="B153" s="43"/>
      <c r="C153" s="282" t="s">
        <v>412</v>
      </c>
      <c r="D153" s="282" t="s">
        <v>413</v>
      </c>
      <c r="E153" s="16" t="s">
        <v>238</v>
      </c>
      <c r="F153" s="283">
        <v>223.667</v>
      </c>
      <c r="G153" s="37"/>
      <c r="H153" s="43"/>
    </row>
    <row r="154" spans="1:8" s="2" customFormat="1" ht="16.8" customHeight="1">
      <c r="A154" s="37"/>
      <c r="B154" s="43"/>
      <c r="C154" s="282" t="s">
        <v>434</v>
      </c>
      <c r="D154" s="282" t="s">
        <v>435</v>
      </c>
      <c r="E154" s="16" t="s">
        <v>238</v>
      </c>
      <c r="F154" s="283">
        <v>18.687</v>
      </c>
      <c r="G154" s="37"/>
      <c r="H154" s="43"/>
    </row>
    <row r="155" spans="1:8" s="2" customFormat="1" ht="16.8" customHeight="1">
      <c r="A155" s="37"/>
      <c r="B155" s="43"/>
      <c r="C155" s="278" t="s">
        <v>141</v>
      </c>
      <c r="D155" s="279" t="s">
        <v>1</v>
      </c>
      <c r="E155" s="280" t="s">
        <v>1</v>
      </c>
      <c r="F155" s="281">
        <v>97.42</v>
      </c>
      <c r="G155" s="37"/>
      <c r="H155" s="43"/>
    </row>
    <row r="156" spans="1:8" s="2" customFormat="1" ht="16.8" customHeight="1">
      <c r="A156" s="37"/>
      <c r="B156" s="43"/>
      <c r="C156" s="282" t="s">
        <v>141</v>
      </c>
      <c r="D156" s="282" t="s">
        <v>416</v>
      </c>
      <c r="E156" s="16" t="s">
        <v>1</v>
      </c>
      <c r="F156" s="283">
        <v>97.42</v>
      </c>
      <c r="G156" s="37"/>
      <c r="H156" s="43"/>
    </row>
    <row r="157" spans="1:8" s="2" customFormat="1" ht="16.8" customHeight="1">
      <c r="A157" s="37"/>
      <c r="B157" s="43"/>
      <c r="C157" s="284" t="s">
        <v>832</v>
      </c>
      <c r="D157" s="37"/>
      <c r="E157" s="37"/>
      <c r="F157" s="37"/>
      <c r="G157" s="37"/>
      <c r="H157" s="43"/>
    </row>
    <row r="158" spans="1:8" s="2" customFormat="1" ht="12">
      <c r="A158" s="37"/>
      <c r="B158" s="43"/>
      <c r="C158" s="282" t="s">
        <v>412</v>
      </c>
      <c r="D158" s="282" t="s">
        <v>413</v>
      </c>
      <c r="E158" s="16" t="s">
        <v>238</v>
      </c>
      <c r="F158" s="283">
        <v>223.667</v>
      </c>
      <c r="G158" s="37"/>
      <c r="H158" s="43"/>
    </row>
    <row r="159" spans="1:8" s="2" customFormat="1" ht="16.8" customHeight="1">
      <c r="A159" s="37"/>
      <c r="B159" s="43"/>
      <c r="C159" s="282" t="s">
        <v>419</v>
      </c>
      <c r="D159" s="282" t="s">
        <v>420</v>
      </c>
      <c r="E159" s="16" t="s">
        <v>362</v>
      </c>
      <c r="F159" s="283">
        <v>160.553</v>
      </c>
      <c r="G159" s="37"/>
      <c r="H159" s="43"/>
    </row>
    <row r="160" spans="1:8" s="2" customFormat="1" ht="16.8" customHeight="1">
      <c r="A160" s="37"/>
      <c r="B160" s="43"/>
      <c r="C160" s="278" t="s">
        <v>143</v>
      </c>
      <c r="D160" s="279" t="s">
        <v>1</v>
      </c>
      <c r="E160" s="280" t="s">
        <v>1</v>
      </c>
      <c r="F160" s="281">
        <v>59.985</v>
      </c>
      <c r="G160" s="37"/>
      <c r="H160" s="43"/>
    </row>
    <row r="161" spans="1:8" s="2" customFormat="1" ht="16.8" customHeight="1">
      <c r="A161" s="37"/>
      <c r="B161" s="43"/>
      <c r="C161" s="282" t="s">
        <v>143</v>
      </c>
      <c r="D161" s="282" t="s">
        <v>144</v>
      </c>
      <c r="E161" s="16" t="s">
        <v>1</v>
      </c>
      <c r="F161" s="283">
        <v>59.985</v>
      </c>
      <c r="G161" s="37"/>
      <c r="H161" s="43"/>
    </row>
    <row r="162" spans="1:8" s="2" customFormat="1" ht="16.8" customHeight="1">
      <c r="A162" s="37"/>
      <c r="B162" s="43"/>
      <c r="C162" s="284" t="s">
        <v>832</v>
      </c>
      <c r="D162" s="37"/>
      <c r="E162" s="37"/>
      <c r="F162" s="37"/>
      <c r="G162" s="37"/>
      <c r="H162" s="43"/>
    </row>
    <row r="163" spans="1:8" s="2" customFormat="1" ht="12">
      <c r="A163" s="37"/>
      <c r="B163" s="43"/>
      <c r="C163" s="282" t="s">
        <v>412</v>
      </c>
      <c r="D163" s="282" t="s">
        <v>413</v>
      </c>
      <c r="E163" s="16" t="s">
        <v>238</v>
      </c>
      <c r="F163" s="283">
        <v>223.667</v>
      </c>
      <c r="G163" s="37"/>
      <c r="H163" s="43"/>
    </row>
    <row r="164" spans="1:8" s="2" customFormat="1" ht="16.8" customHeight="1">
      <c r="A164" s="37"/>
      <c r="B164" s="43"/>
      <c r="C164" s="282" t="s">
        <v>419</v>
      </c>
      <c r="D164" s="282" t="s">
        <v>420</v>
      </c>
      <c r="E164" s="16" t="s">
        <v>362</v>
      </c>
      <c r="F164" s="283">
        <v>160.553</v>
      </c>
      <c r="G164" s="37"/>
      <c r="H164" s="43"/>
    </row>
    <row r="165" spans="1:8" s="2" customFormat="1" ht="16.8" customHeight="1">
      <c r="A165" s="37"/>
      <c r="B165" s="43"/>
      <c r="C165" s="282" t="s">
        <v>424</v>
      </c>
      <c r="D165" s="282" t="s">
        <v>425</v>
      </c>
      <c r="E165" s="16" t="s">
        <v>426</v>
      </c>
      <c r="F165" s="283">
        <v>59.985</v>
      </c>
      <c r="G165" s="37"/>
      <c r="H165" s="43"/>
    </row>
    <row r="166" spans="1:8" s="2" customFormat="1" ht="16.8" customHeight="1">
      <c r="A166" s="37"/>
      <c r="B166" s="43"/>
      <c r="C166" s="278" t="s">
        <v>145</v>
      </c>
      <c r="D166" s="279" t="s">
        <v>1</v>
      </c>
      <c r="E166" s="280" t="s">
        <v>1</v>
      </c>
      <c r="F166" s="281">
        <v>2.18</v>
      </c>
      <c r="G166" s="37"/>
      <c r="H166" s="43"/>
    </row>
    <row r="167" spans="1:8" s="2" customFormat="1" ht="16.8" customHeight="1">
      <c r="A167" s="37"/>
      <c r="B167" s="43"/>
      <c r="C167" s="282" t="s">
        <v>145</v>
      </c>
      <c r="D167" s="282" t="s">
        <v>146</v>
      </c>
      <c r="E167" s="16" t="s">
        <v>1</v>
      </c>
      <c r="F167" s="283">
        <v>2.18</v>
      </c>
      <c r="G167" s="37"/>
      <c r="H167" s="43"/>
    </row>
    <row r="168" spans="1:8" s="2" customFormat="1" ht="16.8" customHeight="1">
      <c r="A168" s="37"/>
      <c r="B168" s="43"/>
      <c r="C168" s="284" t="s">
        <v>832</v>
      </c>
      <c r="D168" s="37"/>
      <c r="E168" s="37"/>
      <c r="F168" s="37"/>
      <c r="G168" s="37"/>
      <c r="H168" s="43"/>
    </row>
    <row r="169" spans="1:8" s="2" customFormat="1" ht="12">
      <c r="A169" s="37"/>
      <c r="B169" s="43"/>
      <c r="C169" s="282" t="s">
        <v>412</v>
      </c>
      <c r="D169" s="282" t="s">
        <v>413</v>
      </c>
      <c r="E169" s="16" t="s">
        <v>238</v>
      </c>
      <c r="F169" s="283">
        <v>223.667</v>
      </c>
      <c r="G169" s="37"/>
      <c r="H169" s="43"/>
    </row>
    <row r="170" spans="1:8" s="2" customFormat="1" ht="16.8" customHeight="1">
      <c r="A170" s="37"/>
      <c r="B170" s="43"/>
      <c r="C170" s="282" t="s">
        <v>439</v>
      </c>
      <c r="D170" s="282" t="s">
        <v>440</v>
      </c>
      <c r="E170" s="16" t="s">
        <v>362</v>
      </c>
      <c r="F170" s="283">
        <v>2.879</v>
      </c>
      <c r="G170" s="37"/>
      <c r="H170" s="43"/>
    </row>
    <row r="171" spans="1:8" s="2" customFormat="1" ht="16.8" customHeight="1">
      <c r="A171" s="37"/>
      <c r="B171" s="43"/>
      <c r="C171" s="278" t="s">
        <v>256</v>
      </c>
      <c r="D171" s="279" t="s">
        <v>1</v>
      </c>
      <c r="E171" s="280" t="s">
        <v>1</v>
      </c>
      <c r="F171" s="281">
        <v>24.645</v>
      </c>
      <c r="G171" s="37"/>
      <c r="H171" s="43"/>
    </row>
    <row r="172" spans="1:8" s="2" customFormat="1" ht="16.8" customHeight="1">
      <c r="A172" s="37"/>
      <c r="B172" s="43"/>
      <c r="C172" s="282" t="s">
        <v>252</v>
      </c>
      <c r="D172" s="282" t="s">
        <v>253</v>
      </c>
      <c r="E172" s="16" t="s">
        <v>1</v>
      </c>
      <c r="F172" s="283">
        <v>2.28</v>
      </c>
      <c r="G172" s="37"/>
      <c r="H172" s="43"/>
    </row>
    <row r="173" spans="1:8" s="2" customFormat="1" ht="16.8" customHeight="1">
      <c r="A173" s="37"/>
      <c r="B173" s="43"/>
      <c r="C173" s="282" t="s">
        <v>254</v>
      </c>
      <c r="D173" s="282" t="s">
        <v>255</v>
      </c>
      <c r="E173" s="16" t="s">
        <v>1</v>
      </c>
      <c r="F173" s="283">
        <v>22.365</v>
      </c>
      <c r="G173" s="37"/>
      <c r="H173" s="43"/>
    </row>
    <row r="174" spans="1:8" s="2" customFormat="1" ht="16.8" customHeight="1">
      <c r="A174" s="37"/>
      <c r="B174" s="43"/>
      <c r="C174" s="282" t="s">
        <v>256</v>
      </c>
      <c r="D174" s="282" t="s">
        <v>235</v>
      </c>
      <c r="E174" s="16" t="s">
        <v>1</v>
      </c>
      <c r="F174" s="283">
        <v>24.645</v>
      </c>
      <c r="G174" s="37"/>
      <c r="H174" s="43"/>
    </row>
    <row r="175" spans="1:8" s="2" customFormat="1" ht="16.8" customHeight="1">
      <c r="A175" s="37"/>
      <c r="B175" s="43"/>
      <c r="C175" s="278" t="s">
        <v>252</v>
      </c>
      <c r="D175" s="279" t="s">
        <v>1</v>
      </c>
      <c r="E175" s="280" t="s">
        <v>1</v>
      </c>
      <c r="F175" s="281">
        <v>2.28</v>
      </c>
      <c r="G175" s="37"/>
      <c r="H175" s="43"/>
    </row>
    <row r="176" spans="1:8" s="2" customFormat="1" ht="16.8" customHeight="1">
      <c r="A176" s="37"/>
      <c r="B176" s="43"/>
      <c r="C176" s="282" t="s">
        <v>252</v>
      </c>
      <c r="D176" s="282" t="s">
        <v>253</v>
      </c>
      <c r="E176" s="16" t="s">
        <v>1</v>
      </c>
      <c r="F176" s="283">
        <v>2.28</v>
      </c>
      <c r="G176" s="37"/>
      <c r="H176" s="43"/>
    </row>
    <row r="177" spans="1:8" s="2" customFormat="1" ht="16.8" customHeight="1">
      <c r="A177" s="37"/>
      <c r="B177" s="43"/>
      <c r="C177" s="278" t="s">
        <v>254</v>
      </c>
      <c r="D177" s="279" t="s">
        <v>1</v>
      </c>
      <c r="E177" s="280" t="s">
        <v>1</v>
      </c>
      <c r="F177" s="281">
        <v>22.365</v>
      </c>
      <c r="G177" s="37"/>
      <c r="H177" s="43"/>
    </row>
    <row r="178" spans="1:8" s="2" customFormat="1" ht="16.8" customHeight="1">
      <c r="A178" s="37"/>
      <c r="B178" s="43"/>
      <c r="C178" s="282" t="s">
        <v>254</v>
      </c>
      <c r="D178" s="282" t="s">
        <v>255</v>
      </c>
      <c r="E178" s="16" t="s">
        <v>1</v>
      </c>
      <c r="F178" s="283">
        <v>22.365</v>
      </c>
      <c r="G178" s="37"/>
      <c r="H178" s="43"/>
    </row>
    <row r="179" spans="1:8" s="2" customFormat="1" ht="16.8" customHeight="1">
      <c r="A179" s="37"/>
      <c r="B179" s="43"/>
      <c r="C179" s="278" t="s">
        <v>147</v>
      </c>
      <c r="D179" s="279" t="s">
        <v>1</v>
      </c>
      <c r="E179" s="280" t="s">
        <v>1</v>
      </c>
      <c r="F179" s="281">
        <v>17</v>
      </c>
      <c r="G179" s="37"/>
      <c r="H179" s="43"/>
    </row>
    <row r="180" spans="1:8" s="2" customFormat="1" ht="16.8" customHeight="1">
      <c r="A180" s="37"/>
      <c r="B180" s="43"/>
      <c r="C180" s="282" t="s">
        <v>147</v>
      </c>
      <c r="D180" s="282" t="s">
        <v>148</v>
      </c>
      <c r="E180" s="16" t="s">
        <v>1</v>
      </c>
      <c r="F180" s="283">
        <v>17</v>
      </c>
      <c r="G180" s="37"/>
      <c r="H180" s="43"/>
    </row>
    <row r="181" spans="1:8" s="2" customFormat="1" ht="16.8" customHeight="1">
      <c r="A181" s="37"/>
      <c r="B181" s="43"/>
      <c r="C181" s="284" t="s">
        <v>832</v>
      </c>
      <c r="D181" s="37"/>
      <c r="E181" s="37"/>
      <c r="F181" s="37"/>
      <c r="G181" s="37"/>
      <c r="H181" s="43"/>
    </row>
    <row r="182" spans="1:8" s="2" customFormat="1" ht="12">
      <c r="A182" s="37"/>
      <c r="B182" s="43"/>
      <c r="C182" s="282" t="s">
        <v>648</v>
      </c>
      <c r="D182" s="282" t="s">
        <v>649</v>
      </c>
      <c r="E182" s="16" t="s">
        <v>238</v>
      </c>
      <c r="F182" s="283">
        <v>17</v>
      </c>
      <c r="G182" s="37"/>
      <c r="H182" s="43"/>
    </row>
    <row r="183" spans="1:8" s="2" customFormat="1" ht="16.8" customHeight="1">
      <c r="A183" s="37"/>
      <c r="B183" s="43"/>
      <c r="C183" s="282" t="s">
        <v>652</v>
      </c>
      <c r="D183" s="282" t="s">
        <v>653</v>
      </c>
      <c r="E183" s="16" t="s">
        <v>238</v>
      </c>
      <c r="F183" s="283">
        <v>17</v>
      </c>
      <c r="G183" s="37"/>
      <c r="H183" s="43"/>
    </row>
    <row r="184" spans="1:8" s="2" customFormat="1" ht="16.8" customHeight="1">
      <c r="A184" s="37"/>
      <c r="B184" s="43"/>
      <c r="C184" s="278" t="s">
        <v>149</v>
      </c>
      <c r="D184" s="279" t="s">
        <v>1</v>
      </c>
      <c r="E184" s="280" t="s">
        <v>1</v>
      </c>
      <c r="F184" s="281">
        <v>6</v>
      </c>
      <c r="G184" s="37"/>
      <c r="H184" s="43"/>
    </row>
    <row r="185" spans="1:8" s="2" customFormat="1" ht="16.8" customHeight="1">
      <c r="A185" s="37"/>
      <c r="B185" s="43"/>
      <c r="C185" s="282" t="s">
        <v>149</v>
      </c>
      <c r="D185" s="282" t="s">
        <v>96</v>
      </c>
      <c r="E185" s="16" t="s">
        <v>1</v>
      </c>
      <c r="F185" s="283">
        <v>6</v>
      </c>
      <c r="G185" s="37"/>
      <c r="H185" s="43"/>
    </row>
    <row r="186" spans="1:8" s="2" customFormat="1" ht="16.8" customHeight="1">
      <c r="A186" s="37"/>
      <c r="B186" s="43"/>
      <c r="C186" s="284" t="s">
        <v>832</v>
      </c>
      <c r="D186" s="37"/>
      <c r="E186" s="37"/>
      <c r="F186" s="37"/>
      <c r="G186" s="37"/>
      <c r="H186" s="43"/>
    </row>
    <row r="187" spans="1:8" s="2" customFormat="1" ht="16.8" customHeight="1">
      <c r="A187" s="37"/>
      <c r="B187" s="43"/>
      <c r="C187" s="282" t="s">
        <v>599</v>
      </c>
      <c r="D187" s="282" t="s">
        <v>600</v>
      </c>
      <c r="E187" s="16" t="s">
        <v>238</v>
      </c>
      <c r="F187" s="283">
        <v>6</v>
      </c>
      <c r="G187" s="37"/>
      <c r="H187" s="43"/>
    </row>
    <row r="188" spans="1:8" s="2" customFormat="1" ht="16.8" customHeight="1">
      <c r="A188" s="37"/>
      <c r="B188" s="43"/>
      <c r="C188" s="282" t="s">
        <v>615</v>
      </c>
      <c r="D188" s="282" t="s">
        <v>616</v>
      </c>
      <c r="E188" s="16" t="s">
        <v>238</v>
      </c>
      <c r="F188" s="283">
        <v>6</v>
      </c>
      <c r="G188" s="37"/>
      <c r="H188" s="43"/>
    </row>
    <row r="189" spans="1:8" s="2" customFormat="1" ht="16.8" customHeight="1">
      <c r="A189" s="37"/>
      <c r="B189" s="43"/>
      <c r="C189" s="282" t="s">
        <v>627</v>
      </c>
      <c r="D189" s="282" t="s">
        <v>628</v>
      </c>
      <c r="E189" s="16" t="s">
        <v>238</v>
      </c>
      <c r="F189" s="283">
        <v>12</v>
      </c>
      <c r="G189" s="37"/>
      <c r="H189" s="43"/>
    </row>
    <row r="190" spans="1:8" s="2" customFormat="1" ht="16.8" customHeight="1">
      <c r="A190" s="37"/>
      <c r="B190" s="43"/>
      <c r="C190" s="278" t="s">
        <v>150</v>
      </c>
      <c r="D190" s="279" t="s">
        <v>1</v>
      </c>
      <c r="E190" s="280" t="s">
        <v>1</v>
      </c>
      <c r="F190" s="281">
        <v>2</v>
      </c>
      <c r="G190" s="37"/>
      <c r="H190" s="43"/>
    </row>
    <row r="191" spans="1:8" s="2" customFormat="1" ht="16.8" customHeight="1">
      <c r="A191" s="37"/>
      <c r="B191" s="43"/>
      <c r="C191" s="282" t="s">
        <v>150</v>
      </c>
      <c r="D191" s="282" t="s">
        <v>89</v>
      </c>
      <c r="E191" s="16" t="s">
        <v>1</v>
      </c>
      <c r="F191" s="283">
        <v>2</v>
      </c>
      <c r="G191" s="37"/>
      <c r="H191" s="43"/>
    </row>
    <row r="192" spans="1:8" s="2" customFormat="1" ht="16.8" customHeight="1">
      <c r="A192" s="37"/>
      <c r="B192" s="43"/>
      <c r="C192" s="284" t="s">
        <v>832</v>
      </c>
      <c r="D192" s="37"/>
      <c r="E192" s="37"/>
      <c r="F192" s="37"/>
      <c r="G192" s="37"/>
      <c r="H192" s="43"/>
    </row>
    <row r="193" spans="1:8" s="2" customFormat="1" ht="16.8" customHeight="1">
      <c r="A193" s="37"/>
      <c r="B193" s="43"/>
      <c r="C193" s="282" t="s">
        <v>603</v>
      </c>
      <c r="D193" s="282" t="s">
        <v>604</v>
      </c>
      <c r="E193" s="16" t="s">
        <v>238</v>
      </c>
      <c r="F193" s="283">
        <v>2</v>
      </c>
      <c r="G193" s="37"/>
      <c r="H193" s="43"/>
    </row>
    <row r="194" spans="1:8" s="2" customFormat="1" ht="16.8" customHeight="1">
      <c r="A194" s="37"/>
      <c r="B194" s="43"/>
      <c r="C194" s="282" t="s">
        <v>619</v>
      </c>
      <c r="D194" s="282" t="s">
        <v>620</v>
      </c>
      <c r="E194" s="16" t="s">
        <v>238</v>
      </c>
      <c r="F194" s="283">
        <v>2</v>
      </c>
      <c r="G194" s="37"/>
      <c r="H194" s="43"/>
    </row>
    <row r="195" spans="1:8" s="2" customFormat="1" ht="16.8" customHeight="1">
      <c r="A195" s="37"/>
      <c r="B195" s="43"/>
      <c r="C195" s="282" t="s">
        <v>627</v>
      </c>
      <c r="D195" s="282" t="s">
        <v>628</v>
      </c>
      <c r="E195" s="16" t="s">
        <v>238</v>
      </c>
      <c r="F195" s="283">
        <v>12</v>
      </c>
      <c r="G195" s="37"/>
      <c r="H195" s="43"/>
    </row>
    <row r="196" spans="1:8" s="2" customFormat="1" ht="16.8" customHeight="1">
      <c r="A196" s="37"/>
      <c r="B196" s="43"/>
      <c r="C196" s="278" t="s">
        <v>151</v>
      </c>
      <c r="D196" s="279" t="s">
        <v>1</v>
      </c>
      <c r="E196" s="280" t="s">
        <v>1</v>
      </c>
      <c r="F196" s="281">
        <v>78.269</v>
      </c>
      <c r="G196" s="37"/>
      <c r="H196" s="43"/>
    </row>
    <row r="197" spans="1:8" s="2" customFormat="1" ht="16.8" customHeight="1">
      <c r="A197" s="37"/>
      <c r="B197" s="43"/>
      <c r="C197" s="282" t="s">
        <v>151</v>
      </c>
      <c r="D197" s="282" t="s">
        <v>152</v>
      </c>
      <c r="E197" s="16" t="s">
        <v>1</v>
      </c>
      <c r="F197" s="283">
        <v>78.269</v>
      </c>
      <c r="G197" s="37"/>
      <c r="H197" s="43"/>
    </row>
    <row r="198" spans="1:8" s="2" customFormat="1" ht="16.8" customHeight="1">
      <c r="A198" s="37"/>
      <c r="B198" s="43"/>
      <c r="C198" s="284" t="s">
        <v>832</v>
      </c>
      <c r="D198" s="37"/>
      <c r="E198" s="37"/>
      <c r="F198" s="37"/>
      <c r="G198" s="37"/>
      <c r="H198" s="43"/>
    </row>
    <row r="199" spans="1:8" s="2" customFormat="1" ht="16.8" customHeight="1">
      <c r="A199" s="37"/>
      <c r="B199" s="43"/>
      <c r="C199" s="282" t="s">
        <v>459</v>
      </c>
      <c r="D199" s="282" t="s">
        <v>460</v>
      </c>
      <c r="E199" s="16" t="s">
        <v>238</v>
      </c>
      <c r="F199" s="283">
        <v>78.269</v>
      </c>
      <c r="G199" s="37"/>
      <c r="H199" s="43"/>
    </row>
    <row r="200" spans="1:8" s="2" customFormat="1" ht="16.8" customHeight="1">
      <c r="A200" s="37"/>
      <c r="B200" s="43"/>
      <c r="C200" s="282" t="s">
        <v>463</v>
      </c>
      <c r="D200" s="282" t="s">
        <v>464</v>
      </c>
      <c r="E200" s="16" t="s">
        <v>238</v>
      </c>
      <c r="F200" s="283">
        <v>78.269</v>
      </c>
      <c r="G200" s="37"/>
      <c r="H200" s="43"/>
    </row>
    <row r="201" spans="1:8" s="2" customFormat="1" ht="16.8" customHeight="1">
      <c r="A201" s="37"/>
      <c r="B201" s="43"/>
      <c r="C201" s="278" t="s">
        <v>153</v>
      </c>
      <c r="D201" s="279" t="s">
        <v>1</v>
      </c>
      <c r="E201" s="280" t="s">
        <v>1</v>
      </c>
      <c r="F201" s="281">
        <v>81.108</v>
      </c>
      <c r="G201" s="37"/>
      <c r="H201" s="43"/>
    </row>
    <row r="202" spans="1:8" s="2" customFormat="1" ht="16.8" customHeight="1">
      <c r="A202" s="37"/>
      <c r="B202" s="43"/>
      <c r="C202" s="282" t="s">
        <v>155</v>
      </c>
      <c r="D202" s="282" t="s">
        <v>491</v>
      </c>
      <c r="E202" s="16" t="s">
        <v>1</v>
      </c>
      <c r="F202" s="283">
        <v>48.601</v>
      </c>
      <c r="G202" s="37"/>
      <c r="H202" s="43"/>
    </row>
    <row r="203" spans="1:8" s="2" customFormat="1" ht="16.8" customHeight="1">
      <c r="A203" s="37"/>
      <c r="B203" s="43"/>
      <c r="C203" s="282" t="s">
        <v>157</v>
      </c>
      <c r="D203" s="282" t="s">
        <v>492</v>
      </c>
      <c r="E203" s="16" t="s">
        <v>1</v>
      </c>
      <c r="F203" s="283">
        <v>21.621</v>
      </c>
      <c r="G203" s="37"/>
      <c r="H203" s="43"/>
    </row>
    <row r="204" spans="1:8" s="2" customFormat="1" ht="16.8" customHeight="1">
      <c r="A204" s="37"/>
      <c r="B204" s="43"/>
      <c r="C204" s="282" t="s">
        <v>159</v>
      </c>
      <c r="D204" s="282" t="s">
        <v>160</v>
      </c>
      <c r="E204" s="16" t="s">
        <v>1</v>
      </c>
      <c r="F204" s="283">
        <v>10.886</v>
      </c>
      <c r="G204" s="37"/>
      <c r="H204" s="43"/>
    </row>
    <row r="205" spans="1:8" s="2" customFormat="1" ht="16.8" customHeight="1">
      <c r="A205" s="37"/>
      <c r="B205" s="43"/>
      <c r="C205" s="282" t="s">
        <v>153</v>
      </c>
      <c r="D205" s="282" t="s">
        <v>235</v>
      </c>
      <c r="E205" s="16" t="s">
        <v>1</v>
      </c>
      <c r="F205" s="283">
        <v>81.108</v>
      </c>
      <c r="G205" s="37"/>
      <c r="H205" s="43"/>
    </row>
    <row r="206" spans="1:8" s="2" customFormat="1" ht="16.8" customHeight="1">
      <c r="A206" s="37"/>
      <c r="B206" s="43"/>
      <c r="C206" s="284" t="s">
        <v>832</v>
      </c>
      <c r="D206" s="37"/>
      <c r="E206" s="37"/>
      <c r="F206" s="37"/>
      <c r="G206" s="37"/>
      <c r="H206" s="43"/>
    </row>
    <row r="207" spans="1:8" s="2" customFormat="1" ht="16.8" customHeight="1">
      <c r="A207" s="37"/>
      <c r="B207" s="43"/>
      <c r="C207" s="282" t="s">
        <v>487</v>
      </c>
      <c r="D207" s="282" t="s">
        <v>488</v>
      </c>
      <c r="E207" s="16" t="s">
        <v>489</v>
      </c>
      <c r="F207" s="283">
        <v>81.108</v>
      </c>
      <c r="G207" s="37"/>
      <c r="H207" s="43"/>
    </row>
    <row r="208" spans="1:8" s="2" customFormat="1" ht="16.8" customHeight="1">
      <c r="A208" s="37"/>
      <c r="B208" s="43"/>
      <c r="C208" s="282" t="s">
        <v>494</v>
      </c>
      <c r="D208" s="282" t="s">
        <v>495</v>
      </c>
      <c r="E208" s="16" t="s">
        <v>489</v>
      </c>
      <c r="F208" s="283">
        <v>811.08</v>
      </c>
      <c r="G208" s="37"/>
      <c r="H208" s="43"/>
    </row>
    <row r="209" spans="1:8" s="2" customFormat="1" ht="16.8" customHeight="1">
      <c r="A209" s="37"/>
      <c r="B209" s="43"/>
      <c r="C209" s="278" t="s">
        <v>155</v>
      </c>
      <c r="D209" s="279" t="s">
        <v>1</v>
      </c>
      <c r="E209" s="280" t="s">
        <v>1</v>
      </c>
      <c r="F209" s="281">
        <v>48.601</v>
      </c>
      <c r="G209" s="37"/>
      <c r="H209" s="43"/>
    </row>
    <row r="210" spans="1:8" s="2" customFormat="1" ht="16.8" customHeight="1">
      <c r="A210" s="37"/>
      <c r="B210" s="43"/>
      <c r="C210" s="282" t="s">
        <v>155</v>
      </c>
      <c r="D210" s="282" t="s">
        <v>491</v>
      </c>
      <c r="E210" s="16" t="s">
        <v>1</v>
      </c>
      <c r="F210" s="283">
        <v>48.601</v>
      </c>
      <c r="G210" s="37"/>
      <c r="H210" s="43"/>
    </row>
    <row r="211" spans="1:8" s="2" customFormat="1" ht="16.8" customHeight="1">
      <c r="A211" s="37"/>
      <c r="B211" s="43"/>
      <c r="C211" s="284" t="s">
        <v>832</v>
      </c>
      <c r="D211" s="37"/>
      <c r="E211" s="37"/>
      <c r="F211" s="37"/>
      <c r="G211" s="37"/>
      <c r="H211" s="43"/>
    </row>
    <row r="212" spans="1:8" s="2" customFormat="1" ht="16.8" customHeight="1">
      <c r="A212" s="37"/>
      <c r="B212" s="43"/>
      <c r="C212" s="282" t="s">
        <v>487</v>
      </c>
      <c r="D212" s="282" t="s">
        <v>488</v>
      </c>
      <c r="E212" s="16" t="s">
        <v>489</v>
      </c>
      <c r="F212" s="283">
        <v>81.108</v>
      </c>
      <c r="G212" s="37"/>
      <c r="H212" s="43"/>
    </row>
    <row r="213" spans="1:8" s="2" customFormat="1" ht="12">
      <c r="A213" s="37"/>
      <c r="B213" s="43"/>
      <c r="C213" s="282" t="s">
        <v>499</v>
      </c>
      <c r="D213" s="282" t="s">
        <v>500</v>
      </c>
      <c r="E213" s="16" t="s">
        <v>489</v>
      </c>
      <c r="F213" s="283">
        <v>48.601</v>
      </c>
      <c r="G213" s="37"/>
      <c r="H213" s="43"/>
    </row>
    <row r="214" spans="1:8" s="2" customFormat="1" ht="16.8" customHeight="1">
      <c r="A214" s="37"/>
      <c r="B214" s="43"/>
      <c r="C214" s="278" t="s">
        <v>157</v>
      </c>
      <c r="D214" s="279" t="s">
        <v>1</v>
      </c>
      <c r="E214" s="280" t="s">
        <v>1</v>
      </c>
      <c r="F214" s="281">
        <v>21.621</v>
      </c>
      <c r="G214" s="37"/>
      <c r="H214" s="43"/>
    </row>
    <row r="215" spans="1:8" s="2" customFormat="1" ht="16.8" customHeight="1">
      <c r="A215" s="37"/>
      <c r="B215" s="43"/>
      <c r="C215" s="282" t="s">
        <v>157</v>
      </c>
      <c r="D215" s="282" t="s">
        <v>492</v>
      </c>
      <c r="E215" s="16" t="s">
        <v>1</v>
      </c>
      <c r="F215" s="283">
        <v>21.621</v>
      </c>
      <c r="G215" s="37"/>
      <c r="H215" s="43"/>
    </row>
    <row r="216" spans="1:8" s="2" customFormat="1" ht="16.8" customHeight="1">
      <c r="A216" s="37"/>
      <c r="B216" s="43"/>
      <c r="C216" s="284" t="s">
        <v>832</v>
      </c>
      <c r="D216" s="37"/>
      <c r="E216" s="37"/>
      <c r="F216" s="37"/>
      <c r="G216" s="37"/>
      <c r="H216" s="43"/>
    </row>
    <row r="217" spans="1:8" s="2" customFormat="1" ht="16.8" customHeight="1">
      <c r="A217" s="37"/>
      <c r="B217" s="43"/>
      <c r="C217" s="282" t="s">
        <v>487</v>
      </c>
      <c r="D217" s="282" t="s">
        <v>488</v>
      </c>
      <c r="E217" s="16" t="s">
        <v>489</v>
      </c>
      <c r="F217" s="283">
        <v>81.108</v>
      </c>
      <c r="G217" s="37"/>
      <c r="H217" s="43"/>
    </row>
    <row r="218" spans="1:8" s="2" customFormat="1" ht="12">
      <c r="A218" s="37"/>
      <c r="B218" s="43"/>
      <c r="C218" s="282" t="s">
        <v>503</v>
      </c>
      <c r="D218" s="282" t="s">
        <v>504</v>
      </c>
      <c r="E218" s="16" t="s">
        <v>489</v>
      </c>
      <c r="F218" s="283">
        <v>21.621</v>
      </c>
      <c r="G218" s="37"/>
      <c r="H218" s="43"/>
    </row>
    <row r="219" spans="1:8" s="2" customFormat="1" ht="16.8" customHeight="1">
      <c r="A219" s="37"/>
      <c r="B219" s="43"/>
      <c r="C219" s="278" t="s">
        <v>159</v>
      </c>
      <c r="D219" s="279" t="s">
        <v>1</v>
      </c>
      <c r="E219" s="280" t="s">
        <v>1</v>
      </c>
      <c r="F219" s="281">
        <v>10.886</v>
      </c>
      <c r="G219" s="37"/>
      <c r="H219" s="43"/>
    </row>
    <row r="220" spans="1:8" s="2" customFormat="1" ht="16.8" customHeight="1">
      <c r="A220" s="37"/>
      <c r="B220" s="43"/>
      <c r="C220" s="282" t="s">
        <v>159</v>
      </c>
      <c r="D220" s="282" t="s">
        <v>160</v>
      </c>
      <c r="E220" s="16" t="s">
        <v>1</v>
      </c>
      <c r="F220" s="283">
        <v>10.886</v>
      </c>
      <c r="G220" s="37"/>
      <c r="H220" s="43"/>
    </row>
    <row r="221" spans="1:8" s="2" customFormat="1" ht="16.8" customHeight="1">
      <c r="A221" s="37"/>
      <c r="B221" s="43"/>
      <c r="C221" s="284" t="s">
        <v>832</v>
      </c>
      <c r="D221" s="37"/>
      <c r="E221" s="37"/>
      <c r="F221" s="37"/>
      <c r="G221" s="37"/>
      <c r="H221" s="43"/>
    </row>
    <row r="222" spans="1:8" s="2" customFormat="1" ht="16.8" customHeight="1">
      <c r="A222" s="37"/>
      <c r="B222" s="43"/>
      <c r="C222" s="282" t="s">
        <v>487</v>
      </c>
      <c r="D222" s="282" t="s">
        <v>488</v>
      </c>
      <c r="E222" s="16" t="s">
        <v>489</v>
      </c>
      <c r="F222" s="283">
        <v>81.108</v>
      </c>
      <c r="G222" s="37"/>
      <c r="H222" s="43"/>
    </row>
    <row r="223" spans="1:8" s="2" customFormat="1" ht="12">
      <c r="A223" s="37"/>
      <c r="B223" s="43"/>
      <c r="C223" s="282" t="s">
        <v>507</v>
      </c>
      <c r="D223" s="282" t="s">
        <v>508</v>
      </c>
      <c r="E223" s="16" t="s">
        <v>489</v>
      </c>
      <c r="F223" s="283">
        <v>10.886</v>
      </c>
      <c r="G223" s="37"/>
      <c r="H223" s="43"/>
    </row>
    <row r="224" spans="1:8" s="2" customFormat="1" ht="16.8" customHeight="1">
      <c r="A224" s="37"/>
      <c r="B224" s="43"/>
      <c r="C224" s="278" t="s">
        <v>161</v>
      </c>
      <c r="D224" s="279" t="s">
        <v>1</v>
      </c>
      <c r="E224" s="280" t="s">
        <v>1</v>
      </c>
      <c r="F224" s="281">
        <v>81.498</v>
      </c>
      <c r="G224" s="37"/>
      <c r="H224" s="43"/>
    </row>
    <row r="225" spans="1:8" s="2" customFormat="1" ht="16.8" customHeight="1">
      <c r="A225" s="37"/>
      <c r="B225" s="43"/>
      <c r="C225" s="282" t="s">
        <v>163</v>
      </c>
      <c r="D225" s="282" t="s">
        <v>277</v>
      </c>
      <c r="E225" s="16" t="s">
        <v>1</v>
      </c>
      <c r="F225" s="283">
        <v>73.999</v>
      </c>
      <c r="G225" s="37"/>
      <c r="H225" s="43"/>
    </row>
    <row r="226" spans="1:8" s="2" customFormat="1" ht="16.8" customHeight="1">
      <c r="A226" s="37"/>
      <c r="B226" s="43"/>
      <c r="C226" s="282" t="s">
        <v>278</v>
      </c>
      <c r="D226" s="282" t="s">
        <v>279</v>
      </c>
      <c r="E226" s="16" t="s">
        <v>1</v>
      </c>
      <c r="F226" s="283">
        <v>7.499</v>
      </c>
      <c r="G226" s="37"/>
      <c r="H226" s="43"/>
    </row>
    <row r="227" spans="1:8" s="2" customFormat="1" ht="16.8" customHeight="1">
      <c r="A227" s="37"/>
      <c r="B227" s="43"/>
      <c r="C227" s="282" t="s">
        <v>161</v>
      </c>
      <c r="D227" s="282" t="s">
        <v>235</v>
      </c>
      <c r="E227" s="16" t="s">
        <v>1</v>
      </c>
      <c r="F227" s="283">
        <v>81.498</v>
      </c>
      <c r="G227" s="37"/>
      <c r="H227" s="43"/>
    </row>
    <row r="228" spans="1:8" s="2" customFormat="1" ht="16.8" customHeight="1">
      <c r="A228" s="37"/>
      <c r="B228" s="43"/>
      <c r="C228" s="284" t="s">
        <v>832</v>
      </c>
      <c r="D228" s="37"/>
      <c r="E228" s="37"/>
      <c r="F228" s="37"/>
      <c r="G228" s="37"/>
      <c r="H228" s="43"/>
    </row>
    <row r="229" spans="1:8" s="2" customFormat="1" ht="16.8" customHeight="1">
      <c r="A229" s="37"/>
      <c r="B229" s="43"/>
      <c r="C229" s="282" t="s">
        <v>274</v>
      </c>
      <c r="D229" s="282" t="s">
        <v>275</v>
      </c>
      <c r="E229" s="16" t="s">
        <v>215</v>
      </c>
      <c r="F229" s="283">
        <v>81.498</v>
      </c>
      <c r="G229" s="37"/>
      <c r="H229" s="43"/>
    </row>
    <row r="230" spans="1:8" s="2" customFormat="1" ht="12">
      <c r="A230" s="37"/>
      <c r="B230" s="43"/>
      <c r="C230" s="282" t="s">
        <v>293</v>
      </c>
      <c r="D230" s="282" t="s">
        <v>294</v>
      </c>
      <c r="E230" s="16" t="s">
        <v>215</v>
      </c>
      <c r="F230" s="283">
        <v>81.498</v>
      </c>
      <c r="G230" s="37"/>
      <c r="H230" s="43"/>
    </row>
    <row r="231" spans="1:8" s="2" customFormat="1" ht="16.8" customHeight="1">
      <c r="A231" s="37"/>
      <c r="B231" s="43"/>
      <c r="C231" s="282" t="s">
        <v>301</v>
      </c>
      <c r="D231" s="282" t="s">
        <v>302</v>
      </c>
      <c r="E231" s="16" t="s">
        <v>250</v>
      </c>
      <c r="F231" s="283">
        <v>1.222</v>
      </c>
      <c r="G231" s="37"/>
      <c r="H231" s="43"/>
    </row>
    <row r="232" spans="1:8" s="2" customFormat="1" ht="16.8" customHeight="1">
      <c r="A232" s="37"/>
      <c r="B232" s="43"/>
      <c r="C232" s="282" t="s">
        <v>282</v>
      </c>
      <c r="D232" s="282" t="s">
        <v>283</v>
      </c>
      <c r="E232" s="16" t="s">
        <v>284</v>
      </c>
      <c r="F232" s="283">
        <v>0.037</v>
      </c>
      <c r="G232" s="37"/>
      <c r="H232" s="43"/>
    </row>
    <row r="233" spans="1:8" s="2" customFormat="1" ht="16.8" customHeight="1">
      <c r="A233" s="37"/>
      <c r="B233" s="43"/>
      <c r="C233" s="278" t="s">
        <v>163</v>
      </c>
      <c r="D233" s="279" t="s">
        <v>1</v>
      </c>
      <c r="E233" s="280" t="s">
        <v>1</v>
      </c>
      <c r="F233" s="281">
        <v>73.999</v>
      </c>
      <c r="G233" s="37"/>
      <c r="H233" s="43"/>
    </row>
    <row r="234" spans="1:8" s="2" customFormat="1" ht="16.8" customHeight="1">
      <c r="A234" s="37"/>
      <c r="B234" s="43"/>
      <c r="C234" s="282" t="s">
        <v>163</v>
      </c>
      <c r="D234" s="282" t="s">
        <v>277</v>
      </c>
      <c r="E234" s="16" t="s">
        <v>1</v>
      </c>
      <c r="F234" s="283">
        <v>73.999</v>
      </c>
      <c r="G234" s="37"/>
      <c r="H234" s="43"/>
    </row>
    <row r="235" spans="1:8" s="2" customFormat="1" ht="16.8" customHeight="1">
      <c r="A235" s="37"/>
      <c r="B235" s="43"/>
      <c r="C235" s="284" t="s">
        <v>832</v>
      </c>
      <c r="D235" s="37"/>
      <c r="E235" s="37"/>
      <c r="F235" s="37"/>
      <c r="G235" s="37"/>
      <c r="H235" s="43"/>
    </row>
    <row r="236" spans="1:8" s="2" customFormat="1" ht="16.8" customHeight="1">
      <c r="A236" s="37"/>
      <c r="B236" s="43"/>
      <c r="C236" s="282" t="s">
        <v>274</v>
      </c>
      <c r="D236" s="282" t="s">
        <v>275</v>
      </c>
      <c r="E236" s="16" t="s">
        <v>215</v>
      </c>
      <c r="F236" s="283">
        <v>81.498</v>
      </c>
      <c r="G236" s="37"/>
      <c r="H236" s="43"/>
    </row>
    <row r="237" spans="1:8" s="2" customFormat="1" ht="16.8" customHeight="1">
      <c r="A237" s="37"/>
      <c r="B237" s="43"/>
      <c r="C237" s="282" t="s">
        <v>266</v>
      </c>
      <c r="D237" s="282" t="s">
        <v>267</v>
      </c>
      <c r="E237" s="16" t="s">
        <v>250</v>
      </c>
      <c r="F237" s="283">
        <v>39.832</v>
      </c>
      <c r="G237" s="37"/>
      <c r="H237" s="43"/>
    </row>
    <row r="238" spans="1:8" s="2" customFormat="1" ht="12">
      <c r="A238" s="37"/>
      <c r="B238" s="43"/>
      <c r="C238" s="282" t="s">
        <v>270</v>
      </c>
      <c r="D238" s="282" t="s">
        <v>271</v>
      </c>
      <c r="E238" s="16" t="s">
        <v>215</v>
      </c>
      <c r="F238" s="283">
        <v>73.999</v>
      </c>
      <c r="G238" s="37"/>
      <c r="H238" s="43"/>
    </row>
    <row r="239" spans="1:8" s="2" customFormat="1" ht="16.8" customHeight="1">
      <c r="A239" s="37"/>
      <c r="B239" s="43"/>
      <c r="C239" s="282" t="s">
        <v>296</v>
      </c>
      <c r="D239" s="282" t="s">
        <v>297</v>
      </c>
      <c r="E239" s="16" t="s">
        <v>250</v>
      </c>
      <c r="F239" s="283">
        <v>4.727</v>
      </c>
      <c r="G239" s="37"/>
      <c r="H239" s="43"/>
    </row>
    <row r="240" spans="1:8" s="2" customFormat="1" ht="16.8" customHeight="1">
      <c r="A240" s="37"/>
      <c r="B240" s="43"/>
      <c r="C240" s="278" t="s">
        <v>278</v>
      </c>
      <c r="D240" s="279" t="s">
        <v>1</v>
      </c>
      <c r="E240" s="280" t="s">
        <v>1</v>
      </c>
      <c r="F240" s="281">
        <v>7.499</v>
      </c>
      <c r="G240" s="37"/>
      <c r="H240" s="43"/>
    </row>
    <row r="241" spans="1:8" s="2" customFormat="1" ht="16.8" customHeight="1">
      <c r="A241" s="37"/>
      <c r="B241" s="43"/>
      <c r="C241" s="282" t="s">
        <v>278</v>
      </c>
      <c r="D241" s="282" t="s">
        <v>279</v>
      </c>
      <c r="E241" s="16" t="s">
        <v>1</v>
      </c>
      <c r="F241" s="283">
        <v>7.499</v>
      </c>
      <c r="G241" s="37"/>
      <c r="H241" s="43"/>
    </row>
    <row r="242" spans="1:8" s="2" customFormat="1" ht="16.8" customHeight="1">
      <c r="A242" s="37"/>
      <c r="B242" s="43"/>
      <c r="C242" s="278" t="s">
        <v>409</v>
      </c>
      <c r="D242" s="279" t="s">
        <v>1</v>
      </c>
      <c r="E242" s="280" t="s">
        <v>1</v>
      </c>
      <c r="F242" s="281">
        <v>19.554</v>
      </c>
      <c r="G242" s="37"/>
      <c r="H242" s="43"/>
    </row>
    <row r="243" spans="1:8" s="2" customFormat="1" ht="16.8" customHeight="1">
      <c r="A243" s="37"/>
      <c r="B243" s="43"/>
      <c r="C243" s="282" t="s">
        <v>409</v>
      </c>
      <c r="D243" s="282" t="s">
        <v>410</v>
      </c>
      <c r="E243" s="16" t="s">
        <v>1</v>
      </c>
      <c r="F243" s="283">
        <v>19.554</v>
      </c>
      <c r="G243" s="37"/>
      <c r="H243" s="43"/>
    </row>
    <row r="244" spans="1:8" s="2" customFormat="1" ht="16.8" customHeight="1">
      <c r="A244" s="37"/>
      <c r="B244" s="43"/>
      <c r="C244" s="278" t="s">
        <v>393</v>
      </c>
      <c r="D244" s="279" t="s">
        <v>1</v>
      </c>
      <c r="E244" s="280" t="s">
        <v>1</v>
      </c>
      <c r="F244" s="281">
        <v>18.68</v>
      </c>
      <c r="G244" s="37"/>
      <c r="H244" s="43"/>
    </row>
    <row r="245" spans="1:8" s="2" customFormat="1" ht="16.8" customHeight="1">
      <c r="A245" s="37"/>
      <c r="B245" s="43"/>
      <c r="C245" s="282" t="s">
        <v>393</v>
      </c>
      <c r="D245" s="282" t="s">
        <v>394</v>
      </c>
      <c r="E245" s="16" t="s">
        <v>1</v>
      </c>
      <c r="F245" s="283">
        <v>18.68</v>
      </c>
      <c r="G245" s="37"/>
      <c r="H245" s="43"/>
    </row>
    <row r="246" spans="1:8" s="2" customFormat="1" ht="16.8" customHeight="1">
      <c r="A246" s="37"/>
      <c r="B246" s="43"/>
      <c r="C246" s="278" t="s">
        <v>401</v>
      </c>
      <c r="D246" s="279" t="s">
        <v>1</v>
      </c>
      <c r="E246" s="280" t="s">
        <v>1</v>
      </c>
      <c r="F246" s="281">
        <v>96</v>
      </c>
      <c r="G246" s="37"/>
      <c r="H246" s="43"/>
    </row>
    <row r="247" spans="1:8" s="2" customFormat="1" ht="16.8" customHeight="1">
      <c r="A247" s="37"/>
      <c r="B247" s="43"/>
      <c r="C247" s="282" t="s">
        <v>401</v>
      </c>
      <c r="D247" s="282" t="s">
        <v>402</v>
      </c>
      <c r="E247" s="16" t="s">
        <v>1</v>
      </c>
      <c r="F247" s="283">
        <v>96</v>
      </c>
      <c r="G247" s="37"/>
      <c r="H247" s="43"/>
    </row>
    <row r="248" spans="1:8" s="2" customFormat="1" ht="16.8" customHeight="1">
      <c r="A248" s="37"/>
      <c r="B248" s="43"/>
      <c r="C248" s="278" t="s">
        <v>395</v>
      </c>
      <c r="D248" s="279" t="s">
        <v>1</v>
      </c>
      <c r="E248" s="280" t="s">
        <v>1</v>
      </c>
      <c r="F248" s="281">
        <v>218.67</v>
      </c>
      <c r="G248" s="37"/>
      <c r="H248" s="43"/>
    </row>
    <row r="249" spans="1:8" s="2" customFormat="1" ht="16.8" customHeight="1">
      <c r="A249" s="37"/>
      <c r="B249" s="43"/>
      <c r="C249" s="282" t="s">
        <v>395</v>
      </c>
      <c r="D249" s="282" t="s">
        <v>396</v>
      </c>
      <c r="E249" s="16" t="s">
        <v>1</v>
      </c>
      <c r="F249" s="283">
        <v>218.67</v>
      </c>
      <c r="G249" s="37"/>
      <c r="H249" s="43"/>
    </row>
    <row r="250" spans="1:8" s="2" customFormat="1" ht="16.8" customHeight="1">
      <c r="A250" s="37"/>
      <c r="B250" s="43"/>
      <c r="C250" s="278" t="s">
        <v>407</v>
      </c>
      <c r="D250" s="279" t="s">
        <v>1</v>
      </c>
      <c r="E250" s="280" t="s">
        <v>1</v>
      </c>
      <c r="F250" s="281">
        <v>30</v>
      </c>
      <c r="G250" s="37"/>
      <c r="H250" s="43"/>
    </row>
    <row r="251" spans="1:8" s="2" customFormat="1" ht="16.8" customHeight="1">
      <c r="A251" s="37"/>
      <c r="B251" s="43"/>
      <c r="C251" s="282" t="s">
        <v>407</v>
      </c>
      <c r="D251" s="282" t="s">
        <v>408</v>
      </c>
      <c r="E251" s="16" t="s">
        <v>1</v>
      </c>
      <c r="F251" s="283">
        <v>30</v>
      </c>
      <c r="G251" s="37"/>
      <c r="H251" s="43"/>
    </row>
    <row r="252" spans="1:8" s="2" customFormat="1" ht="16.8" customHeight="1">
      <c r="A252" s="37"/>
      <c r="B252" s="43"/>
      <c r="C252" s="278" t="s">
        <v>165</v>
      </c>
      <c r="D252" s="279" t="s">
        <v>1</v>
      </c>
      <c r="E252" s="280" t="s">
        <v>1</v>
      </c>
      <c r="F252" s="281">
        <v>3</v>
      </c>
      <c r="G252" s="37"/>
      <c r="H252" s="43"/>
    </row>
    <row r="253" spans="1:8" s="2" customFormat="1" ht="16.8" customHeight="1">
      <c r="A253" s="37"/>
      <c r="B253" s="43"/>
      <c r="C253" s="282" t="s">
        <v>165</v>
      </c>
      <c r="D253" s="282" t="s">
        <v>597</v>
      </c>
      <c r="E253" s="16" t="s">
        <v>1</v>
      </c>
      <c r="F253" s="283">
        <v>3</v>
      </c>
      <c r="G253" s="37"/>
      <c r="H253" s="43"/>
    </row>
    <row r="254" spans="1:8" s="2" customFormat="1" ht="16.8" customHeight="1">
      <c r="A254" s="37"/>
      <c r="B254" s="43"/>
      <c r="C254" s="284" t="s">
        <v>832</v>
      </c>
      <c r="D254" s="37"/>
      <c r="E254" s="37"/>
      <c r="F254" s="37"/>
      <c r="G254" s="37"/>
      <c r="H254" s="43"/>
    </row>
    <row r="255" spans="1:8" s="2" customFormat="1" ht="16.8" customHeight="1">
      <c r="A255" s="37"/>
      <c r="B255" s="43"/>
      <c r="C255" s="282" t="s">
        <v>588</v>
      </c>
      <c r="D255" s="282" t="s">
        <v>589</v>
      </c>
      <c r="E255" s="16" t="s">
        <v>250</v>
      </c>
      <c r="F255" s="283">
        <v>0.864</v>
      </c>
      <c r="G255" s="37"/>
      <c r="H255" s="43"/>
    </row>
    <row r="256" spans="1:8" s="2" customFormat="1" ht="16.8" customHeight="1">
      <c r="A256" s="37"/>
      <c r="B256" s="43"/>
      <c r="C256" s="278" t="s">
        <v>167</v>
      </c>
      <c r="D256" s="279" t="s">
        <v>1</v>
      </c>
      <c r="E256" s="280" t="s">
        <v>1</v>
      </c>
      <c r="F256" s="281">
        <v>1.222</v>
      </c>
      <c r="G256" s="37"/>
      <c r="H256" s="43"/>
    </row>
    <row r="257" spans="1:8" s="2" customFormat="1" ht="16.8" customHeight="1">
      <c r="A257" s="37"/>
      <c r="B257" s="43"/>
      <c r="C257" s="282" t="s">
        <v>167</v>
      </c>
      <c r="D257" s="282" t="s">
        <v>304</v>
      </c>
      <c r="E257" s="16" t="s">
        <v>1</v>
      </c>
      <c r="F257" s="283">
        <v>1.222</v>
      </c>
      <c r="G257" s="37"/>
      <c r="H257" s="43"/>
    </row>
    <row r="258" spans="1:8" s="2" customFormat="1" ht="16.8" customHeight="1">
      <c r="A258" s="37"/>
      <c r="B258" s="43"/>
      <c r="C258" s="284" t="s">
        <v>832</v>
      </c>
      <c r="D258" s="37"/>
      <c r="E258" s="37"/>
      <c r="F258" s="37"/>
      <c r="G258" s="37"/>
      <c r="H258" s="43"/>
    </row>
    <row r="259" spans="1:8" s="2" customFormat="1" ht="16.8" customHeight="1">
      <c r="A259" s="37"/>
      <c r="B259" s="43"/>
      <c r="C259" s="282" t="s">
        <v>301</v>
      </c>
      <c r="D259" s="282" t="s">
        <v>302</v>
      </c>
      <c r="E259" s="16" t="s">
        <v>250</v>
      </c>
      <c r="F259" s="283">
        <v>1.222</v>
      </c>
      <c r="G259" s="37"/>
      <c r="H259" s="43"/>
    </row>
    <row r="260" spans="1:8" s="2" customFormat="1" ht="16.8" customHeight="1">
      <c r="A260" s="37"/>
      <c r="B260" s="43"/>
      <c r="C260" s="282" t="s">
        <v>306</v>
      </c>
      <c r="D260" s="282" t="s">
        <v>307</v>
      </c>
      <c r="E260" s="16" t="s">
        <v>250</v>
      </c>
      <c r="F260" s="283">
        <v>1.222</v>
      </c>
      <c r="G260" s="37"/>
      <c r="H260" s="43"/>
    </row>
    <row r="261" spans="1:8" s="2" customFormat="1" ht="16.8" customHeight="1">
      <c r="A261" s="37"/>
      <c r="B261" s="43"/>
      <c r="C261" s="278" t="s">
        <v>169</v>
      </c>
      <c r="D261" s="279" t="s">
        <v>1</v>
      </c>
      <c r="E261" s="280" t="s">
        <v>1</v>
      </c>
      <c r="F261" s="281">
        <v>2</v>
      </c>
      <c r="G261" s="37"/>
      <c r="H261" s="43"/>
    </row>
    <row r="262" spans="1:8" s="2" customFormat="1" ht="16.8" customHeight="1">
      <c r="A262" s="37"/>
      <c r="B262" s="43"/>
      <c r="C262" s="282" t="s">
        <v>169</v>
      </c>
      <c r="D262" s="282" t="s">
        <v>89</v>
      </c>
      <c r="E262" s="16" t="s">
        <v>1</v>
      </c>
      <c r="F262" s="283">
        <v>2</v>
      </c>
      <c r="G262" s="37"/>
      <c r="H262" s="43"/>
    </row>
    <row r="263" spans="1:8" s="2" customFormat="1" ht="16.8" customHeight="1">
      <c r="A263" s="37"/>
      <c r="B263" s="43"/>
      <c r="C263" s="284" t="s">
        <v>832</v>
      </c>
      <c r="D263" s="37"/>
      <c r="E263" s="37"/>
      <c r="F263" s="37"/>
      <c r="G263" s="37"/>
      <c r="H263" s="43"/>
    </row>
    <row r="264" spans="1:8" s="2" customFormat="1" ht="16.8" customHeight="1">
      <c r="A264" s="37"/>
      <c r="B264" s="43"/>
      <c r="C264" s="282" t="s">
        <v>564</v>
      </c>
      <c r="D264" s="282" t="s">
        <v>565</v>
      </c>
      <c r="E264" s="16" t="s">
        <v>362</v>
      </c>
      <c r="F264" s="283">
        <v>3</v>
      </c>
      <c r="G264" s="37"/>
      <c r="H264" s="43"/>
    </row>
    <row r="265" spans="1:8" s="2" customFormat="1" ht="16.8" customHeight="1">
      <c r="A265" s="37"/>
      <c r="B265" s="43"/>
      <c r="C265" s="282" t="s">
        <v>551</v>
      </c>
      <c r="D265" s="282" t="s">
        <v>552</v>
      </c>
      <c r="E265" s="16" t="s">
        <v>362</v>
      </c>
      <c r="F265" s="283">
        <v>2</v>
      </c>
      <c r="G265" s="37"/>
      <c r="H265" s="43"/>
    </row>
    <row r="266" spans="1:8" s="2" customFormat="1" ht="16.8" customHeight="1">
      <c r="A266" s="37"/>
      <c r="B266" s="43"/>
      <c r="C266" s="282" t="s">
        <v>594</v>
      </c>
      <c r="D266" s="282" t="s">
        <v>595</v>
      </c>
      <c r="E266" s="16" t="s">
        <v>250</v>
      </c>
      <c r="F266" s="283">
        <v>3</v>
      </c>
      <c r="G266" s="37"/>
      <c r="H266" s="43"/>
    </row>
    <row r="267" spans="1:8" s="2" customFormat="1" ht="16.8" customHeight="1">
      <c r="A267" s="37"/>
      <c r="B267" s="43"/>
      <c r="C267" s="282" t="s">
        <v>521</v>
      </c>
      <c r="D267" s="282" t="s">
        <v>522</v>
      </c>
      <c r="E267" s="16" t="s">
        <v>238</v>
      </c>
      <c r="F267" s="283">
        <v>12</v>
      </c>
      <c r="G267" s="37"/>
      <c r="H267" s="43"/>
    </row>
    <row r="268" spans="1:8" s="2" customFormat="1" ht="16.8" customHeight="1">
      <c r="A268" s="37"/>
      <c r="B268" s="43"/>
      <c r="C268" s="282" t="s">
        <v>568</v>
      </c>
      <c r="D268" s="282" t="s">
        <v>569</v>
      </c>
      <c r="E268" s="16" t="s">
        <v>362</v>
      </c>
      <c r="F268" s="283">
        <v>2</v>
      </c>
      <c r="G268" s="37"/>
      <c r="H268" s="43"/>
    </row>
    <row r="269" spans="1:8" s="2" customFormat="1" ht="16.8" customHeight="1">
      <c r="A269" s="37"/>
      <c r="B269" s="43"/>
      <c r="C269" s="282" t="s">
        <v>555</v>
      </c>
      <c r="D269" s="282" t="s">
        <v>556</v>
      </c>
      <c r="E269" s="16" t="s">
        <v>362</v>
      </c>
      <c r="F269" s="283">
        <v>2</v>
      </c>
      <c r="G269" s="37"/>
      <c r="H269" s="43"/>
    </row>
    <row r="270" spans="1:8" s="2" customFormat="1" ht="16.8" customHeight="1">
      <c r="A270" s="37"/>
      <c r="B270" s="43"/>
      <c r="C270" s="282" t="s">
        <v>560</v>
      </c>
      <c r="D270" s="282" t="s">
        <v>561</v>
      </c>
      <c r="E270" s="16" t="s">
        <v>362</v>
      </c>
      <c r="F270" s="283">
        <v>2</v>
      </c>
      <c r="G270" s="37"/>
      <c r="H270" s="43"/>
    </row>
    <row r="271" spans="1:8" s="2" customFormat="1" ht="16.8" customHeight="1">
      <c r="A271" s="37"/>
      <c r="B271" s="43"/>
      <c r="C271" s="278" t="s">
        <v>170</v>
      </c>
      <c r="D271" s="279" t="s">
        <v>1</v>
      </c>
      <c r="E271" s="280" t="s">
        <v>1</v>
      </c>
      <c r="F271" s="281">
        <v>6</v>
      </c>
      <c r="G271" s="37"/>
      <c r="H271" s="43"/>
    </row>
    <row r="272" spans="1:8" s="2" customFormat="1" ht="16.8" customHeight="1">
      <c r="A272" s="37"/>
      <c r="B272" s="43"/>
      <c r="C272" s="282" t="s">
        <v>170</v>
      </c>
      <c r="D272" s="282" t="s">
        <v>96</v>
      </c>
      <c r="E272" s="16" t="s">
        <v>1</v>
      </c>
      <c r="F272" s="283">
        <v>6</v>
      </c>
      <c r="G272" s="37"/>
      <c r="H272" s="43"/>
    </row>
    <row r="273" spans="1:8" s="2" customFormat="1" ht="16.8" customHeight="1">
      <c r="A273" s="37"/>
      <c r="B273" s="43"/>
      <c r="C273" s="284" t="s">
        <v>832</v>
      </c>
      <c r="D273" s="37"/>
      <c r="E273" s="37"/>
      <c r="F273" s="37"/>
      <c r="G273" s="37"/>
      <c r="H273" s="43"/>
    </row>
    <row r="274" spans="1:8" s="2" customFormat="1" ht="16.8" customHeight="1">
      <c r="A274" s="37"/>
      <c r="B274" s="43"/>
      <c r="C274" s="282" t="s">
        <v>365</v>
      </c>
      <c r="D274" s="282" t="s">
        <v>366</v>
      </c>
      <c r="E274" s="16" t="s">
        <v>362</v>
      </c>
      <c r="F274" s="283">
        <v>32</v>
      </c>
      <c r="G274" s="37"/>
      <c r="H274" s="43"/>
    </row>
    <row r="275" spans="1:8" s="2" customFormat="1" ht="16.8" customHeight="1">
      <c r="A275" s="37"/>
      <c r="B275" s="43"/>
      <c r="C275" s="282" t="s">
        <v>368</v>
      </c>
      <c r="D275" s="282" t="s">
        <v>369</v>
      </c>
      <c r="E275" s="16" t="s">
        <v>362</v>
      </c>
      <c r="F275" s="283">
        <v>646</v>
      </c>
      <c r="G275" s="37"/>
      <c r="H275" s="43"/>
    </row>
    <row r="276" spans="1:8" s="2" customFormat="1" ht="16.8" customHeight="1">
      <c r="A276" s="37"/>
      <c r="B276" s="43"/>
      <c r="C276" s="278" t="s">
        <v>171</v>
      </c>
      <c r="D276" s="279" t="s">
        <v>1</v>
      </c>
      <c r="E276" s="280" t="s">
        <v>1</v>
      </c>
      <c r="F276" s="281">
        <v>10</v>
      </c>
      <c r="G276" s="37"/>
      <c r="H276" s="43"/>
    </row>
    <row r="277" spans="1:8" s="2" customFormat="1" ht="16.8" customHeight="1">
      <c r="A277" s="37"/>
      <c r="B277" s="43"/>
      <c r="C277" s="282" t="s">
        <v>171</v>
      </c>
      <c r="D277" s="282" t="s">
        <v>172</v>
      </c>
      <c r="E277" s="16" t="s">
        <v>1</v>
      </c>
      <c r="F277" s="283">
        <v>10</v>
      </c>
      <c r="G277" s="37"/>
      <c r="H277" s="43"/>
    </row>
    <row r="278" spans="1:8" s="2" customFormat="1" ht="16.8" customHeight="1">
      <c r="A278" s="37"/>
      <c r="B278" s="43"/>
      <c r="C278" s="284" t="s">
        <v>832</v>
      </c>
      <c r="D278" s="37"/>
      <c r="E278" s="37"/>
      <c r="F278" s="37"/>
      <c r="G278" s="37"/>
      <c r="H278" s="43"/>
    </row>
    <row r="279" spans="1:8" s="2" customFormat="1" ht="16.8" customHeight="1">
      <c r="A279" s="37"/>
      <c r="B279" s="43"/>
      <c r="C279" s="282" t="s">
        <v>365</v>
      </c>
      <c r="D279" s="282" t="s">
        <v>366</v>
      </c>
      <c r="E279" s="16" t="s">
        <v>362</v>
      </c>
      <c r="F279" s="283">
        <v>32</v>
      </c>
      <c r="G279" s="37"/>
      <c r="H279" s="43"/>
    </row>
    <row r="280" spans="1:8" s="2" customFormat="1" ht="16.8" customHeight="1">
      <c r="A280" s="37"/>
      <c r="B280" s="43"/>
      <c r="C280" s="282" t="s">
        <v>368</v>
      </c>
      <c r="D280" s="282" t="s">
        <v>369</v>
      </c>
      <c r="E280" s="16" t="s">
        <v>362</v>
      </c>
      <c r="F280" s="283">
        <v>646</v>
      </c>
      <c r="G280" s="37"/>
      <c r="H280" s="43"/>
    </row>
    <row r="281" spans="1:8" s="2" customFormat="1" ht="16.8" customHeight="1">
      <c r="A281" s="37"/>
      <c r="B281" s="43"/>
      <c r="C281" s="278" t="s">
        <v>591</v>
      </c>
      <c r="D281" s="279" t="s">
        <v>1</v>
      </c>
      <c r="E281" s="280" t="s">
        <v>1</v>
      </c>
      <c r="F281" s="281">
        <v>0.864</v>
      </c>
      <c r="G281" s="37"/>
      <c r="H281" s="43"/>
    </row>
    <row r="282" spans="1:8" s="2" customFormat="1" ht="16.8" customHeight="1">
      <c r="A282" s="37"/>
      <c r="B282" s="43"/>
      <c r="C282" s="282" t="s">
        <v>591</v>
      </c>
      <c r="D282" s="282" t="s">
        <v>592</v>
      </c>
      <c r="E282" s="16" t="s">
        <v>1</v>
      </c>
      <c r="F282" s="283">
        <v>0.864</v>
      </c>
      <c r="G282" s="37"/>
      <c r="H282" s="43"/>
    </row>
    <row r="283" spans="1:8" s="2" customFormat="1" ht="16.8" customHeight="1">
      <c r="A283" s="37"/>
      <c r="B283" s="43"/>
      <c r="C283" s="278" t="s">
        <v>173</v>
      </c>
      <c r="D283" s="279" t="s">
        <v>1</v>
      </c>
      <c r="E283" s="280" t="s">
        <v>1</v>
      </c>
      <c r="F283" s="281">
        <v>39.832</v>
      </c>
      <c r="G283" s="37"/>
      <c r="H283" s="43"/>
    </row>
    <row r="284" spans="1:8" s="2" customFormat="1" ht="16.8" customHeight="1">
      <c r="A284" s="37"/>
      <c r="B284" s="43"/>
      <c r="C284" s="282" t="s">
        <v>173</v>
      </c>
      <c r="D284" s="282" t="s">
        <v>269</v>
      </c>
      <c r="E284" s="16" t="s">
        <v>1</v>
      </c>
      <c r="F284" s="283">
        <v>39.832</v>
      </c>
      <c r="G284" s="37"/>
      <c r="H284" s="43"/>
    </row>
    <row r="285" spans="1:8" s="2" customFormat="1" ht="16.8" customHeight="1">
      <c r="A285" s="37"/>
      <c r="B285" s="43"/>
      <c r="C285" s="284" t="s">
        <v>832</v>
      </c>
      <c r="D285" s="37"/>
      <c r="E285" s="37"/>
      <c r="F285" s="37"/>
      <c r="G285" s="37"/>
      <c r="H285" s="43"/>
    </row>
    <row r="286" spans="1:8" s="2" customFormat="1" ht="16.8" customHeight="1">
      <c r="A286" s="37"/>
      <c r="B286" s="43"/>
      <c r="C286" s="282" t="s">
        <v>266</v>
      </c>
      <c r="D286" s="282" t="s">
        <v>267</v>
      </c>
      <c r="E286" s="16" t="s">
        <v>250</v>
      </c>
      <c r="F286" s="283">
        <v>39.832</v>
      </c>
      <c r="G286" s="37"/>
      <c r="H286" s="43"/>
    </row>
    <row r="287" spans="1:8" s="2" customFormat="1" ht="12">
      <c r="A287" s="37"/>
      <c r="B287" s="43"/>
      <c r="C287" s="282" t="s">
        <v>258</v>
      </c>
      <c r="D287" s="282" t="s">
        <v>259</v>
      </c>
      <c r="E287" s="16" t="s">
        <v>250</v>
      </c>
      <c r="F287" s="283">
        <v>79.664</v>
      </c>
      <c r="G287" s="37"/>
      <c r="H287" s="43"/>
    </row>
    <row r="288" spans="1:8" s="2" customFormat="1" ht="16.8" customHeight="1">
      <c r="A288" s="37"/>
      <c r="B288" s="43"/>
      <c r="C288" s="282" t="s">
        <v>262</v>
      </c>
      <c r="D288" s="282" t="s">
        <v>263</v>
      </c>
      <c r="E288" s="16" t="s">
        <v>250</v>
      </c>
      <c r="F288" s="283">
        <v>79.664</v>
      </c>
      <c r="G288" s="37"/>
      <c r="H288" s="43"/>
    </row>
    <row r="289" spans="1:8" s="2" customFormat="1" ht="16.8" customHeight="1">
      <c r="A289" s="37"/>
      <c r="B289" s="43"/>
      <c r="C289" s="278" t="s">
        <v>175</v>
      </c>
      <c r="D289" s="279" t="s">
        <v>1</v>
      </c>
      <c r="E289" s="280" t="s">
        <v>1</v>
      </c>
      <c r="F289" s="281">
        <v>19.64</v>
      </c>
      <c r="G289" s="37"/>
      <c r="H289" s="43"/>
    </row>
    <row r="290" spans="1:8" s="2" customFormat="1" ht="16.8" customHeight="1">
      <c r="A290" s="37"/>
      <c r="B290" s="43"/>
      <c r="C290" s="282" t="s">
        <v>175</v>
      </c>
      <c r="D290" s="282" t="s">
        <v>326</v>
      </c>
      <c r="E290" s="16" t="s">
        <v>1</v>
      </c>
      <c r="F290" s="283">
        <v>19.64</v>
      </c>
      <c r="G290" s="37"/>
      <c r="H290" s="43"/>
    </row>
    <row r="291" spans="1:8" s="2" customFormat="1" ht="16.8" customHeight="1">
      <c r="A291" s="37"/>
      <c r="B291" s="43"/>
      <c r="C291" s="284" t="s">
        <v>832</v>
      </c>
      <c r="D291" s="37"/>
      <c r="E291" s="37"/>
      <c r="F291" s="37"/>
      <c r="G291" s="37"/>
      <c r="H291" s="43"/>
    </row>
    <row r="292" spans="1:8" s="2" customFormat="1" ht="16.8" customHeight="1">
      <c r="A292" s="37"/>
      <c r="B292" s="43"/>
      <c r="C292" s="282" t="s">
        <v>323</v>
      </c>
      <c r="D292" s="282" t="s">
        <v>324</v>
      </c>
      <c r="E292" s="16" t="s">
        <v>215</v>
      </c>
      <c r="F292" s="283">
        <v>77.612</v>
      </c>
      <c r="G292" s="37"/>
      <c r="H292" s="43"/>
    </row>
    <row r="293" spans="1:8" s="2" customFormat="1" ht="16.8" customHeight="1">
      <c r="A293" s="37"/>
      <c r="B293" s="43"/>
      <c r="C293" s="282" t="s">
        <v>288</v>
      </c>
      <c r="D293" s="282" t="s">
        <v>289</v>
      </c>
      <c r="E293" s="16" t="s">
        <v>215</v>
      </c>
      <c r="F293" s="283">
        <v>116.752</v>
      </c>
      <c r="G293" s="37"/>
      <c r="H293" s="43"/>
    </row>
    <row r="294" spans="1:8" s="2" customFormat="1" ht="16.8" customHeight="1">
      <c r="A294" s="37"/>
      <c r="B294" s="43"/>
      <c r="C294" s="282" t="s">
        <v>314</v>
      </c>
      <c r="D294" s="282" t="s">
        <v>315</v>
      </c>
      <c r="E294" s="16" t="s">
        <v>215</v>
      </c>
      <c r="F294" s="283">
        <v>77.612</v>
      </c>
      <c r="G294" s="37"/>
      <c r="H294" s="43"/>
    </row>
    <row r="295" spans="1:8" s="2" customFormat="1" ht="16.8" customHeight="1">
      <c r="A295" s="37"/>
      <c r="B295" s="43"/>
      <c r="C295" s="282" t="s">
        <v>319</v>
      </c>
      <c r="D295" s="282" t="s">
        <v>320</v>
      </c>
      <c r="E295" s="16" t="s">
        <v>215</v>
      </c>
      <c r="F295" s="283">
        <v>19.64</v>
      </c>
      <c r="G295" s="37"/>
      <c r="H295" s="43"/>
    </row>
    <row r="296" spans="1:8" s="2" customFormat="1" ht="16.8" customHeight="1">
      <c r="A296" s="37"/>
      <c r="B296" s="43"/>
      <c r="C296" s="282" t="s">
        <v>328</v>
      </c>
      <c r="D296" s="282" t="s">
        <v>329</v>
      </c>
      <c r="E296" s="16" t="s">
        <v>215</v>
      </c>
      <c r="F296" s="283">
        <v>19.64</v>
      </c>
      <c r="G296" s="37"/>
      <c r="H296" s="43"/>
    </row>
    <row r="297" spans="1:8" s="2" customFormat="1" ht="16.8" customHeight="1">
      <c r="A297" s="37"/>
      <c r="B297" s="43"/>
      <c r="C297" s="282" t="s">
        <v>331</v>
      </c>
      <c r="D297" s="282" t="s">
        <v>332</v>
      </c>
      <c r="E297" s="16" t="s">
        <v>215</v>
      </c>
      <c r="F297" s="283">
        <v>19.64</v>
      </c>
      <c r="G297" s="37"/>
      <c r="H297" s="43"/>
    </row>
    <row r="298" spans="1:8" s="2" customFormat="1" ht="12">
      <c r="A298" s="37"/>
      <c r="B298" s="43"/>
      <c r="C298" s="282" t="s">
        <v>335</v>
      </c>
      <c r="D298" s="282" t="s">
        <v>336</v>
      </c>
      <c r="E298" s="16" t="s">
        <v>215</v>
      </c>
      <c r="F298" s="283">
        <v>19.64</v>
      </c>
      <c r="G298" s="37"/>
      <c r="H298" s="43"/>
    </row>
    <row r="299" spans="1:8" s="2" customFormat="1" ht="26.4" customHeight="1">
      <c r="A299" s="37"/>
      <c r="B299" s="43"/>
      <c r="C299" s="277" t="s">
        <v>833</v>
      </c>
      <c r="D299" s="277" t="s">
        <v>91</v>
      </c>
      <c r="E299" s="37"/>
      <c r="F299" s="37"/>
      <c r="G299" s="37"/>
      <c r="H299" s="43"/>
    </row>
    <row r="300" spans="1:8" s="2" customFormat="1" ht="16.8" customHeight="1">
      <c r="A300" s="37"/>
      <c r="B300" s="43"/>
      <c r="C300" s="278" t="s">
        <v>697</v>
      </c>
      <c r="D300" s="279" t="s">
        <v>1</v>
      </c>
      <c r="E300" s="280" t="s">
        <v>1</v>
      </c>
      <c r="F300" s="281">
        <v>1150.13</v>
      </c>
      <c r="G300" s="37"/>
      <c r="H300" s="43"/>
    </row>
    <row r="301" spans="1:8" s="2" customFormat="1" ht="16.8" customHeight="1">
      <c r="A301" s="37"/>
      <c r="B301" s="43"/>
      <c r="C301" s="282" t="s">
        <v>697</v>
      </c>
      <c r="D301" s="282" t="s">
        <v>698</v>
      </c>
      <c r="E301" s="16" t="s">
        <v>1</v>
      </c>
      <c r="F301" s="283">
        <v>1150.13</v>
      </c>
      <c r="G301" s="37"/>
      <c r="H301" s="43"/>
    </row>
    <row r="302" spans="1:8" s="2" customFormat="1" ht="16.8" customHeight="1">
      <c r="A302" s="37"/>
      <c r="B302" s="43"/>
      <c r="C302" s="284" t="s">
        <v>832</v>
      </c>
      <c r="D302" s="37"/>
      <c r="E302" s="37"/>
      <c r="F302" s="37"/>
      <c r="G302" s="37"/>
      <c r="H302" s="43"/>
    </row>
    <row r="303" spans="1:8" s="2" customFormat="1" ht="12">
      <c r="A303" s="37"/>
      <c r="B303" s="43"/>
      <c r="C303" s="282" t="s">
        <v>742</v>
      </c>
      <c r="D303" s="282" t="s">
        <v>743</v>
      </c>
      <c r="E303" s="16" t="s">
        <v>215</v>
      </c>
      <c r="F303" s="283">
        <v>1150.13</v>
      </c>
      <c r="G303" s="37"/>
      <c r="H303" s="43"/>
    </row>
    <row r="304" spans="1:8" s="2" customFormat="1" ht="16.8" customHeight="1">
      <c r="A304" s="37"/>
      <c r="B304" s="43"/>
      <c r="C304" s="282" t="s">
        <v>331</v>
      </c>
      <c r="D304" s="282" t="s">
        <v>332</v>
      </c>
      <c r="E304" s="16" t="s">
        <v>215</v>
      </c>
      <c r="F304" s="283">
        <v>1150.13</v>
      </c>
      <c r="G304" s="37"/>
      <c r="H304" s="43"/>
    </row>
    <row r="305" spans="1:8" s="2" customFormat="1" ht="16.8" customHeight="1">
      <c r="A305" s="37"/>
      <c r="B305" s="43"/>
      <c r="C305" s="278" t="s">
        <v>674</v>
      </c>
      <c r="D305" s="279" t="s">
        <v>1</v>
      </c>
      <c r="E305" s="280" t="s">
        <v>1</v>
      </c>
      <c r="F305" s="281">
        <v>13.391</v>
      </c>
      <c r="G305" s="37"/>
      <c r="H305" s="43"/>
    </row>
    <row r="306" spans="1:8" s="2" customFormat="1" ht="16.8" customHeight="1">
      <c r="A306" s="37"/>
      <c r="B306" s="43"/>
      <c r="C306" s="282" t="s">
        <v>674</v>
      </c>
      <c r="D306" s="282" t="s">
        <v>703</v>
      </c>
      <c r="E306" s="16" t="s">
        <v>1</v>
      </c>
      <c r="F306" s="283">
        <v>13.391</v>
      </c>
      <c r="G306" s="37"/>
      <c r="H306" s="43"/>
    </row>
    <row r="307" spans="1:8" s="2" customFormat="1" ht="16.8" customHeight="1">
      <c r="A307" s="37"/>
      <c r="B307" s="43"/>
      <c r="C307" s="284" t="s">
        <v>832</v>
      </c>
      <c r="D307" s="37"/>
      <c r="E307" s="37"/>
      <c r="F307" s="37"/>
      <c r="G307" s="37"/>
      <c r="H307" s="43"/>
    </row>
    <row r="308" spans="1:8" s="2" customFormat="1" ht="16.8" customHeight="1">
      <c r="A308" s="37"/>
      <c r="B308" s="43"/>
      <c r="C308" s="282" t="s">
        <v>230</v>
      </c>
      <c r="D308" s="282" t="s">
        <v>231</v>
      </c>
      <c r="E308" s="16" t="s">
        <v>215</v>
      </c>
      <c r="F308" s="283">
        <v>13.391</v>
      </c>
      <c r="G308" s="37"/>
      <c r="H308" s="43"/>
    </row>
    <row r="309" spans="1:8" s="2" customFormat="1" ht="16.8" customHeight="1">
      <c r="A309" s="37"/>
      <c r="B309" s="43"/>
      <c r="C309" s="282" t="s">
        <v>227</v>
      </c>
      <c r="D309" s="282" t="s">
        <v>228</v>
      </c>
      <c r="E309" s="16" t="s">
        <v>215</v>
      </c>
      <c r="F309" s="283">
        <v>13.391</v>
      </c>
      <c r="G309" s="37"/>
      <c r="H309" s="43"/>
    </row>
    <row r="310" spans="1:8" s="2" customFormat="1" ht="16.8" customHeight="1">
      <c r="A310" s="37"/>
      <c r="B310" s="43"/>
      <c r="C310" s="278" t="s">
        <v>676</v>
      </c>
      <c r="D310" s="279" t="s">
        <v>1</v>
      </c>
      <c r="E310" s="280" t="s">
        <v>1</v>
      </c>
      <c r="F310" s="281">
        <v>134.524</v>
      </c>
      <c r="G310" s="37"/>
      <c r="H310" s="43"/>
    </row>
    <row r="311" spans="1:8" s="2" customFormat="1" ht="16.8" customHeight="1">
      <c r="A311" s="37"/>
      <c r="B311" s="43"/>
      <c r="C311" s="282" t="s">
        <v>676</v>
      </c>
      <c r="D311" s="282" t="s">
        <v>677</v>
      </c>
      <c r="E311" s="16" t="s">
        <v>1</v>
      </c>
      <c r="F311" s="283">
        <v>134.524</v>
      </c>
      <c r="G311" s="37"/>
      <c r="H311" s="43"/>
    </row>
    <row r="312" spans="1:8" s="2" customFormat="1" ht="16.8" customHeight="1">
      <c r="A312" s="37"/>
      <c r="B312" s="43"/>
      <c r="C312" s="284" t="s">
        <v>832</v>
      </c>
      <c r="D312" s="37"/>
      <c r="E312" s="37"/>
      <c r="F312" s="37"/>
      <c r="G312" s="37"/>
      <c r="H312" s="43"/>
    </row>
    <row r="313" spans="1:8" s="2" customFormat="1" ht="16.8" customHeight="1">
      <c r="A313" s="37"/>
      <c r="B313" s="43"/>
      <c r="C313" s="282" t="s">
        <v>804</v>
      </c>
      <c r="D313" s="282" t="s">
        <v>805</v>
      </c>
      <c r="E313" s="16" t="s">
        <v>489</v>
      </c>
      <c r="F313" s="283">
        <v>147.693</v>
      </c>
      <c r="G313" s="37"/>
      <c r="H313" s="43"/>
    </row>
    <row r="314" spans="1:8" s="2" customFormat="1" ht="16.8" customHeight="1">
      <c r="A314" s="37"/>
      <c r="B314" s="43"/>
      <c r="C314" s="282" t="s">
        <v>808</v>
      </c>
      <c r="D314" s="282" t="s">
        <v>809</v>
      </c>
      <c r="E314" s="16" t="s">
        <v>489</v>
      </c>
      <c r="F314" s="283">
        <v>400.738</v>
      </c>
      <c r="G314" s="37"/>
      <c r="H314" s="43"/>
    </row>
    <row r="315" spans="1:8" s="2" customFormat="1" ht="16.8" customHeight="1">
      <c r="A315" s="37"/>
      <c r="B315" s="43"/>
      <c r="C315" s="278" t="s">
        <v>678</v>
      </c>
      <c r="D315" s="279" t="s">
        <v>1</v>
      </c>
      <c r="E315" s="280" t="s">
        <v>1</v>
      </c>
      <c r="F315" s="281">
        <v>1.635</v>
      </c>
      <c r="G315" s="37"/>
      <c r="H315" s="43"/>
    </row>
    <row r="316" spans="1:8" s="2" customFormat="1" ht="16.8" customHeight="1">
      <c r="A316" s="37"/>
      <c r="B316" s="43"/>
      <c r="C316" s="282" t="s">
        <v>1</v>
      </c>
      <c r="D316" s="282" t="s">
        <v>734</v>
      </c>
      <c r="E316" s="16" t="s">
        <v>1</v>
      </c>
      <c r="F316" s="283">
        <v>1.32</v>
      </c>
      <c r="G316" s="37"/>
      <c r="H316" s="43"/>
    </row>
    <row r="317" spans="1:8" s="2" customFormat="1" ht="16.8" customHeight="1">
      <c r="A317" s="37"/>
      <c r="B317" s="43"/>
      <c r="C317" s="282" t="s">
        <v>1</v>
      </c>
      <c r="D317" s="282" t="s">
        <v>735</v>
      </c>
      <c r="E317" s="16" t="s">
        <v>1</v>
      </c>
      <c r="F317" s="283">
        <v>0.315</v>
      </c>
      <c r="G317" s="37"/>
      <c r="H317" s="43"/>
    </row>
    <row r="318" spans="1:8" s="2" customFormat="1" ht="16.8" customHeight="1">
      <c r="A318" s="37"/>
      <c r="B318" s="43"/>
      <c r="C318" s="282" t="s">
        <v>678</v>
      </c>
      <c r="D318" s="282" t="s">
        <v>235</v>
      </c>
      <c r="E318" s="16" t="s">
        <v>1</v>
      </c>
      <c r="F318" s="283">
        <v>1.635</v>
      </c>
      <c r="G318" s="37"/>
      <c r="H318" s="43"/>
    </row>
    <row r="319" spans="1:8" s="2" customFormat="1" ht="16.8" customHeight="1">
      <c r="A319" s="37"/>
      <c r="B319" s="43"/>
      <c r="C319" s="284" t="s">
        <v>832</v>
      </c>
      <c r="D319" s="37"/>
      <c r="E319" s="37"/>
      <c r="F319" s="37"/>
      <c r="G319" s="37"/>
      <c r="H319" s="43"/>
    </row>
    <row r="320" spans="1:8" s="2" customFormat="1" ht="16.8" customHeight="1">
      <c r="A320" s="37"/>
      <c r="B320" s="43"/>
      <c r="C320" s="282" t="s">
        <v>731</v>
      </c>
      <c r="D320" s="282" t="s">
        <v>732</v>
      </c>
      <c r="E320" s="16" t="s">
        <v>250</v>
      </c>
      <c r="F320" s="283">
        <v>1.635</v>
      </c>
      <c r="G320" s="37"/>
      <c r="H320" s="43"/>
    </row>
    <row r="321" spans="1:8" s="2" customFormat="1" ht="16.8" customHeight="1">
      <c r="A321" s="37"/>
      <c r="B321" s="43"/>
      <c r="C321" s="282" t="s">
        <v>717</v>
      </c>
      <c r="D321" s="282" t="s">
        <v>718</v>
      </c>
      <c r="E321" s="16" t="s">
        <v>250</v>
      </c>
      <c r="F321" s="283">
        <v>13.487</v>
      </c>
      <c r="G321" s="37"/>
      <c r="H321" s="43"/>
    </row>
    <row r="322" spans="1:8" s="2" customFormat="1" ht="16.8" customHeight="1">
      <c r="A322" s="37"/>
      <c r="B322" s="43"/>
      <c r="C322" s="278" t="s">
        <v>707</v>
      </c>
      <c r="D322" s="279" t="s">
        <v>1</v>
      </c>
      <c r="E322" s="280" t="s">
        <v>1</v>
      </c>
      <c r="F322" s="281">
        <v>1136.82</v>
      </c>
      <c r="G322" s="37"/>
      <c r="H322" s="43"/>
    </row>
    <row r="323" spans="1:8" s="2" customFormat="1" ht="16.8" customHeight="1">
      <c r="A323" s="37"/>
      <c r="B323" s="43"/>
      <c r="C323" s="282" t="s">
        <v>707</v>
      </c>
      <c r="D323" s="282" t="s">
        <v>708</v>
      </c>
      <c r="E323" s="16" t="s">
        <v>1</v>
      </c>
      <c r="F323" s="283">
        <v>1136.82</v>
      </c>
      <c r="G323" s="37"/>
      <c r="H323" s="43"/>
    </row>
    <row r="324" spans="1:8" s="2" customFormat="1" ht="16.8" customHeight="1">
      <c r="A324" s="37"/>
      <c r="B324" s="43"/>
      <c r="C324" s="278" t="s">
        <v>680</v>
      </c>
      <c r="D324" s="279" t="s">
        <v>1</v>
      </c>
      <c r="E324" s="280" t="s">
        <v>1</v>
      </c>
      <c r="F324" s="281">
        <v>4.611</v>
      </c>
      <c r="G324" s="37"/>
      <c r="H324" s="43"/>
    </row>
    <row r="325" spans="1:8" s="2" customFormat="1" ht="16.8" customHeight="1">
      <c r="A325" s="37"/>
      <c r="B325" s="43"/>
      <c r="C325" s="282" t="s">
        <v>680</v>
      </c>
      <c r="D325" s="282" t="s">
        <v>724</v>
      </c>
      <c r="E325" s="16" t="s">
        <v>1</v>
      </c>
      <c r="F325" s="283">
        <v>4.611</v>
      </c>
      <c r="G325" s="37"/>
      <c r="H325" s="43"/>
    </row>
    <row r="326" spans="1:8" s="2" customFormat="1" ht="16.8" customHeight="1">
      <c r="A326" s="37"/>
      <c r="B326" s="43"/>
      <c r="C326" s="284" t="s">
        <v>832</v>
      </c>
      <c r="D326" s="37"/>
      <c r="E326" s="37"/>
      <c r="F326" s="37"/>
      <c r="G326" s="37"/>
      <c r="H326" s="43"/>
    </row>
    <row r="327" spans="1:8" s="2" customFormat="1" ht="16.8" customHeight="1">
      <c r="A327" s="37"/>
      <c r="B327" s="43"/>
      <c r="C327" s="282" t="s">
        <v>721</v>
      </c>
      <c r="D327" s="282" t="s">
        <v>722</v>
      </c>
      <c r="E327" s="16" t="s">
        <v>250</v>
      </c>
      <c r="F327" s="283">
        <v>4.611</v>
      </c>
      <c r="G327" s="37"/>
      <c r="H327" s="43"/>
    </row>
    <row r="328" spans="1:8" s="2" customFormat="1" ht="16.8" customHeight="1">
      <c r="A328" s="37"/>
      <c r="B328" s="43"/>
      <c r="C328" s="282" t="s">
        <v>717</v>
      </c>
      <c r="D328" s="282" t="s">
        <v>718</v>
      </c>
      <c r="E328" s="16" t="s">
        <v>250</v>
      </c>
      <c r="F328" s="283">
        <v>13.487</v>
      </c>
      <c r="G328" s="37"/>
      <c r="H328" s="43"/>
    </row>
    <row r="329" spans="1:8" s="2" customFormat="1" ht="16.8" customHeight="1">
      <c r="A329" s="37"/>
      <c r="B329" s="43"/>
      <c r="C329" s="278" t="s">
        <v>682</v>
      </c>
      <c r="D329" s="279" t="s">
        <v>1</v>
      </c>
      <c r="E329" s="280" t="s">
        <v>1</v>
      </c>
      <c r="F329" s="281">
        <v>11</v>
      </c>
      <c r="G329" s="37"/>
      <c r="H329" s="43"/>
    </row>
    <row r="330" spans="1:8" s="2" customFormat="1" ht="16.8" customHeight="1">
      <c r="A330" s="37"/>
      <c r="B330" s="43"/>
      <c r="C330" s="282" t="s">
        <v>682</v>
      </c>
      <c r="D330" s="282" t="s">
        <v>265</v>
      </c>
      <c r="E330" s="16" t="s">
        <v>1</v>
      </c>
      <c r="F330" s="283">
        <v>11</v>
      </c>
      <c r="G330" s="37"/>
      <c r="H330" s="43"/>
    </row>
    <row r="331" spans="1:8" s="2" customFormat="1" ht="16.8" customHeight="1">
      <c r="A331" s="37"/>
      <c r="B331" s="43"/>
      <c r="C331" s="284" t="s">
        <v>832</v>
      </c>
      <c r="D331" s="37"/>
      <c r="E331" s="37"/>
      <c r="F331" s="37"/>
      <c r="G331" s="37"/>
      <c r="H331" s="43"/>
    </row>
    <row r="332" spans="1:8" s="2" customFormat="1" ht="16.8" customHeight="1">
      <c r="A332" s="37"/>
      <c r="B332" s="43"/>
      <c r="C332" s="282" t="s">
        <v>752</v>
      </c>
      <c r="D332" s="282" t="s">
        <v>753</v>
      </c>
      <c r="E332" s="16" t="s">
        <v>238</v>
      </c>
      <c r="F332" s="283">
        <v>11</v>
      </c>
      <c r="G332" s="37"/>
      <c r="H332" s="43"/>
    </row>
    <row r="333" spans="1:8" s="2" customFormat="1" ht="16.8" customHeight="1">
      <c r="A333" s="37"/>
      <c r="B333" s="43"/>
      <c r="C333" s="282" t="s">
        <v>721</v>
      </c>
      <c r="D333" s="282" t="s">
        <v>722</v>
      </c>
      <c r="E333" s="16" t="s">
        <v>250</v>
      </c>
      <c r="F333" s="283">
        <v>4.611</v>
      </c>
      <c r="G333" s="37"/>
      <c r="H333" s="43"/>
    </row>
    <row r="334" spans="1:8" s="2" customFormat="1" ht="16.8" customHeight="1">
      <c r="A334" s="37"/>
      <c r="B334" s="43"/>
      <c r="C334" s="282" t="s">
        <v>731</v>
      </c>
      <c r="D334" s="282" t="s">
        <v>732</v>
      </c>
      <c r="E334" s="16" t="s">
        <v>250</v>
      </c>
      <c r="F334" s="283">
        <v>1.635</v>
      </c>
      <c r="G334" s="37"/>
      <c r="H334" s="43"/>
    </row>
    <row r="335" spans="1:8" s="2" customFormat="1" ht="16.8" customHeight="1">
      <c r="A335" s="37"/>
      <c r="B335" s="43"/>
      <c r="C335" s="282" t="s">
        <v>746</v>
      </c>
      <c r="D335" s="282" t="s">
        <v>747</v>
      </c>
      <c r="E335" s="16" t="s">
        <v>238</v>
      </c>
      <c r="F335" s="283">
        <v>11</v>
      </c>
      <c r="G335" s="37"/>
      <c r="H335" s="43"/>
    </row>
    <row r="336" spans="1:8" s="2" customFormat="1" ht="16.8" customHeight="1">
      <c r="A336" s="37"/>
      <c r="B336" s="43"/>
      <c r="C336" s="278" t="s">
        <v>683</v>
      </c>
      <c r="D336" s="279" t="s">
        <v>1</v>
      </c>
      <c r="E336" s="280" t="s">
        <v>1</v>
      </c>
      <c r="F336" s="281">
        <v>3.5</v>
      </c>
      <c r="G336" s="37"/>
      <c r="H336" s="43"/>
    </row>
    <row r="337" spans="1:8" s="2" customFormat="1" ht="16.8" customHeight="1">
      <c r="A337" s="37"/>
      <c r="B337" s="43"/>
      <c r="C337" s="282" t="s">
        <v>683</v>
      </c>
      <c r="D337" s="282" t="s">
        <v>684</v>
      </c>
      <c r="E337" s="16" t="s">
        <v>1</v>
      </c>
      <c r="F337" s="283">
        <v>3.5</v>
      </c>
      <c r="G337" s="37"/>
      <c r="H337" s="43"/>
    </row>
    <row r="338" spans="1:8" s="2" customFormat="1" ht="16.8" customHeight="1">
      <c r="A338" s="37"/>
      <c r="B338" s="43"/>
      <c r="C338" s="284" t="s">
        <v>832</v>
      </c>
      <c r="D338" s="37"/>
      <c r="E338" s="37"/>
      <c r="F338" s="37"/>
      <c r="G338" s="37"/>
      <c r="H338" s="43"/>
    </row>
    <row r="339" spans="1:8" s="2" customFormat="1" ht="16.8" customHeight="1">
      <c r="A339" s="37"/>
      <c r="B339" s="43"/>
      <c r="C339" s="282" t="s">
        <v>749</v>
      </c>
      <c r="D339" s="282" t="s">
        <v>750</v>
      </c>
      <c r="E339" s="16" t="s">
        <v>238</v>
      </c>
      <c r="F339" s="283">
        <v>3.5</v>
      </c>
      <c r="G339" s="37"/>
      <c r="H339" s="43"/>
    </row>
    <row r="340" spans="1:8" s="2" customFormat="1" ht="12">
      <c r="A340" s="37"/>
      <c r="B340" s="43"/>
      <c r="C340" s="282" t="s">
        <v>713</v>
      </c>
      <c r="D340" s="282" t="s">
        <v>714</v>
      </c>
      <c r="E340" s="16" t="s">
        <v>250</v>
      </c>
      <c r="F340" s="283">
        <v>12.47</v>
      </c>
      <c r="G340" s="37"/>
      <c r="H340" s="43"/>
    </row>
    <row r="341" spans="1:8" s="2" customFormat="1" ht="16.8" customHeight="1">
      <c r="A341" s="37"/>
      <c r="B341" s="43"/>
      <c r="C341" s="282" t="s">
        <v>721</v>
      </c>
      <c r="D341" s="282" t="s">
        <v>722</v>
      </c>
      <c r="E341" s="16" t="s">
        <v>250</v>
      </c>
      <c r="F341" s="283">
        <v>4.611</v>
      </c>
      <c r="G341" s="37"/>
      <c r="H341" s="43"/>
    </row>
    <row r="342" spans="1:8" s="2" customFormat="1" ht="16.8" customHeight="1">
      <c r="A342" s="37"/>
      <c r="B342" s="43"/>
      <c r="C342" s="282" t="s">
        <v>731</v>
      </c>
      <c r="D342" s="282" t="s">
        <v>732</v>
      </c>
      <c r="E342" s="16" t="s">
        <v>250</v>
      </c>
      <c r="F342" s="283">
        <v>1.635</v>
      </c>
      <c r="G342" s="37"/>
      <c r="H342" s="43"/>
    </row>
    <row r="343" spans="1:8" s="2" customFormat="1" ht="16.8" customHeight="1">
      <c r="A343" s="37"/>
      <c r="B343" s="43"/>
      <c r="C343" s="278" t="s">
        <v>834</v>
      </c>
      <c r="D343" s="279" t="s">
        <v>1</v>
      </c>
      <c r="E343" s="280" t="s">
        <v>1</v>
      </c>
      <c r="F343" s="281">
        <v>15.75</v>
      </c>
      <c r="G343" s="37"/>
      <c r="H343" s="43"/>
    </row>
    <row r="344" spans="1:8" s="2" customFormat="1" ht="16.8" customHeight="1">
      <c r="A344" s="37"/>
      <c r="B344" s="43"/>
      <c r="C344" s="278" t="s">
        <v>149</v>
      </c>
      <c r="D344" s="279" t="s">
        <v>1</v>
      </c>
      <c r="E344" s="280" t="s">
        <v>1</v>
      </c>
      <c r="F344" s="281">
        <v>8.16</v>
      </c>
      <c r="G344" s="37"/>
      <c r="H344" s="43"/>
    </row>
    <row r="345" spans="1:8" s="2" customFormat="1" ht="16.8" customHeight="1">
      <c r="A345" s="37"/>
      <c r="B345" s="43"/>
      <c r="C345" s="282" t="s">
        <v>149</v>
      </c>
      <c r="D345" s="282" t="s">
        <v>712</v>
      </c>
      <c r="E345" s="16" t="s">
        <v>1</v>
      </c>
      <c r="F345" s="283">
        <v>8.16</v>
      </c>
      <c r="G345" s="37"/>
      <c r="H345" s="43"/>
    </row>
    <row r="346" spans="1:8" s="2" customFormat="1" ht="16.8" customHeight="1">
      <c r="A346" s="37"/>
      <c r="B346" s="43"/>
      <c r="C346" s="284" t="s">
        <v>832</v>
      </c>
      <c r="D346" s="37"/>
      <c r="E346" s="37"/>
      <c r="F346" s="37"/>
      <c r="G346" s="37"/>
      <c r="H346" s="43"/>
    </row>
    <row r="347" spans="1:8" s="2" customFormat="1" ht="16.8" customHeight="1">
      <c r="A347" s="37"/>
      <c r="B347" s="43"/>
      <c r="C347" s="282" t="s">
        <v>709</v>
      </c>
      <c r="D347" s="282" t="s">
        <v>710</v>
      </c>
      <c r="E347" s="16" t="s">
        <v>250</v>
      </c>
      <c r="F347" s="283">
        <v>8.16</v>
      </c>
      <c r="G347" s="37"/>
      <c r="H347" s="43"/>
    </row>
    <row r="348" spans="1:8" s="2" customFormat="1" ht="16.8" customHeight="1">
      <c r="A348" s="37"/>
      <c r="B348" s="43"/>
      <c r="C348" s="282" t="s">
        <v>717</v>
      </c>
      <c r="D348" s="282" t="s">
        <v>718</v>
      </c>
      <c r="E348" s="16" t="s">
        <v>250</v>
      </c>
      <c r="F348" s="283">
        <v>13.487</v>
      </c>
      <c r="G348" s="37"/>
      <c r="H348" s="43"/>
    </row>
    <row r="349" spans="1:8" s="2" customFormat="1" ht="16.8" customHeight="1">
      <c r="A349" s="37"/>
      <c r="B349" s="43"/>
      <c r="C349" s="282" t="s">
        <v>804</v>
      </c>
      <c r="D349" s="282" t="s">
        <v>805</v>
      </c>
      <c r="E349" s="16" t="s">
        <v>489</v>
      </c>
      <c r="F349" s="283">
        <v>147.693</v>
      </c>
      <c r="G349" s="37"/>
      <c r="H349" s="43"/>
    </row>
    <row r="350" spans="1:8" s="2" customFormat="1" ht="16.8" customHeight="1">
      <c r="A350" s="37"/>
      <c r="B350" s="43"/>
      <c r="C350" s="278" t="s">
        <v>687</v>
      </c>
      <c r="D350" s="279" t="s">
        <v>1</v>
      </c>
      <c r="E350" s="280" t="s">
        <v>1</v>
      </c>
      <c r="F350" s="281">
        <v>12.47</v>
      </c>
      <c r="G350" s="37"/>
      <c r="H350" s="43"/>
    </row>
    <row r="351" spans="1:8" s="2" customFormat="1" ht="16.8" customHeight="1">
      <c r="A351" s="37"/>
      <c r="B351" s="43"/>
      <c r="C351" s="282" t="s">
        <v>687</v>
      </c>
      <c r="D351" s="282" t="s">
        <v>716</v>
      </c>
      <c r="E351" s="16" t="s">
        <v>1</v>
      </c>
      <c r="F351" s="283">
        <v>12.47</v>
      </c>
      <c r="G351" s="37"/>
      <c r="H351" s="43"/>
    </row>
    <row r="352" spans="1:8" s="2" customFormat="1" ht="16.8" customHeight="1">
      <c r="A352" s="37"/>
      <c r="B352" s="43"/>
      <c r="C352" s="284" t="s">
        <v>832</v>
      </c>
      <c r="D352" s="37"/>
      <c r="E352" s="37"/>
      <c r="F352" s="37"/>
      <c r="G352" s="37"/>
      <c r="H352" s="43"/>
    </row>
    <row r="353" spans="1:8" s="2" customFormat="1" ht="12">
      <c r="A353" s="37"/>
      <c r="B353" s="43"/>
      <c r="C353" s="282" t="s">
        <v>713</v>
      </c>
      <c r="D353" s="282" t="s">
        <v>714</v>
      </c>
      <c r="E353" s="16" t="s">
        <v>250</v>
      </c>
      <c r="F353" s="283">
        <v>12.47</v>
      </c>
      <c r="G353" s="37"/>
      <c r="H353" s="43"/>
    </row>
    <row r="354" spans="1:8" s="2" customFormat="1" ht="16.8" customHeight="1">
      <c r="A354" s="37"/>
      <c r="B354" s="43"/>
      <c r="C354" s="282" t="s">
        <v>717</v>
      </c>
      <c r="D354" s="282" t="s">
        <v>718</v>
      </c>
      <c r="E354" s="16" t="s">
        <v>250</v>
      </c>
      <c r="F354" s="283">
        <v>13.487</v>
      </c>
      <c r="G354" s="37"/>
      <c r="H354" s="43"/>
    </row>
    <row r="355" spans="1:8" s="2" customFormat="1" ht="16.8" customHeight="1">
      <c r="A355" s="37"/>
      <c r="B355" s="43"/>
      <c r="C355" s="282" t="s">
        <v>804</v>
      </c>
      <c r="D355" s="282" t="s">
        <v>805</v>
      </c>
      <c r="E355" s="16" t="s">
        <v>489</v>
      </c>
      <c r="F355" s="283">
        <v>147.693</v>
      </c>
      <c r="G355" s="37"/>
      <c r="H355" s="43"/>
    </row>
    <row r="356" spans="1:8" s="2" customFormat="1" ht="16.8" customHeight="1">
      <c r="A356" s="37"/>
      <c r="B356" s="43"/>
      <c r="C356" s="278" t="s">
        <v>155</v>
      </c>
      <c r="D356" s="279" t="s">
        <v>1</v>
      </c>
      <c r="E356" s="280" t="s">
        <v>1</v>
      </c>
      <c r="F356" s="281">
        <v>3.52</v>
      </c>
      <c r="G356" s="37"/>
      <c r="H356" s="43"/>
    </row>
    <row r="357" spans="1:8" s="2" customFormat="1" ht="16.8" customHeight="1">
      <c r="A357" s="37"/>
      <c r="B357" s="43"/>
      <c r="C357" s="282" t="s">
        <v>155</v>
      </c>
      <c r="D357" s="282" t="s">
        <v>816</v>
      </c>
      <c r="E357" s="16" t="s">
        <v>1</v>
      </c>
      <c r="F357" s="283">
        <v>3.52</v>
      </c>
      <c r="G357" s="37"/>
      <c r="H357" s="43"/>
    </row>
    <row r="358" spans="1:8" s="2" customFormat="1" ht="16.8" customHeight="1">
      <c r="A358" s="37"/>
      <c r="B358" s="43"/>
      <c r="C358" s="278" t="s">
        <v>157</v>
      </c>
      <c r="D358" s="279" t="s">
        <v>1</v>
      </c>
      <c r="E358" s="280" t="s">
        <v>1</v>
      </c>
      <c r="F358" s="281">
        <v>13.169</v>
      </c>
      <c r="G358" s="37"/>
      <c r="H358" s="43"/>
    </row>
    <row r="359" spans="1:8" s="2" customFormat="1" ht="16.8" customHeight="1">
      <c r="A359" s="37"/>
      <c r="B359" s="43"/>
      <c r="C359" s="282" t="s">
        <v>157</v>
      </c>
      <c r="D359" s="282" t="s">
        <v>807</v>
      </c>
      <c r="E359" s="16" t="s">
        <v>1</v>
      </c>
      <c r="F359" s="283">
        <v>13.169</v>
      </c>
      <c r="G359" s="37"/>
      <c r="H359" s="43"/>
    </row>
    <row r="360" spans="1:8" s="2" customFormat="1" ht="16.8" customHeight="1">
      <c r="A360" s="37"/>
      <c r="B360" s="43"/>
      <c r="C360" s="284" t="s">
        <v>832</v>
      </c>
      <c r="D360" s="37"/>
      <c r="E360" s="37"/>
      <c r="F360" s="37"/>
      <c r="G360" s="37"/>
      <c r="H360" s="43"/>
    </row>
    <row r="361" spans="1:8" s="2" customFormat="1" ht="16.8" customHeight="1">
      <c r="A361" s="37"/>
      <c r="B361" s="43"/>
      <c r="C361" s="282" t="s">
        <v>804</v>
      </c>
      <c r="D361" s="282" t="s">
        <v>805</v>
      </c>
      <c r="E361" s="16" t="s">
        <v>489</v>
      </c>
      <c r="F361" s="283">
        <v>147.693</v>
      </c>
      <c r="G361" s="37"/>
      <c r="H361" s="43"/>
    </row>
    <row r="362" spans="1:8" s="2" customFormat="1" ht="16.8" customHeight="1">
      <c r="A362" s="37"/>
      <c r="B362" s="43"/>
      <c r="C362" s="282" t="s">
        <v>808</v>
      </c>
      <c r="D362" s="282" t="s">
        <v>809</v>
      </c>
      <c r="E362" s="16" t="s">
        <v>489</v>
      </c>
      <c r="F362" s="283">
        <v>400.738</v>
      </c>
      <c r="G362" s="37"/>
      <c r="H362" s="43"/>
    </row>
    <row r="363" spans="1:8" s="2" customFormat="1" ht="16.8" customHeight="1">
      <c r="A363" s="37"/>
      <c r="B363" s="43"/>
      <c r="C363" s="282" t="s">
        <v>822</v>
      </c>
      <c r="D363" s="282" t="s">
        <v>823</v>
      </c>
      <c r="E363" s="16" t="s">
        <v>489</v>
      </c>
      <c r="F363" s="283">
        <v>20.921</v>
      </c>
      <c r="G363" s="37"/>
      <c r="H363" s="43"/>
    </row>
    <row r="364" spans="1:8" s="2" customFormat="1" ht="16.8" customHeight="1">
      <c r="A364" s="37"/>
      <c r="B364" s="43"/>
      <c r="C364" s="278" t="s">
        <v>690</v>
      </c>
      <c r="D364" s="279" t="s">
        <v>1</v>
      </c>
      <c r="E364" s="280" t="s">
        <v>1</v>
      </c>
      <c r="F364" s="281">
        <v>7.752</v>
      </c>
      <c r="G364" s="37"/>
      <c r="H364" s="43"/>
    </row>
    <row r="365" spans="1:8" s="2" customFormat="1" ht="16.8" customHeight="1">
      <c r="A365" s="37"/>
      <c r="B365" s="43"/>
      <c r="C365" s="282" t="s">
        <v>155</v>
      </c>
      <c r="D365" s="282" t="s">
        <v>816</v>
      </c>
      <c r="E365" s="16" t="s">
        <v>1</v>
      </c>
      <c r="F365" s="283">
        <v>3.52</v>
      </c>
      <c r="G365" s="37"/>
      <c r="H365" s="43"/>
    </row>
    <row r="366" spans="1:8" s="2" customFormat="1" ht="16.8" customHeight="1">
      <c r="A366" s="37"/>
      <c r="B366" s="43"/>
      <c r="C366" s="282" t="s">
        <v>159</v>
      </c>
      <c r="D366" s="282" t="s">
        <v>817</v>
      </c>
      <c r="E366" s="16" t="s">
        <v>1</v>
      </c>
      <c r="F366" s="283">
        <v>4.232</v>
      </c>
      <c r="G366" s="37"/>
      <c r="H366" s="43"/>
    </row>
    <row r="367" spans="1:8" s="2" customFormat="1" ht="16.8" customHeight="1">
      <c r="A367" s="37"/>
      <c r="B367" s="43"/>
      <c r="C367" s="282" t="s">
        <v>690</v>
      </c>
      <c r="D367" s="282" t="s">
        <v>235</v>
      </c>
      <c r="E367" s="16" t="s">
        <v>1</v>
      </c>
      <c r="F367" s="283">
        <v>7.752</v>
      </c>
      <c r="G367" s="37"/>
      <c r="H367" s="43"/>
    </row>
    <row r="368" spans="1:8" s="2" customFormat="1" ht="16.8" customHeight="1">
      <c r="A368" s="37"/>
      <c r="B368" s="43"/>
      <c r="C368" s="284" t="s">
        <v>832</v>
      </c>
      <c r="D368" s="37"/>
      <c r="E368" s="37"/>
      <c r="F368" s="37"/>
      <c r="G368" s="37"/>
      <c r="H368" s="43"/>
    </row>
    <row r="369" spans="1:8" s="2" customFormat="1" ht="16.8" customHeight="1">
      <c r="A369" s="37"/>
      <c r="B369" s="43"/>
      <c r="C369" s="282" t="s">
        <v>813</v>
      </c>
      <c r="D369" s="282" t="s">
        <v>814</v>
      </c>
      <c r="E369" s="16" t="s">
        <v>489</v>
      </c>
      <c r="F369" s="283">
        <v>7.752</v>
      </c>
      <c r="G369" s="37"/>
      <c r="H369" s="43"/>
    </row>
    <row r="370" spans="1:8" s="2" customFormat="1" ht="16.8" customHeight="1">
      <c r="A370" s="37"/>
      <c r="B370" s="43"/>
      <c r="C370" s="282" t="s">
        <v>818</v>
      </c>
      <c r="D370" s="282" t="s">
        <v>819</v>
      </c>
      <c r="E370" s="16" t="s">
        <v>489</v>
      </c>
      <c r="F370" s="283">
        <v>77.52</v>
      </c>
      <c r="G370" s="37"/>
      <c r="H370" s="43"/>
    </row>
    <row r="371" spans="1:8" s="2" customFormat="1" ht="16.8" customHeight="1">
      <c r="A371" s="37"/>
      <c r="B371" s="43"/>
      <c r="C371" s="282" t="s">
        <v>822</v>
      </c>
      <c r="D371" s="282" t="s">
        <v>823</v>
      </c>
      <c r="E371" s="16" t="s">
        <v>489</v>
      </c>
      <c r="F371" s="283">
        <v>20.921</v>
      </c>
      <c r="G371" s="37"/>
      <c r="H371" s="43"/>
    </row>
    <row r="372" spans="1:8" s="2" customFormat="1" ht="16.8" customHeight="1">
      <c r="A372" s="37"/>
      <c r="B372" s="43"/>
      <c r="C372" s="278" t="s">
        <v>159</v>
      </c>
      <c r="D372" s="279" t="s">
        <v>1</v>
      </c>
      <c r="E372" s="280" t="s">
        <v>1</v>
      </c>
      <c r="F372" s="281">
        <v>4.232</v>
      </c>
      <c r="G372" s="37"/>
      <c r="H372" s="43"/>
    </row>
    <row r="373" spans="1:8" s="2" customFormat="1" ht="16.8" customHeight="1">
      <c r="A373" s="37"/>
      <c r="B373" s="43"/>
      <c r="C373" s="282" t="s">
        <v>159</v>
      </c>
      <c r="D373" s="282" t="s">
        <v>817</v>
      </c>
      <c r="E373" s="16" t="s">
        <v>1</v>
      </c>
      <c r="F373" s="283">
        <v>4.232</v>
      </c>
      <c r="G373" s="37"/>
      <c r="H373" s="43"/>
    </row>
    <row r="374" spans="1:8" s="2" customFormat="1" ht="16.8" customHeight="1">
      <c r="A374" s="37"/>
      <c r="B374" s="43"/>
      <c r="C374" s="278" t="s">
        <v>692</v>
      </c>
      <c r="D374" s="279" t="s">
        <v>1</v>
      </c>
      <c r="E374" s="280" t="s">
        <v>1</v>
      </c>
      <c r="F374" s="281">
        <v>1</v>
      </c>
      <c r="G374" s="37"/>
      <c r="H374" s="43"/>
    </row>
    <row r="375" spans="1:8" s="2" customFormat="1" ht="16.8" customHeight="1">
      <c r="A375" s="37"/>
      <c r="B375" s="43"/>
      <c r="C375" s="282" t="s">
        <v>692</v>
      </c>
      <c r="D375" s="282" t="s">
        <v>87</v>
      </c>
      <c r="E375" s="16" t="s">
        <v>1</v>
      </c>
      <c r="F375" s="283">
        <v>1</v>
      </c>
      <c r="G375" s="37"/>
      <c r="H375" s="43"/>
    </row>
    <row r="376" spans="1:8" s="2" customFormat="1" ht="16.8" customHeight="1">
      <c r="A376" s="37"/>
      <c r="B376" s="43"/>
      <c r="C376" s="284" t="s">
        <v>832</v>
      </c>
      <c r="D376" s="37"/>
      <c r="E376" s="37"/>
      <c r="F376" s="37"/>
      <c r="G376" s="37"/>
      <c r="H376" s="43"/>
    </row>
    <row r="377" spans="1:8" s="2" customFormat="1" ht="16.8" customHeight="1">
      <c r="A377" s="37"/>
      <c r="B377" s="43"/>
      <c r="C377" s="282" t="s">
        <v>780</v>
      </c>
      <c r="D377" s="282" t="s">
        <v>781</v>
      </c>
      <c r="E377" s="16" t="s">
        <v>362</v>
      </c>
      <c r="F377" s="283">
        <v>1</v>
      </c>
      <c r="G377" s="37"/>
      <c r="H377" s="43"/>
    </row>
    <row r="378" spans="1:8" s="2" customFormat="1" ht="12">
      <c r="A378" s="37"/>
      <c r="B378" s="43"/>
      <c r="C378" s="282" t="s">
        <v>713</v>
      </c>
      <c r="D378" s="282" t="s">
        <v>714</v>
      </c>
      <c r="E378" s="16" t="s">
        <v>250</v>
      </c>
      <c r="F378" s="283">
        <v>12.47</v>
      </c>
      <c r="G378" s="37"/>
      <c r="H378" s="43"/>
    </row>
    <row r="379" spans="1:8" s="2" customFormat="1" ht="16.8" customHeight="1">
      <c r="A379" s="37"/>
      <c r="B379" s="43"/>
      <c r="C379" s="282" t="s">
        <v>783</v>
      </c>
      <c r="D379" s="282" t="s">
        <v>784</v>
      </c>
      <c r="E379" s="16" t="s">
        <v>362</v>
      </c>
      <c r="F379" s="283">
        <v>1</v>
      </c>
      <c r="G379" s="37"/>
      <c r="H379" s="43"/>
    </row>
    <row r="380" spans="1:8" s="2" customFormat="1" ht="16.8" customHeight="1">
      <c r="A380" s="37"/>
      <c r="B380" s="43"/>
      <c r="C380" s="282" t="s">
        <v>786</v>
      </c>
      <c r="D380" s="282" t="s">
        <v>787</v>
      </c>
      <c r="E380" s="16" t="s">
        <v>362</v>
      </c>
      <c r="F380" s="283">
        <v>1</v>
      </c>
      <c r="G380" s="37"/>
      <c r="H380" s="43"/>
    </row>
    <row r="381" spans="1:8" s="2" customFormat="1" ht="16.8" customHeight="1">
      <c r="A381" s="37"/>
      <c r="B381" s="43"/>
      <c r="C381" s="278" t="s">
        <v>693</v>
      </c>
      <c r="D381" s="279" t="s">
        <v>1</v>
      </c>
      <c r="E381" s="280" t="s">
        <v>1</v>
      </c>
      <c r="F381" s="281">
        <v>13.487</v>
      </c>
      <c r="G381" s="37"/>
      <c r="H381" s="43"/>
    </row>
    <row r="382" spans="1:8" s="2" customFormat="1" ht="16.8" customHeight="1">
      <c r="A382" s="37"/>
      <c r="B382" s="43"/>
      <c r="C382" s="282" t="s">
        <v>693</v>
      </c>
      <c r="D382" s="282" t="s">
        <v>720</v>
      </c>
      <c r="E382" s="16" t="s">
        <v>1</v>
      </c>
      <c r="F382" s="283">
        <v>13.487</v>
      </c>
      <c r="G382" s="37"/>
      <c r="H382" s="43"/>
    </row>
    <row r="383" spans="1:8" s="2" customFormat="1" ht="16.8" customHeight="1">
      <c r="A383" s="37"/>
      <c r="B383" s="43"/>
      <c r="C383" s="284" t="s">
        <v>832</v>
      </c>
      <c r="D383" s="37"/>
      <c r="E383" s="37"/>
      <c r="F383" s="37"/>
      <c r="G383" s="37"/>
      <c r="H383" s="43"/>
    </row>
    <row r="384" spans="1:8" s="2" customFormat="1" ht="16.8" customHeight="1">
      <c r="A384" s="37"/>
      <c r="B384" s="43"/>
      <c r="C384" s="282" t="s">
        <v>717</v>
      </c>
      <c r="D384" s="282" t="s">
        <v>718</v>
      </c>
      <c r="E384" s="16" t="s">
        <v>250</v>
      </c>
      <c r="F384" s="283">
        <v>13.487</v>
      </c>
      <c r="G384" s="37"/>
      <c r="H384" s="43"/>
    </row>
    <row r="385" spans="1:8" s="2" customFormat="1" ht="16.8" customHeight="1">
      <c r="A385" s="37"/>
      <c r="B385" s="43"/>
      <c r="C385" s="282" t="s">
        <v>804</v>
      </c>
      <c r="D385" s="282" t="s">
        <v>805</v>
      </c>
      <c r="E385" s="16" t="s">
        <v>489</v>
      </c>
      <c r="F385" s="283">
        <v>147.693</v>
      </c>
      <c r="G385" s="37"/>
      <c r="H385" s="43"/>
    </row>
    <row r="386" spans="1:8" s="2" customFormat="1" ht="16.8" customHeight="1">
      <c r="A386" s="37"/>
      <c r="B386" s="43"/>
      <c r="C386" s="278" t="s">
        <v>695</v>
      </c>
      <c r="D386" s="279" t="s">
        <v>1</v>
      </c>
      <c r="E386" s="280" t="s">
        <v>1</v>
      </c>
      <c r="F386" s="281">
        <v>13.31</v>
      </c>
      <c r="G386" s="37"/>
      <c r="H386" s="43"/>
    </row>
    <row r="387" spans="1:8" s="2" customFormat="1" ht="16.8" customHeight="1">
      <c r="A387" s="37"/>
      <c r="B387" s="43"/>
      <c r="C387" s="282" t="s">
        <v>695</v>
      </c>
      <c r="D387" s="282" t="s">
        <v>739</v>
      </c>
      <c r="E387" s="16" t="s">
        <v>1</v>
      </c>
      <c r="F387" s="283">
        <v>13.31</v>
      </c>
      <c r="G387" s="37"/>
      <c r="H387" s="43"/>
    </row>
    <row r="388" spans="1:8" s="2" customFormat="1" ht="16.8" customHeight="1">
      <c r="A388" s="37"/>
      <c r="B388" s="43"/>
      <c r="C388" s="284" t="s">
        <v>832</v>
      </c>
      <c r="D388" s="37"/>
      <c r="E388" s="37"/>
      <c r="F388" s="37"/>
      <c r="G388" s="37"/>
      <c r="H388" s="43"/>
    </row>
    <row r="389" spans="1:8" s="2" customFormat="1" ht="16.8" customHeight="1">
      <c r="A389" s="37"/>
      <c r="B389" s="43"/>
      <c r="C389" s="282" t="s">
        <v>323</v>
      </c>
      <c r="D389" s="282" t="s">
        <v>324</v>
      </c>
      <c r="E389" s="16" t="s">
        <v>215</v>
      </c>
      <c r="F389" s="283">
        <v>13.31</v>
      </c>
      <c r="G389" s="37"/>
      <c r="H389" s="43"/>
    </row>
    <row r="390" spans="1:8" s="2" customFormat="1" ht="16.8" customHeight="1">
      <c r="A390" s="37"/>
      <c r="B390" s="43"/>
      <c r="C390" s="282" t="s">
        <v>230</v>
      </c>
      <c r="D390" s="282" t="s">
        <v>231</v>
      </c>
      <c r="E390" s="16" t="s">
        <v>215</v>
      </c>
      <c r="F390" s="283">
        <v>13.391</v>
      </c>
      <c r="G390" s="37"/>
      <c r="H390" s="43"/>
    </row>
    <row r="391" spans="1:8" s="2" customFormat="1" ht="16.8" customHeight="1">
      <c r="A391" s="37"/>
      <c r="B391" s="43"/>
      <c r="C391" s="282" t="s">
        <v>288</v>
      </c>
      <c r="D391" s="282" t="s">
        <v>289</v>
      </c>
      <c r="E391" s="16" t="s">
        <v>215</v>
      </c>
      <c r="F391" s="283">
        <v>13.31</v>
      </c>
      <c r="G391" s="37"/>
      <c r="H391" s="43"/>
    </row>
    <row r="392" spans="1:8" s="2" customFormat="1" ht="16.8" customHeight="1">
      <c r="A392" s="37"/>
      <c r="B392" s="43"/>
      <c r="C392" s="282" t="s">
        <v>314</v>
      </c>
      <c r="D392" s="282" t="s">
        <v>315</v>
      </c>
      <c r="E392" s="16" t="s">
        <v>215</v>
      </c>
      <c r="F392" s="283">
        <v>13.31</v>
      </c>
      <c r="G392" s="37"/>
      <c r="H392" s="43"/>
    </row>
    <row r="393" spans="1:8" s="2" customFormat="1" ht="16.8" customHeight="1">
      <c r="A393" s="37"/>
      <c r="B393" s="43"/>
      <c r="C393" s="282" t="s">
        <v>319</v>
      </c>
      <c r="D393" s="282" t="s">
        <v>320</v>
      </c>
      <c r="E393" s="16" t="s">
        <v>215</v>
      </c>
      <c r="F393" s="283">
        <v>13.31</v>
      </c>
      <c r="G393" s="37"/>
      <c r="H393" s="43"/>
    </row>
    <row r="394" spans="1:8" s="2" customFormat="1" ht="16.8" customHeight="1">
      <c r="A394" s="37"/>
      <c r="B394" s="43"/>
      <c r="C394" s="282" t="s">
        <v>328</v>
      </c>
      <c r="D394" s="282" t="s">
        <v>329</v>
      </c>
      <c r="E394" s="16" t="s">
        <v>215</v>
      </c>
      <c r="F394" s="283">
        <v>13.31</v>
      </c>
      <c r="G394" s="37"/>
      <c r="H394" s="43"/>
    </row>
    <row r="395" spans="1:8" s="2" customFormat="1" ht="7.4" customHeight="1">
      <c r="A395" s="37"/>
      <c r="B395" s="171"/>
      <c r="C395" s="172"/>
      <c r="D395" s="172"/>
      <c r="E395" s="172"/>
      <c r="F395" s="172"/>
      <c r="G395" s="172"/>
      <c r="H395" s="43"/>
    </row>
    <row r="396" spans="1:8" s="2" customFormat="1" ht="12">
      <c r="A396" s="37"/>
      <c r="B396" s="37"/>
      <c r="C396" s="37"/>
      <c r="D396" s="37"/>
      <c r="E396" s="37"/>
      <c r="F396" s="37"/>
      <c r="G396" s="37"/>
      <c r="H396" s="37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Igor Hrazdil</dc:creator>
  <cp:keywords/>
  <dc:description/>
  <cp:lastModifiedBy>Ing. Igor Hrazdil</cp:lastModifiedBy>
  <dcterms:created xsi:type="dcterms:W3CDTF">2021-11-22T11:48:54Z</dcterms:created>
  <dcterms:modified xsi:type="dcterms:W3CDTF">2021-11-22T11:49:02Z</dcterms:modified>
  <cp:category/>
  <cp:version/>
  <cp:contentType/>
  <cp:contentStatus/>
</cp:coreProperties>
</file>