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 - Bourací práce (SO 01)" sheetId="2" r:id="rId2"/>
    <sheet name="D.2.1 - Stavební a konstr..." sheetId="3" r:id="rId3"/>
    <sheet name="D.2.4.1 - Víceúčelový bazén" sheetId="4" r:id="rId4"/>
    <sheet name="D.2.4.2 - Brodítka a sprchy" sheetId="5" r:id="rId5"/>
    <sheet name="D.2.4.3 - Skluzavka a tob..." sheetId="6" r:id="rId6"/>
    <sheet name="D.2.5 - Uzemnění nerezové..." sheetId="7" r:id="rId7"/>
    <sheet name="D.3.1 - Stavební řešení" sheetId="8" r:id="rId8"/>
    <sheet name="D.3.4.1 - RB1 - úprava" sheetId="9" r:id="rId9"/>
    <sheet name="D.3.4.2 - RB2" sheetId="10" r:id="rId10"/>
    <sheet name="D.3.4.3 - Montáž RB2" sheetId="11" r:id="rId11"/>
    <sheet name="D.4.1.1 - Strojovna I" sheetId="12" r:id="rId12"/>
    <sheet name="D.4.1.2 - Strojovna II" sheetId="13" r:id="rId13"/>
    <sheet name="D.4.4.3.1 - RB3" sheetId="14" r:id="rId14"/>
    <sheet name="D.4.4.3.2 - RB4" sheetId="15" r:id="rId15"/>
    <sheet name="D.4.4.3.3 - Montáž - RB3,..." sheetId="16" r:id="rId16"/>
    <sheet name="D.5 - Zpevněné plochy a d..." sheetId="17" r:id="rId17"/>
    <sheet name="D.6 - Vegetační úpravy (S..." sheetId="18" r:id="rId18"/>
    <sheet name="D.7.1 - Vodovod - větev V..." sheetId="19" r:id="rId19"/>
    <sheet name="D.7.2 - Kanalizační přípojky" sheetId="20" r:id="rId20"/>
    <sheet name="D.8 - Elektro rozvody v a..." sheetId="21" r:id="rId21"/>
    <sheet name="D.9.1 - Úprava vody" sheetId="22" r:id="rId22"/>
    <sheet name="D.9.2 - Atrakce - šachta I" sheetId="23" r:id="rId23"/>
    <sheet name="D.9.3 - Atrakce - šachta II" sheetId="24" r:id="rId24"/>
    <sheet name="D.9.4 - Chlorovna" sheetId="25" r:id="rId25"/>
    <sheet name="3 - Vedlejší rozpočtové n..." sheetId="26" r:id="rId26"/>
    <sheet name="Pokyny pro vyplnění" sheetId="27" r:id="rId27"/>
  </sheets>
  <definedNames>
    <definedName name="_xlnm.Print_Area" localSheetId="0">'Rekapitulace stavby'!$D$4:$AO$36,'Rekapitulace stavby'!$C$42:$AQ$92</definedName>
    <definedName name="_xlnm._FilterDatabase" localSheetId="1" hidden="1">'D.1 - Bourací práce (SO 01)'!$C$90:$K$212</definedName>
    <definedName name="_xlnm.Print_Area" localSheetId="1">'D.1 - Bourací práce (SO 01)'!$C$4:$J$41,'D.1 - Bourací práce (SO 01)'!$C$47:$J$70,'D.1 - Bourací práce (SO 01)'!$C$76:$K$212</definedName>
    <definedName name="_xlnm._FilterDatabase" localSheetId="2" hidden="1">'D.2.1 - Stavební a konstr...'!$C$104:$K$655</definedName>
    <definedName name="_xlnm.Print_Area" localSheetId="2">'D.2.1 - Stavební a konstr...'!$C$4:$J$43,'D.2.1 - Stavební a konstr...'!$C$49:$J$82,'D.2.1 - Stavební a konstr...'!$C$88:$K$655</definedName>
    <definedName name="_xlnm._FilterDatabase" localSheetId="3" hidden="1">'D.2.4.1 - Víceúčelový bazén'!$C$96:$K$215</definedName>
    <definedName name="_xlnm.Print_Area" localSheetId="3">'D.2.4.1 - Víceúčelový bazén'!$C$4:$J$43,'D.2.4.1 - Víceúčelový bazén'!$C$49:$J$74,'D.2.4.1 - Víceúčelový bazén'!$C$80:$K$215</definedName>
    <definedName name="_xlnm._FilterDatabase" localSheetId="4" hidden="1">'D.2.4.2 - Brodítka a sprchy'!$C$90:$K$95</definedName>
    <definedName name="_xlnm.Print_Area" localSheetId="4">'D.2.4.2 - Brodítka a sprchy'!$C$4:$J$43,'D.2.4.2 - Brodítka a sprchy'!$C$49:$J$68,'D.2.4.2 - Brodítka a sprchy'!$C$74:$K$95</definedName>
    <definedName name="_xlnm._FilterDatabase" localSheetId="5" hidden="1">'D.2.4.3 - Skluzavka a tob...'!$C$90:$K$95</definedName>
    <definedName name="_xlnm.Print_Area" localSheetId="5">'D.2.4.3 - Skluzavka a tob...'!$C$4:$J$43,'D.2.4.3 - Skluzavka a tob...'!$C$49:$J$68,'D.2.4.3 - Skluzavka a tob...'!$C$74:$K$95</definedName>
    <definedName name="_xlnm._FilterDatabase" localSheetId="6" hidden="1">'D.2.5 - Uzemnění nerezové...'!$C$95:$K$151</definedName>
    <definedName name="_xlnm.Print_Area" localSheetId="6">'D.2.5 - Uzemnění nerezové...'!$C$4:$J$43,'D.2.5 - Uzemnění nerezové...'!$C$49:$J$73,'D.2.5 - Uzemnění nerezové...'!$C$79:$K$151</definedName>
    <definedName name="_xlnm._FilterDatabase" localSheetId="7" hidden="1">'D.3.1 - Stavební řešení'!$C$98:$K$169</definedName>
    <definedName name="_xlnm.Print_Area" localSheetId="7">'D.3.1 - Stavební řešení'!$C$4:$J$43,'D.3.1 - Stavební řešení'!$C$49:$J$76,'D.3.1 - Stavební řešení'!$C$82:$K$169</definedName>
    <definedName name="_xlnm._FilterDatabase" localSheetId="8" hidden="1">'D.3.4.1 - RB1 - úprava'!$C$91:$K$103</definedName>
    <definedName name="_xlnm.Print_Area" localSheetId="8">'D.3.4.1 - RB1 - úprava'!$C$4:$J$43,'D.3.4.1 - RB1 - úprava'!$C$49:$J$69,'D.3.4.1 - RB1 - úprava'!$C$75:$K$103</definedName>
    <definedName name="_xlnm._FilterDatabase" localSheetId="9" hidden="1">'D.3.4.2 - RB2'!$C$91:$K$227</definedName>
    <definedName name="_xlnm.Print_Area" localSheetId="9">'D.3.4.2 - RB2'!$C$4:$J$43,'D.3.4.2 - RB2'!$C$49:$J$69,'D.3.4.2 - RB2'!$C$75:$K$227</definedName>
    <definedName name="_xlnm._FilterDatabase" localSheetId="10" hidden="1">'D.3.4.3 - Montáž RB2'!$C$91:$K$190</definedName>
    <definedName name="_xlnm.Print_Area" localSheetId="10">'D.3.4.3 - Montáž RB2'!$C$4:$J$43,'D.3.4.3 - Montáž RB2'!$C$49:$J$69,'D.3.4.3 - Montáž RB2'!$C$75:$K$190</definedName>
    <definedName name="_xlnm._FilterDatabase" localSheetId="11" hidden="1">'D.4.1.1 - Strojovna I'!$C$109:$K$623</definedName>
    <definedName name="_xlnm.Print_Area" localSheetId="11">'D.4.1.1 - Strojovna I'!$C$4:$J$43,'D.4.1.1 - Strojovna I'!$C$49:$J$87,'D.4.1.1 - Strojovna I'!$C$93:$K$623</definedName>
    <definedName name="_xlnm._FilterDatabase" localSheetId="12" hidden="1">'D.4.1.2 - Strojovna II'!$C$105:$K$491</definedName>
    <definedName name="_xlnm.Print_Area" localSheetId="12">'D.4.1.2 - Strojovna II'!$C$4:$J$43,'D.4.1.2 - Strojovna II'!$C$49:$J$83,'D.4.1.2 - Strojovna II'!$C$89:$K$491</definedName>
    <definedName name="_xlnm._FilterDatabase" localSheetId="13" hidden="1">'D.4.4.3.1 - RB3'!$C$91:$K$213</definedName>
    <definedName name="_xlnm.Print_Area" localSheetId="13">'D.4.4.3.1 - RB3'!$C$4:$J$43,'D.4.4.3.1 - RB3'!$C$49:$J$69,'D.4.4.3.1 - RB3'!$C$75:$K$213</definedName>
    <definedName name="_xlnm._FilterDatabase" localSheetId="14" hidden="1">'D.4.4.3.2 - RB4'!$C$91:$K$217</definedName>
    <definedName name="_xlnm.Print_Area" localSheetId="14">'D.4.4.3.2 - RB4'!$C$4:$J$43,'D.4.4.3.2 - RB4'!$C$49:$J$69,'D.4.4.3.2 - RB4'!$C$75:$K$217</definedName>
    <definedName name="_xlnm._FilterDatabase" localSheetId="15" hidden="1">'D.4.4.3.3 - Montáž - RB3,...'!$C$91:$K$177</definedName>
    <definedName name="_xlnm.Print_Area" localSheetId="15">'D.4.4.3.3 - Montáž - RB3,...'!$C$4:$J$43,'D.4.4.3.3 - Montáž - RB3,...'!$C$49:$J$69,'D.4.4.3.3 - Montáž - RB3,...'!$C$75:$K$177</definedName>
    <definedName name="_xlnm._FilterDatabase" localSheetId="16" hidden="1">'D.5 - Zpevněné plochy a d...'!$C$91:$K$218</definedName>
    <definedName name="_xlnm.Print_Area" localSheetId="16">'D.5 - Zpevněné plochy a d...'!$C$4:$J$41,'D.5 - Zpevněné plochy a d...'!$C$47:$J$71,'D.5 - Zpevněné plochy a d...'!$C$77:$K$218</definedName>
    <definedName name="_xlnm._FilterDatabase" localSheetId="17" hidden="1">'D.6 - Vegetační úpravy (S...'!$C$86:$K$244</definedName>
    <definedName name="_xlnm.Print_Area" localSheetId="17">'D.6 - Vegetační úpravy (S...'!$C$4:$J$41,'D.6 - Vegetační úpravy (S...'!$C$47:$J$66,'D.6 - Vegetační úpravy (S...'!$C$72:$K$244</definedName>
    <definedName name="_xlnm._FilterDatabase" localSheetId="18" hidden="1">'D.7.1 - Vodovod - větev V...'!$C$95:$K$229</definedName>
    <definedName name="_xlnm.Print_Area" localSheetId="18">'D.7.1 - Vodovod - větev V...'!$C$4:$J$43,'D.7.1 - Vodovod - větev V...'!$C$49:$J$73,'D.7.1 - Vodovod - větev V...'!$C$79:$K$229</definedName>
    <definedName name="_xlnm._FilterDatabase" localSheetId="19" hidden="1">'D.7.2 - Kanalizační přípojky'!$C$95:$K$248</definedName>
    <definedName name="_xlnm.Print_Area" localSheetId="19">'D.7.2 - Kanalizační přípojky'!$C$4:$J$43,'D.7.2 - Kanalizační přípojky'!$C$49:$J$73,'D.7.2 - Kanalizační přípojky'!$C$79:$K$248</definedName>
    <definedName name="_xlnm._FilterDatabase" localSheetId="20" hidden="1">'D.8 - Elektro rozvody v a...'!$C$90:$K$255</definedName>
    <definedName name="_xlnm.Print_Area" localSheetId="20">'D.8 - Elektro rozvody v a...'!$C$4:$J$41,'D.8 - Elektro rozvody v a...'!$C$47:$J$70,'D.8 - Elektro rozvody v a...'!$C$76:$K$255</definedName>
    <definedName name="_xlnm._FilterDatabase" localSheetId="21" hidden="1">'D.9.1 - Úprava vody'!$C$94:$K$151</definedName>
    <definedName name="_xlnm.Print_Area" localSheetId="21">'D.9.1 - Úprava vody'!$C$4:$J$43,'D.9.1 - Úprava vody'!$C$49:$J$72,'D.9.1 - Úprava vody'!$C$78:$K$151</definedName>
    <definedName name="_xlnm._FilterDatabase" localSheetId="22" hidden="1">'D.9.2 - Atrakce - šachta I'!$C$94:$K$165</definedName>
    <definedName name="_xlnm.Print_Area" localSheetId="22">'D.9.2 - Atrakce - šachta I'!$C$4:$J$43,'D.9.2 - Atrakce - šachta I'!$C$49:$J$72,'D.9.2 - Atrakce - šachta I'!$C$78:$K$165</definedName>
    <definedName name="_xlnm._FilterDatabase" localSheetId="23" hidden="1">'D.9.3 - Atrakce - šachta II'!$C$94:$K$143</definedName>
    <definedName name="_xlnm.Print_Area" localSheetId="23">'D.9.3 - Atrakce - šachta II'!$C$4:$J$43,'D.9.3 - Atrakce - šachta II'!$C$49:$J$72,'D.9.3 - Atrakce - šachta II'!$C$78:$K$143</definedName>
    <definedName name="_xlnm._FilterDatabase" localSheetId="24" hidden="1">'D.9.4 - Chlorovna'!$C$92:$K$138</definedName>
    <definedName name="_xlnm.Print_Area" localSheetId="24">'D.9.4 - Chlorovna'!$C$4:$J$43,'D.9.4 - Chlorovna'!$C$49:$J$70,'D.9.4 - Chlorovna'!$C$76:$K$138</definedName>
    <definedName name="_xlnm._FilterDatabase" localSheetId="25" hidden="1">'3 - Vedlejší rozpočtové n...'!$C$81:$K$89</definedName>
    <definedName name="_xlnm.Print_Area" localSheetId="25">'3 - Vedlejší rozpočtové n...'!$C$4:$J$39,'3 - Vedlejší rozpočtové n...'!$C$45:$J$63,'3 - Vedlejší rozpočtové n...'!$C$69:$K$89</definedName>
    <definedName name="_xlnm.Print_Area" localSheetId="26">'Pokyny pro vyplnění'!$B$2:$K$71,'Pokyny pro vyplnění'!$B$74:$K$118,'Pokyny pro vyplnění'!$B$121:$K$161,'Pokyny pro vyplnění'!$B$164:$K$218</definedName>
    <definedName name="_xlnm.Print_Titles" localSheetId="0">'Rekapitulace stavby'!$52:$52</definedName>
    <definedName name="_xlnm.Print_Titles" localSheetId="1">'D.1 - Bourací práce (SO 01)'!$90:$90</definedName>
    <definedName name="_xlnm.Print_Titles" localSheetId="2">'D.2.1 - Stavební a konstr...'!$104:$104</definedName>
    <definedName name="_xlnm.Print_Titles" localSheetId="3">'D.2.4.1 - Víceúčelový bazén'!$96:$96</definedName>
    <definedName name="_xlnm.Print_Titles" localSheetId="4">'D.2.4.2 - Brodítka a sprchy'!$90:$90</definedName>
    <definedName name="_xlnm.Print_Titles" localSheetId="5">'D.2.4.3 - Skluzavka a tob...'!$90:$90</definedName>
    <definedName name="_xlnm.Print_Titles" localSheetId="6">'D.2.5 - Uzemnění nerezové...'!$95:$95</definedName>
    <definedName name="_xlnm.Print_Titles" localSheetId="7">'D.3.1 - Stavební řešení'!$98:$98</definedName>
    <definedName name="_xlnm.Print_Titles" localSheetId="8">'D.3.4.1 - RB1 - úprava'!$91:$91</definedName>
    <definedName name="_xlnm.Print_Titles" localSheetId="9">'D.3.4.2 - RB2'!$91:$91</definedName>
    <definedName name="_xlnm.Print_Titles" localSheetId="10">'D.3.4.3 - Montáž RB2'!$91:$91</definedName>
    <definedName name="_xlnm.Print_Titles" localSheetId="11">'D.4.1.1 - Strojovna I'!$109:$109</definedName>
    <definedName name="_xlnm.Print_Titles" localSheetId="12">'D.4.1.2 - Strojovna II'!$105:$105</definedName>
    <definedName name="_xlnm.Print_Titles" localSheetId="13">'D.4.4.3.1 - RB3'!$91:$91</definedName>
    <definedName name="_xlnm.Print_Titles" localSheetId="14">'D.4.4.3.2 - RB4'!$91:$91</definedName>
    <definedName name="_xlnm.Print_Titles" localSheetId="16">'D.5 - Zpevněné plochy a d...'!$91:$91</definedName>
    <definedName name="_xlnm.Print_Titles" localSheetId="17">'D.6 - Vegetační úpravy (S...'!$86:$86</definedName>
    <definedName name="_xlnm.Print_Titles" localSheetId="18">'D.7.1 - Vodovod - větev V...'!$95:$95</definedName>
    <definedName name="_xlnm.Print_Titles" localSheetId="19">'D.7.2 - Kanalizační přípojky'!$95:$95</definedName>
    <definedName name="_xlnm.Print_Titles" localSheetId="20">'D.8 - Elektro rozvody v a...'!$90:$90</definedName>
    <definedName name="_xlnm.Print_Titles" localSheetId="21">'D.9.1 - Úprava vody'!$94:$94</definedName>
    <definedName name="_xlnm.Print_Titles" localSheetId="22">'D.9.2 - Atrakce - šachta I'!$94:$94</definedName>
    <definedName name="_xlnm.Print_Titles" localSheetId="23">'D.9.3 - Atrakce - šachta II'!$94:$94</definedName>
    <definedName name="_xlnm.Print_Titles" localSheetId="24">'D.9.4 - Chlorovna'!$92:$92</definedName>
    <definedName name="_xlnm.Print_Titles" localSheetId="25">'3 - Vedlejší rozpočtové n...'!$81:$81</definedName>
  </definedNames>
  <calcPr fullCalcOnLoad="1"/>
</workbook>
</file>

<file path=xl/sharedStrings.xml><?xml version="1.0" encoding="utf-8"?>
<sst xmlns="http://schemas.openxmlformats.org/spreadsheetml/2006/main" count="33426" uniqueCount="3526">
  <si>
    <t>Export Komplet</t>
  </si>
  <si>
    <t>VZ</t>
  </si>
  <si>
    <t>2.0</t>
  </si>
  <si>
    <t>ZAMOK</t>
  </si>
  <si>
    <t>False</t>
  </si>
  <si>
    <t>{8414d3de-43ff-4ee0-9424-0fb31e48b21b}</t>
  </si>
  <si>
    <t>0,01</t>
  </si>
  <si>
    <t>21</t>
  </si>
  <si>
    <t>15</t>
  </si>
  <si>
    <t>REKAPITULACE STAVBY</t>
  </si>
  <si>
    <t>v ---  níže se nacházejí doplnkové a pomocné údaje k sestavám  --- v</t>
  </si>
  <si>
    <t>Návod na vyplnění</t>
  </si>
  <si>
    <t>0,001</t>
  </si>
  <si>
    <t>Kód:</t>
  </si>
  <si>
    <t>2021/011</t>
  </si>
  <si>
    <t>Měnit lze pouze buňky se žlutým podbarvením!
1) v Rekapitulaci stavby vyplňte údaje o Uchazeči (přenesou se do ostatních sestav i v jiných listech)
2) na vybraných listech vyplňte v sestavě Soupis prací ceny u položek</t>
  </si>
  <si>
    <t>Stavba:</t>
  </si>
  <si>
    <t>KOUPALIŠTĚ OSTROV - rekonstrukce velkého bazénu</t>
  </si>
  <si>
    <t>KSO:</t>
  </si>
  <si>
    <t/>
  </si>
  <si>
    <t>CC-CZ:</t>
  </si>
  <si>
    <t>12741</t>
  </si>
  <si>
    <t>Místo:</t>
  </si>
  <si>
    <t>Ostrov</t>
  </si>
  <si>
    <t>Datum:</t>
  </si>
  <si>
    <t>22. 3. 2021</t>
  </si>
  <si>
    <t>CZ-CPV:</t>
  </si>
  <si>
    <t>45000000-7</t>
  </si>
  <si>
    <t>CZ-CPA:</t>
  </si>
  <si>
    <t>41.00.28</t>
  </si>
  <si>
    <t>Zadavatel:</t>
  </si>
  <si>
    <t>IČ:</t>
  </si>
  <si>
    <t>00254843</t>
  </si>
  <si>
    <t>Město Ostrov</t>
  </si>
  <si>
    <t>DIČ:</t>
  </si>
  <si>
    <t>CZ00254843</t>
  </si>
  <si>
    <t>Uchazeč:</t>
  </si>
  <si>
    <t>Vyplň údaj</t>
  </si>
  <si>
    <t>Projektant:</t>
  </si>
  <si>
    <t>25201255</t>
  </si>
  <si>
    <t>Architektonické studio Hysek s.r.o.</t>
  </si>
  <si>
    <t>CZ25201255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</si>
  <si>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</si>
  <si>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</si>
  <si>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</si>
  <si>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</si>
  <si>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</si>
  <si>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</si>
  <si>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</si>
  <si>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</si>
  <si>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</si>
  <si>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</si>
  <si>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</si>
  <si>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</si>
  <si>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</si>
  <si>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</si>
  <si>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</si>
  <si>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</si>
  <si>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</si>
  <si>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</si>
  <si>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</si>
  <si>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</si>
  <si>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</si>
  <si>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</si>
  <si>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</si>
  <si>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</si>
  <si>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</si>
  <si>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</si>
  <si>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</si>
  <si>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</si>
  <si>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</si>
  <si>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</si>
  <si>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</si>
  <si>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</si>
  <si>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</si>
  <si>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</si>
  <si>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</si>
  <si>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</si>
  <si>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</si>
  <si>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</si>
  <si>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</si>
  <si>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</si>
  <si>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</si>
  <si>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</si>
  <si>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STA</t>
  </si>
  <si>
    <t>1</t>
  </si>
  <si>
    <t>###NOINSERT###</t>
  </si>
  <si>
    <t>Stavební objekty</t>
  </si>
  <si>
    <t>###NOIMPORT###</t>
  </si>
  <si>
    <t>{04104a15-d0b9-40de-ab4c-676e371662cf}</t>
  </si>
  <si>
    <t>801 54 31</t>
  </si>
  <si>
    <t>2</t>
  </si>
  <si>
    <t>/</t>
  </si>
  <si>
    <t>D.1</t>
  </si>
  <si>
    <t>Bourací práce (SO 01)</t>
  </si>
  <si>
    <t>Soupis</t>
  </si>
  <si>
    <t>{258b0a3e-a242-443e-a03c-030197e2171c}</t>
  </si>
  <si>
    <t>D.2</t>
  </si>
  <si>
    <t>Rekreační bazén (SO 02)</t>
  </si>
  <si>
    <t>{4d897835-f208-474a-8a14-eaae105e5c85}</t>
  </si>
  <si>
    <t>D.2.1</t>
  </si>
  <si>
    <t>Stavební a konstrukční řešení</t>
  </si>
  <si>
    <t>3</t>
  </si>
  <si>
    <t>{ebab6565-b2ae-433d-94da-428eeff46db1}</t>
  </si>
  <si>
    <t>D.2.4</t>
  </si>
  <si>
    <t>Nerezová bazénová vana a atrakce</t>
  </si>
  <si>
    <t>{7ba44ad6-cd2b-401c-8fe5-2b95c15e5728}</t>
  </si>
  <si>
    <t>D.2.4.1</t>
  </si>
  <si>
    <t>Víceúčelový bazén</t>
  </si>
  <si>
    <t>4</t>
  </si>
  <si>
    <t>{dc46323f-3e5a-4554-8ade-edbad001db6c}</t>
  </si>
  <si>
    <t>D.2.4.2</t>
  </si>
  <si>
    <t>Brodítka a sprchy</t>
  </si>
  <si>
    <t>{e77794f6-d1a1-4fce-a786-f118c52d7178}</t>
  </si>
  <si>
    <t>D.2.4.3</t>
  </si>
  <si>
    <t>Skluzavka a tobogán</t>
  </si>
  <si>
    <t>{c7b5f3f5-bd9d-4112-8f21-38140c95ac1f}</t>
  </si>
  <si>
    <t>D.2.5</t>
  </si>
  <si>
    <t>Uzemnění nerezového bazénu a brodítek</t>
  </si>
  <si>
    <t>{8bf97fed-04ee-4376-8eaa-670e38ae8d92}</t>
  </si>
  <si>
    <t>D.3</t>
  </si>
  <si>
    <t>Úpravna vody (SO 03)</t>
  </si>
  <si>
    <t>{411a1b20-98d7-4d9c-bccc-3c8630c0947f}</t>
  </si>
  <si>
    <t>D.3.1</t>
  </si>
  <si>
    <t>Stavební řešení</t>
  </si>
  <si>
    <t>{e4e8c2fe-0d49-45cc-97c6-2b73962d9b11}</t>
  </si>
  <si>
    <t>D.3.4</t>
  </si>
  <si>
    <t>Eektro, měření a regulace</t>
  </si>
  <si>
    <t>{2dc57364-80ca-4ae2-ae98-eea794bcfcae}</t>
  </si>
  <si>
    <t>D.3.4.1</t>
  </si>
  <si>
    <t>RB1 - úprava</t>
  </si>
  <si>
    <t>{bb736778-4678-452a-938b-586c0ad30fdd}</t>
  </si>
  <si>
    <t>D.3.4.2</t>
  </si>
  <si>
    <t>RB2</t>
  </si>
  <si>
    <t>{27b9c0be-4cb7-41a1-a6cf-3f79d9d2dfbf}</t>
  </si>
  <si>
    <t>D.3.4.3</t>
  </si>
  <si>
    <t>Montáž RB2</t>
  </si>
  <si>
    <t>{bb3e0ce0-7b88-46f2-8375-df37fb728be4}</t>
  </si>
  <si>
    <t>D.4</t>
  </si>
  <si>
    <t>Strojovny čerpadel (SO 04)</t>
  </si>
  <si>
    <t>{4428a5e1-bb07-46c0-9215-331f380b0b66}</t>
  </si>
  <si>
    <t>D.4.1</t>
  </si>
  <si>
    <t>{437f9c71-c859-44f2-beb8-a6110f16763b}</t>
  </si>
  <si>
    <t>D.4.1.1</t>
  </si>
  <si>
    <t>Strojovna I</t>
  </si>
  <si>
    <t>{d4360921-1490-4c10-841f-bc5fbe4421a1}</t>
  </si>
  <si>
    <t>D.4.1.2</t>
  </si>
  <si>
    <t>Strojovna II</t>
  </si>
  <si>
    <t>{808d06e2-e00c-4613-897e-0fe1849d1153}</t>
  </si>
  <si>
    <t>D.4.4.3</t>
  </si>
  <si>
    <t>Elektro, měření, regulace</t>
  </si>
  <si>
    <t>{c6ff4939-800d-4e81-a879-6e3a2fbae97e}</t>
  </si>
  <si>
    <t>D.4.4.3.1</t>
  </si>
  <si>
    <t>RB3</t>
  </si>
  <si>
    <t>{daa5d8c8-9ad6-48f9-b366-0b2d085a4941}</t>
  </si>
  <si>
    <t>D.4.4.3.2</t>
  </si>
  <si>
    <t>RB4</t>
  </si>
  <si>
    <t>{f313441d-5d44-4cb9-8b02-770fc62424f7}</t>
  </si>
  <si>
    <t>D.4.4.3.3</t>
  </si>
  <si>
    <t>Montáž - RB3, RB4</t>
  </si>
  <si>
    <t>{e6899f56-768e-4cc1-a7da-aeb9248568d5}</t>
  </si>
  <si>
    <t>D.5</t>
  </si>
  <si>
    <t>Zpevněné plochy a drobná architektura (SO 05)</t>
  </si>
  <si>
    <t>{c9f3db32-5ba8-4271-8d5c-4a0ef2e19650}</t>
  </si>
  <si>
    <t>D.6</t>
  </si>
  <si>
    <t>Vegetační úpravy (SO 06)</t>
  </si>
  <si>
    <t>{f4c498b9-ba87-4577-8eb9-e25889c0cf5f}</t>
  </si>
  <si>
    <t>D.7</t>
  </si>
  <si>
    <t>Kanalizace a vodovod v areálu (SO 07)</t>
  </si>
  <si>
    <t>{2ade4cae-c8f5-4b06-9a87-4b9075f4f42f}</t>
  </si>
  <si>
    <t>D.7.1</t>
  </si>
  <si>
    <t>Vodovod - větev V1, větev V2</t>
  </si>
  <si>
    <t>{2e717140-5d39-4e8d-8687-c76dedb907f0}</t>
  </si>
  <si>
    <t>D.7.2</t>
  </si>
  <si>
    <t>Kanalizační přípojky</t>
  </si>
  <si>
    <t>{5c68c9f5-3dfa-4735-8a51-25991fa9907f}</t>
  </si>
  <si>
    <t>D.8</t>
  </si>
  <si>
    <t>Elektro rozvody v areálu (SO 08)</t>
  </si>
  <si>
    <t>{0055db76-365e-46a0-b82f-2293c5984490}</t>
  </si>
  <si>
    <t>Provozní soubory</t>
  </si>
  <si>
    <t>{b2e37c4b-7b1a-431a-bfc7-801ff7617c3f}</t>
  </si>
  <si>
    <t>D.9</t>
  </si>
  <si>
    <t>Bazénová technologie (PS 01)</t>
  </si>
  <si>
    <t>{da195d98-1973-4ce5-8400-96081ade5d9a}</t>
  </si>
  <si>
    <t>D.9.1</t>
  </si>
  <si>
    <t>Úprava vody</t>
  </si>
  <si>
    <t>{d7c41437-0bbd-4c5a-bb72-96431c129652}</t>
  </si>
  <si>
    <t>D.9.2</t>
  </si>
  <si>
    <t>Atrakce - šachta I</t>
  </si>
  <si>
    <t>{199f9c68-6283-411d-a7cc-947ebfca2f70}</t>
  </si>
  <si>
    <t>D.9.3</t>
  </si>
  <si>
    <t>Atrakce - šachta II</t>
  </si>
  <si>
    <t>{4bf94830-3058-4d0d-8286-e7aa03056f02}</t>
  </si>
  <si>
    <t>D.9.4</t>
  </si>
  <si>
    <t>Chlorovna</t>
  </si>
  <si>
    <t>{edd60000-ff4f-47aa-8d69-cc629db1c6fa}</t>
  </si>
  <si>
    <t>Vedlejší rozpočtové náklady</t>
  </si>
  <si>
    <t>{8b0bf602-e892-4207-95fa-8c99939bb2a4}</t>
  </si>
  <si>
    <t>KRYCÍ LIST SOUPISU PRACÍ</t>
  </si>
  <si>
    <t>Objekt:</t>
  </si>
  <si>
    <t>1 - Stavební objekty</t>
  </si>
  <si>
    <t>Soupis:</t>
  </si>
  <si>
    <t>D.1 - Bourací práce (SO 01)</t>
  </si>
  <si>
    <t>Ostrov nad Ohří</t>
  </si>
  <si>
    <t>Architektonické studio Hyysek s.r.o.</t>
  </si>
  <si>
    <t>REKAPITULACE ČLENĚNÍ SOUPISU PRACÍ</t>
  </si>
  <si>
    <t>Kód dílu - Popis</t>
  </si>
  <si>
    <t>Cena celkem [CZK]</t>
  </si>
  <si>
    <t>-1</t>
  </si>
  <si>
    <t>HSV - Práce a dodávky HSV</t>
  </si>
  <si>
    <t xml:space="preserve">    1 - Zemní práce</t>
  </si>
  <si>
    <t xml:space="preserve">    8 - Trubní vedení</t>
  </si>
  <si>
    <t xml:space="preserve">    9 - Ostatní konstrukce a práce, bourání</t>
  </si>
  <si>
    <t xml:space="preserve">    997 - Přesun sutě</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</si>
  <si>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</si>
  <si>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</si>
  <si>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</si>
  <si>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</si>
  <si>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</si>
  <si>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</si>
  <si>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</si>
  <si>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</si>
  <si>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</si>
  <si>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</si>
  <si>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</si>
  <si>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</si>
  <si>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</si>
  <si>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</si>
  <si>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</si>
  <si>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</si>
  <si>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</si>
  <si>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</si>
  <si>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</si>
  <si>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</si>
  <si>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z betonových nebo kamenných dlaždic komunikací pro pěší ručně</t>
  </si>
  <si>
    <t>m2</t>
  </si>
  <si>
    <t>CS ÚRS 2020 02</t>
  </si>
  <si>
    <t>-1310865689</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</si>
  <si>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</si>
  <si>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</si>
  <si>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</si>
  <si>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</si>
  <si>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</si>
  <si>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 stávající dlážděná plocha JZ"      17,5+21,0</t>
  </si>
  <si>
    <t>Součet</t>
  </si>
  <si>
    <t>121151113</t>
  </si>
  <si>
    <t>Sejmutí ornice plochy do 500 m2 tl vrstvy do 200 mm strojně</t>
  </si>
  <si>
    <t>764831534</t>
  </si>
  <si>
    <t>Sejmutí ornice strojně při souvislé ploše přes 100 do 500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</si>
  <si>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</si>
  <si>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 místě odkopávky pro strojovnu a tobogán"     (4,9+1,4)*18,8</t>
  </si>
  <si>
    <t>122251104</t>
  </si>
  <si>
    <t>Odkopávky a prokopávky nezapažené v hornině třídy těžitelnosti I, skupiny 3 objem do 500 m3 strojně</t>
  </si>
  <si>
    <t>m3</t>
  </si>
  <si>
    <t>1654107138</t>
  </si>
  <si>
    <t>Odkopávky a prokopávky nezapažené strojně v hornině třídy těžitelnosti I skupiny 3 přes 100 do 500 m3</t>
  </si>
  <si>
    <t xml:space="preserve">Poznámka k souboru cen:
1. V cenách jsou započteny i náklady na přehození výkopku na vzdálenost do 3 m nebo naložení na dopravní prostředek.
</t>
  </si>
  <si>
    <t>"odkopávka pro rozšíření zpev. ploch"    (4,9*(0,95+1,75)/2+1,45*1,45/2)*18,8</t>
  </si>
  <si>
    <t>162351103</t>
  </si>
  <si>
    <t>Vodorovné přemístění do 500 m výkopku/sypaniny z horniny třídy těžitelnosti I, skupiny 1 až 3</t>
  </si>
  <si>
    <t>1222364882</t>
  </si>
  <si>
    <t>Vodorovné přemístění výkopku nebo sypaniny po suchu na obvyklém dopravním prostředku, bez naložení výkopku, avšak se složením bez rozhrnutí z horniny třídy těžitelnosti I skupiny 1 až 3 na vzdálenost přes 50 do 500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</si>
  <si>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</si>
  <si>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"na meziskládku pro další použití - terénní úpravy"       144,126+17,766</t>
  </si>
  <si>
    <t>"z meziskládky na terénní úpravy"                                        144,126 +17,766</t>
  </si>
  <si>
    <t>5</t>
  </si>
  <si>
    <t>167151111</t>
  </si>
  <si>
    <t>Nakládání výkopku z hornin třídy těžitelnosti I, skupiny 1 až 3 přes 100 m3</t>
  </si>
  <si>
    <t>433377285</t>
  </si>
  <si>
    <t>Nakládání, skládání a překládání neulehlého výkopku nebo sypaniny strojně nakládání, množství přes 100 m3, z hornin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</si>
  <si>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</si>
  <si>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t>
  </si>
  <si>
    <t>171251201</t>
  </si>
  <si>
    <t>Uložení sypaniny na skládky nebo meziskládky</t>
  </si>
  <si>
    <t>-716934069</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</si>
  <si>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</si>
  <si>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</si>
  <si>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 xml:space="preserve">"na meziskládku - odkopávka"        144,126    </t>
  </si>
  <si>
    <t>"na meziskládku - ornice"                  118,44*0,15</t>
  </si>
  <si>
    <t>8</t>
  </si>
  <si>
    <t>Trubní vedení</t>
  </si>
  <si>
    <t>7</t>
  </si>
  <si>
    <t>890351851</t>
  </si>
  <si>
    <t>Bourání šachet ze ŽB strojně obestavěného prostoru do 5 m3</t>
  </si>
  <si>
    <t>259411474</t>
  </si>
  <si>
    <t>Bourání šachet a jímek strojně velikosti obestavěného prostoru přes 3 do 5 m3 ze železobetonu</t>
  </si>
  <si>
    <t xml:space="preserve">Poznámka k souboru cen:
1. Ceny jsou určeny pro vodovodní a kanalizačné šachty.
2. Množství měrných jednotek se určuje v m3 obestavěného prostoru šachty nebo jímky.
3. Šachty velikosti nad 5 m3 obestavěného prostoru se oceňují cenami katalogu 801-3 Budov a haly - bourání konstrukcí.
</t>
  </si>
  <si>
    <t>"stávající šachta čerp.skluzavky"      1,8*2,7*1,0</t>
  </si>
  <si>
    <t>9</t>
  </si>
  <si>
    <t>Ostatní konstrukce a práce, bourání</t>
  </si>
  <si>
    <t>961044111</t>
  </si>
  <si>
    <t>Bourání základů z betonu prostého</t>
  </si>
  <si>
    <t>-1249700826</t>
  </si>
  <si>
    <t>Bourání základů z betonu prostého</t>
  </si>
  <si>
    <t>"odstarnění základů pod deskou"        0,4*1,05*60,8</t>
  </si>
  <si>
    <t xml:space="preserve">                                                                           0,4*1,0*33,7</t>
  </si>
  <si>
    <t>"odstranění základů pod opěr. zdí"     0,5*0,68*(1,6*2+34,5+6,85*2+18,8+2,35*2)</t>
  </si>
  <si>
    <t>961055111</t>
  </si>
  <si>
    <t>Bourání základů ze ŽB</t>
  </si>
  <si>
    <t>-1043219709</t>
  </si>
  <si>
    <t>Bourání základů z betonu železového</t>
  </si>
  <si>
    <t xml:space="preserve">"patky stávajícího tobogánu - odhad"       1,6*1,6*0,9*15 </t>
  </si>
  <si>
    <t>10</t>
  </si>
  <si>
    <t>962033121</t>
  </si>
  <si>
    <t>Bourání zdiva z tvárnic ztraceného bednění včetně výplně z betonu přes 1 m3</t>
  </si>
  <si>
    <t>-1093259175</t>
  </si>
  <si>
    <t>Bourání zdiva nadzákladového z tvárnic ztraceného bednění včetně výplně z betonu a výztuže objemu přes 1 m3</t>
  </si>
  <si>
    <t>"opěrná zeď"        0,3*1,65*(1,6*2+34,5+6,85*2+18,8+2,35*2)</t>
  </si>
  <si>
    <t>11</t>
  </si>
  <si>
    <t>962052210</t>
  </si>
  <si>
    <t>Bourání zdiva nadzákladového ze ŽB do 1 m3</t>
  </si>
  <si>
    <t>-1367043696</t>
  </si>
  <si>
    <t>Bourání zdiva železobetonového nadzákladového, objemu do 1 m3</t>
  </si>
  <si>
    <t xml:space="preserve">Poznámka k souboru cen:
1. Bourání pilířů o průřezu přes 0,36 m2 se oceňuje cenami - 2210 a -2211 jako bourání zdiva nadzákladového železobetonového.
</t>
  </si>
  <si>
    <t>"snížení horní hrany žb. bloku"           0,5*0,2*4</t>
  </si>
  <si>
    <t xml:space="preserve">"hrana bazén.stěny  - skluzavka"       0,37*0,2*3,0 </t>
  </si>
  <si>
    <t>"prostupy pro novou technologii"    1,0*1,245*0,7+1,25*1,245*0,7</t>
  </si>
  <si>
    <t xml:space="preserve">                                                                         1,1*0,495*0,7+2,25*0,5*0,7</t>
  </si>
  <si>
    <t>12</t>
  </si>
  <si>
    <t>962052211</t>
  </si>
  <si>
    <t>Bourání zdiva nadzákladového ze ŽB přes 1 m3</t>
  </si>
  <si>
    <t>-81646600</t>
  </si>
  <si>
    <t>Bourání zdiva železobetonového nadzákladového, objemu přes 1 m3</t>
  </si>
  <si>
    <t>"prostupy pro novou technologii"               2,4*1,595*0,7</t>
  </si>
  <si>
    <t>13</t>
  </si>
  <si>
    <t>963042819</t>
  </si>
  <si>
    <t>Bourání schodišťových stupňů betonových zhotovených na místě</t>
  </si>
  <si>
    <t>m</t>
  </si>
  <si>
    <t>2098257083</t>
  </si>
  <si>
    <t>"stávající terénní schodiště"      1,6*7+2,55*9+1,6*5+1,95*8</t>
  </si>
  <si>
    <t>14</t>
  </si>
  <si>
    <t>965042241</t>
  </si>
  <si>
    <t>Bourání podkladů pod dlažby nebo mazanin betonových nebo z litého asfaltu tl přes 100 mm pl přes 4 m2</t>
  </si>
  <si>
    <t>1573623260</t>
  </si>
  <si>
    <t>Bourání mazanin betonových nebo z litého asfaltu tl. přes 100 mm, plochy přes 4 m2</t>
  </si>
  <si>
    <t>"drátkobeton vč. dlažby okolo bazénu"     4,7*60,85*0,2</t>
  </si>
  <si>
    <t xml:space="preserve">                                                                                    5,075*60,7*0,2</t>
  </si>
  <si>
    <t xml:space="preserve">                                                                                    5,7*26,06*0,2</t>
  </si>
  <si>
    <t xml:space="preserve">                                                                                   5,6*26,06*0,2+0,8*26,06*0,2 </t>
  </si>
  <si>
    <t>"drátkobeton v místě brodítka"                    5,8*0,2</t>
  </si>
  <si>
    <t>"ostatní betonové plochy"                              (4,0+1,7*1,7+2,55*1,2)*0,2</t>
  </si>
  <si>
    <t>965049122</t>
  </si>
  <si>
    <t>Příplatek k bourání betonových mazanin za bourání mazanin s ocelovými vlákny tl přes 100 mm</t>
  </si>
  <si>
    <t>-90114740</t>
  </si>
  <si>
    <t>Bourání mazanin Příplatek k cenám za bourání mazanin betonových s ocelovými vlákny (drátkobeton), tl. přes 100 mm</t>
  </si>
  <si>
    <t>16</t>
  </si>
  <si>
    <t>965081213</t>
  </si>
  <si>
    <t>Bourání podlah z dlaždic keramických nebo xylolitových tl do 10 mm plochy přes 1 m2</t>
  </si>
  <si>
    <t>-432538274</t>
  </si>
  <si>
    <t>Bourání podlah z dlaždic bez podkladního lože nebo mazaniny, s jakoukoliv výplní spár keramických nebo xylolitových tl. do 10 mm, plochy přes 1 m2</t>
  </si>
  <si>
    <t xml:space="preserve">Poznámka k souboru cen:
1. Odsekání soklíků se oceňuje cenami souboru cen 965 08.
</t>
  </si>
  <si>
    <t xml:space="preserve">"dlažba na dně bazénu -  výkaz PD"      380,0      </t>
  </si>
  <si>
    <t>17</t>
  </si>
  <si>
    <t>965082941</t>
  </si>
  <si>
    <t>Odstranění násypů pod podlahami tl přes 200 mm</t>
  </si>
  <si>
    <t>-1874907170</t>
  </si>
  <si>
    <t>Odstranění násypu pod podlahami nebo ochranného násypu na střechách tl. přes 200 mm jakékoliv plochy</t>
  </si>
  <si>
    <t>"pod částí drátkobetonu"     4,5*60,85*(0,25+0,3)/2</t>
  </si>
  <si>
    <t>18</t>
  </si>
  <si>
    <t>976071111</t>
  </si>
  <si>
    <t>Vybourání kovových madel a zábradlí</t>
  </si>
  <si>
    <t>-2105623744</t>
  </si>
  <si>
    <t>Vybourání kovových madel, zábradlí, dvířek, zděří, kotevních želez madel a zábradlí</t>
  </si>
  <si>
    <t>"stávající zábradlí"      60,8+32,0+38,0+22,8</t>
  </si>
  <si>
    <t>997</t>
  </si>
  <si>
    <t>Přesun sutě</t>
  </si>
  <si>
    <t>19</t>
  </si>
  <si>
    <t>997013111</t>
  </si>
  <si>
    <t>Vnitrostaveništní doprava suti a vybouraných hmot pro budovy v do 6 m s použitím mechanizace</t>
  </si>
  <si>
    <t>t</t>
  </si>
  <si>
    <t>-66922990</t>
  </si>
  <si>
    <t>Vnitrostaveništní doprava suti a vybouraných hmot vodorovně do 50 m svisle s použitím mechanizace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</si>
  <si>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</si>
  <si>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20</t>
  </si>
  <si>
    <t>997013501</t>
  </si>
  <si>
    <t>Odvoz suti a vybouraných hmot na skládku nebo meziskládku do 1 km se složením</t>
  </si>
  <si>
    <t>-863866608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</si>
  <si>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</si>
  <si>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</si>
  <si>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"suť - odkopávka kameniva"       857,826-105,423</t>
  </si>
  <si>
    <t>997013509</t>
  </si>
  <si>
    <t>Příplatek k odvozu suti a vybouraných hmot na skládku ZKD 1 km přes 1 km</t>
  </si>
  <si>
    <t>121413692</t>
  </si>
  <si>
    <t>Odvoz suti a vybouraných hmot na skládku nebo meziskládku se složením, na vzdálenost Příplatek k ceně za každý další i započatý 1 km přes 1 km</t>
  </si>
  <si>
    <t>"suť - odkopávka kameniva"      857,826-105,423</t>
  </si>
  <si>
    <t>752,403*21 'Přepočtené koeficientem množství</t>
  </si>
  <si>
    <t>22</t>
  </si>
  <si>
    <t>997013869</t>
  </si>
  <si>
    <t>Poplatek za uložení stavebního odpadu na recyklační skládce (skládkovné) ze směsí betonu, cihel a keramických výrobků kód odpadu 17 01 07</t>
  </si>
  <si>
    <t>-1891463922</t>
  </si>
  <si>
    <t>Poplatek za uložení stavebního odpadu na recyklační skládce (skládkovné) ze směsí nebo oddělených frakcí betonu, cihel a keramických výrobků zatříděného do Katalogu odpadů pod kódem 17 01 07</t>
  </si>
  <si>
    <t xml:space="preserve">Poznámka k souboru cen:
1. Ceny uvedené v souboru cen je doporučeno upravit podle aktuálních cen místně příslušné skládky odpadů.
2. Uložení odpadů neuvedených v souboru cen se oceňuje individuálně.
</t>
  </si>
  <si>
    <t>"suť - odkopávka kameniva"        857,826-105,423</t>
  </si>
  <si>
    <t>HZS</t>
  </si>
  <si>
    <t>Hodinové zúčtovací sazby</t>
  </si>
  <si>
    <t>23</t>
  </si>
  <si>
    <t>HZS1292</t>
  </si>
  <si>
    <t>Hodinová zúčtovací sazba stavební dělník</t>
  </si>
  <si>
    <t>hod</t>
  </si>
  <si>
    <t>512</t>
  </si>
  <si>
    <t>-1424071449</t>
  </si>
  <si>
    <t>Hodinové zúčtovací sazby profesí HSV zemní a pomocné práce stavební dělník</t>
  </si>
  <si>
    <t>"demontáž stávajícího tobogánu - odhad"       4*8*2</t>
  </si>
  <si>
    <t>D.2 - Rekreační bazén (SO 02)</t>
  </si>
  <si>
    <t>Úroveň 3:</t>
  </si>
  <si>
    <t>D.2.1 - Stavební a konstrukční řešení</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</si>
  <si>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</si>
  <si>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</si>
  <si>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</si>
  <si>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</si>
  <si>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</si>
  <si>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PSV - Práce a dodávky PSV</t>
  </si>
  <si>
    <t xml:space="preserve">    762 - Konstrukce tesařské</t>
  </si>
  <si>
    <t xml:space="preserve">    767 - Konstrukce zámečnické</t>
  </si>
  <si>
    <t xml:space="preserve">    783 - Dokončovací práce - nátěry</t>
  </si>
  <si>
    <t xml:space="preserve">    789 - Povrchové úpravy ocelových konstrukcí a technologických zařízení</t>
  </si>
  <si>
    <t>133251103</t>
  </si>
  <si>
    <t>Hloubení šachet nezapažených v hornině třídy těžitelnosti I, skupiny 3 objem do 100 m3</t>
  </si>
  <si>
    <t>-605456694</t>
  </si>
  <si>
    <t>Hloubení nezapažených šachet strojně v hornině třídy těžitelnosti I skupiny 3 přes 50 do 100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</si>
  <si>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</si>
  <si>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"základové patky tobogánu"</t>
  </si>
  <si>
    <t>"blok B1"              (1,35*1,9*0,8+0,35*0,9*0,5)*2</t>
  </si>
  <si>
    <t>"patka T61"          2,1*2,1*1,1+1,3*1,3*0,5</t>
  </si>
  <si>
    <t>"patka T62"          2,2*2,2*1,1+1,4*1,4*0,5</t>
  </si>
  <si>
    <t>"patka T63-1"      2,3*2,3*1,1+1,5*1,5*0,5</t>
  </si>
  <si>
    <t>"patka T63-2"      2,3*2,3*1,1+1,5*1,5*1,38</t>
  </si>
  <si>
    <t>"patka T23"          3,0*3,0*1,7+2,2*2,2*0,5</t>
  </si>
  <si>
    <t>"patka T64-1"      2,4*2,4*1,1+1,6*1,6*0,5</t>
  </si>
  <si>
    <t>"patka T64-2"      2,4*2,4*1,1+1,6*1,6*0,59</t>
  </si>
  <si>
    <t>"patka T64-3"      2,4*2,4*1,1+1,6*1,6*0,5</t>
  </si>
  <si>
    <t>"patka T66"          2,6*2,6*1,1+1,8*1,8*0,5</t>
  </si>
  <si>
    <t>Mezisoučet</t>
  </si>
  <si>
    <t>"základové patky brodítek"</t>
  </si>
  <si>
    <t>0,7*0,85*2,5*2*5</t>
  </si>
  <si>
    <t>162251102</t>
  </si>
  <si>
    <t>Vodorovné přemístění do 50 m výkopku/sypaniny z horniny třídy těžitelnosti I, skupiny 1 až 3</t>
  </si>
  <si>
    <t>87333141</t>
  </si>
  <si>
    <t>Vodorovné přemístění výkopku nebo sypaniny po suchu na obvyklém dopravním prostředku, bez naložení výkopku, avšak se složením bez rozhrnutí z horniny třídy těžitelnosti I skupiny 1 až 3 na vzdálenost přes 20 do 50 m</t>
  </si>
  <si>
    <t>"patky tobogánu - výkopy - odvoz na meziskládku"       49,691</t>
  </si>
  <si>
    <t>"patky tobogánu - zásypy - odvoz z meziskládku"           49,691</t>
  </si>
  <si>
    <t>993220384</t>
  </si>
  <si>
    <t xml:space="preserve">"patky tobogánu - přebytečná zemina - meziskládky na terénní úpravy"  </t>
  </si>
  <si>
    <t>"blok B1"              (0,55*0,5*1,1+0,35*0,9*0,8)*2</t>
  </si>
  <si>
    <t>"patka T61"          1,1*1,1*0,8+1,3*1,3*0,5</t>
  </si>
  <si>
    <t>"patka T62"          1,2*1,2*0,8+1,4*1,4*0,5</t>
  </si>
  <si>
    <t>"patka T63-1"      1,3*1,3*0,8+1,5*1,5*0,5</t>
  </si>
  <si>
    <t>"patka T63-2"      1,3*1,3*0,8+1,5*1,5*1,38</t>
  </si>
  <si>
    <t>"patka T23"          2,0*2,0*1,4+2,2*2,2*0,5</t>
  </si>
  <si>
    <t>"patka T64-1"      1,4*1,4*0,8+1,6*1,6*0,5</t>
  </si>
  <si>
    <t>"patka T64-2"       1,4*1,4*0,8+1,6*1,6*0,59</t>
  </si>
  <si>
    <t>"patka T64-3"       1,4*1,4*0,8+1,6*1,6*0,5</t>
  </si>
  <si>
    <t>"patka T66"          1,6*1,6*0,8+1,8*1,8*0,5</t>
  </si>
  <si>
    <t>167151101</t>
  </si>
  <si>
    <t>Nakládání výkopku z hornin třídy těžitelnosti I, skupiny 1 až 3 do 100 m3</t>
  </si>
  <si>
    <t>-1908897235</t>
  </si>
  <si>
    <t>Nakládání, skládání a překládání neulehlého výkopku nebo sypaniny strojně nakládání, množství do 100 m3, z horniny třídy těžitelnosti I, skupiny 1 až 3</t>
  </si>
  <si>
    <t>"patky tobogánu - obsyp - nakládání na meziskládce"     49,691</t>
  </si>
  <si>
    <t>350335866</t>
  </si>
  <si>
    <t>"meziskládka - pro terénní úpravy"                 47,325</t>
  </si>
  <si>
    <t>"meziskládka - zásyp - patky tobogánu"        49,691</t>
  </si>
  <si>
    <t>174151101</t>
  </si>
  <si>
    <t>Zásyp jam, šachet rýh nebo kolem objektů sypaninou se zhutněním</t>
  </si>
  <si>
    <t>-434497990</t>
  </si>
  <si>
    <t>Zásyp sypaninou z jakékoliv horniny strojně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</si>
  <si>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</si>
  <si>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"patky tobogánu - obsyp a zásyp"       97,016-47,325</t>
  </si>
  <si>
    <t>187948092</t>
  </si>
  <si>
    <t xml:space="preserve">"obsypy vně nového bazénu - PD"      </t>
  </si>
  <si>
    <t>"krátká strana u skluzavky"       0,96*18,95</t>
  </si>
  <si>
    <t>"pod dojezdem skluzavek"       2,2*18,75</t>
  </si>
  <si>
    <t>"u lanového mostu"                     1,3*22,3+3,25*22,3</t>
  </si>
  <si>
    <t>"podél plaveckých drah"            1,65*27,2</t>
  </si>
  <si>
    <t>"krátká starna plav.bazénu"      2,1*18,95</t>
  </si>
  <si>
    <t>"podél oddychové části"            6,85*30,7</t>
  </si>
  <si>
    <t>"pod lávkou"                                    4,9*(6,5+5,0)-8,2</t>
  </si>
  <si>
    <t>174151102</t>
  </si>
  <si>
    <t>Zásyp v uzavřených prostorech sypaninou se zhutněním</t>
  </si>
  <si>
    <t>-1578600104</t>
  </si>
  <si>
    <t>Zásyp sypaninou z jakékoliv horniny strojně s uložením výkopku ve vrstvách se zhutněním v uzavřených prostorách s urovnáním povrchu zásypu</t>
  </si>
  <si>
    <t xml:space="preserve">"podsyp nerezového dna - štěrk 4/8 - z PD"       612,8*0,05  </t>
  </si>
  <si>
    <t>"zásyp mezi novými základy - štěrk 4/32 - z PD"      64,5+6,5+104,7+101,7</t>
  </si>
  <si>
    <t>M</t>
  </si>
  <si>
    <t>58337303</t>
  </si>
  <si>
    <t>štěrkopísek frakce 0/8</t>
  </si>
  <si>
    <t>1585800402</t>
  </si>
  <si>
    <t>"podsyp nerezového dna - štěrk 4/8 - z PD"      30,64*1,8</t>
  </si>
  <si>
    <t xml:space="preserve">"zásyp mezi novými základy - štěrk 4/32 - z PD - 50% obsyp potrubí"            </t>
  </si>
  <si>
    <t xml:space="preserve">      277,4*0,5*1,6</t>
  </si>
  <si>
    <t>"obsypy vně nového bazénu - PD- 50% obsyp potrubí"     504,027*0,5*1,6</t>
  </si>
  <si>
    <t>58344171</t>
  </si>
  <si>
    <t>štěrkodrť frakce 0/32</t>
  </si>
  <si>
    <t>722468857</t>
  </si>
  <si>
    <t>"zásyp mezi novými základy - štěrk 4/32 - z PD - 50%"      277,4*0,5*1,6</t>
  </si>
  <si>
    <t>"obsypy vně nového bazénu - PD - 50%"                                504,027*0,5*1,6</t>
  </si>
  <si>
    <t>Zakládání</t>
  </si>
  <si>
    <t>212755214</t>
  </si>
  <si>
    <t>Trativody z drenážních trubek plastových flexibilních D 100 mm bez lože</t>
  </si>
  <si>
    <t>-1251888452</t>
  </si>
  <si>
    <t>Trativody bez lože z drenážních trubek plastových flexibilních D 100 mm</t>
  </si>
  <si>
    <t xml:space="preserve">Poznámka k souboru cen:
1. Ceny jsou určeny pro uložení drenážních trubek do výkopu bez lože a obsypu.
2. Lože se oceňuje cenami souboru cen 212 ..-21 Lože pod trativody.
3. Obsyp se oceňuje cenami souborů cen 175 1.-11 Obsypání potrubí části A07 katalogu 800-1 Zemní práce.
</t>
  </si>
  <si>
    <t>"trativod na dně bazénu"      49,0+21,1+2,2+ 17,8+9,4+3,5+21,5+9,2</t>
  </si>
  <si>
    <t xml:space="preserve">                                                        47,0+2,7+21,5+27,8+8,0+10,0+21,7+34,0</t>
  </si>
  <si>
    <t>213141111</t>
  </si>
  <si>
    <t>Zřízení vrstvy z geotextilie v rovině nebo ve sklonu do 1:5 š do 3 m</t>
  </si>
  <si>
    <t>1056241451</t>
  </si>
  <si>
    <t>Zřízení vrstvy z geotextilie filtrační, separační, odvodňovací, ochranné, výztužné nebo protierozní v rovině nebo ve sklonu do 1:5, šířky do 3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</si>
  <si>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</si>
  <si>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 xml:space="preserve">"podklad podsypové vrstvy ze štěrku 4/8 - z PD"       612,8  </t>
  </si>
  <si>
    <t>69311172</t>
  </si>
  <si>
    <t>geotextilie PP s ÚV stabilizací 300g/m2</t>
  </si>
  <si>
    <t>94509255</t>
  </si>
  <si>
    <t>612,8*1,15 'Přepočtené koeficientem množství</t>
  </si>
  <si>
    <t>274313611</t>
  </si>
  <si>
    <t>Základové pásy z betonu tř. C 16/20</t>
  </si>
  <si>
    <t>365954826</t>
  </si>
  <si>
    <t>Základy z betonu prostého pasy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</si>
  <si>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</si>
  <si>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"pasy pod schodišťová ramena"      </t>
  </si>
  <si>
    <t>"řez 1"        1,6*(0,4*0,68+0,32*0,58+0,43*0,6+0,35*0,5)</t>
  </si>
  <si>
    <t>"řež 6"        1,5*(0,4*0,5+0,35*0,5)</t>
  </si>
  <si>
    <t>"řez 4"        2,52*(0,4*0,66+0,3*0,5)</t>
  </si>
  <si>
    <t>274322511</t>
  </si>
  <si>
    <t>Základové pasy ze ŽB se zvýšenými nároky na prostředí tř. C 25/30</t>
  </si>
  <si>
    <t>2037406687</t>
  </si>
  <si>
    <t>Základy z betonu železového (bez výztuže) pasy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</si>
  <si>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</si>
  <si>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"vyrovnávací nabetonávky - H.H. -1,930"</t>
  </si>
  <si>
    <t>1,6*(1,7+3,85+0,6+3,85+0,7)*(0,275+0,305)/2</t>
  </si>
  <si>
    <t>5,4*(1,7+0,6+0,7)*0,305</t>
  </si>
  <si>
    <t>"vyrovnávací nabetonávky - ve spádu H.H. -1,63 - -1,930"</t>
  </si>
  <si>
    <t>4,5*(1,7+0,6+0,7)*(0,305+0,635)/2</t>
  </si>
  <si>
    <t>"vyrovnávací nabetonávky - H.H. -1,630"</t>
  </si>
  <si>
    <t>14,5*(1,6+0,6)*(0,17+0,43)/2+(0,6*2,75+0,9*3,0+0,6*2,25)*(0,29+0,43)/2</t>
  </si>
  <si>
    <t>1,3*10,5*0,17</t>
  </si>
  <si>
    <t>2,9*9,7*0,59+0,6*23,1*(0,59+0,17)/2+1,3*6,35*0,17</t>
  </si>
  <si>
    <t>(1,3*6,5+3,6*2,5+2,7*6,08+1,3*3,285+1,6*2,995+1,3*1,74)*(0,17+0,59)/2</t>
  </si>
  <si>
    <t>"dobetonávky po osazení technologie"</t>
  </si>
  <si>
    <t>"- H.H. -1,100"          (1,3*12,3+2,6*7,8)*0,3</t>
  </si>
  <si>
    <t xml:space="preserve">                                      (1,65*5,7+3,3*2,5+1,65*3,05+1,3*3,95)*(0,3+0,595)/2</t>
  </si>
  <si>
    <t xml:space="preserve">                                       0,6*15,2*(0,3+0,595)/2</t>
  </si>
  <si>
    <t xml:space="preserve">"- H.H. -ve spádu"  0,6*16,5*(0,295+0,395)/2     </t>
  </si>
  <si>
    <t xml:space="preserve">                                       1,3*16,5*(0,295+0,395)/2</t>
  </si>
  <si>
    <t>"- H.H. -1,300"          1,3*(7,9+2,4+8,8+2,4)*(0,395+0,425)/2</t>
  </si>
  <si>
    <t xml:space="preserve">                                       (1,6*14,45+1,3*10,6+1,3*6,3+1,3*6,5)*0,33</t>
  </si>
  <si>
    <t xml:space="preserve">                                       (3,6*2,5+2,7*6,08+1,3*3,285+1,6*2,995+1,3*1,74)*0,33</t>
  </si>
  <si>
    <t xml:space="preserve">                                       (2,9*9,7+0,6*2,75+0,9*3,0+0,6*2,25)*0,33</t>
  </si>
  <si>
    <t xml:space="preserve">                                        0,255*8,6*0,33+0,445*8,6*0,63</t>
  </si>
  <si>
    <t>"- H.H. -1,600"          (1,7*4,5+1,7*5,4+1,6*10,255)*0,33</t>
  </si>
  <si>
    <t>274351121</t>
  </si>
  <si>
    <t>Zřízení bednění základových pasů rovného</t>
  </si>
  <si>
    <t>359886447</t>
  </si>
  <si>
    <t>Bednění základů pasů rovné zřízení</t>
  </si>
  <si>
    <t xml:space="preserve">Poznámka k souboru cen:
1. Ceny jsou určeny pro bednění ve volném prostranství, ve volných nebo zapažených jamách, rýhách a šachtách.
2. Kruhové nebo obloukové bednění poloměru do 1 m se oceňuje individuálně.
</t>
  </si>
  <si>
    <t>(10,5+10,7)*0,275+(3,85+3,85+5,4*4)*0,305</t>
  </si>
  <si>
    <t>4,5*(0,305+0,635)/2*4</t>
  </si>
  <si>
    <t>14,5*4*(0,17+0,43)/2+(8,0+0,6+2,75+0,3+3,0+0,3+2,25)*(0,29+0,43)/2</t>
  </si>
  <si>
    <t>(1,3+10,5+1,3+5,75+3,95)*0,17</t>
  </si>
  <si>
    <t>(9,7+2,9)*0,59+23,1*(0,59+0,17)/2+(1,3+6,35+1,3+0,5+3,95)*0,17</t>
  </si>
  <si>
    <t>(6,5+2,3+2,5+0,9+6,08+1,4+3,285+0,3+2,995+0,3+1,74+23,1*2)*(0,17+0,59)/2</t>
  </si>
  <si>
    <t>(8,6+3,55+3,95)*0,59</t>
  </si>
  <si>
    <t>"- H.H. -1,100"          (1,3+12,3+7,8+2,6)*0,3+(3,95+6,45+1,3+1,95+3,6)*0,3</t>
  </si>
  <si>
    <t xml:space="preserve">                                      (5,7+1,65+2,5+1,65+3,05+0,35+3,95+15,2)*(0,3+0,595)/2</t>
  </si>
  <si>
    <t xml:space="preserve">                                       15,2*(0,3+0,595)/2*2</t>
  </si>
  <si>
    <t xml:space="preserve">"- H.H. -ve spádu"  16,5*(0,295+0,395)/2*(2+2)     </t>
  </si>
  <si>
    <t>"- H.H. -1,300"          (1,3+6,5+2,4+2,4+7,5*1,3)*0,425+(3,95+2,0+5,0+5,0+2,9+3,6)*0,395</t>
  </si>
  <si>
    <t xml:space="preserve">                                       (16,05+9,3+14,45+9,0)*0,33+(5,0+27,3+20,4+11,5)*0,33</t>
  </si>
  <si>
    <t xml:space="preserve">                                       (5,0+6,5+2,3+2,5+0,9+6,08+1,4+3,285+0,3+2,995+0,3+1,74+8,4)*0,33</t>
  </si>
  <si>
    <t xml:space="preserve">                                       (8,0+0,6+2,75+0,3+3,0+0,3+10,85)*0,33+9,9*0,63*2</t>
  </si>
  <si>
    <t>"- H.H. -1,600"          (8,6+9,9)*0,33</t>
  </si>
  <si>
    <t>274351122</t>
  </si>
  <si>
    <t>Odstranění bednění základových pasů rovného</t>
  </si>
  <si>
    <t>-1921517189</t>
  </si>
  <si>
    <t>Bednění základů pasů rovné odstranění</t>
  </si>
  <si>
    <t>274361821</t>
  </si>
  <si>
    <t>Výztuž základových pásů betonářskou ocelí 10 505 (R)</t>
  </si>
  <si>
    <t>1861480896</t>
  </si>
  <si>
    <t>Výztuž základů pasů z betonářské oceli 10 505 (R) nebo BSt 500</t>
  </si>
  <si>
    <t xml:space="preserve">Poznámka k souboru cen:
1. Ceny platí pro desky rovné, s náběhy, hřibové nebo upnuté do žeber včetně výztuže těchto žeber.
</t>
  </si>
  <si>
    <t>230,0*175,382/1000*1,05</t>
  </si>
  <si>
    <t>275313511</t>
  </si>
  <si>
    <t>Základové patky z betonu tř. C 12/15</t>
  </si>
  <si>
    <t>1525519062</t>
  </si>
  <si>
    <t>Základy z betonu prostého patky a bloky z betonu kamenem neprokládaného tř. C 12/15</t>
  </si>
  <si>
    <t>"základové patky tobogánu - spodní část"</t>
  </si>
  <si>
    <t>"blok B1"              (0,55*0,5*1,1)*2</t>
  </si>
  <si>
    <t>"patka T61"          1,3*1,3*0,5</t>
  </si>
  <si>
    <t>"patka T62"          1,4*1,4*0,5</t>
  </si>
  <si>
    <t>"patka T63-1"      1,5*1,5*0,5</t>
  </si>
  <si>
    <t>"patka T63-2"      1,5*1,5*1,38</t>
  </si>
  <si>
    <t>"patka T23"          2,2*2,2*0,5</t>
  </si>
  <si>
    <t>"patka T64-1"      1,6*1,6*0,5</t>
  </si>
  <si>
    <t>"patka T64-2"      1,6*1,6*0,59</t>
  </si>
  <si>
    <t>"patka T64-3"      1,6*1,6*0,5</t>
  </si>
  <si>
    <t>"patka T66"          1,8*1,8*0,5</t>
  </si>
  <si>
    <t>275321411</t>
  </si>
  <si>
    <t>Základové patky ze ŽB bez zvýšených nároků na prostředí tř. C 20/25</t>
  </si>
  <si>
    <t>-535882594</t>
  </si>
  <si>
    <t>Základy z betonu železového (bez výztuže) patky z betonu bez zvláštních nároků na prostředí tř. C 20/25</t>
  </si>
  <si>
    <t>"základové patky brodítek"        0,7*0,85*2,5*2*5</t>
  </si>
  <si>
    <t>275322511</t>
  </si>
  <si>
    <t>Základové patky ze ŽB se zvýšenými nároky na prostředí tř. C 25/30</t>
  </si>
  <si>
    <t>-1362290147</t>
  </si>
  <si>
    <t>Základy z betonu železového (bez výztuže) patky z betonu se zvýšenými nároky na prostředí tř. C 25/30</t>
  </si>
  <si>
    <t>"bazén. vana - vyrovnávací nabetonávky - H.H. -1,630"</t>
  </si>
  <si>
    <t>0,9*0,9*0,17+0,6*0,6*0,59*2</t>
  </si>
  <si>
    <t>"bazén. vana - dobetonávky po osazení technologie"</t>
  </si>
  <si>
    <t>"- H.H. -1,140"       0,9*0,9*0,32*2</t>
  </si>
  <si>
    <t>"- H.H. -1,200"       0,9*0,9*0,38*2</t>
  </si>
  <si>
    <t>"- H.H. -1,126"       0,9*0,9*0,44*2</t>
  </si>
  <si>
    <t>"- H.H. -1,300"       0,9*0,9*0,33*2+0,6*0,6*0,33*19</t>
  </si>
  <si>
    <t>"základové patky tobogánu - horní část"</t>
  </si>
  <si>
    <t>"blok B1"               (0,35*0,85+0,25*2,06)*0,9*2</t>
  </si>
  <si>
    <t>"patka T61"          (1,1*1,1*0,8)-(0,5*0,5*0,6)</t>
  </si>
  <si>
    <t>"patka T62"          (1,2*1,2*0,8)-(0,5*0,5*0,6)</t>
  </si>
  <si>
    <t>"patka T63-1"      (1,3*1,3*0,8)-(0,5*0,5*0,6)</t>
  </si>
  <si>
    <t>"patka T63-2"      (1,3*1,3*0,8)-(0,5*0,5*0,6)</t>
  </si>
  <si>
    <t>"patka T23"          (2,0*2,0*1,4)-(0,7*0,7*1,1)</t>
  </si>
  <si>
    <t>"patka T64-1"      (1,4*1,4*0,8)-(0,5*0,5*0,6)</t>
  </si>
  <si>
    <t>"patka T64-2"      (1,4*1,4*0,8)-(0,5*0,5*0,6)</t>
  </si>
  <si>
    <t>"patka T64-3"      (1,4*1,4*0,8)-(0,5*0,5*0,6)</t>
  </si>
  <si>
    <t>"patka T66"          (1,6*1,6*0,8)-(0,5*0,5*0,6)</t>
  </si>
  <si>
    <t>"patky ocelové lávky"      2,26*1,0*1,55*2</t>
  </si>
  <si>
    <t xml:space="preserve">                                                  1,0*1,0*1,55*2</t>
  </si>
  <si>
    <t>275351121</t>
  </si>
  <si>
    <t>Zřízení bednění základových patek</t>
  </si>
  <si>
    <t>-1531733217</t>
  </si>
  <si>
    <t>Bednění základů patek zřízení</t>
  </si>
  <si>
    <t>0,9*4*0,17+0,6*4*0,59*2</t>
  </si>
  <si>
    <t>"- H.H. -1,140"       0,9*4*0,32*2</t>
  </si>
  <si>
    <t>"- H.H. -1,200"       0,9*4*0,38*2</t>
  </si>
  <si>
    <t>"- H.H. -1,126"       0,9*4*0,44*2</t>
  </si>
  <si>
    <t>"- H.H. -1,300"       0,9*4*0,33*2+0,6*4*0,33*19</t>
  </si>
  <si>
    <t>"blok B1"              ((0,35*2+0,9*2)*0,85+(0,25*2+0,9*2)*2,06)*2</t>
  </si>
  <si>
    <t>"patka T61"          (1,1*4*0,8)+(0,5*4*0,6)</t>
  </si>
  <si>
    <t>"patka T62"          (1,2*4*0,8)+(0,5*4*0,6)</t>
  </si>
  <si>
    <t>"patka T63-1"      (1,3*4*0,8)+(0,5*4*0,6)</t>
  </si>
  <si>
    <t>"patka T63-2"      (1,3*4*0,8)+(0,5*4*0,6)</t>
  </si>
  <si>
    <t>"patka T23"          (2,0*4*1,4)+(0,7*4*1,1)</t>
  </si>
  <si>
    <t>"patka T64-1"      (1,4*4*0,8)+(0,5*4*0,6)</t>
  </si>
  <si>
    <t>"patka T64-2"      (1,4*4*0,8)+(0,5*4*0,6)</t>
  </si>
  <si>
    <t>"patka T64-3"      (1,4*4*0,8)+(0,5*4*0,6)</t>
  </si>
  <si>
    <t>"patka T66"          (1,6*4*0,8)+(0,5*4*0,6)</t>
  </si>
  <si>
    <t>"patky ocelové lávky"      (2,26*2+1,0*2)*1,55*2</t>
  </si>
  <si>
    <t xml:space="preserve">                                                  (1,0*4)*1,55*2</t>
  </si>
  <si>
    <t>275351122</t>
  </si>
  <si>
    <t>Odstranění bednění základových patek</t>
  </si>
  <si>
    <t>817776650</t>
  </si>
  <si>
    <t>Bednění základů patek odstranění</t>
  </si>
  <si>
    <t>24</t>
  </si>
  <si>
    <t>275361821</t>
  </si>
  <si>
    <t>Výztuž základových patek betonářskou ocelí 10 505 (R)</t>
  </si>
  <si>
    <t>-518636414</t>
  </si>
  <si>
    <t>Výztuž základů patek z betonářské oceli 10 505 (R)</t>
  </si>
  <si>
    <t>"základové patky brodítek - KY 49 - 8/100/100"       47,4*10/1000*1,05</t>
  </si>
  <si>
    <t>25</t>
  </si>
  <si>
    <t>278311053</t>
  </si>
  <si>
    <t>Zálivka kotevních otvorů z betonu se zvýšenými nároky na prostředí tř. C 25/30 objemu do 0,50 m3</t>
  </si>
  <si>
    <t>-2047930646</t>
  </si>
  <si>
    <t>Zálivka kotevních otvorů z betonu se zvýšenými nároky na prostředí tř. C 25/30, při objemu jednoho otvoru přes 0,10 do 0,50 m3</t>
  </si>
  <si>
    <t xml:space="preserve">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</si>
  <si>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"patky tobokánu"     0,5*0,5*0,6*8</t>
  </si>
  <si>
    <t>26</t>
  </si>
  <si>
    <t>278311054</t>
  </si>
  <si>
    <t>Zálivka kotevních otvorů z betonu se zvýšenými nároky na prostředí tř. C 25/30 objemu do 1,00 m3</t>
  </si>
  <si>
    <t>-1914547509</t>
  </si>
  <si>
    <t>Zálivka kotevních otvorů z betonu se zvýšenými nároky na prostředí tř. C 25/30, při objemu jednoho otvoru přes 0,50 do 1,00 m3</t>
  </si>
  <si>
    <t>"patky tobokánu"     0,7*0,7*1,1</t>
  </si>
  <si>
    <t>27</t>
  </si>
  <si>
    <t>279311811</t>
  </si>
  <si>
    <t>Základová zeď z betonu prostého tř. C 12/15</t>
  </si>
  <si>
    <t>1720046511</t>
  </si>
  <si>
    <t>Základové zdi z betonu prostého bez zvláštních nároků na vliv prostředí tř. C 12/15</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</si>
  <si>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</si>
  <si>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 xml:space="preserve">"úhlové zdi - podkladní vrstva" </t>
  </si>
  <si>
    <t>"typ 1"            1,6*0,1*18,79</t>
  </si>
  <si>
    <t>28</t>
  </si>
  <si>
    <t>279322511</t>
  </si>
  <si>
    <t>Základová zeď ze ŽB se zvýšenými nároky na prostředí tř. C 25/30 bez výztuže</t>
  </si>
  <si>
    <t>1430437805</t>
  </si>
  <si>
    <t>Základové zdi z betonu železového (bez výztuže) se zvýšenými nároky na prostředí tř. C 25/30</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</si>
  <si>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</si>
  <si>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 xml:space="preserve">"úhlové zdi" </t>
  </si>
  <si>
    <t>"typ 1"                   (1,4*0,35+0,3*1,98)*(6,0+6,0+6,2)</t>
  </si>
  <si>
    <t>"typ 1 - čelo"       0,25*(1,73*1,73+(0,24+1,26)/2*2,03+1,26*0,27)</t>
  </si>
  <si>
    <t xml:space="preserve">                                 0,25*2,03*1,64</t>
  </si>
  <si>
    <t>"typ 2 - řez 1"      0,75*0,25*3,84+0,25*(0,613*1,82+(0,613+1,5)/2*1,75+0,3*1,5)</t>
  </si>
  <si>
    <t>"typ 2 - řez 2"      0,75*0,25*2,15+0,25*((1,08+1,97)/2*1,74+1,97*0,41)</t>
  </si>
  <si>
    <t>"typ 2 - řez 6"     (0,75*0,25*2,4+0,25*(1,97*0,3+(1,97+0,92)/2*2,1))*2</t>
  </si>
  <si>
    <t>"typ 2 - řez 4"      0,75*0,25*1,9+0,25*(1,43*0,8+(1,43+1,92)/2*0,94+1,92*0,16)</t>
  </si>
  <si>
    <t>"typ 2 - řez 5"     0,75*0,25*3,54+0,25*(1,43*0,8+(1,43+1,92)/2*0,94+1,92*1,8)</t>
  </si>
  <si>
    <t>29</t>
  </si>
  <si>
    <t>279351121</t>
  </si>
  <si>
    <t>Zřízení oboustranného bednění základových zdí</t>
  </si>
  <si>
    <t>-1118214427</t>
  </si>
  <si>
    <t>Bednění základových zdí rovné oboustranné za každou stranu zřízení</t>
  </si>
  <si>
    <t xml:space="preserve">Poznámka k souboru cen:
1. Ceny jsou určeny pro bednění svislé nebo šikmé (odkloněné), půdorysně přímé nebo zalomené ve volném prostranství, ve volných nebo zapažených jamách a rýhách.
2. Kruhové nebo obloukové bednění poloměru do 1 m se oceňuje individuálně.
</t>
  </si>
  <si>
    <t>"typ 1"                   (0,35*2+1,98*2)*(6,0+6,0+6,2)+(1,4*0,35+0,3*1,97)*2*3</t>
  </si>
  <si>
    <t>"typ 1 - čelo"       (1,73*1,73+(0,24+1,26)/2*2,03+1,26*0,27)*2+0,25*(1,97+1,73+1,26)</t>
  </si>
  <si>
    <t xml:space="preserve">                                 2,03*1,64*2+0,3*2,03*2</t>
  </si>
  <si>
    <t>"typ 2 - řez 1"     (0,613*1,82+(0,613+1,5)/2*1,75+0,3*1,5)*3,84*2</t>
  </si>
  <si>
    <t xml:space="preserve">                                     (0,75*2+0,25*0,613)+(0,75*0,25+0,25*1,5)</t>
  </si>
  <si>
    <t>"typ 2 - řez 2"     ((1,08+1,97)/2*1,74+1,97*0,41)*2,15*2</t>
  </si>
  <si>
    <t xml:space="preserve">                                    (0,75*0,25+0,25*1,08)+(0,75*0,25+0,25*1,97)</t>
  </si>
  <si>
    <t>"typ 2 - řez 6"     ((1,97*0,3+(1,97+0,92)/2*2,1)*2,4*2)*2</t>
  </si>
  <si>
    <t xml:space="preserve">                                  ((0,75*0,25+0,25*0,92)+(0,75*0,25+0,25*1,97))*2</t>
  </si>
  <si>
    <t>"typ 2 - řez 4"     (1,43*0,8+(1,43+2,17)/2*0,94+2,17*0,16)*1,9*2</t>
  </si>
  <si>
    <t xml:space="preserve">                                    (0,75*0,25+0,25*1,43)+(0,75*0,25+0,25*2,17)</t>
  </si>
  <si>
    <t>"typ2 - řez 5"     (1,43*0,8+(1,43+1,92)/2*0,94+1,92*1,8)*3,54*2</t>
  </si>
  <si>
    <t xml:space="preserve">                                    (0,75*0,25+0,25*1,43)*(0,75*0,25+0,25*1,92)</t>
  </si>
  <si>
    <t>30</t>
  </si>
  <si>
    <t>279351122</t>
  </si>
  <si>
    <t>Odstranění oboustranného bednění základových zdí</t>
  </si>
  <si>
    <t>2137092424</t>
  </si>
  <si>
    <t>Bednění základových zdí rovné oboustranné za každou stranu odstranění</t>
  </si>
  <si>
    <t>31</t>
  </si>
  <si>
    <t>279361821</t>
  </si>
  <si>
    <t>Výztuž základových zdí nosných betonářskou ocelí 10 505</t>
  </si>
  <si>
    <t>-299870605</t>
  </si>
  <si>
    <t>Výztuž základových zdí nosných svislých nebo odkloněných od svislice, rovinných nebo oblých, deskových nebo žebrových, včetně výztuže jejich žeber z betonářské oceli 10 505 (R) nebo BSt 500</t>
  </si>
  <si>
    <t>"úhlové zdi"        230,0*30,65/1000*1,05</t>
  </si>
  <si>
    <t>Svislé a kompletní konstrukce</t>
  </si>
  <si>
    <t>32</t>
  </si>
  <si>
    <t>311101212</t>
  </si>
  <si>
    <t>Vytvoření prostupů do 0,05 m2 ve zdech nosných osazením vložek z trub, dílců, tvarovek</t>
  </si>
  <si>
    <t>-1620498642</t>
  </si>
  <si>
    <t xml:space="preserve">Vytvoření prostupů nebo suchých kanálků v betonových zdech nosných z monolitického betonu a železobetonu vodorovných, šikmých, obloukových, zalomených, svislých vložkami z trub, prefabrikovaných dílců, dutinových tvarovek, apod., bez jejich dodání trvale </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</si>
  <si>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</si>
  <si>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"prostup úhlovou zdí - typ1"      1,0</t>
  </si>
  <si>
    <t>33</t>
  </si>
  <si>
    <t>28611176</t>
  </si>
  <si>
    <t>trubka kanalizační PVC DN 200x1000mm SN10</t>
  </si>
  <si>
    <t>-279499448</t>
  </si>
  <si>
    <t>Vodorovné konstrukce</t>
  </si>
  <si>
    <t>34</t>
  </si>
  <si>
    <t>435124121</t>
  </si>
  <si>
    <t>Montáž schodišťových ramen bez podest s nesvařovanými spoji hmotnosti do 3,5 t budova v do 12 m</t>
  </si>
  <si>
    <t>kus</t>
  </si>
  <si>
    <t>614393802</t>
  </si>
  <si>
    <t>Montáž schodišťových konstrukcí ramen bez podest s nesvařovanými spoji, hmotnosti přes 1,5 do 3,5 t, v budovách výšky do 12 m</t>
  </si>
  <si>
    <t>"prefa kce schodišťových ramen"      4</t>
  </si>
  <si>
    <t>35</t>
  </si>
  <si>
    <t>59372191R</t>
  </si>
  <si>
    <t>rameno schodišťové ŽB prefa, š. 1600, dl. 2100 mm - specifikace dle PD</t>
  </si>
  <si>
    <t>-1365826056</t>
  </si>
  <si>
    <t>36</t>
  </si>
  <si>
    <t>59372192R</t>
  </si>
  <si>
    <t>-1030750205</t>
  </si>
  <si>
    <t>37</t>
  </si>
  <si>
    <t>59372193R</t>
  </si>
  <si>
    <t>rameno schodišťové ŽB prefa, š. 1500, dl. 2400 mm - specifikace dle PD</t>
  </si>
  <si>
    <t>-705985770</t>
  </si>
  <si>
    <t>38</t>
  </si>
  <si>
    <t>59372194R</t>
  </si>
  <si>
    <t>rameno schodišťové ŽB prefa, š. 2520, dl. 2400 mm - specifikace dle PD</t>
  </si>
  <si>
    <t>-131040369</t>
  </si>
  <si>
    <t>Úpravy povrchů, podlahy a osazování výplní</t>
  </si>
  <si>
    <t>39</t>
  </si>
  <si>
    <t>624631311</t>
  </si>
  <si>
    <t>Těsnění silikonovými pásky spár prefabrikovaných dílců š do 20 mm včetně penetrace</t>
  </si>
  <si>
    <t>1467402698</t>
  </si>
  <si>
    <t>Úprava vnějších spár obvodového pláště z prefabrikovaných dílců těsnění spáry silikonovými těsnicími pásky, šířky spáry do 20 mm</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</si>
  <si>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</si>
  <si>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"dilatace úhlové zdi typ 1"     (0,003+0,8+1,98+0,3+1,98+0,3+0,3)*2</t>
  </si>
  <si>
    <t>40</t>
  </si>
  <si>
    <t>953312122</t>
  </si>
  <si>
    <t>Vložky do svislých dilatačních spár z extrudovaných polystyrénových desek tl 20 mm</t>
  </si>
  <si>
    <t>424510575</t>
  </si>
  <si>
    <t>Vložky svislé do dilatačních spár z polystyrenových desek extrudovaných včetně dodání a osazení, v jakémkoliv zdivu přes 10 do 20 mm</t>
  </si>
  <si>
    <t>"typ 1"               (1,4*0,35+0,3*1,97)*2</t>
  </si>
  <si>
    <t>41</t>
  </si>
  <si>
    <t>977131114</t>
  </si>
  <si>
    <t>Vrty příklepovými vrtáky D 14 mm do cihelného zdiva nebo prostého betonu</t>
  </si>
  <si>
    <t>623804753</t>
  </si>
  <si>
    <t>Vrty příklepovými vrtáky do cihelného zdiva nebo prostého betonu průměru 14 mm</t>
  </si>
  <si>
    <t xml:space="preserve">Poznámka k souboru cen:
1. V cenách jsou započteny i náklady na rozměření, vrtání vrtacím kladivem a opotřebení příklepových vrtáků.
2. Vrty příklepovými vrtáky větších rozměrů a jádrové vrty se oceňují cenami části A02 katalogu 800-5 Sanace.
</t>
  </si>
  <si>
    <t>"vrty pro kotevní výztuž - dno bazénu - 16ks/m2"      0,25*16*193,506</t>
  </si>
  <si>
    <t>42</t>
  </si>
  <si>
    <t>977131116R</t>
  </si>
  <si>
    <t>Vrty příklepovými vrtáky D 18 mm do cihelného zdiva nebo prostého betonu</t>
  </si>
  <si>
    <t>1365651099</t>
  </si>
  <si>
    <t>Vrty příklepovými vrtáky do cihelného zdiva nebo prostého betonu průměru 18 mm</t>
  </si>
  <si>
    <t>"vrty pro kotevní výztuž - patky lávky"      0,20*(8+8+20+20)</t>
  </si>
  <si>
    <t>43</t>
  </si>
  <si>
    <t>795271631</t>
  </si>
  <si>
    <t>44</t>
  </si>
  <si>
    <t>-465928512</t>
  </si>
  <si>
    <t>5,39*21 'Přepočtené koeficientem množství</t>
  </si>
  <si>
    <t>45</t>
  </si>
  <si>
    <t>997013871</t>
  </si>
  <si>
    <t>Poplatek za uložení stavebního odpadu na recyklační skládce (skládkovné) směsného stavebního a demoličního kód odpadu  17 09 04</t>
  </si>
  <si>
    <t>1729351543</t>
  </si>
  <si>
    <t>Poplatek za uložení stavebního odpadu na recyklační skládce (skládkovné) směsného stavebního a demoličního zatříděného do Katalogu odpadů pod kódem 17 09 04</t>
  </si>
  <si>
    <t>998</t>
  </si>
  <si>
    <t>Přesun hmot</t>
  </si>
  <si>
    <t>46</t>
  </si>
  <si>
    <t>998012021</t>
  </si>
  <si>
    <t>Přesun hmot pro budovy monolitické v do 6 m</t>
  </si>
  <si>
    <t>-1318732432</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</si>
  <si>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</si>
  <si>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</si>
  <si>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</si>
  <si>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</si>
  <si>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762</t>
  </si>
  <si>
    <t>Konstrukce tesařské</t>
  </si>
  <si>
    <t>47</t>
  </si>
  <si>
    <t>762523104</t>
  </si>
  <si>
    <t>Položení podlahy z hoblovaných prken na sraz</t>
  </si>
  <si>
    <t>-433856434</t>
  </si>
  <si>
    <t>Položení podlah hoblovaných na sraz z prken</t>
  </si>
  <si>
    <t xml:space="preserve">Poznámka k souboru cen:
1. Cenu 762 52-1104, 762 52-1108 lze použít na provizorní zakrytí výkopu uvnitř budov.
</t>
  </si>
  <si>
    <t>"ocelová lávka - mostovka"</t>
  </si>
  <si>
    <t>"podlaha"             10,5</t>
  </si>
  <si>
    <t>"schody"                12,5</t>
  </si>
  <si>
    <t>48</t>
  </si>
  <si>
    <t>61191180R</t>
  </si>
  <si>
    <t>prkna z termizovaného (tropického) řeziva tl. 26 mm, š. 120 mm - specifikace dle PD</t>
  </si>
  <si>
    <t>-1136520654</t>
  </si>
  <si>
    <t>"podlaha"             10,5*1,08</t>
  </si>
  <si>
    <t>"schody"                12,5*1,08</t>
  </si>
  <si>
    <t>49</t>
  </si>
  <si>
    <t>762526110</t>
  </si>
  <si>
    <t>Položení polštáře pod podlahy při osové vzdálenosti 65 cm</t>
  </si>
  <si>
    <t>-703613697</t>
  </si>
  <si>
    <t>Položení podlah položení polštářů pod podlahy osové vzdálenosti do 650 mm</t>
  </si>
  <si>
    <t>"podlaha"             28,0</t>
  </si>
  <si>
    <t>"schody"               0,07*144</t>
  </si>
  <si>
    <t>50</t>
  </si>
  <si>
    <t>61223280R</t>
  </si>
  <si>
    <t>hranol z termizovaného (tropického) dřeva 45 x 70 mm - specifikace dle PD</t>
  </si>
  <si>
    <t>921256104</t>
  </si>
  <si>
    <t>"podlaha"             0,045*0,07*28,0*1,08</t>
  </si>
  <si>
    <t>"schody"               0,045*0,07*(0,07*144)*1,08</t>
  </si>
  <si>
    <t>51</t>
  </si>
  <si>
    <t>998762101</t>
  </si>
  <si>
    <t>Přesun hmot tonážní pro kce tesařské v objektech v do 6 m</t>
  </si>
  <si>
    <t>1642054861</t>
  </si>
  <si>
    <t>Přesun hmot pro konstrukce tesařské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</si>
  <si>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</si>
  <si>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767</t>
  </si>
  <si>
    <t>Konstrukce zámečnické</t>
  </si>
  <si>
    <t>52</t>
  </si>
  <si>
    <t>767122111</t>
  </si>
  <si>
    <t>Montáž stěn s výplní z drátěné sítě, šroubované</t>
  </si>
  <si>
    <t>1383174885</t>
  </si>
  <si>
    <t>Montáž stěn a příček s výplní drátěnou sítí spojených šroubováním</t>
  </si>
  <si>
    <t xml:space="preserve">Poznámka k souboru cen:
1. V cenách nejsou započteny náklady na:
a) oplechování a úpravu otvorů,
b) montáž doplňků dveří; tyto práce se oceňují cenami 767 64-9191 až -9196 Montáž doplňků dveří.
</t>
  </si>
  <si>
    <t>"ocelová lávka - výplň zábradlí"        1,46*0,8*11*2</t>
  </si>
  <si>
    <t>53</t>
  </si>
  <si>
    <t>31600001R</t>
  </si>
  <si>
    <t>nerezová síť, oko 60x106 mm, lanko 2 mm - specifikace dle PD</t>
  </si>
  <si>
    <t>-673634331</t>
  </si>
  <si>
    <t>"ocelová lávka - výplň zábradlí"        25,696*1,02</t>
  </si>
  <si>
    <t>54</t>
  </si>
  <si>
    <t>767163121</t>
  </si>
  <si>
    <t>Montáž přímého kovového zábradlí z dílců do betonu v rovině</t>
  </si>
  <si>
    <t>1636170250</t>
  </si>
  <si>
    <t>Montáž kompletního kovového zábradlí přímého z dílců v rovině (na rovné ploše) kotveného do betonu</t>
  </si>
  <si>
    <t xml:space="preserve">Poznámka k souboru cen:
1. Ceny nelze použít pro montáž zábradlí svařovaného na místě. Tyto práce se oceňují cenami souboru cen 767 22 - Montáž zábradlí.
</t>
  </si>
  <si>
    <t>"Z20 - zábradlí opěrné stěny"    18,39+1,665</t>
  </si>
  <si>
    <t>55</t>
  </si>
  <si>
    <t>55342287R</t>
  </si>
  <si>
    <t>zábradlí ocelové trubkové rovné povrchově upravené - specifikace dle PD</t>
  </si>
  <si>
    <t>855032954</t>
  </si>
  <si>
    <t>56</t>
  </si>
  <si>
    <t>767163221</t>
  </si>
  <si>
    <t>Montáž přímého kovového zábradlí z dílců do betonu konstrukce na schodišti</t>
  </si>
  <si>
    <t>307100523</t>
  </si>
  <si>
    <t>Montáž kompletního kovového zábradlí přímého z dílců na schodišti kotveného do betonu</t>
  </si>
  <si>
    <t xml:space="preserve">"zábradlí schodiště k dlouhé skluzavce -  Z21-Z25"     </t>
  </si>
  <si>
    <t>"Z21"                 (0,25+1,965+0,07)</t>
  </si>
  <si>
    <t>"Z22, Z23"        (0,12+2,355+0,07)</t>
  </si>
  <si>
    <t>"Z24"                 (0,235+2,35+0,13)</t>
  </si>
  <si>
    <t>"Z25"                 (0,08+2,02+1,685+0,235)</t>
  </si>
  <si>
    <t>57</t>
  </si>
  <si>
    <t>55342288R</t>
  </si>
  <si>
    <t>zábradlí ocelové trubkové šikmé povrchově upravené - specifikace dle PD</t>
  </si>
  <si>
    <t>-149126415</t>
  </si>
  <si>
    <t>58</t>
  </si>
  <si>
    <t>767995115</t>
  </si>
  <si>
    <t>Montáž atypických zámečnických konstrukcí hmotnosti do 100 kg</t>
  </si>
  <si>
    <t>kg</t>
  </si>
  <si>
    <t>1797398550</t>
  </si>
  <si>
    <t>Montáž ostatních atypických zámečnických konstrukcí hmotnosti přes 50 do 100 kg</t>
  </si>
  <si>
    <t xml:space="preserve">Poznámka k souboru cen:
1. Určení cen se řídí hmotností jednotlivě montovaného dílu konstrukce.
</t>
  </si>
  <si>
    <t>"ocelová lávka - výroba a montáž"        3959,744</t>
  </si>
  <si>
    <t>59</t>
  </si>
  <si>
    <t>13010962R</t>
  </si>
  <si>
    <t>ocel profilová HE-A 220 jakost S355</t>
  </si>
  <si>
    <t>515987935</t>
  </si>
  <si>
    <t>"konstrukce mostu"</t>
  </si>
  <si>
    <t>"základní nosník - HEA 220-2000"      50,5*2,0*8/1000*1,05</t>
  </si>
  <si>
    <t>"základní nosník - HEA 220-1500"      50,5*1,5*4/1000*1,05</t>
  </si>
  <si>
    <t>"základní nosník - HEA 220-2400"      50,5*2,4*4/1000*1,05</t>
  </si>
  <si>
    <t>"spojovací materiál - 10%"                   1,675*0,1</t>
  </si>
  <si>
    <t>60</t>
  </si>
  <si>
    <t>13010742R</t>
  </si>
  <si>
    <t>ocel profilová IPE 100 jakost S355</t>
  </si>
  <si>
    <t>-1797085526</t>
  </si>
  <si>
    <t>"příčníky - IPE100-1540"         8,1*1,54*9/1000*1,05</t>
  </si>
  <si>
    <t>"diagonály - IPE100-1750"     8,1*1,75*4/1000*1,05</t>
  </si>
  <si>
    <t>"diagonály - IPE100-1850"     8,1*1,85*4/1000*1,05</t>
  </si>
  <si>
    <t>"spojovací materiál - 10%"    0,241*0,1</t>
  </si>
  <si>
    <t>61</t>
  </si>
  <si>
    <t>13011027R</t>
  </si>
  <si>
    <t>ocel profilová UPE 100 jakost S355</t>
  </si>
  <si>
    <t>-1970810921</t>
  </si>
  <si>
    <t>"příčníky - UPE100-1540"         9,82*1,54*20/1000*1,05</t>
  </si>
  <si>
    <t>"spojovací materiál - 10%"     0,318*0,1</t>
  </si>
  <si>
    <t>62</t>
  </si>
  <si>
    <t>13010809R</t>
  </si>
  <si>
    <t>ocel profilová UPE 50 jakost S355</t>
  </si>
  <si>
    <t>968304409</t>
  </si>
  <si>
    <t>"podkladní profil - UPE50-410"         7,9*0,41*72/1000*1,05</t>
  </si>
  <si>
    <t>"spojovací materiál - 10%"                 0,245*0,1</t>
  </si>
  <si>
    <t>63</t>
  </si>
  <si>
    <t>14011019R</t>
  </si>
  <si>
    <t>trubka ocelová bezešvá hladká jakost S355 42,4x3,2mm</t>
  </si>
  <si>
    <t>-1479859367</t>
  </si>
  <si>
    <t>"příčníky nad podpěrou - TR42,4x3,2-1370"         1,37*2*1,05</t>
  </si>
  <si>
    <t>64</t>
  </si>
  <si>
    <t>14011097R</t>
  </si>
  <si>
    <t>trubka ocelová bezešvá hladká jakost S355 152x7,1 mm</t>
  </si>
  <si>
    <t>943670155</t>
  </si>
  <si>
    <t>"podpěra - TR152x7,1-900"         0,9*4*1,05</t>
  </si>
  <si>
    <t>65</t>
  </si>
  <si>
    <t>14550183R</t>
  </si>
  <si>
    <t>profil ocelový obdélníkový svařovaný 90x50x3mm jakost S355</t>
  </si>
  <si>
    <t>893842413</t>
  </si>
  <si>
    <t>"okopný plech - obrubník JO 90x50-15800"        9,97*15,8*2/1000*1,05</t>
  </si>
  <si>
    <t>"spojovací materiál - 10%"                                         0,499*0,1</t>
  </si>
  <si>
    <t>66</t>
  </si>
  <si>
    <t>13611214R</t>
  </si>
  <si>
    <t>plech ocelový hladký jakost S355 tl 4mm tabule</t>
  </si>
  <si>
    <t>-1819258310</t>
  </si>
  <si>
    <t>"krycí plech P4-120-2400"       3,8*2,4*4/1000*1,05</t>
  </si>
  <si>
    <t>"krycí plech P4-120-2000"       3,8*2,0*4/1000*1,05</t>
  </si>
  <si>
    <t>"spojovací materiál - 10%"     0,238*0,1</t>
  </si>
  <si>
    <t>67</t>
  </si>
  <si>
    <t>13611248R</t>
  </si>
  <si>
    <t>plech ocelový hladký jakost S355 tl 20mm tabule</t>
  </si>
  <si>
    <t>940435610</t>
  </si>
  <si>
    <t>"most - základové patky"</t>
  </si>
  <si>
    <t>"patní deska zákl. nosníku P20-420-490"       67,2*0,49*4/1000*1,05</t>
  </si>
  <si>
    <t>"patní deska podpěry P20-350-350"                56,0*0,35*2/1000*1,05</t>
  </si>
  <si>
    <t>"spojovací materiál - 10%"                                  0,179*0,1</t>
  </si>
  <si>
    <t>68</t>
  </si>
  <si>
    <t>13611228R</t>
  </si>
  <si>
    <t>plech ocelový hladký jakost S355 tl 10mm tabule</t>
  </si>
  <si>
    <t>-1974390452</t>
  </si>
  <si>
    <t>"výztuha patní desky P10-100-90"       8,0*0,09*8/1000*1,05</t>
  </si>
  <si>
    <t>"výztuha patní desky P10-100-130"    8,0*0,13*8/1000*1,05</t>
  </si>
  <si>
    <t>"výztuha patní desky P10-100-170"    8,0*0,17*8/1000*1,05</t>
  </si>
  <si>
    <t>"spojovací materiál - 10%"                     0,194*0,1</t>
  </si>
  <si>
    <t>69</t>
  </si>
  <si>
    <t>137566452R</t>
  </si>
  <si>
    <t xml:space="preserve">plech z chemického nerezu DIN 1.4404 tl 15,0mm </t>
  </si>
  <si>
    <t>1118035775</t>
  </si>
  <si>
    <t>"most - konstrukce zábradlí"</t>
  </si>
  <si>
    <t>"sloupky P15-100-950"             12,0*0,95*28/1000*1,05</t>
  </si>
  <si>
    <t>"spojovací materiál - 10%"      0,503*0,1</t>
  </si>
  <si>
    <t>70</t>
  </si>
  <si>
    <t>140110261R</t>
  </si>
  <si>
    <t>trubka z chemického nerezu DIN 1.4404 48,3x4mm</t>
  </si>
  <si>
    <t>-1508815067</t>
  </si>
  <si>
    <t>"madlo zábradlí TR 48,3x4-4400"         4,4*4*1,05</t>
  </si>
  <si>
    <t>"madlo zábradlí TR 48,3x4-7400"         7,4*2*1,05</t>
  </si>
  <si>
    <t>71</t>
  </si>
  <si>
    <t>140110111R</t>
  </si>
  <si>
    <t>trubka z chemického nerezu DIN 1.4404 25x2,6mm</t>
  </si>
  <si>
    <t>1263396552</t>
  </si>
  <si>
    <t>"trubky pro vypletení sítě TR25x2,6-1460"         1,46*18*1,05</t>
  </si>
  <si>
    <t>"trubky pro vypletení sítě TR25x2,6-1470"         1,47*4*1,05</t>
  </si>
  <si>
    <t>"trubky pro vypletení sítě TR25x2,6-1400"         1,40*18*1,05</t>
  </si>
  <si>
    <t>"trubky pro vypletení sítě TR25x2,6-1400"         1,41*4*1,05</t>
  </si>
  <si>
    <t>73</t>
  </si>
  <si>
    <t>998767101</t>
  </si>
  <si>
    <t>Přesun hmot tonážní pro zámečnické konstrukce v objektech v do 6 m</t>
  </si>
  <si>
    <t>-791098426</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</si>
  <si>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</si>
  <si>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</si>
  <si>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</si>
  <si>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</si>
  <si>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74</t>
  </si>
  <si>
    <t>783268111</t>
  </si>
  <si>
    <t>Lazurovací dvojnásobný olejový nátěr tesařských konstrukcí</t>
  </si>
  <si>
    <t>859645568</t>
  </si>
  <si>
    <t>Lazurovací nátěr tesařských konstrukcí dvojnásobný olejový</t>
  </si>
  <si>
    <t>"prkna"                  (10,5+12,5)*2*1,4</t>
  </si>
  <si>
    <t>"hranoly"              (0,045*2+0,07*2)*(28,0+0,07*144)*1,4</t>
  </si>
  <si>
    <t>789</t>
  </si>
  <si>
    <t>Povrchové úpravy ocelových konstrukcí a technologických zařízení</t>
  </si>
  <si>
    <t>75</t>
  </si>
  <si>
    <t>789221521</t>
  </si>
  <si>
    <t>Otryskání abrazivem ze strusky ocelových kcí třídy I stupeň zarezavění B stupeň přípravy Sa 3</t>
  </si>
  <si>
    <t>1144804919</t>
  </si>
  <si>
    <t>Otryskání povrchů ocelových konstrukcí suché abrazivní tryskání abrazivem ze strusky třídy I stupeň zrezivění B, stupeň přípravy Sa 3</t>
  </si>
  <si>
    <t>"ocelová lávka - nosná kce"         109,64</t>
  </si>
  <si>
    <t>76</t>
  </si>
  <si>
    <t>789316321</t>
  </si>
  <si>
    <t>Nátěr zařízení s povrchem členitým dvousložkový krycí polyuretanový (vrchní) tl do 80 μm</t>
  </si>
  <si>
    <t>-1870002017</t>
  </si>
  <si>
    <t>Nátěr zařízení s povrchem členitým dvousložkový polyuretanový krycí (vrchní), tloušťky do 80 μm</t>
  </si>
  <si>
    <t xml:space="preserve">Poznámka k souboru cen:
1. Ceny nejsou určeny pro oceňování zhotovení nátěrů příslušenství zařízení (žebříky, žlaby, zábradlí, vestavby, míchadla, topné hady a registry, přepážky, obvodové žlaby apod.); tyto práce lze oceňovat podle své povahy příslušnými cenami zhotovení nátěrů ocelových konstrukcí nebo potrubí.
</t>
  </si>
  <si>
    <t>"ocelová lávka - nosná kce - dvojnásobný"         109,64*2</t>
  </si>
  <si>
    <t>77</t>
  </si>
  <si>
    <t>789325311</t>
  </si>
  <si>
    <t>Nátěr ocelových konstrukcí třídy I dvousložkový polyuretanový základní tl do 80 µm</t>
  </si>
  <si>
    <t>1164292406</t>
  </si>
  <si>
    <t>Nátěr ocelových konstrukcí třídy I dvousložkový polyuretanový základní, tloušťky do 80 μm</t>
  </si>
  <si>
    <t>78</t>
  </si>
  <si>
    <t>789325316</t>
  </si>
  <si>
    <t>Nátěr ocelových konstrukcí třídy I dvousložkový polyuretanový mezivrstva tl do 80 μm</t>
  </si>
  <si>
    <t>1766385748</t>
  </si>
  <si>
    <t>Nátěr ocelových konstrukcí třídy I dvousložkový polyuretanový mezivrstva, tloušťky do 80 μm</t>
  </si>
  <si>
    <t>79</t>
  </si>
  <si>
    <t>789412123</t>
  </si>
  <si>
    <t>Provedení žárového stříkání zařízení členitých Zn 100 um</t>
  </si>
  <si>
    <t>-1353290255</t>
  </si>
  <si>
    <t>Provedení žárového stříkání zařízení s povrchem členitým zinkem, tloušťky 100 μm (1,264 kg Zn/m2)</t>
  </si>
  <si>
    <t>Úroveň 4:</t>
  </si>
  <si>
    <t>D.2.4.1 - Víceúčelový bazén</t>
  </si>
  <si>
    <t>1 - TĚLESO BAZÉNU</t>
  </si>
  <si>
    <t>2 - VNITŘNÍ VESTAVBY DO BAZÉNU</t>
  </si>
  <si>
    <t>3 - BAZÉNOVÁ HYDRAULIKA</t>
  </si>
  <si>
    <t>4 - VYBAVENÍ BAZÉNU</t>
  </si>
  <si>
    <t>5 - ATRAKCE</t>
  </si>
  <si>
    <t>6 - Protokol TÜV</t>
  </si>
  <si>
    <t>TĚLESO BAZÉNU</t>
  </si>
  <si>
    <t>1.1.</t>
  </si>
  <si>
    <t>TĚLESO BAZÉNOVÉ VANY s přelivným žlábkem</t>
  </si>
  <si>
    <t>kpl</t>
  </si>
  <si>
    <t xml:space="preserve">TĚLESO BAZÉNOVÉ VANY s přelivným žlábkem </t>
  </si>
  <si>
    <t>"specifikace dle PD"     1</t>
  </si>
  <si>
    <t>1.2.</t>
  </si>
  <si>
    <t>DNO BAZÉNU S PROTISKLUZOVOU ÚPRAVOU S KRUHOVÝMI NOPY</t>
  </si>
  <si>
    <t xml:space="preserve">DNO BAZÉNU S PROTISKLUZOVOU ÚPRAVOU S KRUHOVÝMI NOPY </t>
  </si>
  <si>
    <t>"specifikace dle PD"    774,0</t>
  </si>
  <si>
    <t>VNITŘNÍ VESTAVBY DO BAZÉNU</t>
  </si>
  <si>
    <t>2.01.</t>
  </si>
  <si>
    <t>Schodiště do bazénu (kruhové nopy) - přímé, 7 stupňů, šíře 2m</t>
  </si>
  <si>
    <t>ks</t>
  </si>
  <si>
    <t>2.02.</t>
  </si>
  <si>
    <t>Schodiště do bazénu (kruhové nopy) - přímé, 8 stupňů, šíře 2m</t>
  </si>
  <si>
    <t>2.03.</t>
  </si>
  <si>
    <t>Zapuštěný žebřík výklenkový</t>
  </si>
  <si>
    <t>2.04.</t>
  </si>
  <si>
    <t>Madla k zapuštěnému žebříku výkl. - úprava BRUS</t>
  </si>
  <si>
    <t>pár</t>
  </si>
  <si>
    <t>2.05.</t>
  </si>
  <si>
    <t>Zábradlí k vodě - povrch.úpr. BRUS (ke schodům) - přímé</t>
  </si>
  <si>
    <t>2.06.</t>
  </si>
  <si>
    <t>Bezpečnostní dojezd pro tobogán 6,5m</t>
  </si>
  <si>
    <t>2.07.</t>
  </si>
  <si>
    <t>Dělící stěna rovná</t>
  </si>
  <si>
    <t>2.08.</t>
  </si>
  <si>
    <t>Vstup pro postižené - BRUS</t>
  </si>
  <si>
    <t>BAZÉNOVÁ HYDRAULIKA</t>
  </si>
  <si>
    <t>3.01.</t>
  </si>
  <si>
    <t>Kanál dnového rozvodu s krytem, opatřeným protiskluzovým dezénem</t>
  </si>
  <si>
    <t>3.02.</t>
  </si>
  <si>
    <t>Čisticí část dnového kanálu s bezšroubovým uzávěrem krytu</t>
  </si>
  <si>
    <t>3.03.</t>
  </si>
  <si>
    <t>Tryska vtoková ze dna s bezšroubovým uzávěrem krytu - kruhová</t>
  </si>
  <si>
    <t>3.04.</t>
  </si>
  <si>
    <t>Odtok ze žlábku</t>
  </si>
  <si>
    <t>3.05.</t>
  </si>
  <si>
    <t>Lapač hrubých nečistot</t>
  </si>
  <si>
    <t>3.06.</t>
  </si>
  <si>
    <t>Sací kanál atrakcí L=2,5m s bezšroubovým uzávěrem krytu</t>
  </si>
  <si>
    <t>3.07.</t>
  </si>
  <si>
    <t>Sací kanál atrakcí L=5m s bezšroubovým uzávěrem krytu</t>
  </si>
  <si>
    <t>3.08.</t>
  </si>
  <si>
    <t>Odtok ze dna bazénu s bezšroubovým uzávěrem krytu</t>
  </si>
  <si>
    <t>3.09.</t>
  </si>
  <si>
    <t>Tryska měření chlóru ve stěně bazénu s bezšroubovým uzávěrem krytu - kruhová</t>
  </si>
  <si>
    <t>3.10.</t>
  </si>
  <si>
    <t>Potrubní rozvody</t>
  </si>
  <si>
    <t>VYBAVENÍ BAZÉNU</t>
  </si>
  <si>
    <t>4.01.</t>
  </si>
  <si>
    <t>Roštnice přímá - 330mm - bílá</t>
  </si>
  <si>
    <t>4.02.</t>
  </si>
  <si>
    <t>Roštnice rohová - 330mm - bílá</t>
  </si>
  <si>
    <t>4.03.</t>
  </si>
  <si>
    <t>Bezpečnostní zn. - informační piktogram - rovné hrany</t>
  </si>
  <si>
    <t>4.04.</t>
  </si>
  <si>
    <t>Servisní kufřík pro veřejné bazény</t>
  </si>
  <si>
    <t>4.05.</t>
  </si>
  <si>
    <t>Nářadí pro montáž a demontáž víka dnového kanálu (veřejné bazény)</t>
  </si>
  <si>
    <t>4.06.</t>
  </si>
  <si>
    <t>Barevné značení (podvodní plavecké pásy) - dno vč. obrátkových stěn</t>
  </si>
  <si>
    <t>4.07.</t>
  </si>
  <si>
    <t>Startovní blok trubkový standard bez měření</t>
  </si>
  <si>
    <t>4.08.</t>
  </si>
  <si>
    <t>Držák plaveckých lan - žlábek</t>
  </si>
  <si>
    <t>4.09.</t>
  </si>
  <si>
    <t>Lana plaveckých drah dle FINA 100mm - délka 25m</t>
  </si>
  <si>
    <t>4.10.</t>
  </si>
  <si>
    <t>Navíjecí buben včetně manipul. vozíku MALÝ (pro lana o pr. 100mm) - kapacita 150m</t>
  </si>
  <si>
    <t>4.11.</t>
  </si>
  <si>
    <t>Bazénový vysavač (pro bazény do 50m délky)</t>
  </si>
  <si>
    <t>ATRAKCE</t>
  </si>
  <si>
    <t>5.01.</t>
  </si>
  <si>
    <t>Vodní chrlič 400x15 DN100</t>
  </si>
  <si>
    <t>5.02.</t>
  </si>
  <si>
    <t>Vodní chrlič - spodní díl DN100</t>
  </si>
  <si>
    <t>5.03.</t>
  </si>
  <si>
    <t>Vodní kanón DN100</t>
  </si>
  <si>
    <t>5.04.</t>
  </si>
  <si>
    <t>Vodní kanón - spodní díl DN100</t>
  </si>
  <si>
    <t>5.05.</t>
  </si>
  <si>
    <t>Vodní číše 2,5m</t>
  </si>
  <si>
    <t>72</t>
  </si>
  <si>
    <t>5.06.</t>
  </si>
  <si>
    <t>Vodní stěna</t>
  </si>
  <si>
    <t>5.07.</t>
  </si>
  <si>
    <t>Tryska masážní malá - D50/8 (8-10 m3/hod) - bez přisávání vzduchu - kruhová</t>
  </si>
  <si>
    <t>5.08.</t>
  </si>
  <si>
    <t>Tryska masážní malá - D50/8 (8-10 m3/hod) - s přisáváním vzduchu - kruhová</t>
  </si>
  <si>
    <t>5.09.</t>
  </si>
  <si>
    <t>Dnová masáž nohou v kruhovém provedení s bezšroubovým uzávěrem krytu</t>
  </si>
  <si>
    <t>80</t>
  </si>
  <si>
    <t>5.10.</t>
  </si>
  <si>
    <t>Dnový vzduchovač 300 mm s bezšroubovým uzávěrem krytu</t>
  </si>
  <si>
    <t>82</t>
  </si>
  <si>
    <t>5.11.</t>
  </si>
  <si>
    <t>Sloup ke šplhací síti a lanovému mostu</t>
  </si>
  <si>
    <t>84</t>
  </si>
  <si>
    <t>5.12.</t>
  </si>
  <si>
    <t>Šplhací síť</t>
  </si>
  <si>
    <t>86</t>
  </si>
  <si>
    <t>5.13.</t>
  </si>
  <si>
    <t>Lanový most, včetně 3 ks leknínů a včetně bezpečnostního zakrytí hrany bazénu</t>
  </si>
  <si>
    <t>88</t>
  </si>
  <si>
    <t>5.14.</t>
  </si>
  <si>
    <t>Basketbalový koš s deskou</t>
  </si>
  <si>
    <t>90</t>
  </si>
  <si>
    <t>5.15.</t>
  </si>
  <si>
    <t>Podvodní trubkové lehátko přímé ohýbané - 4,4m - se vzduchovou masáží</t>
  </si>
  <si>
    <t>92</t>
  </si>
  <si>
    <t>5.16.</t>
  </si>
  <si>
    <t>Podvodní trubkové lehátko přímé ohýbané - 4,5m - se vzduchovou masáží</t>
  </si>
  <si>
    <t>94</t>
  </si>
  <si>
    <t>5.17.</t>
  </si>
  <si>
    <t>Podvodní trubkové lehátko přímé ohýbané - 6m - se vzduchovou masáží</t>
  </si>
  <si>
    <t>96</t>
  </si>
  <si>
    <t>5.18.</t>
  </si>
  <si>
    <t>Opěrka hlavy rovná k lehátku v délce 4,4m</t>
  </si>
  <si>
    <t>98</t>
  </si>
  <si>
    <t>5.19.</t>
  </si>
  <si>
    <t>Opěrka hlavy rovná k lehátku v délce 4,5m</t>
  </si>
  <si>
    <t>100</t>
  </si>
  <si>
    <t>5.20.</t>
  </si>
  <si>
    <t>Opěrka hlavy rovná k lehátku v délce 6m</t>
  </si>
  <si>
    <t>102</t>
  </si>
  <si>
    <t>5.21.</t>
  </si>
  <si>
    <t>Houpací záliv z PMMA, vnitřní průměr 2,5m</t>
  </si>
  <si>
    <t>104</t>
  </si>
  <si>
    <t>Protokol TÜV</t>
  </si>
  <si>
    <t>6.01.</t>
  </si>
  <si>
    <t>Protokol TÜV k bazénovým atrakcím (šplhací sítě, lanové mosty, plovoucí atrakce - např. lekníny)</t>
  </si>
  <si>
    <t>106</t>
  </si>
  <si>
    <t>D.2.4.2 - Brodítka a sprchy</t>
  </si>
  <si>
    <t>Brodítko pro tělesně postižené 2x2m, včetně zábradlí a vč. technologické napojovací šachty</t>
  </si>
  <si>
    <t>Sprcha standard s oplachovacím ventilem</t>
  </si>
  <si>
    <t>D.2.4.3 - Skluzavka a tobogán</t>
  </si>
  <si>
    <t>Skluzavka široká</t>
  </si>
  <si>
    <t>2.1.</t>
  </si>
  <si>
    <t>Otevřený tobogán</t>
  </si>
  <si>
    <t>D.2.5 - Uzemnění nerezového bazénu a brodítek</t>
  </si>
  <si>
    <t>72270179</t>
  </si>
  <si>
    <t>Klimešová Miroslava</t>
  </si>
  <si>
    <t xml:space="preserve">    741 - Elektroinstalace - silnoproud</t>
  </si>
  <si>
    <t>M - Práce a dodávky M</t>
  </si>
  <si>
    <t xml:space="preserve">    46-M - Zemní práce při extr.mont.pracích</t>
  </si>
  <si>
    <t>741</t>
  </si>
  <si>
    <t>Elektroinstalace - silnoproud</t>
  </si>
  <si>
    <t>741231027</t>
  </si>
  <si>
    <t>Montáž svorkovnic do rozváděčů s popisnými štítky se zapojením vodičů na jedné straně zkušebních</t>
  </si>
  <si>
    <t>CS ÚRS 2021 01</t>
  </si>
  <si>
    <t>-370029721</t>
  </si>
  <si>
    <t>10.228.235</t>
  </si>
  <si>
    <t>Svorkovnice EPS 3 ekvipotenciální bez kr</t>
  </si>
  <si>
    <t>1031736075</t>
  </si>
  <si>
    <t>741410021</t>
  </si>
  <si>
    <t>Montáž uzemňovacího vedení s upevněním, propojením a připojením pomocí svorek v zemi s izolací spojů pásku průřezu do 120 mm2 v městské zástavbě</t>
  </si>
  <si>
    <t>2122333162</t>
  </si>
  <si>
    <t>35442062</t>
  </si>
  <si>
    <t>pás zemnící 30x4mm FeZn</t>
  </si>
  <si>
    <t>1007946680</t>
  </si>
  <si>
    <t>741410041</t>
  </si>
  <si>
    <t>Montáž uzemňovacího vedení s upevněním, propojením a připojením pomocí svorek v zemi s izolací spojů drátu nebo lana Ø do 10 mm v městské zástavbě</t>
  </si>
  <si>
    <t>-1149024349</t>
  </si>
  <si>
    <t>35441073</t>
  </si>
  <si>
    <t>drát D 10mm FeZn</t>
  </si>
  <si>
    <t>1667428778</t>
  </si>
  <si>
    <t>741410071</t>
  </si>
  <si>
    <t>Montáž uzemňovacího vedení s upevněním, propojením a připojením pomocí svorek doplňků ostatních konstrukcí vodičem průřezu do 16 mm2, uloženým volně nebo pod omítkou</t>
  </si>
  <si>
    <t>-288461679</t>
  </si>
  <si>
    <t>10.049.942</t>
  </si>
  <si>
    <t>H07V-K 16 zž (CYA)</t>
  </si>
  <si>
    <t>382210972</t>
  </si>
  <si>
    <t>741410074</t>
  </si>
  <si>
    <t>Montáž uzemňovacího vedení s upevněním, propojením a připojením pomocí svorek doplňků ostatních konstrukcí pouzdra pro průchod stěnou</t>
  </si>
  <si>
    <t>-1357505889</t>
  </si>
  <si>
    <t>35442111</t>
  </si>
  <si>
    <t>manžeta těsnící pro plochý vodič</t>
  </si>
  <si>
    <t>224573771</t>
  </si>
  <si>
    <t>741420022</t>
  </si>
  <si>
    <t>Montáž hromosvodného vedení svorek se 3 a více šrouby</t>
  </si>
  <si>
    <t>-142534455</t>
  </si>
  <si>
    <t>35441672</t>
  </si>
  <si>
    <t>podpěra vedení hromosvodu do zdiva - 150mm, Cu</t>
  </si>
  <si>
    <t>1999372219</t>
  </si>
  <si>
    <t>10.711.320</t>
  </si>
  <si>
    <t>Podpěra PV 1s na stěnu</t>
  </si>
  <si>
    <t>-727483801</t>
  </si>
  <si>
    <t>10.046.740</t>
  </si>
  <si>
    <t>Svorka SR 2b páska-páska</t>
  </si>
  <si>
    <t>1786848895</t>
  </si>
  <si>
    <t>10.046.498</t>
  </si>
  <si>
    <t>Svorka SR 3b páska-drát</t>
  </si>
  <si>
    <t>1589487942</t>
  </si>
  <si>
    <t>35441875</t>
  </si>
  <si>
    <t>svorka křížová pro vodič D 6-10mm</t>
  </si>
  <si>
    <t>885274217</t>
  </si>
  <si>
    <t>10.046.731</t>
  </si>
  <si>
    <t>Svorka SPb připojovací</t>
  </si>
  <si>
    <t>-1601466200</t>
  </si>
  <si>
    <t>998741101</t>
  </si>
  <si>
    <t>Přesun hmot pro silnoproud stanovený z hmotnosti přesunovaného materiálu vodorovná dopravní vzdálenost do 50 m v objektech výšky do 6 m</t>
  </si>
  <si>
    <t>674877838</t>
  </si>
  <si>
    <t>Práce a dodávky M</t>
  </si>
  <si>
    <t>46-M</t>
  </si>
  <si>
    <t>Zemní práce při extr.mont.pracích</t>
  </si>
  <si>
    <t>460010016</t>
  </si>
  <si>
    <t>Vytyčení trasy vedení vzdušného (nadzemního) silového v terénu nepřehledném nn</t>
  </si>
  <si>
    <t>km</t>
  </si>
  <si>
    <t>355029146</t>
  </si>
  <si>
    <t>460030011</t>
  </si>
  <si>
    <t>Přípravné terénní práce sejmutí drnu včetně nařezání a uložení na hromady na vzdálenost do 50 m nebo naložení na dopravní prostředek jakékoliv tloušťky</t>
  </si>
  <si>
    <t>-306975906</t>
  </si>
  <si>
    <t>460161162</t>
  </si>
  <si>
    <t>Hloubení zapažených i nezapažených kabelových rýh ručně včetně urovnání dna s přemístěním výkopku do vzdálenosti 3 m od okraje jámy nebo s naložením na dopravní prostředek šířky 35 cm hloubky 70 cm v hornině třídy těžitelnosti I skupiny 3</t>
  </si>
  <si>
    <t>125605855</t>
  </si>
  <si>
    <t>460431172</t>
  </si>
  <si>
    <t>Zásyp kabelových rýh ručně s přemístění sypaniny ze vzdálenosti do 10 m, s uložením výkopku ve vrstvách včetně zhutnění a úpravy povrchu šířky 35 cm hloubky 70 cm z horniny třídy těžitelnosti I skupiny 3</t>
  </si>
  <si>
    <t>559108032</t>
  </si>
  <si>
    <t>460581112</t>
  </si>
  <si>
    <t>Úprava terénu položení drnu, včetně zalití vodou ve svahu</t>
  </si>
  <si>
    <t>-34913243</t>
  </si>
  <si>
    <t>460581122</t>
  </si>
  <si>
    <t>Úprava terénu zatravnění, včetně dodání osiva a zalití vodou ve svahu</t>
  </si>
  <si>
    <t>435709356</t>
  </si>
  <si>
    <t>HZS4232</t>
  </si>
  <si>
    <t>Hodinové zúčtovací sazby ostatních profesí revizní a kontrolní činnost technik odborný</t>
  </si>
  <si>
    <t>526639708</t>
  </si>
  <si>
    <t>D.3 - Úpravna vody (SO 03)</t>
  </si>
  <si>
    <t>D.3.1 - Stavební řešení</t>
  </si>
  <si>
    <t xml:space="preserve">    711 - Izolace proti vodě, vlhkosti a plynům</t>
  </si>
  <si>
    <t>133212011</t>
  </si>
  <si>
    <t>Hloubení šachet v hornině třídy těžitelnosti I, skupiny 3, plocha výkopu do 4 m2 ručně</t>
  </si>
  <si>
    <t>-1079268043</t>
  </si>
  <si>
    <t>Hloubení šachet ručně zapažených i nezapažených v horninách třídy těžitelnosti I skupiny 3, půdorysná plocha výkopu do 4 m2</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</si>
  <si>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</si>
  <si>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"v místěnových prostupů"     1,0*1,0*0,8</t>
  </si>
  <si>
    <t>174111101</t>
  </si>
  <si>
    <t>Zásyp jam, šachet rýh nebo kolem objektů sypaninou se zhutněním ručně</t>
  </si>
  <si>
    <t>107519541</t>
  </si>
  <si>
    <t>Zásyp sypaninou z jakékoliv horniny ručně s uložením výkopku ve vrstvách se zhutněním jam, šachet, rýh nebo kolem objektů v těchto vykopávkách</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</si>
  <si>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</si>
  <si>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"zpětný zásyp  výkopu"    0,8</t>
  </si>
  <si>
    <t>311101211</t>
  </si>
  <si>
    <t>Vytvoření prostupů do 0,02 m2 ve zdech nosných osazením vložek z trub, dílců, tvarovek</t>
  </si>
  <si>
    <t>-714855613</t>
  </si>
  <si>
    <t>"prostupy - pažnice - 2xDN 100"          0,45*2</t>
  </si>
  <si>
    <t>15920326R</t>
  </si>
  <si>
    <t>pažnice HRD 2*100 FUFA/450/0 dvojnásobná (průměr pažnice 2*100 mm, d. 450 mm), k dodatečné montáži na stěnu opatřená vnější hydroizolací, nerezová ocel AISI 304 tl. 5 mm</t>
  </si>
  <si>
    <t>-298363170</t>
  </si>
  <si>
    <t>"kabely, chráničky"    2</t>
  </si>
  <si>
    <t>977151119</t>
  </si>
  <si>
    <t>Jádrové vrty diamantovými korunkami do D 110 mm do stavebních materiálů</t>
  </si>
  <si>
    <t>-1615443011</t>
  </si>
  <si>
    <t>Jádrové vrty diamantovými korunkami do stavebních materiálů (železobetonu, betonu, cihel, obkladů, dlažeb, kamene) průměru přes 100 do 110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</si>
  <si>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</si>
  <si>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"otvory pro nové prostupy vedení - pažnice"        0,45*2*2</t>
  </si>
  <si>
    <t>1483882335</t>
  </si>
  <si>
    <t>-1297626118</t>
  </si>
  <si>
    <t>0,068*9 'Přepočtené koeficientem množství</t>
  </si>
  <si>
    <t>1508479244</t>
  </si>
  <si>
    <t>998011001</t>
  </si>
  <si>
    <t>Přesun hmot pro budovy zděné v do 6 m</t>
  </si>
  <si>
    <t>747910178</t>
  </si>
  <si>
    <t>Přesun hmot pro budovy občanské výstavby, bydlení, výrobu a služby s nosnou svislou konstrukcí zděnou z cihel, tvárnic nebo kamene vodorovná dopravní vzdálenost do 100 m pro budovy výšky do 6 m</t>
  </si>
  <si>
    <t>711</t>
  </si>
  <si>
    <t>Izolace proti vodě, vlhkosti a plynům</t>
  </si>
  <si>
    <t>711142559</t>
  </si>
  <si>
    <t>Provedení izolace proti zemní vlhkosti pásy přitavením svislé NAIP</t>
  </si>
  <si>
    <t>-70207706</t>
  </si>
  <si>
    <t>Provedení izolace proti zemní vlhkosti pásy přitavením NAIP na ploše svislé S</t>
  </si>
  <si>
    <t xml:space="preserve">Poznámka k souboru cen:
1. Izolace plochy jednotlivě do 10 m2 se oceňují skladebně cenou příslušné izolace a cenou 711 19-9097 Příplatek za plochu do 10 m2.
</t>
  </si>
  <si>
    <t>"v místě nových prostupů"       1,0*0,8</t>
  </si>
  <si>
    <t>62855001</t>
  </si>
  <si>
    <t>pás asfaltový natavitelný modifikovaný SBS tl 4,0mm s vložkou z polyesterové rohože a spalitelnou PE fólií nebo jemnozrnným minerálním posypem na horním povrchu</t>
  </si>
  <si>
    <t>-1853194034</t>
  </si>
  <si>
    <t>"v místě nových prostupů"       0,8*1,2</t>
  </si>
  <si>
    <t>0,96*1,2 'Přepočtené koeficientem množství</t>
  </si>
  <si>
    <t>711740001R</t>
  </si>
  <si>
    <t>Montáž těsnění v nerezových pažnicích</t>
  </si>
  <si>
    <t>1340121479</t>
  </si>
  <si>
    <t>"těsnění - kabely, chráničky, potrubí - nerezové pažnice"     2+4+2</t>
  </si>
  <si>
    <t>55291008R</t>
  </si>
  <si>
    <t>těsnění HSD 100-SSG 1x25-63, dělitelné, materiál V2A, těsnost 5 barů, guma EPDM š. 40 mm</t>
  </si>
  <si>
    <t>1741989723</t>
  </si>
  <si>
    <t>"kopoflex 40, uzavření pažnice s chráničkou 63 mm, odběr vzorků d63"      4</t>
  </si>
  <si>
    <t>55291009R</t>
  </si>
  <si>
    <t>těsnění HRD SG 4x8-30,</t>
  </si>
  <si>
    <t>-1776642247</t>
  </si>
  <si>
    <t>55291010R</t>
  </si>
  <si>
    <t>těsnění WRD 100 1x63-Kopoflex 63 k utěsňování kurug.potrubí, materiál V2A, těsnost 1,5 barů, guma EPDM š. 40 mm</t>
  </si>
  <si>
    <t>309179069</t>
  </si>
  <si>
    <t>998711101</t>
  </si>
  <si>
    <t>Přesun hmot tonážní pro izolace proti vodě, vlhkosti a plynům v objektech výšky do 6 m</t>
  </si>
  <si>
    <t>1425558589</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</si>
  <si>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</si>
  <si>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</si>
  <si>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D.3.4.1 - RB1 - úprava</t>
  </si>
  <si>
    <t xml:space="preserve">Výkaz obsahuje: RB1 - Úprava stávajícího rozvaděče - přidání komunikace Modbus pro ovládání RB2-4.    RB2 - Skříňový rozvaděč 2000x800x400 kompletní se silovými obvody řídícím systémem s PLC a                                              2x FM 11kW,   Montážní materiál,   Montážní práce,   Oživení </t>
  </si>
  <si>
    <t>21-M - Elektromontáže</t>
  </si>
  <si>
    <t>21-M</t>
  </si>
  <si>
    <t>Elektromontáže</t>
  </si>
  <si>
    <t>10.079.341</t>
  </si>
  <si>
    <t>A631210 Svorka RSP  4 řadová pojistková ELEKTRO BEČOV</t>
  </si>
  <si>
    <t>MP1291350</t>
  </si>
  <si>
    <t>FX3G-CNV-ADP Redukce pro připojení modulů FX3G ADP Mitsubishi</t>
  </si>
  <si>
    <t>MP154132</t>
  </si>
  <si>
    <t>FX3U-485ADP-MB Rozšiřovací modul RS485, Modbus Mitsubishi</t>
  </si>
  <si>
    <t>Pol0</t>
  </si>
  <si>
    <t>Rež. Mat. 10%</t>
  </si>
  <si>
    <t>kompl</t>
  </si>
  <si>
    <t>-287380550</t>
  </si>
  <si>
    <t>Pol98</t>
  </si>
  <si>
    <t>Montáž</t>
  </si>
  <si>
    <t>D.3.4.2 - RB2</t>
  </si>
  <si>
    <t>KT208040--</t>
  </si>
  <si>
    <t>Skrínový rozvadec KT IP65, 1krídlé dvere, 2000 x 800 x 400mm RAL7035, vcetne montážní desky</t>
  </si>
  <si>
    <t>ATSOC104--</t>
  </si>
  <si>
    <t>Podstavec-rohový díl, RAL 7012, 100 mm, 4 ks</t>
  </si>
  <si>
    <t>set</t>
  </si>
  <si>
    <t>ATSOT041--</t>
  </si>
  <si>
    <t>Podstavec - bocní díl, 400 x 100 mm, 2ks</t>
  </si>
  <si>
    <t>ATSOB081--</t>
  </si>
  <si>
    <t>Podstavec - prední/zadní díl, 800 x 100 mm, 2ks</t>
  </si>
  <si>
    <t>IN802011-A</t>
  </si>
  <si>
    <t>Přepínač 3pólový NOT-AUS, 160 A, 55 kW</t>
  </si>
  <si>
    <t>BC090130--</t>
  </si>
  <si>
    <t>Proudový chránič U 100-4-03/SA</t>
  </si>
  <si>
    <t>AMPARO</t>
  </si>
  <si>
    <t>Proudový chránič 10kA, 63A, 4-pólový, 30mA, Typ A</t>
  </si>
  <si>
    <t>AMPARO.1</t>
  </si>
  <si>
    <t>Jistič AMPARO 6kA, C 6A, 1pólový</t>
  </si>
  <si>
    <t>AMPARO.2</t>
  </si>
  <si>
    <t>Jistič AMPARO 6kA, C 10A, 1pólový</t>
  </si>
  <si>
    <t>AMPARO.3</t>
  </si>
  <si>
    <t>Jistič AMPARO 6kA, B 10A, 1pólový</t>
  </si>
  <si>
    <t>AMPARO.4</t>
  </si>
  <si>
    <t>Jistič AMPARO 6kA, B 16A, 1pólový</t>
  </si>
  <si>
    <t>AMPARO.5</t>
  </si>
  <si>
    <t>Jistič AMPARO 6kA, B 16A, 3pólový</t>
  </si>
  <si>
    <t>AMPARO.6</t>
  </si>
  <si>
    <t>Jistič AMPARO 6kA, C 25A, 3pólový</t>
  </si>
  <si>
    <t>AMPARO.7</t>
  </si>
  <si>
    <t>Pomocný kontakt AMPARO, jističe, kombi, 1P</t>
  </si>
  <si>
    <t>10.079.341 A631210</t>
  </si>
  <si>
    <t>Svorka RSP  4 řadová pojistková</t>
  </si>
  <si>
    <t>10.074.891 A691210</t>
  </si>
  <si>
    <t>Svorka RSP  4 řadová LED-24V pojistkov</t>
  </si>
  <si>
    <t>Série MP</t>
  </si>
  <si>
    <t>Motorový spínač s ochranou 1,6-2,5A 3P</t>
  </si>
  <si>
    <t>Série MP.1</t>
  </si>
  <si>
    <t>Motorový spínač s ochranou 2,5-4A 3P</t>
  </si>
  <si>
    <t>Série MP.2</t>
  </si>
  <si>
    <t>Motorový spínač s ochranou 10-16A 3P</t>
  </si>
  <si>
    <t>Série MP.3</t>
  </si>
  <si>
    <t>Pomocný kontakt 250V/6A, 1Z+1R, H11, šroubovací</t>
  </si>
  <si>
    <t>160x160x69mm, 230 VA</t>
  </si>
  <si>
    <t>Ventilátor pro rozvaděčové skříně s mřížkou RAL7035, PTF1500, Plastim</t>
  </si>
  <si>
    <t>160x160x31mm, IP54</t>
  </si>
  <si>
    <t>Ventilační mřížka do rozvaděče, RAL7035, PFI1500,Plastim</t>
  </si>
  <si>
    <t>NSYCCOTHO</t>
  </si>
  <si>
    <t>Termostat, 0...60°C, zapínací k. pro ventilátor</t>
  </si>
  <si>
    <t>NDR-240-24</t>
  </si>
  <si>
    <t>Zdroj: spínaný; slim; 240W; 24VDC; 24÷28VDC; 10A;</t>
  </si>
  <si>
    <t>DR-60-12</t>
  </si>
  <si>
    <t>Napájecí zdroj 230VAC/12VDC, 5A</t>
  </si>
  <si>
    <t>LTD12525--</t>
  </si>
  <si>
    <t>Stykač 25A,11kW/400V, 1 R, cívka 24VDC</t>
  </si>
  <si>
    <t>LTZ0D222--</t>
  </si>
  <si>
    <t>Pomocný kontakt pro stykač, 2 Z + 2 R</t>
  </si>
  <si>
    <t>P</t>
  </si>
  <si>
    <t>Poznámka k položce:
vel. 0-1</t>
  </si>
  <si>
    <t>LTD01215--</t>
  </si>
  <si>
    <t>Stykač 12A,5,5kW/400V, 1 Z, cívka 24VDC</t>
  </si>
  <si>
    <t>Poznámka k položce:
vel. 0</t>
  </si>
  <si>
    <t>4R16-24DC</t>
  </si>
  <si>
    <t>Releový modul 4xrelé16A - civka 24V, DC</t>
  </si>
  <si>
    <t>M22-L-R</t>
  </si>
  <si>
    <t>Signálky,IP67,zapuštěné,kr.titan,červená</t>
  </si>
  <si>
    <t>M22-L-G</t>
  </si>
  <si>
    <t>Hlavice signální TITAN M22-L-G zelená</t>
  </si>
  <si>
    <t>Pol99</t>
  </si>
  <si>
    <t>Dioda TITAN M22-LED-R rudá 18-30 V AC/DC</t>
  </si>
  <si>
    <t>Pol100</t>
  </si>
  <si>
    <t>Dioda TITAN M22-LED-G 18-30 V AC/DC</t>
  </si>
  <si>
    <t>10.074.726 2022613</t>
  </si>
  <si>
    <t>Vývodka OBO V-TEC  9   IP68</t>
  </si>
  <si>
    <t>10.074.730 2022621</t>
  </si>
  <si>
    <t>Vývodka OBO V-TEC 11   IP68</t>
  </si>
  <si>
    <t>10.074.727 2022648</t>
  </si>
  <si>
    <t>Vývodka OBO V-TEC 13,5 IP68</t>
  </si>
  <si>
    <t>10.074.728 2022656</t>
  </si>
  <si>
    <t>Vývodka OBO V-TEC 16   IP68</t>
  </si>
  <si>
    <t>10.058.126 2085704</t>
  </si>
  <si>
    <t>Vývodka OBO Pg48 V-TEC MS kov</t>
  </si>
  <si>
    <t>Zh. dioda 8x</t>
  </si>
  <si>
    <t>Diodový modul zhášecí</t>
  </si>
  <si>
    <t>CR100032 NA-9473</t>
  </si>
  <si>
    <t>MODBUS RS-485 Economic NA</t>
  </si>
  <si>
    <t>CR100064 ST-121F</t>
  </si>
  <si>
    <t>DI 16 points, Positiv logic, 12V/ 24VDC</t>
  </si>
  <si>
    <t>CR100108 ST-222F</t>
  </si>
  <si>
    <t>DO 16 points, Source, 24VDC/ 0.3A</t>
  </si>
  <si>
    <t>CR100166 ST-3424</t>
  </si>
  <si>
    <t>AI 4 Channels, 0~10Vdc, 12-bit</t>
  </si>
  <si>
    <t>CR100268 ST-5114</t>
  </si>
  <si>
    <t>High Speed Counter, 4 Channel, 24VDC</t>
  </si>
  <si>
    <t>Pol101</t>
  </si>
  <si>
    <t>Kabel 2m, 1x 20pin konektor</t>
  </si>
  <si>
    <t>SUG2  0-20mA/0-20mA</t>
  </si>
  <si>
    <t>prog.převodník s GO,  0-20mA, 0-20mA</t>
  </si>
  <si>
    <t>KTY81/10/2</t>
  </si>
  <si>
    <t>Převodník KTY10 - 0-10V, 2x</t>
  </si>
  <si>
    <t>FR-E740-230SC-EC 11K</t>
  </si>
  <si>
    <t>Fr.měnič 11kW, Uvst=3x400V, Uvýst=3x400V, IP20, fr=0,2-400Hz</t>
  </si>
  <si>
    <t>FFR-MSH-300-50A-RF1</t>
  </si>
  <si>
    <t>Odrušovací filtr pro FR-E740-11K, 15K</t>
  </si>
  <si>
    <t>10.075.149 LUCASYSTE</t>
  </si>
  <si>
    <t>Svorka LUCA 12535 19x4,5+3x5,6 nulová</t>
  </si>
  <si>
    <t>10.040.344 57.504.00</t>
  </si>
  <si>
    <t>Svorka WIELAND WK 4/U řadová šedá</t>
  </si>
  <si>
    <t>10.067.197 57.504.00</t>
  </si>
  <si>
    <t>Svorka WIELAND WK 4/U řadovámodrá</t>
  </si>
  <si>
    <t>10.039.064 57.504.90</t>
  </si>
  <si>
    <t>Svorka WIELAND WK 4 SL/U zemnící</t>
  </si>
  <si>
    <t>10.735.705 T021120</t>
  </si>
  <si>
    <t>Svorka OTL 120/1 šedá</t>
  </si>
  <si>
    <t>108</t>
  </si>
  <si>
    <t>10.735.706 T021120.B</t>
  </si>
  <si>
    <t>Svorka OTL 120/1 modrá</t>
  </si>
  <si>
    <t>110</t>
  </si>
  <si>
    <t>10.735.707 T021120.Y</t>
  </si>
  <si>
    <t>Svorka OTL 120/1 žlutozelená</t>
  </si>
  <si>
    <t>112</t>
  </si>
  <si>
    <t>57.403.7055.0</t>
  </si>
  <si>
    <t>WKN 2,5E/U</t>
  </si>
  <si>
    <t>114</t>
  </si>
  <si>
    <t>07.312.1753.0</t>
  </si>
  <si>
    <t>APN 2,5E</t>
  </si>
  <si>
    <t>116</t>
  </si>
  <si>
    <t>Z7.280.2627.0</t>
  </si>
  <si>
    <t>IVB WK 2,5 JUMP6</t>
  </si>
  <si>
    <t>118</t>
  </si>
  <si>
    <t>04.841.2150.0</t>
  </si>
  <si>
    <t>9704 A/1-0B</t>
  </si>
  <si>
    <t>bx25</t>
  </si>
  <si>
    <t>120</t>
  </si>
  <si>
    <t>10.068.495 TS 35/F5</t>
  </si>
  <si>
    <t>Lišta TS 35x 7,5/200 perforovaná</t>
  </si>
  <si>
    <t>122</t>
  </si>
  <si>
    <t>10.075.138 F111110</t>
  </si>
  <si>
    <t>Svěrka RSA L 35 koncová</t>
  </si>
  <si>
    <t>124</t>
  </si>
  <si>
    <t>10.075.079 T1-E 40X4</t>
  </si>
  <si>
    <t>Kanál T1 E 40x40 G</t>
  </si>
  <si>
    <t>126</t>
  </si>
  <si>
    <t>10.075.074 T1-E 40X6</t>
  </si>
  <si>
    <t>Kanál T1 E 40x60 G</t>
  </si>
  <si>
    <t>128</t>
  </si>
  <si>
    <t>82060605</t>
  </si>
  <si>
    <t>Pol102</t>
  </si>
  <si>
    <t>Výroba</t>
  </si>
  <si>
    <t>130</t>
  </si>
  <si>
    <t>D.3.4.3 - Montáž RB2</t>
  </si>
  <si>
    <t>10.051.448</t>
  </si>
  <si>
    <t>CYKY 3J1,5  (3Cx 1,5)</t>
  </si>
  <si>
    <t>10.048.482</t>
  </si>
  <si>
    <t>CYKY 3J2,5  (3Cx 2,5)</t>
  </si>
  <si>
    <t>10.051.405</t>
  </si>
  <si>
    <t>CYKY 4J1,5 (4Bx1,5)</t>
  </si>
  <si>
    <t>10.051.425</t>
  </si>
  <si>
    <t>CYKY 4J2,5 (4Bx2,5)</t>
  </si>
  <si>
    <t>10.048.984</t>
  </si>
  <si>
    <t>CYKY 5J4 (5Cx4)</t>
  </si>
  <si>
    <t>Pol103</t>
  </si>
  <si>
    <t>F-CY-JZ 4x4  (CMFM 4Bx4)</t>
  </si>
  <si>
    <t>10.051.139</t>
  </si>
  <si>
    <t>JYTY 2O1 (2Dx1)</t>
  </si>
  <si>
    <t>10.048.334</t>
  </si>
  <si>
    <t>JYTY 4O1 (4Dx1)</t>
  </si>
  <si>
    <t>10.049.024</t>
  </si>
  <si>
    <t>JYTY 14O1 (14Dx1)</t>
  </si>
  <si>
    <t>10.049.159</t>
  </si>
  <si>
    <t>H07V-K 6 žz (CYA)</t>
  </si>
  <si>
    <t>H07V-K 16 žz (CYA)</t>
  </si>
  <si>
    <t>10.863.158</t>
  </si>
  <si>
    <t>FTP 4x2x0,5 cat.6 venk. SOLARIX (500m)</t>
  </si>
  <si>
    <t>10.076.259</t>
  </si>
  <si>
    <t>Svorka OBO 1801 ekvipotenciální</t>
  </si>
  <si>
    <t>10.076.458</t>
  </si>
  <si>
    <t>Svorka ZSA 16 zemnící</t>
  </si>
  <si>
    <t>10.228.058</t>
  </si>
  <si>
    <t>Páska ZSA 16 uzemňovací nerez délka 0,5m</t>
  </si>
  <si>
    <t>10.075.180</t>
  </si>
  <si>
    <t>Žlab MERKUR 200/50 galv. zinek</t>
  </si>
  <si>
    <t>10.076.733</t>
  </si>
  <si>
    <t>Žlab MERKUR  50/50 galv. zinek</t>
  </si>
  <si>
    <t>10.076.734</t>
  </si>
  <si>
    <t>Žlab MERKUR 100/50 galv. zinek</t>
  </si>
  <si>
    <t>10.622.927</t>
  </si>
  <si>
    <t>Spojka MERKUR SZM 1 M2 galv.zinek</t>
  </si>
  <si>
    <t>10.660.711</t>
  </si>
  <si>
    <t>Sada MERKUR SPM 1 spojovací GZ</t>
  </si>
  <si>
    <t>10.076.532</t>
  </si>
  <si>
    <t>Držák MERKUR DZM 6 GZ</t>
  </si>
  <si>
    <t>10.077.041</t>
  </si>
  <si>
    <t>Držák MERKUR DZM 8 GZ</t>
  </si>
  <si>
    <t>10.853.535</t>
  </si>
  <si>
    <t>Svorka SVZM 2 zemnící</t>
  </si>
  <si>
    <t>10.077.875</t>
  </si>
  <si>
    <t>Nosník MERKUR NZM  50 GZ</t>
  </si>
  <si>
    <t>10.075.204</t>
  </si>
  <si>
    <t>Nosník MERKUR NZM 100 GZ</t>
  </si>
  <si>
    <t>10.075.192</t>
  </si>
  <si>
    <t>Nosník MERKUR NZM 200 GZ</t>
  </si>
  <si>
    <t>10.074.615</t>
  </si>
  <si>
    <t>Trubka oheb.HFXS 16 GR pr.16 320N š.</t>
  </si>
  <si>
    <t>10.074.769</t>
  </si>
  <si>
    <t>Trubka oheb.HFXS 20 GR pr.20 320N š.</t>
  </si>
  <si>
    <t>10.074.621</t>
  </si>
  <si>
    <t>Trubka oheb.HFXS 25 GR pr.25 320N š.</t>
  </si>
  <si>
    <t>10.074.883</t>
  </si>
  <si>
    <t>Trubka oheb.HFXS 12 GR pr.12 320N š.</t>
  </si>
  <si>
    <t>10.075.152</t>
  </si>
  <si>
    <t>Trubka pevná ISOFIX-EL-F pr.16 320N š.</t>
  </si>
  <si>
    <t>10.075.153</t>
  </si>
  <si>
    <t>Trubka pevná ISOFIX-EL-F pr.20 320N š.</t>
  </si>
  <si>
    <t>10.075.154</t>
  </si>
  <si>
    <t>Trubka pevná ISOFIX-EL-F pr.25 320N š.</t>
  </si>
  <si>
    <t>Trubka pevná ISOFIX-EL-F pr.32 320N š.</t>
  </si>
  <si>
    <t>10.077.956</t>
  </si>
  <si>
    <t>Příchytka Clipfix 16</t>
  </si>
  <si>
    <t>10.054.992</t>
  </si>
  <si>
    <t>Příchytka Clipfix 20</t>
  </si>
  <si>
    <t>10.054.993</t>
  </si>
  <si>
    <t>Příchytka Clipfix 25</t>
  </si>
  <si>
    <t>10.054.994</t>
  </si>
  <si>
    <t>Příchytka Clipfix 32</t>
  </si>
  <si>
    <t>10.081.326</t>
  </si>
  <si>
    <t>Zásuvka PRAKTIK 5518-2929 B</t>
  </si>
  <si>
    <t>10.165.445</t>
  </si>
  <si>
    <t>Zásuvka PCE 16A/380V 5.-pól. IP44</t>
  </si>
  <si>
    <t>10.069.957</t>
  </si>
  <si>
    <t>Spínač PRAKTIK 3553-01929 B</t>
  </si>
  <si>
    <t>Pol104</t>
  </si>
  <si>
    <t>LENA Svítidlo s mřížkou KRUH 100W E27 IP44 plastové, bílé</t>
  </si>
  <si>
    <t>Pol105</t>
  </si>
  <si>
    <t>KANLUX LED žárovka 10,5W-76 E27 6500K 220°</t>
  </si>
  <si>
    <t>Pol106</t>
  </si>
  <si>
    <t>SEZ Krabice 6455-11P/2 acidur IP67</t>
  </si>
  <si>
    <t>Pol107</t>
  </si>
  <si>
    <t>Čidlo hladiny kapalin - plováček</t>
  </si>
  <si>
    <t>Pol108</t>
  </si>
  <si>
    <t>Čidlo KTY10 - kabelové</t>
  </si>
  <si>
    <t>Poznámka k položce:
Rež. Mat. 10%
Materiál montáž celkem</t>
  </si>
  <si>
    <t>-1321938718</t>
  </si>
  <si>
    <t>D.4 - Strojovny čerpadel (SO 04)</t>
  </si>
  <si>
    <t>D.4.1.1 - Strojovna I</t>
  </si>
  <si>
    <t xml:space="preserve">    712 - Povlakové krytiny</t>
  </si>
  <si>
    <t xml:space="preserve">    713 - Izolace tepelné</t>
  </si>
  <si>
    <t xml:space="preserve">    721 - Zdravotechnika - vnitřní kanalizace</t>
  </si>
  <si>
    <t xml:space="preserve">    751 - Vzduchotechnika</t>
  </si>
  <si>
    <t xml:space="preserve">    764 - Konstrukce klempířské</t>
  </si>
  <si>
    <t xml:space="preserve">    771 - Podlahy z dlaždic</t>
  </si>
  <si>
    <t>131251103</t>
  </si>
  <si>
    <t>Hloubení jam nezapažených v hornině třídy těžitelnosti I, skupiny 3 objem do 100 m3 strojně</t>
  </si>
  <si>
    <t>-1355524206</t>
  </si>
  <si>
    <t>Hloubení nezapažených jam a zářezů strojně s urovnáním dna do předepsaného profilu a spádu v hornině třídy těžitelnosti I skupiny 3 přes 50 do 100 m3</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</si>
  <si>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</si>
  <si>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pro objekt strojovny"      (0,45+6,4+0,75)*(0,75+2,95+0,75)*1,1</t>
  </si>
  <si>
    <t xml:space="preserve">                                                                  1,5*1,1/2*4,45</t>
  </si>
  <si>
    <t>133251101</t>
  </si>
  <si>
    <t>Hloubení šachet nezapažených v hornině třídy těžitelnosti I, skupiny 3 objem do 20 m3</t>
  </si>
  <si>
    <t>1831034844</t>
  </si>
  <si>
    <t>Hloubení nezapažených šachet strojně v hornině třídy těžitelnosti I skupiny 3 do 20 m3</t>
  </si>
  <si>
    <t>"patka pod schodištěm skluzavky"      0,5*1,4*1,45</t>
  </si>
  <si>
    <t>1492450087</t>
  </si>
  <si>
    <t>"odvoz zeminy k zásypu"                     18,173</t>
  </si>
  <si>
    <t>"dovoz zeminy na zásyp"                     18,173</t>
  </si>
  <si>
    <t>1813694495</t>
  </si>
  <si>
    <t>"odvoz výkopu na meziskládku - terénní úpravy"      (40,873+1,015)-18,173</t>
  </si>
  <si>
    <t>876727688</t>
  </si>
  <si>
    <t>"z meziskládky na ter. úpravy"     23,715</t>
  </si>
  <si>
    <t>"z meziskládky na obsyp"               18,173</t>
  </si>
  <si>
    <t>-836999923</t>
  </si>
  <si>
    <t>"na meziskládky"        40,873+1,015</t>
  </si>
  <si>
    <t>1057196104</t>
  </si>
  <si>
    <t>"zásyp strojovny"         0,40*4,45*1,0</t>
  </si>
  <si>
    <t xml:space="preserve">                                            0,7*1,0*7,1*2</t>
  </si>
  <si>
    <t xml:space="preserve">                                           (0,7*1,0+1,5*1,0/2)*4,45</t>
  </si>
  <si>
    <t>212572111</t>
  </si>
  <si>
    <t>Lože pro trativody ze štěrkopísku tříděného</t>
  </si>
  <si>
    <t>1583178918</t>
  </si>
  <si>
    <t xml:space="preserve">Poznámka k souboru cen:
1. V cenách jsou započteny i náklady na vyčištění dna rýh a na urovnání povrchu lože.
2. V ceně materiálu jsou započteny i náklady na prohození výkopku.
</t>
  </si>
  <si>
    <t>"obvodová drenáž"      0,5*0,15*(8,3*2+4,0)</t>
  </si>
  <si>
    <t>89218585</t>
  </si>
  <si>
    <t>"obvodová drenáž"     8,3*2+4,0</t>
  </si>
  <si>
    <t>273313511</t>
  </si>
  <si>
    <t>Základové desky z betonu tř. C 12/15</t>
  </si>
  <si>
    <t>-1029941388</t>
  </si>
  <si>
    <t>Základy z betonu prostého desky z betonu kamenem neprokládaného tř. C 12/15</t>
  </si>
  <si>
    <t>"podkladní betonová deska"      7,0*3,25*0,1</t>
  </si>
  <si>
    <t>273322511</t>
  </si>
  <si>
    <t>Základové desky ze ŽB se zvýšenými nároky na prostředí tř. C 25/30</t>
  </si>
  <si>
    <t>-361140629</t>
  </si>
  <si>
    <t>Základy z betonu železového (bez výztuže) desky z betonu se zvýšenými nároky na prostředí tř. C 25/30</t>
  </si>
  <si>
    <t>"základová deska"      6,4*2,95*0,25</t>
  </si>
  <si>
    <t>273361821</t>
  </si>
  <si>
    <t>Výztuž základových desek betonářskou ocelí 10 505 (R)</t>
  </si>
  <si>
    <t>1321504110</t>
  </si>
  <si>
    <t>Výztuž základů desek z betonářské oceli 10 505 (R) nebo BSt 500</t>
  </si>
  <si>
    <t>"základová deska"      4,72*250,0/1000*1,05</t>
  </si>
  <si>
    <t>-1265304414</t>
  </si>
  <si>
    <t>1105824878</t>
  </si>
  <si>
    <t>"patka pod schodištěm skluzavky"      (0,5*2+1,4*2)*1,45</t>
  </si>
  <si>
    <t>-1508609568</t>
  </si>
  <si>
    <t>275362021</t>
  </si>
  <si>
    <t>Výztuž základových patek svařovanými sítěmi Kari</t>
  </si>
  <si>
    <t>-2024053375</t>
  </si>
  <si>
    <t>Výztuž základů patek ze svařovaných sítí z drátů typu KARI</t>
  </si>
  <si>
    <t>"patka pod schodištěm skluzavky - KY49-8/100/100"      47,4/1000*1,05</t>
  </si>
  <si>
    <t>-50204972</t>
  </si>
  <si>
    <t>"stěny strojovny - W01, W02"      0,3*1,73*2,95+0,25*3,22*2,95-1,1*2,05*0,25</t>
  </si>
  <si>
    <t>"stěny strojovny - W03 W04"       0,25*(0,9*1,73+3,9*(1,73+3,22)/2+1,05*3,22)*2</t>
  </si>
  <si>
    <t>16442945</t>
  </si>
  <si>
    <t>"deska, stěny , strop - vnější"     (0,25+1,73+0,25)*2,95</t>
  </si>
  <si>
    <t xml:space="preserve">                (0,25+3,22+0,25)*2,95-1,1*2,05+(2,05*2+1,1*2)*0,25  </t>
  </si>
  <si>
    <t xml:space="preserve">                (1,2*2,23+3,9*(2,23+3,72)/2+1,3*3,72)*2</t>
  </si>
  <si>
    <t>"stěny - vnitřní"                                2,45*1,73+2,45*3,22-1,1*2,05</t>
  </si>
  <si>
    <t xml:space="preserve">                (0,9*1,73+3,9*(1,73+3,22)/2+1,05*3,22)*2</t>
  </si>
  <si>
    <t>-999804053</t>
  </si>
  <si>
    <t>1789002988</t>
  </si>
  <si>
    <t>"stěny strojovny"      10,637*150,0/1000*1,05</t>
  </si>
  <si>
    <t>-10057074</t>
  </si>
  <si>
    <t>"prostupy - pažnice - DN 100"          0,25*2</t>
  </si>
  <si>
    <t>"prostupy - pažnice - DN 150"          0,25*10</t>
  </si>
  <si>
    <t>15920321R</t>
  </si>
  <si>
    <t>pažnice HRD 2*100 FUF/250 dvojnásobná (průměr pažnice 2*100 mm, d. 250 mm), k betonáži do stěny opatřena vnější hydroizolací, nerezová ocel AISI 316</t>
  </si>
  <si>
    <t>-65627502</t>
  </si>
  <si>
    <t>"kabely, chráničky"     2</t>
  </si>
  <si>
    <t>15920323R</t>
  </si>
  <si>
    <t>pažnice HRD 150 FUF/250 (průměr pažnice 150 mm, d. 250 mm),  k betonáži do stěny opatřena vnější hydroizolací, nerezová ocel AISI 316</t>
  </si>
  <si>
    <t>1315327080</t>
  </si>
  <si>
    <t>"bazénové potrubí"      10</t>
  </si>
  <si>
    <t>635028299</t>
  </si>
  <si>
    <t>"prostupy - pažnice - DN 200"          0,25*8</t>
  </si>
  <si>
    <t>"prostupy - pažnice - DN 250"          0,25*1</t>
  </si>
  <si>
    <t>15920324R</t>
  </si>
  <si>
    <t>pažnice HRD 200 FUF/250 (průměr pažnice 200 mm, d. 250 mm),  k betonáži do stěny opatřena vnější hydroizolací, nerezová ocel AISI 316</t>
  </si>
  <si>
    <t>-1875865907</t>
  </si>
  <si>
    <t>"bazénové potrubí"      8</t>
  </si>
  <si>
    <t>15920325R</t>
  </si>
  <si>
    <t>pažnice HRD 250 FUF/250 (průměr pažnice 250 mm, d. 250 mm),  k betonáži do stěny opatřena vnější hydroizolací, nerezová ocel AISI 316</t>
  </si>
  <si>
    <t>379047123</t>
  </si>
  <si>
    <t>"bazénové potrubí"     1</t>
  </si>
  <si>
    <t>411321414</t>
  </si>
  <si>
    <t>Stropy deskové ze ŽB tř. C 25/30</t>
  </si>
  <si>
    <t>-222446827</t>
  </si>
  <si>
    <t>Stropy z betonu železového (bez výztuže) stropů deskových, plochých střech, desek balkonových, desek hřibových stropů včetně hlavic hřibových sloupů tř. C 25/30</t>
  </si>
  <si>
    <t xml:space="preserve">Poznámka k souboru cen:
1. V cenách pohledového betonu 411 35-4 a 411 35-5 jsou započteny i náklady na pečlivé hutnění zejména při líci konstrukce pro docílení neporušeného maltového povrchu bez vzhledových kazů.
</t>
  </si>
  <si>
    <t>"strop strojovny"       0,25*2,95*(1,2+4,17+1,3)</t>
  </si>
  <si>
    <t>411351011</t>
  </si>
  <si>
    <t>Zřízení bednění stropů deskových tl do 25 cm bez podpěrné kce</t>
  </si>
  <si>
    <t>-1826988356</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</si>
  <si>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</si>
  <si>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</si>
  <si>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"stropní deska - spodní"     2,45*(0,9+4,17+1,05)</t>
  </si>
  <si>
    <t>411351012</t>
  </si>
  <si>
    <t>Odstranění bednění stropů deskových tl do 25 cm bez podpěrné kce</t>
  </si>
  <si>
    <t>1646493285</t>
  </si>
  <si>
    <t>Bednění stropních konstrukcí - bez podpěrné konstrukce desek tloušťky stropní desky přes 5 do 25 cm odstranění</t>
  </si>
  <si>
    <t>411354313</t>
  </si>
  <si>
    <t>Zřízení podpěrné konstrukce stropů výšky do 4 m tl do 25 cm</t>
  </si>
  <si>
    <t>2100812889</t>
  </si>
  <si>
    <t>Podpěrná konstrukce stropů - desek, kleneb a skořepin výška podepření do 4 m tloušťka stropu přes 15 do 25 cm zřízení</t>
  </si>
  <si>
    <t xml:space="preserve">Poznámka k souboru cen:
1. Podepření větších výšek než 6 m se oceňuje individuálně.
</t>
  </si>
  <si>
    <t>2,45*5,85</t>
  </si>
  <si>
    <t>411354314</t>
  </si>
  <si>
    <t>Odstranění podpěrné konstrukce stropů výšky do 4 m tl do 25 cm</t>
  </si>
  <si>
    <t>-1054368468</t>
  </si>
  <si>
    <t>Podpěrná konstrukce stropů - desek, kleneb a skořepin výška podepření do 4 m tloušťka stropu přes 15 do 25 cm odstranění</t>
  </si>
  <si>
    <t>411361821</t>
  </si>
  <si>
    <t>Výztuž stropů betonářskou ocelí 10 505</t>
  </si>
  <si>
    <t>35021581</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</si>
  <si>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t>
  </si>
  <si>
    <t>"strop strojovny"       4,919*235,0/1000*1,05</t>
  </si>
  <si>
    <t>622521021</t>
  </si>
  <si>
    <t>Tenkovrstvá silikátová zrnitá omítka tl. 2,0 mm včetně penetrace vnějších stěn</t>
  </si>
  <si>
    <t>-822876324</t>
  </si>
  <si>
    <t>Omítka tenkovrstvá silikátová vnějších ploch probarvená, včetně penetrace podkladu zrnitá, tloušťky 2,0 mm stěn</t>
  </si>
  <si>
    <t>"fasáda na zateplení"        0,93*3,05+2,52*3,05</t>
  </si>
  <si>
    <t xml:space="preserve">                                                  (0,93*1,25+(0,93+2,52)/2*3,9+2,52*1,35)*2</t>
  </si>
  <si>
    <t>631311113</t>
  </si>
  <si>
    <t>Mazanina tl do 80 mm z betonu prostého bez zvýšených nároků na prostředí tř. C 12/15</t>
  </si>
  <si>
    <t>365527322</t>
  </si>
  <si>
    <t>Mazanina z betonu prostého bez zvýšených nároků na prostředí tl. přes 50 do 80 mm tř. C 12/15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</si>
  <si>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</si>
  <si>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"ochranná vrstva hydroizolace podkladní desky"       2,95*6,4*0,05</t>
  </si>
  <si>
    <t>631311114</t>
  </si>
  <si>
    <t>Mazanina tl do 80 mm z betonu prostého bez zvýšených nároků na prostředí tř. C 16/20</t>
  </si>
  <si>
    <t>-1965126542</t>
  </si>
  <si>
    <t>Mazanina z betonu prostého bez zvýšených nároků na prostředí tl. přes 50 do 80 mm tř. C 16/20</t>
  </si>
  <si>
    <t>"podlaha"      2,45*5,85*0,065</t>
  </si>
  <si>
    <t>631319011</t>
  </si>
  <si>
    <t>Příplatek k mazanině tl do 80 mm za přehlazení povrchu</t>
  </si>
  <si>
    <t>1574641702</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</si>
  <si>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</si>
  <si>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</si>
  <si>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631351101</t>
  </si>
  <si>
    <t>Zřízení bednění rýh a hran v podlahách</t>
  </si>
  <si>
    <t>-1554346202</t>
  </si>
  <si>
    <t>Bednění v podlahách rýh a hran zřízení</t>
  </si>
  <si>
    <t>"ochranná vrstva hydroizolace podkladní desky"       (2,95*2+6,4*2)*0,05</t>
  </si>
  <si>
    <t>631351102</t>
  </si>
  <si>
    <t>Odstranění bednění rýh a hran v podlahách</t>
  </si>
  <si>
    <t>-936170726</t>
  </si>
  <si>
    <t>Bednění v podlahách rýh a hran odstranění</t>
  </si>
  <si>
    <t>631361821</t>
  </si>
  <si>
    <t>Výztuž mazanin betonářskou ocelí 10 505</t>
  </si>
  <si>
    <t>-2093622025</t>
  </si>
  <si>
    <t>Výztuž mazanin 10 505 (R) nebo BSt 500</t>
  </si>
  <si>
    <t xml:space="preserve">Poznámka k souboru cen:
1. Betonová podezdívek příček se oceňuje položkou 278 36-1111 souboru cen 278 36-11.1 - Výztuž základu (podezdívky) betonového
</t>
  </si>
  <si>
    <t>"výztuž ochranné mazaniny - R4/100/100"      1,98*(2,95*6,4)/1000*1,05</t>
  </si>
  <si>
    <t>632481213</t>
  </si>
  <si>
    <t>Separační vrstva z PE fólie</t>
  </si>
  <si>
    <t>1310150512</t>
  </si>
  <si>
    <t>Separační vrstva k oddělení podlahových vrstev z polyetylénové fólie</t>
  </si>
  <si>
    <t>"izolace podkladní desky - ochrana geotextilie"         3,25*7,0</t>
  </si>
  <si>
    <t>935932121R</t>
  </si>
  <si>
    <t>Osazení odvodňovacího podlahového žlabu s krycím roštem šířky do 200 mm</t>
  </si>
  <si>
    <t>234238166</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</si>
  <si>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</si>
  <si>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podlahový žlab - nerez"      5,6</t>
  </si>
  <si>
    <t>562000002R</t>
  </si>
  <si>
    <t>žlab odtokový nerez 155x5600, H=55/37, rošt mřížkový protiskluzný A15, odtok s pach. uzávěrem</t>
  </si>
  <si>
    <t>1617708662</t>
  </si>
  <si>
    <t>953943211</t>
  </si>
  <si>
    <t>Osazování hasicího přístroje</t>
  </si>
  <si>
    <t>242528664</t>
  </si>
  <si>
    <t>Osazování drobných kovových předmětů kotvených do stěny hasicího přístroje</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</si>
  <si>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</si>
  <si>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44932114</t>
  </si>
  <si>
    <t>přístroj hasicí ruční práškový PG 6 LE</t>
  </si>
  <si>
    <t>-720298793</t>
  </si>
  <si>
    <t>-208014980</t>
  </si>
  <si>
    <t>711111001</t>
  </si>
  <si>
    <t>Provedení izolace proti zemní vlhkosti vodorovné za studena nátěrem penetračním</t>
  </si>
  <si>
    <t>-1664467759</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</si>
  <si>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</si>
  <si>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</si>
  <si>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"na podkladní bet. desku"       3,25*7,0</t>
  </si>
  <si>
    <t>11163153</t>
  </si>
  <si>
    <t>emulze asfaltová penetrační</t>
  </si>
  <si>
    <t>litr</t>
  </si>
  <si>
    <t>-843421123</t>
  </si>
  <si>
    <t>22,75*0,3 'Přepočtené koeficientem množství</t>
  </si>
  <si>
    <t>711112001</t>
  </si>
  <si>
    <t>Provedení izolace proti zemní vlhkosti svislé za studena nátěrem penetračním</t>
  </si>
  <si>
    <t>-418118043</t>
  </si>
  <si>
    <t>Provedení izolace proti zemní vlhkosti natěradly a tmely za studena na ploše svislé S nátěrem penetračním</t>
  </si>
  <si>
    <t>"stěny strojovny - vnější"      (0,15+1,4)*(2,95*2+6,4*2)</t>
  </si>
  <si>
    <t>-1765433829</t>
  </si>
  <si>
    <t>"svislá"            28,985</t>
  </si>
  <si>
    <t>28,985*0,35 'Přepočtené koeficientem množství</t>
  </si>
  <si>
    <t>711141559</t>
  </si>
  <si>
    <t>Provedení izolace proti zemní vlhkosti pásy přitavením vodorovné NAIP</t>
  </si>
  <si>
    <t>1524961859</t>
  </si>
  <si>
    <t>Provedení izolace proti zemní vlhkosti pásy přitavením NAIP na ploše vodorovné V</t>
  </si>
  <si>
    <t>"na podkladní bet. desku - 2 vrstvy"       (3,25*7,0)*2</t>
  </si>
  <si>
    <t>440666325</t>
  </si>
  <si>
    <t>"na podkladní bet. desku - 1.vrstva"       (3,25*7,0)</t>
  </si>
  <si>
    <t>22,75*1,15 'Přepočtené koeficientem množství</t>
  </si>
  <si>
    <t>62853004</t>
  </si>
  <si>
    <t>pás asfaltový natavitelný modifikovaný SBS tl 4,0mm s vložkou ze skleněné tkaniny a spalitelnou PE fólií nebo jemnozrnným minerálním posypem na horním povrchu</t>
  </si>
  <si>
    <t>-614759330</t>
  </si>
  <si>
    <t>"na podkladní bet. desku - 2. vrstva"       (3,25*7,0)</t>
  </si>
  <si>
    <t>322212516</t>
  </si>
  <si>
    <t>"stěny strojovny - vnější - 2 vrstvy"      (0,15+1,5)*(2,95*2+6,4*2)*2</t>
  </si>
  <si>
    <t>5839944</t>
  </si>
  <si>
    <t>"stěny strojovny - vnější - 1.vrstva"      (0,15+1,5)*(2,95*2+6,4*2)</t>
  </si>
  <si>
    <t>30,855*1,2 'Přepočtené koeficientem množství</t>
  </si>
  <si>
    <t>1247023059</t>
  </si>
  <si>
    <t>"stěny strojovny - vnější - 2.vrstva"      (0,15+1,5)*(2,95*2+6,4*2)</t>
  </si>
  <si>
    <t>711191101</t>
  </si>
  <si>
    <t>Provedení izolace proti zemní vlhkosti hydroizolační stěrkou vodorovné na betonu, 1 vrstva</t>
  </si>
  <si>
    <t>-896878211</t>
  </si>
  <si>
    <t>Provedení izolace proti zemní vlhkosti hydroizolační stěrkou na ploše vodorovné V jednovrstvá na betonu</t>
  </si>
  <si>
    <t xml:space="preserve">Poznámka k souboru cen:
1. V cenách nejsou započteny náklady na dodávku materiálu, tyto se oceňují ve specifikaci.
</t>
  </si>
  <si>
    <t>"podlaha"         2,45*5,85</t>
  </si>
  <si>
    <t>"podhled"        2,45*(0,9+4,17+1,05)</t>
  </si>
  <si>
    <t>24551275</t>
  </si>
  <si>
    <t>stěrka minerální hydroizolační 2-složková cementem pojená</t>
  </si>
  <si>
    <t>353269061</t>
  </si>
  <si>
    <t>"podlaha - šedá"         2,45*5,85*1,5</t>
  </si>
  <si>
    <t>"podhled - bílá"           2,45*(0,9+4,17+1,05)*1,5</t>
  </si>
  <si>
    <t>711192101</t>
  </si>
  <si>
    <t>Provedení izolace proti zemní vlhkosti hydroizolační stěrkou svislé na betonu, 1 vrstva</t>
  </si>
  <si>
    <t>645785317</t>
  </si>
  <si>
    <t>Provedení izolace proti zemní vlhkosti hydroizolační stěrkou na ploše svislé S jednovrstvá na betonu</t>
  </si>
  <si>
    <t>"stěny strojovny - vnitřní"     2,45*1,645+2,45*3,135-1,1*2,05+(2,05*2+1,1*1)*0,25</t>
  </si>
  <si>
    <t xml:space="preserve">                                                         (0,9*1,645+3,9*(1,645+3,135)/2+1,05*3,135)*2 </t>
  </si>
  <si>
    <t>228237324</t>
  </si>
  <si>
    <t>"stěny strojovny - bílá"     38,943*1,5</t>
  </si>
  <si>
    <t>711491172</t>
  </si>
  <si>
    <t>Provedení doplňků izolace proti vodě na vodorovné ploše z textilií vrstva ochranná</t>
  </si>
  <si>
    <t>1765868678</t>
  </si>
  <si>
    <t>Provedení doplňků izolace proti vodě textilií na ploše vodorovné V vrstva ochranná</t>
  </si>
  <si>
    <t xml:space="preserve">Poznámka k souboru cen:
1. V ceně -1177 jsou započteny i náklady na navrtání, osazení hmoždinek a zatmelení.
</t>
  </si>
  <si>
    <t>"izolace na podklad. desce"       3,25*7,0</t>
  </si>
  <si>
    <t>69311175</t>
  </si>
  <si>
    <t>geotextilie PP s ÚV stabilizací 500g/m2</t>
  </si>
  <si>
    <t>2088739900</t>
  </si>
  <si>
    <t>22,75</t>
  </si>
  <si>
    <t>22,75*1,05 'Přepočtené koeficientem množství</t>
  </si>
  <si>
    <t>-2050128153</t>
  </si>
  <si>
    <t>"těsnění - kabely, chráničky, potrubí - nerezové pažnice"     2+10+8+1</t>
  </si>
  <si>
    <t>55291001R</t>
  </si>
  <si>
    <t>těsnění HSD 100-SSG 1x18-65, dělitelné, materiál V2A, těsnost 5 barů, guma EPDM š. 40 mm</t>
  </si>
  <si>
    <t>27082364</t>
  </si>
  <si>
    <t>"kabely CYKY-J 26 mm"       1,0</t>
  </si>
  <si>
    <t>55291002R</t>
  </si>
  <si>
    <t>těsnění HSD 100-SSG 4x8-30, dělitelné, materiál V2A, těsnost 5 barů, guma EPDM š. 40 mm</t>
  </si>
  <si>
    <t>135404726</t>
  </si>
  <si>
    <t>"datový kabel - dotěsnění"    1</t>
  </si>
  <si>
    <t>55291003R</t>
  </si>
  <si>
    <t>těsnění HSD 100-SSG1x25-63, dělitelné, materiál V2A, těsnost 5 barů, guma EPDM š. 40 mm</t>
  </si>
  <si>
    <t>255166191</t>
  </si>
  <si>
    <t>"kopoflex 40"                1</t>
  </si>
  <si>
    <t>"uzavření pažnice"      2</t>
  </si>
  <si>
    <t>55291004R</t>
  </si>
  <si>
    <t>těsnění WRD 100 1x63 s těsnícími kroužky cliprings, k utěsňování korug. potrubí, materiál V2A, těsnost 1,5 barů, guma EPDM š. 40 mm</t>
  </si>
  <si>
    <t>126437265</t>
  </si>
  <si>
    <t>"kopoflex 63"       2</t>
  </si>
  <si>
    <t>55291005R</t>
  </si>
  <si>
    <t>těsnění HSD 150-SSG 70-112, dělitelné, materiál V2A, těsnost 5 barů, guma EPDM š. 40 mm</t>
  </si>
  <si>
    <t>-60874188</t>
  </si>
  <si>
    <t>"bazénové potrubí d75, d90 - prostupy PP1, PP2, PP4-PP9, PP11, PP12"      10</t>
  </si>
  <si>
    <t>55291006R</t>
  </si>
  <si>
    <t>těsnění HSD 200-SSG110-162, dělitelné, materiál V2A, těsnost 5 barů, guma EPDM š. 40 mm</t>
  </si>
  <si>
    <t>-138367638</t>
  </si>
  <si>
    <t>"bazénové potrubí d125, d160 - prostupy PP10, PP13-PP18, PP-strop"      8</t>
  </si>
  <si>
    <t>55291007R</t>
  </si>
  <si>
    <t>těsnění HSD 250-SSG 160-211, dělitelné, materiál V2A, těsnost 5 barů, guma EPDM š. 40 mm</t>
  </si>
  <si>
    <t>690911279</t>
  </si>
  <si>
    <t>"bazénové potrubí d225 - prostup PP3"      1</t>
  </si>
  <si>
    <t>-1348536173</t>
  </si>
  <si>
    <t>712</t>
  </si>
  <si>
    <t>Povlakové krytiny</t>
  </si>
  <si>
    <t>712511101</t>
  </si>
  <si>
    <t>Provedení povlakové krytiny oblých střech za studena nátěrem penetračním</t>
  </si>
  <si>
    <t>265436572</t>
  </si>
  <si>
    <t>Provedení povlakové krytiny střech oblých natěradly a tmely za studena nátěrem penetračním</t>
  </si>
  <si>
    <t xml:space="preserve">Poznámka k souboru cen:
1. Povlakové krytiny střech jednotlivě do 10 m2 se oceňují skladebně cenou příslušné izolace a cenou 712 59-9095 Příplatek za plochu do 10 m2.
</t>
  </si>
  <si>
    <t>"na strop/střecha"                  2,95*(1,2+4,17+1,3)</t>
  </si>
  <si>
    <t>11163150</t>
  </si>
  <si>
    <t>lak penetrační asfaltový</t>
  </si>
  <si>
    <t>-22844878</t>
  </si>
  <si>
    <t>"na strop"                           19,677</t>
  </si>
  <si>
    <t>19,677*0,00035 'Přepočtené koeficientem množství</t>
  </si>
  <si>
    <t>712541559</t>
  </si>
  <si>
    <t>Provedení povlakové krytiny oblých střech pásy NAIP přitavením v plné ploše</t>
  </si>
  <si>
    <t>-409991037</t>
  </si>
  <si>
    <t>Provedení povlakové krytiny střech oblých pásy přitavením NAIP v plné ploše</t>
  </si>
  <si>
    <t xml:space="preserve">Poznámka k souboru cen:
1. Povlakové krytiny střech jednotlivě do 10 m2 se oceňují skladebně cenou příslušné izolace a cenou 712 59-9097 Příplatek za plochu do 10 m2.
</t>
  </si>
  <si>
    <t>"na strop/střecha"                 (2,95*(1,2+4,17+1,3))*2</t>
  </si>
  <si>
    <t>62856011</t>
  </si>
  <si>
    <t>pás asfaltový natavitelný modifikovaný SBS tl 4,0mm s vložkou z hliníkové fólie, hliníkové fólie s textilií a spalitelnou PE fólií nebo jemnozrnným minerálním posypem na horním povrchu</t>
  </si>
  <si>
    <t>-1495507573</t>
  </si>
  <si>
    <t>"na strop/střecha - 1.vrstva"                 (2,95*(1,2+4,17+1,3))</t>
  </si>
  <si>
    <t>19,677*1,15 'Přepočtené koeficientem množství</t>
  </si>
  <si>
    <t>62855007</t>
  </si>
  <si>
    <t>pás asfaltový natavitelný modifikovaný SBS tl 4,5mm s vložkou z polyesterové vyztužené rohože a hrubozrnným břidličným posypem na horním povrchu</t>
  </si>
  <si>
    <t>-1163871074</t>
  </si>
  <si>
    <t>"na strop/střecha - 2.vrstva"                 (2,95*(1,2+4,17+1,3))</t>
  </si>
  <si>
    <t>998712101</t>
  </si>
  <si>
    <t>Přesun hmot tonážní tonážní pro krytiny povlakové v objektech v do 6 m</t>
  </si>
  <si>
    <t>448791477</t>
  </si>
  <si>
    <t>Přesun hmot pro povlakové krytiny stanovený z hmotnosti přesunovaného materiálu vodorovná dopravní vzdálenost do 50 m v objektech výšky do 6 m</t>
  </si>
  <si>
    <t>713</t>
  </si>
  <si>
    <t>Izolace tepelné</t>
  </si>
  <si>
    <t>713131145</t>
  </si>
  <si>
    <t>Montáž izolace tepelné stěn a základů lepením bodově rohoží, pásů, dílců, desek</t>
  </si>
  <si>
    <t>-155620247</t>
  </si>
  <si>
    <t>Montáž tepelné izolace stěn rohožemi, pásy, deskami, dílci, bloky (izolační materiál ve specifikaci) lepením bodově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</si>
  <si>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</si>
  <si>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"ochrana svislé hydroizolace"      1,5*(3,05*2+6,5*2)</t>
  </si>
  <si>
    <t>28376416</t>
  </si>
  <si>
    <t>deska z polystyrénu XPS, hrana polodrážková a hladký povrch 300kPa tl 40mm</t>
  </si>
  <si>
    <t>-311260078</t>
  </si>
  <si>
    <t>"ochrana svislé hydroizolace"      28,65</t>
  </si>
  <si>
    <t>28,65*1,05 'Přepočtené koeficientem množství</t>
  </si>
  <si>
    <t>998713101</t>
  </si>
  <si>
    <t>Přesun hmot tonážní pro izolace tepelné v objektech v do 6 m</t>
  </si>
  <si>
    <t>-840381179</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</si>
  <si>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</si>
  <si>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</si>
  <si>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</si>
  <si>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</si>
  <si>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721110953</t>
  </si>
  <si>
    <t>Potrubí kameninové vsazení odbočky DN 150</t>
  </si>
  <si>
    <t>869140063</t>
  </si>
  <si>
    <t>Opravy odpadního potrubí kameninového vsazení odbočky do potrubí DN 150</t>
  </si>
  <si>
    <t>"napojení podlahového žlabu na stávající kanalizaci"    1,0</t>
  </si>
  <si>
    <t>81</t>
  </si>
  <si>
    <t>721173402</t>
  </si>
  <si>
    <t>Potrubí kanalizační z PVC SN 4 svodné DN 125</t>
  </si>
  <si>
    <t>-700072762</t>
  </si>
  <si>
    <t>Potrubí z trub PVC SN4 svodné (ležaté) DN 125</t>
  </si>
  <si>
    <t xml:space="preserve">Poznámka k souboru cen:
1. Cenami -3315 až -3317 se oceňuje svislé potrubí od střešního vtoku po čisticí kus.
</t>
  </si>
  <si>
    <t>"napojení podlahového žlabu na stávající kanalizaci"     1,5</t>
  </si>
  <si>
    <t>998721101</t>
  </si>
  <si>
    <t>Přesun hmot tonážní pro vnitřní kanalizace v objektech v do 6 m</t>
  </si>
  <si>
    <t>-226629575</t>
  </si>
  <si>
    <t>Přesun hmot pro vnitřní kanalizace stanovený z hmotnosti přesunovaného materiálu vodorovná dopravní vzdálenost do 50 m v objektech výšky do 6 m</t>
  </si>
  <si>
    <t>751</t>
  </si>
  <si>
    <t>Vzduchotechnika</t>
  </si>
  <si>
    <t>83</t>
  </si>
  <si>
    <t>751111012</t>
  </si>
  <si>
    <t>Mtž vent ax ntl nástěnného základního D do 200 mm</t>
  </si>
  <si>
    <t>1901622905</t>
  </si>
  <si>
    <t>Montáž ventilátoru axiálního nízkotlakého nástěnného základního, průměru přes 100 do 200 mm</t>
  </si>
  <si>
    <t>"Z45 - ventilátor ve stěně"       1,0</t>
  </si>
  <si>
    <t>42914149R</t>
  </si>
  <si>
    <t>ventilátor axiální stěnový skříň z ocelového plechu IP44 35W</t>
  </si>
  <si>
    <t>1710902338</t>
  </si>
  <si>
    <t>ventilátor axiální stěnový s EC motorem IP 44, skříň z ocelového galvanizovaného plechu - specifikace dle PD</t>
  </si>
  <si>
    <t>85</t>
  </si>
  <si>
    <t>751398041</t>
  </si>
  <si>
    <t>Mtž protidešťové žaluzie potrubí D do 300 mm</t>
  </si>
  <si>
    <t>1285601646</t>
  </si>
  <si>
    <t>Montáž ostatních zařízení protidešťové žaluzie nebo žaluziové klapky na kruhové potrubí, průměru do 300 mm</t>
  </si>
  <si>
    <t>"vnější krytí ventilátoru"    1</t>
  </si>
  <si>
    <t>42972964R</t>
  </si>
  <si>
    <t>žaluzie protidešťové Pz plech 1000x1000mm</t>
  </si>
  <si>
    <t>-984517725</t>
  </si>
  <si>
    <t>žaluzie protidešťová pevná, plastová vněj. rozměr 210 x 240 mm - specifikace dle PD</t>
  </si>
  <si>
    <t>87</t>
  </si>
  <si>
    <t>998751101</t>
  </si>
  <si>
    <t>Přesun hmot tonážní pro vzduchotechniku v objektech v do 12 m</t>
  </si>
  <si>
    <t>-2134176882</t>
  </si>
  <si>
    <t>Přesun hmot pro vzduchotechniku stanovený z hmotnosti přesunovaného materiálu vodorovná dopravní vzdálenost do 100 m v objektech výšky do 12 m</t>
  </si>
  <si>
    <t>764</t>
  </si>
  <si>
    <t>Konstrukce klempířské</t>
  </si>
  <si>
    <t>764011612</t>
  </si>
  <si>
    <t>Podkladní plech z Pz upraveným povrchem rš 200 mm</t>
  </si>
  <si>
    <t>1597355314</t>
  </si>
  <si>
    <t>Podkladní plech z pozinkovaného plechu s povrchovou úpravou rš 200 mm</t>
  </si>
  <si>
    <t xml:space="preserve">Poznámka k souboru cen:
1. Rozvinutá šířka podkladního plechu se určuje z rš střešního prvku.
</t>
  </si>
  <si>
    <t>"hrany stropu strojovny"       3,1*2+(1,25+4,2+1,35)*2</t>
  </si>
  <si>
    <t>89</t>
  </si>
  <si>
    <t>998764101</t>
  </si>
  <si>
    <t>Přesun hmot tonážní pro konstrukce klempířské v objektech v do 6 m</t>
  </si>
  <si>
    <t>-154742270</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</si>
  <si>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</si>
  <si>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</si>
  <si>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767210151</t>
  </si>
  <si>
    <t>Montáž schodišťových stupňů ocelových rovných nebo vřetenových šroubováním</t>
  </si>
  <si>
    <t>961143785</t>
  </si>
  <si>
    <t>Montáž schodišťových stupňů z oceli rovných nebo vřetenových šroubováním</t>
  </si>
  <si>
    <t>"ocelové schodiště s podestou"     4,0</t>
  </si>
  <si>
    <t>91</t>
  </si>
  <si>
    <t>55347140R</t>
  </si>
  <si>
    <t>stupeň schodišťový svařovaný rošt, žárově zinkovaný velikost ok 33,3/33,3 mm, nosný prut 30/2 mm, protisklz. úprava, vel.  600x270mm</t>
  </si>
  <si>
    <t>1896036936</t>
  </si>
  <si>
    <t>767250111</t>
  </si>
  <si>
    <t>Montáž ocelových podest šroubováním</t>
  </si>
  <si>
    <t>1561066329</t>
  </si>
  <si>
    <t>Montáž podest z oceli šroubováním</t>
  </si>
  <si>
    <t xml:space="preserve">Poznámka k souboru cen:
1. V cenách nejsou započteny náklady na:
a) vyřezání a úpravu otvoru; tyto práce se oceňují cenou 767 51-0191 Příplatek za vyřezání a úpravu otvoru,
b) montáž zábradlí; tyto práce se oceňují cenami souboru cen 767 16- Montáž zábradlí rovného.
</t>
  </si>
  <si>
    <t>"ocelové schodiště s podestou"     2,4*1,0</t>
  </si>
  <si>
    <t>93</t>
  </si>
  <si>
    <t>55347141R</t>
  </si>
  <si>
    <t>podestový svařovaný rošt, žárově zinkovaný velikost ok 33,3/33,3 mm, nosný prut 30/2 mm, protisklz. úprava, vel.  1000x600 mm</t>
  </si>
  <si>
    <t>1771637231</t>
  </si>
  <si>
    <t>767640111</t>
  </si>
  <si>
    <t>Montáž dveří ocelových vchodových jednokřídlových bez nadsvětlíku</t>
  </si>
  <si>
    <t>1764965848</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</si>
  <si>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</si>
  <si>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</si>
  <si>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"vchodové dveře"      1,0</t>
  </si>
  <si>
    <t>95</t>
  </si>
  <si>
    <t>553413231R</t>
  </si>
  <si>
    <t xml:space="preserve">dveře vstupní jednokřídlé ocelové plné 900x1970mm, vč. protideš. žaluzie vel. 210 x 240 mm, zárubeň z ocel. uzav. profilu, zinkování + RAL - specifikace PD </t>
  </si>
  <si>
    <t>-755493817</t>
  </si>
  <si>
    <t xml:space="preserve">dveře vstupní jednokřídlé ocelové plné 900x1970mm, vč. protideš. žaluzie vel. 210 x 240 mm, zárubeň z ocel. uzav. profilu, zinkování + RAL - specifikace PD  </t>
  </si>
  <si>
    <t>767640311</t>
  </si>
  <si>
    <t>Montáž dveří ocelových vnitřních jednokřídlových</t>
  </si>
  <si>
    <t>-696750523</t>
  </si>
  <si>
    <t>"vnitřní zateplené dveře"    1,0</t>
  </si>
  <si>
    <t>97</t>
  </si>
  <si>
    <t>553413232R</t>
  </si>
  <si>
    <t>dveře vnitřní jednokřídlé ocelové plné zateplené vel.  900x1970mm, zárubeň ocel. z uzav. profilu, zinkování + RAL - specifikace PD</t>
  </si>
  <si>
    <t>791051206</t>
  </si>
  <si>
    <t>767995113</t>
  </si>
  <si>
    <t>Montáž atypických zámečnických konstrukcí hmotnosti do 20 kg</t>
  </si>
  <si>
    <t>-1779617698</t>
  </si>
  <si>
    <t>Montáž ostatních atypických zámečnických konstrukcí hmotnosti přes 10 do 20 kg</t>
  </si>
  <si>
    <t>"ocelové schodiště s podestou - výroba a montáž"      241,096</t>
  </si>
  <si>
    <t>99</t>
  </si>
  <si>
    <t>13010822</t>
  </si>
  <si>
    <t>ocel profilová UPN 160 jakost 11 375</t>
  </si>
  <si>
    <t>1754748031</t>
  </si>
  <si>
    <t xml:space="preserve">"nosníky plošiny - sloupek - dl. 2390"        18,9*2,39/1000*2*1,05      </t>
  </si>
  <si>
    <t xml:space="preserve">"nosníky plošiny - schodnice - dl. 850"     18,9*0,85/1000*1*1,05      </t>
  </si>
  <si>
    <t>13611228</t>
  </si>
  <si>
    <t>plech ocelový hladký jakost S235JR tl 10mm tabule</t>
  </si>
  <si>
    <t>1900195715</t>
  </si>
  <si>
    <t>"schodnice - P 10x220-1750"                    17,3*1,75/1000*1,05</t>
  </si>
  <si>
    <t>"schodnice - P 10x220-1550"                    17,3*1,55/1000*1,05</t>
  </si>
  <si>
    <t>"styč.plech nosníku - P 10x70-100"        5,495*0,1*4/1000*1,05</t>
  </si>
  <si>
    <t>"styč.plech schodnice - P 10x50-110"   3,93*0,11*1/1000*1,05</t>
  </si>
  <si>
    <t>"kotevní plech zábradlí P10x100-90"     7,85*0,09*8/1000*1,05</t>
  </si>
  <si>
    <t>101</t>
  </si>
  <si>
    <t>13611238</t>
  </si>
  <si>
    <t>plech ocelový hladký jakost S235JR tl 15mm tabule</t>
  </si>
  <si>
    <t>-2039497443</t>
  </si>
  <si>
    <t>"patní deska sloupu - P 15x110-200"           12,96*0,2*1/1000*1,05</t>
  </si>
  <si>
    <t>"patní deska schodnice - P 15x110-250"    12,96*0,25*2/1000*1,05</t>
  </si>
  <si>
    <t>"kotevní deska nosníku - P 15x130-150"   15,31*0,15*3/1000*1,05</t>
  </si>
  <si>
    <t>140110181R</t>
  </si>
  <si>
    <t>trubka ocelová bezešvá hladká jakost 11 353 42x2,6 mm</t>
  </si>
  <si>
    <t>1858365479</t>
  </si>
  <si>
    <t>"zábradlí - dílec 1 - sloupky a madla"       (1,4*1+1,05*2+1,12*2)*1,05</t>
  </si>
  <si>
    <t>"zábradlí - dílec 2 - sloupky a madla"       (1,62*1+1,36*2+1,03*2)*1,05</t>
  </si>
  <si>
    <t>103</t>
  </si>
  <si>
    <t>140110161R</t>
  </si>
  <si>
    <t>trubka ocelová bezešvá hladká jakost 11 353 34x2,6 mm</t>
  </si>
  <si>
    <t>1388822208</t>
  </si>
  <si>
    <t>"patní trn zábradlí"     0,06*4*1,05</t>
  </si>
  <si>
    <t>-2117834265</t>
  </si>
  <si>
    <t>771</t>
  </si>
  <si>
    <t>Podlahy z dlaždic</t>
  </si>
  <si>
    <t>105</t>
  </si>
  <si>
    <t>771121015</t>
  </si>
  <si>
    <t>Nátěr kontaktní pro nesavé podklady na podlahu</t>
  </si>
  <si>
    <t>-1908435251</t>
  </si>
  <si>
    <t>Příprava podkladu před provedením dlažby nátěr kontaktní pro nesavé podklady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</si>
  <si>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</si>
  <si>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771474112</t>
  </si>
  <si>
    <t>Montáž soklů z dlaždic keramických rovných flexibilní lepidlo v do 90 mm</t>
  </si>
  <si>
    <t>-871047418</t>
  </si>
  <si>
    <t>Montáž soklů z dlaždic keramických lepených flexibilním lepidlem rovných, výšky přes 65 do 90 mm</t>
  </si>
  <si>
    <t>"podlaha"     3,25*2+4,0*2</t>
  </si>
  <si>
    <t>107</t>
  </si>
  <si>
    <t>59761280</t>
  </si>
  <si>
    <t>sokl s položlábkem-dlažba keramická slinutá hladká do interiéru i exteriéru 300x85mm</t>
  </si>
  <si>
    <t>-1132152697</t>
  </si>
  <si>
    <t>14,5/0,3</t>
  </si>
  <si>
    <t>48,333*1,1 'Přepočtené koeficientem množství</t>
  </si>
  <si>
    <t>771574112</t>
  </si>
  <si>
    <t>Montáž podlah keramických hladkých lepených flexibilním lepidlem do 12 ks/ m2</t>
  </si>
  <si>
    <t>816314862</t>
  </si>
  <si>
    <t>Montáž podlah z dlaždic keramických lepených flexibilním lepidlem maloformátových hladkých přes 9 do 12 ks/m2</t>
  </si>
  <si>
    <t xml:space="preserve">Poznámka k souboru cen:
1. Položky jsou učeny pro všechy druhy povrchových úprav.
</t>
  </si>
  <si>
    <t>"podlaha"       3,25*4,0-0,125*3,6</t>
  </si>
  <si>
    <t>109</t>
  </si>
  <si>
    <t>59761409</t>
  </si>
  <si>
    <t>dlažba keramická slinutá protiskluzná do interiéru i exteriéru pro vysoké mechanické namáhání přes 9 do 12ks/m2</t>
  </si>
  <si>
    <t>1527873072</t>
  </si>
  <si>
    <t>12,55*1,1 'Přepočtené koeficientem množství</t>
  </si>
  <si>
    <t>998771101</t>
  </si>
  <si>
    <t>Přesun hmot tonážní pro podlahy z dlaždic v objektech v do 6 m</t>
  </si>
  <si>
    <t>-1944181848</t>
  </si>
  <si>
    <t>Přesun hmot pro podlahy z dlaždic stanovený z hmotnosti přesunovaného materiálu vodorovná dopravní vzdálenost do 50 m v objektech výšky do 6 m</t>
  </si>
  <si>
    <t>111</t>
  </si>
  <si>
    <t>1056486069</t>
  </si>
  <si>
    <t>"ocelové schodiště s podestou - výroba a montáž"      6,922</t>
  </si>
  <si>
    <t>2014534700</t>
  </si>
  <si>
    <t>"výstražné tabulky"                       2</t>
  </si>
  <si>
    <t>113</t>
  </si>
  <si>
    <t>73534510</t>
  </si>
  <si>
    <t>tabulka bezpečnostní s tiskem 2 barvy A4 210x297mm</t>
  </si>
  <si>
    <t>-1748154939</t>
  </si>
  <si>
    <t>D.4.1.2 - Strojovna II</t>
  </si>
  <si>
    <t>-1722155815</t>
  </si>
  <si>
    <t>"výkop pro objekt strojovny"      (1,2+3,75+0,75)*(0,75+4,5+0,75)*2,1</t>
  </si>
  <si>
    <t xml:space="preserve">                                                                 (0,9*1,75+1,2*1,1/2)*6,0</t>
  </si>
  <si>
    <t>-1594564753</t>
  </si>
  <si>
    <t>"z meziskládky na zásyp strojovny"         58,185</t>
  </si>
  <si>
    <t>"na meziskládku - zásyp strojovny"         58,185</t>
  </si>
  <si>
    <t>-16579785</t>
  </si>
  <si>
    <t>"odvoz výkopu na meziskládku - terénní úpravy"         85,230-58,185</t>
  </si>
  <si>
    <t>" dovoz zeminy na terénní úpravy"                                     27,045</t>
  </si>
  <si>
    <t>-1401011718</t>
  </si>
  <si>
    <t>"z meziskládky na obsyp"                 58,185</t>
  </si>
  <si>
    <t xml:space="preserve">"z meziskládky na ter. úpravy"        27,045 </t>
  </si>
  <si>
    <t>1338039879</t>
  </si>
  <si>
    <t>"meziskládka"        85,230</t>
  </si>
  <si>
    <t>-1101652504</t>
  </si>
  <si>
    <t>"zásyp strojovny"         1,2*2,05*6,0</t>
  </si>
  <si>
    <t xml:space="preserve">                                            0,7*2,5*3,75*2 </t>
  </si>
  <si>
    <t xml:space="preserve">                                            (0,7*2,95+0,9*1,75+1,2*1,1/2)*6,0</t>
  </si>
  <si>
    <t xml:space="preserve">                                            3,75*6,0*0,4/2</t>
  </si>
  <si>
    <t>-1797586221</t>
  </si>
  <si>
    <t>"obvodová drenáž"      0,6*0,15*14,5</t>
  </si>
  <si>
    <t>-1873618884</t>
  </si>
  <si>
    <t>"obvodová drenáž"      4,7*2+5,1</t>
  </si>
  <si>
    <t>-867719599</t>
  </si>
  <si>
    <t>"podkladní betonová deska"      4,05*4,8*0,1</t>
  </si>
  <si>
    <t>430750467</t>
  </si>
  <si>
    <t>"základová deska"      3,75*4,5*0,2</t>
  </si>
  <si>
    <t>-1745679225</t>
  </si>
  <si>
    <t>"základová deska"      3,375*250,0/1000*1,05</t>
  </si>
  <si>
    <t>1353088772</t>
  </si>
  <si>
    <t>"stěny strojovny - W01, W02"      0,25*2,1*4,5*2</t>
  </si>
  <si>
    <t>"stěny strojovny - W03 W04"       0,25*2,1*3,25*2</t>
  </si>
  <si>
    <t>1210314971</t>
  </si>
  <si>
    <t>"deska, stěny , strop - vnější"        (0,2+2,1+0,2)*(3,75*2+4,5*2)</t>
  </si>
  <si>
    <t>"stěny - vnitřní"                                   2,1*(3,25*2+4,0*2)</t>
  </si>
  <si>
    <t>-682846515</t>
  </si>
  <si>
    <t>-550719678</t>
  </si>
  <si>
    <t>"stěny strojovny"      8,138*150,0/1000*1,05</t>
  </si>
  <si>
    <t>1047998309</t>
  </si>
  <si>
    <t>"prostupy - pažnice - DN 150"          0,25*(2+1+4)</t>
  </si>
  <si>
    <t>-319411955</t>
  </si>
  <si>
    <t>15920322R</t>
  </si>
  <si>
    <t>pažnice HRD 100 FUF/250 (průměr pažnice 100 mm, d. 250 mm),  k betonáži do stěny opatřena vnější hydroizolací, nerezová ocel AISI 316</t>
  </si>
  <si>
    <t>-868592535</t>
  </si>
  <si>
    <t>"kabely, chráničky"    1</t>
  </si>
  <si>
    <t>1007457215</t>
  </si>
  <si>
    <t>"bazénové potrubí"    4</t>
  </si>
  <si>
    <t>-1478267188</t>
  </si>
  <si>
    <t>"prostupy - pažnice - DN 200"          0,25*5</t>
  </si>
  <si>
    <t>830541118</t>
  </si>
  <si>
    <t>"bazénové potrubí"    5</t>
  </si>
  <si>
    <t>-1357375071</t>
  </si>
  <si>
    <t>"strop strojovny"       (0,2+0,23)/2*3,75*4,5-0,8*0,8*0,23</t>
  </si>
  <si>
    <t xml:space="preserve">                                          0,25*0,09*(1,3*2+0,8*2)+0,15*0,08*(1,3*2+1,0*2)</t>
  </si>
  <si>
    <t>-36255234</t>
  </si>
  <si>
    <t>"stropní deska - spodní"     3,25*4,0-0,8*0,8</t>
  </si>
  <si>
    <t>"vstupní šachta"                    0,32*0,8*4+0,08*1,0*4+0,17*1,3*2</t>
  </si>
  <si>
    <t>-573336626</t>
  </si>
  <si>
    <t>265845088</t>
  </si>
  <si>
    <t>3,25*4,0</t>
  </si>
  <si>
    <t>710142832</t>
  </si>
  <si>
    <t>672336543</t>
  </si>
  <si>
    <t>"strop strojovny"       3,631*235,0/1000*1,05</t>
  </si>
  <si>
    <t>-1060188502</t>
  </si>
  <si>
    <t>"ochranná vrstva hydroizolace podkladní desky"       3,75*4,5*0,05</t>
  </si>
  <si>
    <t>-1134785563</t>
  </si>
  <si>
    <t>"podlaha"      3,25*4,0*0,065</t>
  </si>
  <si>
    <t>1227403008</t>
  </si>
  <si>
    <t>-1692260911</t>
  </si>
  <si>
    <t>"ochranná vrstva hydroizolace podkladní desky"       (3,75*2+4,5*2)*0,05</t>
  </si>
  <si>
    <t>1914869561</t>
  </si>
  <si>
    <t>-644222094</t>
  </si>
  <si>
    <t>"výztuž ochranné mazaniny - R4/100/100"      1,98*(3,75*4,5)/1000*1,05</t>
  </si>
  <si>
    <t>-1908998831</t>
  </si>
  <si>
    <t>"izolace podkladní desky - ochrana geotextilie"         19,440</t>
  </si>
  <si>
    <t>-1795131673</t>
  </si>
  <si>
    <t>"odvodňovací podlahový žlab - nerez"      3,6</t>
  </si>
  <si>
    <t>562000001R</t>
  </si>
  <si>
    <t>žlab odtokový nerez 155x3600, H=55/37, rošt mřížkový protiskluzný A15, odtok s pach. uzávěrem</t>
  </si>
  <si>
    <t>129035392</t>
  </si>
  <si>
    <t>953941210</t>
  </si>
  <si>
    <t>Osazování kovových poklopů s rámy pl do 1 m2</t>
  </si>
  <si>
    <t>-1779992395</t>
  </si>
  <si>
    <t>Osazení drobných kovových výrobků bez jejich dodání s vysekáním kapes pro upevňovací prvky se zazděním, zabetonováním nebo zalitím kovových poklopů s rámy, plochy do 1 m2</t>
  </si>
  <si>
    <t xml:space="preserve">Poznámka k souboru cen:
1. V cenách nejsou započteny náklady na dodání poklopů, rohoží, ventilací a drobných kovových výrobků, tyto se oceňují ve specifikaci.
</t>
  </si>
  <si>
    <t>"vstupní poklop"      1</t>
  </si>
  <si>
    <t>592246610R</t>
  </si>
  <si>
    <t>Z43 - samootevíratelný vodotěsný poklop s odvětráním, světlost průlezu 800x800 mm, zinkovaný, uzamykatelný, min. nosnost 200 kg</t>
  </si>
  <si>
    <t>906225715</t>
  </si>
  <si>
    <t>poklop šachtový betonová výplň+litina 785(610)x160mm, s odvětráním</t>
  </si>
  <si>
    <t>1571067355</t>
  </si>
  <si>
    <t>370291609</t>
  </si>
  <si>
    <t>1814239868</t>
  </si>
  <si>
    <t>-1695413198</t>
  </si>
  <si>
    <t>"na podkladní bet. desku"       4,05*4,8</t>
  </si>
  <si>
    <t>"na strop"                                        3,75*4,5-0,8*0,8+0,17*1,3*4</t>
  </si>
  <si>
    <t>-490276334</t>
  </si>
  <si>
    <t>"vodorovná izolace"                   36,559</t>
  </si>
  <si>
    <t>36,559*0,3 'Přepočtené koeficientem množství</t>
  </si>
  <si>
    <t>1417612466</t>
  </si>
  <si>
    <t>"stěny strojovny - vnější"      (0,15+0,2+2,1+0,2)*(3,75*2+4,5*2)</t>
  </si>
  <si>
    <t>-806350407</t>
  </si>
  <si>
    <t>"svislá"            43,725</t>
  </si>
  <si>
    <t>43,725*0,3 'Přepočtené koeficientem množství</t>
  </si>
  <si>
    <t>1894815267</t>
  </si>
  <si>
    <t>"na podkladní bet. desku - 2 vrstvy"       (4,05*4,8)*2</t>
  </si>
  <si>
    <t>"na strop - 2 vrstvy"                                      (3,75*4,5-0,8*0,8+0,17*1,3*4)*2</t>
  </si>
  <si>
    <t>315933770</t>
  </si>
  <si>
    <t>"vodorovná izolace podkladní desky - 1.vrstva"      19,44+17,119</t>
  </si>
  <si>
    <t>36,559*1,15 'Přepočtené koeficientem množství</t>
  </si>
  <si>
    <t>-487287957</t>
  </si>
  <si>
    <t>"vodorovná izolace podkladní desky - 2.vrstva"      19,44+17,119</t>
  </si>
  <si>
    <t>1577955362</t>
  </si>
  <si>
    <t>"stěny strojovny - vnější - 2 vrstvy"      ((0,15+0,2+2,1+0,2)*(3,75*2+4,5*2))*2</t>
  </si>
  <si>
    <t>-511190631</t>
  </si>
  <si>
    <t>"stěny strojovny - vnější - 1.vrstva"        43,725</t>
  </si>
  <si>
    <t>43,725*1,2 'Přepočtené koeficientem množství</t>
  </si>
  <si>
    <t>256721942</t>
  </si>
  <si>
    <t>"stěny strojovny - vnější - 2.vrstva"        43,725</t>
  </si>
  <si>
    <t>501456772</t>
  </si>
  <si>
    <t>"podlaha - šedá"          3,25*4,0</t>
  </si>
  <si>
    <t xml:space="preserve">"podhled - bílá"            3,25*4,0-0,8*0,8+0,4*0,8*4 </t>
  </si>
  <si>
    <t>24551050</t>
  </si>
  <si>
    <t>stěrka hydroizolační cementová kapilárně aktivní s dodatečnou krystalizací do spodní stavby</t>
  </si>
  <si>
    <t>1604185385</t>
  </si>
  <si>
    <t>"podlaha - šedá"          13,0*1,5</t>
  </si>
  <si>
    <t xml:space="preserve">"podhled - bílá"           13,64*1,5 </t>
  </si>
  <si>
    <t>478113126</t>
  </si>
  <si>
    <t>"stěny strojovny - vnitřní - bílá"     2,0*(3,75*2+4,5*2)</t>
  </si>
  <si>
    <t>-1171288223</t>
  </si>
  <si>
    <t>"stěny strojovny - vnitřní - bílá"     33,0*1,5</t>
  </si>
  <si>
    <t>-796552364</t>
  </si>
  <si>
    <t>"izolace na podklad. desce"       4,05*4,8</t>
  </si>
  <si>
    <t xml:space="preserve">"na strop"                                          3,75*4,5-0,8*0,8+0,17*1,3*4 </t>
  </si>
  <si>
    <t>-376519604</t>
  </si>
  <si>
    <t>36,559</t>
  </si>
  <si>
    <t>36,559*1,05 'Přepočtené koeficientem množství</t>
  </si>
  <si>
    <t>711491272</t>
  </si>
  <si>
    <t>Provedení doplňků izolace proti vodě na ploše svislé z textilií vrstva ochranná</t>
  </si>
  <si>
    <t>325806736</t>
  </si>
  <si>
    <t>Provedení doplňků izolace proti vodě textilií na ploše svislé S vrstva ochranná</t>
  </si>
  <si>
    <t>-934784230</t>
  </si>
  <si>
    <t>43,725*1,05 'Přepočtené koeficientem množství</t>
  </si>
  <si>
    <t>-1164674048</t>
  </si>
  <si>
    <t>"těsnění - kabely, chráničky, potrubí - nerezové pažnice"     1+2+4+2+4+5</t>
  </si>
  <si>
    <t>980251916</t>
  </si>
  <si>
    <t>"kabely CYKY-J 20 mm"       1,0</t>
  </si>
  <si>
    <t>1175671610</t>
  </si>
  <si>
    <t>"datový kabel - dotěsnění"     2</t>
  </si>
  <si>
    <t>836983488</t>
  </si>
  <si>
    <t>"kopoflex 40"           2</t>
  </si>
  <si>
    <t>"uzavření pažnice s chráničkou 63 mm"      2</t>
  </si>
  <si>
    <t>-1124945674</t>
  </si>
  <si>
    <t>-2060142623</t>
  </si>
  <si>
    <t>"bazénové potrubí d90, d110 - prostupy P1, P4, P8, P9"      4</t>
  </si>
  <si>
    <t>-263741098</t>
  </si>
  <si>
    <t>"bazénové potrubí d125, d160 - prostupy P2, P3, P5, P6, P7"      5</t>
  </si>
  <si>
    <t>-1635070724</t>
  </si>
  <si>
    <t>582662593</t>
  </si>
  <si>
    <t>"ochrana svislé hydroizolace"      2,5*(3,85*2+4,6*2)</t>
  </si>
  <si>
    <t>2017347090</t>
  </si>
  <si>
    <t>"ochrana svislé hydroizolace"      42,25</t>
  </si>
  <si>
    <t>42,25*1,05 'Přepočtené koeficientem množství</t>
  </si>
  <si>
    <t>-589581403</t>
  </si>
  <si>
    <t>-216895034</t>
  </si>
  <si>
    <t>-2115867680</t>
  </si>
  <si>
    <t>721263102</t>
  </si>
  <si>
    <t>Klapka zpětná polypropylen PP s automatickým uzávěrem DN 125</t>
  </si>
  <si>
    <t>1368632666</t>
  </si>
  <si>
    <t>Zpětné klapky z polypropylenu (PP) s automatickým uzávěrem DN 125</t>
  </si>
  <si>
    <t>2006097176</t>
  </si>
  <si>
    <t>767861011</t>
  </si>
  <si>
    <t>Montáž vnitřních kovových žebříků přímých délky do 5 m kotvených do betonu</t>
  </si>
  <si>
    <t>-800245316</t>
  </si>
  <si>
    <t>Montáž vnitřních kovových žebříků přímých délky přes 2 do 5 m, ukotvených do betonu</t>
  </si>
  <si>
    <t>"Z44"       1</t>
  </si>
  <si>
    <t>449830001R</t>
  </si>
  <si>
    <t>Z44 - žebřík vnitřní v provedení žárový Zn, šířka 600 mm, dl. 2100 mm</t>
  </si>
  <si>
    <t>1338749110</t>
  </si>
  <si>
    <t>-1363512644</t>
  </si>
  <si>
    <t>-453289450</t>
  </si>
  <si>
    <t>-1137180318</t>
  </si>
  <si>
    <t>1978747803</t>
  </si>
  <si>
    <t>183440502</t>
  </si>
  <si>
    <t>1701992775</t>
  </si>
  <si>
    <t>-1149872573</t>
  </si>
  <si>
    <t>1804896624</t>
  </si>
  <si>
    <t>-1767049041</t>
  </si>
  <si>
    <t>D.4.4.3.1 - RB3</t>
  </si>
  <si>
    <t>IN802009--</t>
  </si>
  <si>
    <t>Přepínač 3pólový NOT-AUS, 80 A, 30 kW</t>
  </si>
  <si>
    <t>BC008103--</t>
  </si>
  <si>
    <t>Proudový chránič 10kA, 80A, 4-pólový, 30mA, Typ AC</t>
  </si>
  <si>
    <t>Jistič AMPARO 6kA, B 13A, 1pólový</t>
  </si>
  <si>
    <t>10.074.891</t>
  </si>
  <si>
    <t>Motorový spínač s ochranou 4,0-6,3A 3P</t>
  </si>
  <si>
    <t>Motorový spínač s ochranou 6,3-10A 3P</t>
  </si>
  <si>
    <t>napájecí zdroj 230VAC/12VDC, 5A</t>
  </si>
  <si>
    <t>LTD00915--</t>
  </si>
  <si>
    <t>Stykač 9A,4kW/400V, 1 Z, cívka 24VDC</t>
  </si>
  <si>
    <t>10.074.726</t>
  </si>
  <si>
    <t>10.074.730</t>
  </si>
  <si>
    <t>10.074.727</t>
  </si>
  <si>
    <t>10.074.728</t>
  </si>
  <si>
    <t>10.058.124</t>
  </si>
  <si>
    <t>Vývodka OBO Pg36 V-TEC MS kov</t>
  </si>
  <si>
    <t>CR100032</t>
  </si>
  <si>
    <t>CR100064</t>
  </si>
  <si>
    <t>CR100108</t>
  </si>
  <si>
    <t>CR100166</t>
  </si>
  <si>
    <t>10.075.149</t>
  </si>
  <si>
    <t>10.040.344</t>
  </si>
  <si>
    <t>10.067.197</t>
  </si>
  <si>
    <t>10.039.064</t>
  </si>
  <si>
    <t>10.735.705</t>
  </si>
  <si>
    <t>10.735.706</t>
  </si>
  <si>
    <t>10.735.707</t>
  </si>
  <si>
    <t>10.068.495</t>
  </si>
  <si>
    <t>10.075.138</t>
  </si>
  <si>
    <t>10.075.079</t>
  </si>
  <si>
    <t>10.075.074</t>
  </si>
  <si>
    <t>-1425320383</t>
  </si>
  <si>
    <t>D.4.4.3.2 - RB4</t>
  </si>
  <si>
    <t>KT166040---</t>
  </si>
  <si>
    <t>Skříňový rozvaděč KT IP65, 1křídlé dveře, 1600 x 600 x 400mm</t>
  </si>
  <si>
    <t>ATSOB061--</t>
  </si>
  <si>
    <t>Podstavec - prední/zadní díl, 600 x 100 mm, 2ks</t>
  </si>
  <si>
    <t>IN802007--</t>
  </si>
  <si>
    <t>Vypínač 3pólový NOT-AUS, 63 A, 22 kW</t>
  </si>
  <si>
    <t>Proudový chránič 10kA, 40A, 4-pólový, 30mA, Typ A</t>
  </si>
  <si>
    <t>Poznámka k položce:
pro Chránič, Jistič, MP (BE4)</t>
  </si>
  <si>
    <t>10.074.737</t>
  </si>
  <si>
    <t>Vývodka OBO V-TEC 29   IP68</t>
  </si>
  <si>
    <t>CR100116</t>
  </si>
  <si>
    <t>DO 8 points, Source, 24VDC/ 0.5A</t>
  </si>
  <si>
    <t>10.040.345</t>
  </si>
  <si>
    <t>Svorka WIELAND WKN 16/U řadová šedá</t>
  </si>
  <si>
    <t>10.039.072</t>
  </si>
  <si>
    <t>Svorka WIELAND WKN 16/U řadová modrá</t>
  </si>
  <si>
    <t>10.040.347</t>
  </si>
  <si>
    <t>Svorka WIELAND WKN 16 SL/U zemnící</t>
  </si>
  <si>
    <t>514282539</t>
  </si>
  <si>
    <t>D.4.4.3.3 - Montáž - RB3, RB4</t>
  </si>
  <si>
    <t>1356281965</t>
  </si>
  <si>
    <t>D.5 - Zpevněné plochy a drobná architektura (SO 05)</t>
  </si>
  <si>
    <t xml:space="preserve">    5 - Komunikace pozemní</t>
  </si>
  <si>
    <t>-1703716873</t>
  </si>
  <si>
    <t>"pro základ odpadkového koše"     0,55*0,35*0,5*(5+5)</t>
  </si>
  <si>
    <t>162251101</t>
  </si>
  <si>
    <t>Vodorovné přemístění do 20 m výkopku/sypaniny z horniny třídy těžitelnosti I, skupiny 1 až 3</t>
  </si>
  <si>
    <t>-766345644</t>
  </si>
  <si>
    <t>Vodorovné přemístění výkopku nebo sypaniny po suchu na obvyklém dopravním prostředku, bez naložení výkopku, avšak se složením bez rozhrnutí z horniny třídy těžitelnosti I skupiny 1 až 3 na vzdálenost do 20 m</t>
  </si>
  <si>
    <t>1678886559</t>
  </si>
  <si>
    <t>181951112</t>
  </si>
  <si>
    <t>Úprava pláně v hornině třídy těžitelnosti I, skupiny 1 až 3 se zhutněním strojně</t>
  </si>
  <si>
    <t>-315771801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</si>
  <si>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</si>
  <si>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</si>
  <si>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"pod nové zpevněné plochy"</t>
  </si>
  <si>
    <t>"dlažba"       (844,0+57,0)*1,05</t>
  </si>
  <si>
    <t>"kačírek"      (70,0+22,0)</t>
  </si>
  <si>
    <t>-1936693170</t>
  </si>
  <si>
    <t>69311170</t>
  </si>
  <si>
    <t>geotextilie PP s ÚV stabilizací 250g/m2</t>
  </si>
  <si>
    <t>-212847193</t>
  </si>
  <si>
    <t>1038,05</t>
  </si>
  <si>
    <t>1038,05*1,15 'Přepočtené koeficientem množství</t>
  </si>
  <si>
    <t>275313611</t>
  </si>
  <si>
    <t>Základové patky z betonu tř. C 16/20</t>
  </si>
  <si>
    <t>-1279619415</t>
  </si>
  <si>
    <t>Základy z betonu prostého patky a bloky z betonu kamenem neprokládaného tř. C 16/20</t>
  </si>
  <si>
    <t>"základ odpadkového koše"     0,55*0,35*0,4*(5+5)</t>
  </si>
  <si>
    <t>Komunikace pozemní</t>
  </si>
  <si>
    <t>564841111</t>
  </si>
  <si>
    <t>Podklad ze štěrkodrtě ŠD tl 120 mm</t>
  </si>
  <si>
    <t>-1521237022</t>
  </si>
  <si>
    <t>Podklad ze štěrkodrti ŠD s rozprostřením a zhutněním, po zhutnění tl. 120 mm</t>
  </si>
  <si>
    <t>"vnitřní čistá zóna"                        844,0</t>
  </si>
  <si>
    <t>"vnější nástup k brodítkům"        57,0</t>
  </si>
  <si>
    <t>564952111</t>
  </si>
  <si>
    <t>Podklad z mechanicky zpevněného kameniva MZK tl 150 mm</t>
  </si>
  <si>
    <t>-1084645824</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</si>
  <si>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</si>
  <si>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</si>
  <si>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571908111</t>
  </si>
  <si>
    <t>Kryt vymývaným dekoračním kamenivem (kačírkem) tl 200 mm</t>
  </si>
  <si>
    <t>154191663</t>
  </si>
  <si>
    <t>Kryt vymývaným dekoračním kamenivem (kačírkem) tl. 200 mm</t>
  </si>
  <si>
    <t>"plocha pod tobogánem"                         70,0</t>
  </si>
  <si>
    <t>"plocha okolo strojovny čerpadel I"     22,0</t>
  </si>
  <si>
    <t>596811312</t>
  </si>
  <si>
    <t>Kladení velkoformátové betonové dlažby tl do 100 mm velikosti do 0,5 m2 pl přes 300 m2</t>
  </si>
  <si>
    <t>1818798731</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</si>
  <si>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</si>
  <si>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 xml:space="preserve">Poznámka k souboru cen:
1. V cenách jsou započteny i náklady na dodání hmot pro lože a pro výplň spár.
2. V cenách nejsou započteny náklady na:
a) podkladní vrstvu z mechanicky zpevněného kameniva, která se oceňuje cenami souboru cen 564 9.-21.. Podklad z mechanicky zpevněného kameniva,
b) ochrannou vrstvu ze štěrkodrti, která se oceňuje cenami souboru cen 564 8.-11 .. Podklad ze štěrkodrti,
c) dodání dlažby, která se oceňuje ve specifikaci; ztratné lze dohodnout ve výši 3 %.
</t>
  </si>
  <si>
    <t>592460181R</t>
  </si>
  <si>
    <t>dlažba velkoformátová betonová  tl 80mm, protiskluzná úprava R13, přírodní s jemně tryskaným povrchem - podrobná specifikace dle PD</t>
  </si>
  <si>
    <t>2121733388</t>
  </si>
  <si>
    <t>901*1,1 'Přepočtené koeficientem množství</t>
  </si>
  <si>
    <t>916231213</t>
  </si>
  <si>
    <t>Osazení chodníkového obrubníku betonového stojatého s boční opěrou do lože z betonu prostého</t>
  </si>
  <si>
    <t>735040878</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</si>
  <si>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</si>
  <si>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</si>
  <si>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"lemování dlažby"      1,2+1,5+0,63+5,5+1,34</t>
  </si>
  <si>
    <t xml:space="preserve">                                           3,19+7,4+1,0+4,2+6,8  </t>
  </si>
  <si>
    <t xml:space="preserve">                                           1,76*2+3,72+0,8*2</t>
  </si>
  <si>
    <t xml:space="preserve">                                           1,95*2</t>
  </si>
  <si>
    <t xml:space="preserve">                                           1,68+20,62+0,9+33,34+0,8+2,0+20,1+1,85+0,8</t>
  </si>
  <si>
    <t xml:space="preserve">                                           1,92+29,2+3,0+2,5+16,1</t>
  </si>
  <si>
    <t xml:space="preserve">                                           0,8+11,4+13,8+3,9+1,1+3,5+1,6+1,6+4,4+1,5+4,8</t>
  </si>
  <si>
    <t>59217006R</t>
  </si>
  <si>
    <t>obrubník betonový parkový 250x80x250mm</t>
  </si>
  <si>
    <t>-1527423786</t>
  </si>
  <si>
    <t>"lemování oblouku pod skluzavkou"     13,8*4*1,02</t>
  </si>
  <si>
    <t>59217007R</t>
  </si>
  <si>
    <t>obrubník betonový parkový 500x80x250mm</t>
  </si>
  <si>
    <t>1527411927</t>
  </si>
  <si>
    <t>"lemování betonové dlažby - 10%"     (228,71-13,8)*0,1*2*1,02</t>
  </si>
  <si>
    <t>59217008R</t>
  </si>
  <si>
    <t>obrubník betonový parkový 1000x80x250mm</t>
  </si>
  <si>
    <t>157989579</t>
  </si>
  <si>
    <t>"lemování betonové dlažby - 90%"     (228,71-13,8)*0,9*1,02</t>
  </si>
  <si>
    <t>935113111</t>
  </si>
  <si>
    <t>Osazení odvodňovacího polymerbetonového žlabu s krycím roštem šířky do 200 mm</t>
  </si>
  <si>
    <t>1338233760</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</si>
  <si>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</si>
  <si>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</si>
  <si>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"odvodňovací žlaby Ž1 - Ž7"     28,5+3,5+3,85+1,0+1,0+1,5+2,5</t>
  </si>
  <si>
    <t>592270001R</t>
  </si>
  <si>
    <t>Ž1 - žlab odvodňovací z kompozitního PP odolného vůči mrazu vč. vpusti s pachovým uzávěrem , třída zatížení C250, š. 100/138 mm, štěrbinový nástavec z nerezové oceli výšky 105 mm, celková dl. žlabu 28,50 m</t>
  </si>
  <si>
    <t>-915658492</t>
  </si>
  <si>
    <t>592270002R</t>
  </si>
  <si>
    <t>Ž2 - žlab odvodňovací z kompozitního PP odolného vůči mrazu vč. vpusti s pachovým uzávěrem , třída zatížení C250, š. 100/138 mm, štěrbinový nástavec z nerezové oceli výšky 105 mm, celková dl. žlabu 3,5 m</t>
  </si>
  <si>
    <t>-94670703</t>
  </si>
  <si>
    <t>592270003R</t>
  </si>
  <si>
    <t>Ž3 - žlab odvodňovací z kompozitního PP odolného vůči mrazu vč. vpusti s pachovým uzávěrem , třída zatížení C250, š. 100/138 mm, štěrbinový nástavec z nerezové oceli výšky 105 mm, celková dl. žlabu 3,85 m</t>
  </si>
  <si>
    <t>-240612305</t>
  </si>
  <si>
    <t>592270004R</t>
  </si>
  <si>
    <t>Ž4 - žlab odvodňovací z kompozitního PP odolného vůči mrazu plochý s odvodněním výšky 80 mm, krycí rošt nerezový mřížkový, celková dl. žlabu 1,00 m</t>
  </si>
  <si>
    <t>487777706</t>
  </si>
  <si>
    <t>592270005R</t>
  </si>
  <si>
    <t>Ž5 - žlab odvodňovací z kompozitního PP odolného vůči mrazu plochý s odvodněním výšky 80 mm, krycí rošt nerezový mřížkový, celková dl. žlabu 1,00 m</t>
  </si>
  <si>
    <t>-2044170878</t>
  </si>
  <si>
    <t>592270006R</t>
  </si>
  <si>
    <t>Ž6 - žlab odvodňovací z kompozitního PP odolného vůči mrazu vč. vpusti s pachovým uzávěrem , třída zatížení C250, š. 100/138 mm, štěrbinový nástavec z nerezové oceli výšky 105 mm, celková dl. žlabu 1,50 m</t>
  </si>
  <si>
    <t>1801233132</t>
  </si>
  <si>
    <t>592270007R</t>
  </si>
  <si>
    <t>Ž7 - žlab odvodňovací z kompozitního PP odolného vůči mrazu vč. vpusti s pachovým uzávěrem , třída zatížení C250, š. 100/138 mm, štěrbinový nástavec z nerezové oceli výšky 105 mm, celková dl. žlabu 2,50 m</t>
  </si>
  <si>
    <t>-290365073</t>
  </si>
  <si>
    <t>936104213</t>
  </si>
  <si>
    <t>Montáž odpadkového koše kotevními šrouby na pevný podklad</t>
  </si>
  <si>
    <t>-131784374</t>
  </si>
  <si>
    <t>Montáž odpadkového koše přichycením kotevními šrouby</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</si>
  <si>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</si>
  <si>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"koš na komunální odpad"      5</t>
  </si>
  <si>
    <t>"koš na plasty"                             5</t>
  </si>
  <si>
    <t>749101331R</t>
  </si>
  <si>
    <t>OK - odpadkový koš na komunální odpad, ocel. kce znkovaná s práškovým vypalovacím lakem RAL 9007 s dřevěným lamelami z tropického dřeva (akát) připevněné nerez šrouby, přední uzamykatelná dvířka, objem 120 l</t>
  </si>
  <si>
    <t>463333179</t>
  </si>
  <si>
    <t>749101332R</t>
  </si>
  <si>
    <t>OKp - odpadkový koš na plastový odpad, ocel. kce znkovaná s práškovým vypalovacím lakem RAL 9007 s dřevěným lamelami z tropického dřeva (akát) připevněné nerez šrouby, přední uzamykatelná dvířka, objem 120 l</t>
  </si>
  <si>
    <t>847967721</t>
  </si>
  <si>
    <t>749101333R</t>
  </si>
  <si>
    <t>lehátko mobilní štosovací, hliníkový rám polyesterovou práškovou barvou, dřevěná výplň z tropického dřeva (jatoba)</t>
  </si>
  <si>
    <t>-126115740</t>
  </si>
  <si>
    <t>998223011</t>
  </si>
  <si>
    <t>Přesun hmot pro pozemní komunikace s krytem dlážděným</t>
  </si>
  <si>
    <t>8645654</t>
  </si>
  <si>
    <t>Přesun hmot pro pozemní komunikace s krytem dlážděným dopravní vzdálenost do 200 m jakékoliv délky objektu</t>
  </si>
  <si>
    <t>HZS1412</t>
  </si>
  <si>
    <t>Hodinová zúčtovací sazba dlaždič odborný</t>
  </si>
  <si>
    <t>1881279548</t>
  </si>
  <si>
    <t>Hodinové zúčtovací sazby profesí HSV provádění konstrukcí inženýrských a dopravních staveb dlaždič odborný</t>
  </si>
  <si>
    <t>"demontáž a zpětná montáž stávající dlažby a schodů v místě trubních rozvodů - 18,7 m2"        3*21</t>
  </si>
  <si>
    <t>D.6 - Vegetační úpravy (SO 06)</t>
  </si>
  <si>
    <t>-234807975</t>
  </si>
  <si>
    <t>"přesun ornice"       125,5</t>
  </si>
  <si>
    <t>181351113</t>
  </si>
  <si>
    <t>Rozprostření ornice tl vrstvy do 200 mm pl přes 500 m2 v rovině nebo ve svahu do 1:5 strojně</t>
  </si>
  <si>
    <t>2071205604</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</si>
  <si>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</si>
  <si>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</si>
  <si>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10364101R</t>
  </si>
  <si>
    <t>zemina pro terénní úpravy -  ornice</t>
  </si>
  <si>
    <t>-91693424</t>
  </si>
  <si>
    <t>125,5*1,03 'Přepočtené koeficientem množství</t>
  </si>
  <si>
    <t>R</t>
  </si>
  <si>
    <t>Vytýčení výsadeb před jejich založením</t>
  </si>
  <si>
    <t>183403114</t>
  </si>
  <si>
    <t>Obdělání půdy kultivátorováním v rovině a svahu do 1:5</t>
  </si>
  <si>
    <t>Obdělání půdy kultivátorováním v rovině nebo na svahu do 1:5</t>
  </si>
  <si>
    <t xml:space="preserve">Poznámka k souboru cen:
1. Každé opakované obdělání půdy se oceňuje samostatně.
2. Ceny -3114 a -3115 lze použít i pro obdělání půdy aktivními branami.
</t>
  </si>
  <si>
    <t>181151311</t>
  </si>
  <si>
    <t>Plošná úprava terénu přes 500 m2 zemina tř 1 až 4 nerovnosti do 100 mm v rovinně a svahu do 1:5</t>
  </si>
  <si>
    <t>Plošná úprava terénu v zemině tř. 1 až 4 s urovnáním povrchu bez doplnění ornice souvislé plochy přes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</si>
  <si>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</si>
  <si>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"k položce 2 - 2x"       1255,0*2</t>
  </si>
  <si>
    <t>181114711</t>
  </si>
  <si>
    <t>Odstranění kamene sebráním a naložením na dopravní prostředek hmotnosti jednotlivě do 15 kg</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</si>
  <si>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</si>
  <si>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</si>
  <si>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"k položce 5- určeno odborným odhadem"      1270*0,05</t>
  </si>
  <si>
    <t>184802111</t>
  </si>
  <si>
    <t>Chemické odplevelení před založením kultury nad 20 m2 postřikem na široko v rovině a svahu do 1:5</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</si>
  <si>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</si>
  <si>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</si>
  <si>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"k položce 5 - 2x opakování"     1270*2</t>
  </si>
  <si>
    <t>252340011R</t>
  </si>
  <si>
    <t>Neselektivní listový herbicid se systematickým účinkem ve formě koncentrátu pro ředění vodou k hubení vytrvalých a jednoletých plevelů v okrasných kulturách přijímaný zelenými částmi rostlin bez obsahu glyfosátu</t>
  </si>
  <si>
    <t>l</t>
  </si>
  <si>
    <t>"k položce 8"       (2540)/30*0,5*1,03</t>
  </si>
  <si>
    <t>183101221</t>
  </si>
  <si>
    <t>Jamky pro výsadbu s výměnou 50 % půdy zeminy tř 1 až 4 objem do 1 m3 v rovině a svahu do 1:5</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</si>
  <si>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</si>
  <si>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</si>
  <si>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10321101R</t>
  </si>
  <si>
    <t>Substrát zahradnický (k výsadbě dřevin - výměna půdy 50%)</t>
  </si>
  <si>
    <t>-1648168659</t>
  </si>
  <si>
    <t>(1*1*0,7/2)*4*1,03</t>
  </si>
  <si>
    <t>184102114</t>
  </si>
  <si>
    <t>Výsadba dřeviny s balem D do 0,5 m do jamky se zalitím v rovině a svahu do 1:5</t>
  </si>
  <si>
    <t>Výsadba dřeviny s balem do předem vyhloubené jamky se zalitím v rovině nebo na svahu do 1:5, při průměru balu přes 400 do 500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</si>
  <si>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</si>
  <si>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Pol4</t>
  </si>
  <si>
    <t>Carpinus betulus  -  zemní bal, ok 12 - 14cm</t>
  </si>
  <si>
    <t>Pol5</t>
  </si>
  <si>
    <t>Carpinus betulus ´Quercifolia´  -  zemní bal, ok 12 - 14cm</t>
  </si>
  <si>
    <t>Pol6</t>
  </si>
  <si>
    <t>Quercus robur ´Concordia´ -  zemní bal, ok 10 - 12cm</t>
  </si>
  <si>
    <t>184215133</t>
  </si>
  <si>
    <t>Ukotvení kmene dřevin třemi kůly D do 0,1 m délky do 3 m</t>
  </si>
  <si>
    <t>Ukotvení dřeviny kůly třemi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</si>
  <si>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</si>
  <si>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60591255</t>
  </si>
  <si>
    <t>kůl vyvazovací dřevěný impregnovaný D 8cm dl 2,5m</t>
  </si>
  <si>
    <t>4*3*1,01</t>
  </si>
  <si>
    <t>605912551R</t>
  </si>
  <si>
    <t>Příčka z půlené, frézované kulatiny, délka 50cm, průměr půl kůlu 6cm</t>
  </si>
  <si>
    <t>(4*3*3)*1,01</t>
  </si>
  <si>
    <t>605912552R</t>
  </si>
  <si>
    <t>Úvazek bavlněný - šíře 3cm (popř. jutový)</t>
  </si>
  <si>
    <t>bm</t>
  </si>
  <si>
    <t>4*1,5 *1,01</t>
  </si>
  <si>
    <t>184813134</t>
  </si>
  <si>
    <t>Ochrana listnatých dřevin přes 70 cm před okusem chemickým nátěrem v rovině a svahu do 1:5</t>
  </si>
  <si>
    <t>100 kus</t>
  </si>
  <si>
    <t>Ochrana dřevin před okusem zvěří chemicky nátěrem, v rovině nebo ve svahu do 1:5 listnatých, výšky přes 70 cm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</si>
  <si>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</si>
  <si>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"nabílení kmenů"       4/100</t>
  </si>
  <si>
    <t>000462R</t>
  </si>
  <si>
    <t>Speciální bílý, biologicky odbouratelný nátěr na kmeny určený k ochraně před škodami způsobenými teplotními vlivy (účinnost jednoho nátěru po dobu 5 let) jako např. Arbo-flex</t>
  </si>
  <si>
    <t>4*0,3*1,03</t>
  </si>
  <si>
    <t>184813135R</t>
  </si>
  <si>
    <t>Ochrana dřevin před okusem zvěří mechanicky, Instalace PE chráničky na bázi kmene, v rovině nebo na svahu do 1:5  včetně nákladů na spojení konců drátů po celé výšce pletiva (ochrana báze kmene před poškozením při sečení)</t>
  </si>
  <si>
    <t>Ochrana dřevin před okusem zvěří mechanicky, Instalace PE chráničky na bázi kmene, v rovině nebo na svahu do 1:5 včetně nákladů na spojení konců drátů po celé výšce pletiva (ochrana báze kmene před poškozením při sečení)</t>
  </si>
  <si>
    <t>6750001R</t>
  </si>
  <si>
    <t>Perforovaná PE chránička báze kmen proti poškození kmene stromu při sečení  (výška min 20cm)</t>
  </si>
  <si>
    <t>4*1,04</t>
  </si>
  <si>
    <t>184215412</t>
  </si>
  <si>
    <t>Zhotovení závlahové mísy dřevin D do 1,0 m v rovině nebo na svahu do 1:5</t>
  </si>
  <si>
    <t>Zhotovení závlahové mísy u solitérních dřevin v rovině nebo na svahu do 1:5, o průměru mísy přes 0,5 do 1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</si>
  <si>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</si>
  <si>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184801121</t>
  </si>
  <si>
    <t>Ošetřování vysazených dřevin soliterních v rovině a svahu do 1:5</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</si>
  <si>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</si>
  <si>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</si>
  <si>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183104231</t>
  </si>
  <si>
    <t>Rýhy pro výsadbu s výměnou 50 % půdy zeminy tř 1-4 hl do 0,5 m š do 0,6 m v rovině a svahu do 1:5</t>
  </si>
  <si>
    <t>Hloubení rýh pro vysazování rostlin v zemině tř.1 až 4 s výměnou půdy z 50% v rovině nebo na svahu do 1:5, šířky přes 400 do 600 mm, hl. do 500 mm</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</si>
  <si>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odpadu na skládku.
</t>
  </si>
  <si>
    <t>"hloubení rýhy pro výsadbu dvouřadého živého plotu"     197</t>
  </si>
  <si>
    <t>183101213</t>
  </si>
  <si>
    <t>Jamky pro výsadbu s výměnou 50 % půdy zeminy tř 1 až 4 objem do 0,05 m3 v rovině a svahu do 1:5</t>
  </si>
  <si>
    <t>Hloubení jamek pro vysazování rostlin v zemině tř.1 až 4 s výměnou půdy z 50% v rovině nebo na svahu do 1:5, objemu přes 0,02 do 0,05 m3</t>
  </si>
  <si>
    <t>Pol13</t>
  </si>
  <si>
    <t>Substrát organicko-minerální (k výsadbě habru - složení: kvalitní ornice 60%, písek 20%, kompost 20%).</t>
  </si>
  <si>
    <t>((0,6*0,3*197)/2+16*(0,3*0,3*0,3)/2)*1,03</t>
  </si>
  <si>
    <t>184102112</t>
  </si>
  <si>
    <t>Výsadba dřeviny s balem D do 0,3 m do jamky se zalitím v rovině a svahu do 1:5</t>
  </si>
  <si>
    <t>Výsadba dřeviny s balem do předem vyhloubené jamky se zalitím v rovině nebo na svahu do 1:5, při průměru balu přes 200 do 300 mm</t>
  </si>
  <si>
    <t>Pol12</t>
  </si>
  <si>
    <t>Carpinus betulus - kontejner 2,5l, výška 60-80</t>
  </si>
  <si>
    <t>"k položce 28"        810*1,03</t>
  </si>
  <si>
    <t>184801131</t>
  </si>
  <si>
    <t>Ošetřování vysazených dřevin ve skupinách v rovině a svahu do 1:5</t>
  </si>
  <si>
    <t>Ošetření vysazených dřevin ve skupinách v rovině nebo na svahu do 1:5</t>
  </si>
  <si>
    <t>"k položce 28 - 2x opakování"      160*2</t>
  </si>
  <si>
    <t>185802114</t>
  </si>
  <si>
    <t>Hnojení půdy umělým hnojivem k jednotlivým rostlinám v rovině a svahu do 1:5</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</si>
  <si>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</si>
  <si>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</si>
  <si>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"k položce 12, 28"        (5*4+2*810)*0,00001</t>
  </si>
  <si>
    <t>Pol14</t>
  </si>
  <si>
    <t>Plné tabletované hnojivo s postupným uvolňováním živin</t>
  </si>
  <si>
    <t>"k položce 28"       1640*1,03</t>
  </si>
  <si>
    <t>184911421</t>
  </si>
  <si>
    <t>Mulčování rostlin kůrou tl. do 0,1 m v rovině a svahu do 1:5</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</si>
  <si>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</si>
  <si>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</si>
  <si>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"k položce 12, 28"       4+160</t>
  </si>
  <si>
    <t>Pol15</t>
  </si>
  <si>
    <t>Kůra mulčovací</t>
  </si>
  <si>
    <t>164*0,1*1,03</t>
  </si>
  <si>
    <t>181451131</t>
  </si>
  <si>
    <t>Založení parkového trávníku výsevem plochy přes 1000 m2 v rovině a ve svahu do 1:5</t>
  </si>
  <si>
    <t>Založení trávníku na půdě předem připravené plochy přes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</si>
  <si>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</si>
  <si>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Pol16</t>
  </si>
  <si>
    <t>Travní osivo</t>
  </si>
  <si>
    <t>1110*0,025*1,03</t>
  </si>
  <si>
    <t>185803111</t>
  </si>
  <si>
    <t>Ošetření trávníku shrabáním v rovině a svahu do 1:5</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</si>
  <si>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</si>
  <si>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</si>
  <si>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"3x opakování"      (1110)*3</t>
  </si>
  <si>
    <t>185804311</t>
  </si>
  <si>
    <t>Zalití rostlin vodou plocha do 20 m2</t>
  </si>
  <si>
    <t>Zalití rostlin vodou plochy záhonů jednotlivě do 20 m2</t>
  </si>
  <si>
    <t>"dřeviny - 10x opakování"        10*0,06*4+10*0,005*810</t>
  </si>
  <si>
    <t>185804312</t>
  </si>
  <si>
    <t>Zalití rostlin vodou plocha přes 20 m2</t>
  </si>
  <si>
    <t>Zalití rostlin vodou plochy záhonů jednotlivě přes 20 m2</t>
  </si>
  <si>
    <t>"trávník - 3x opakování"       3*0,005*1110</t>
  </si>
  <si>
    <t>Pol17</t>
  </si>
  <si>
    <t>voda pitná pro ostatní odběratele</t>
  </si>
  <si>
    <t>(42,9+16,65)*1,01</t>
  </si>
  <si>
    <t>998231311</t>
  </si>
  <si>
    <t>Přesun hmot pro sadovnické a krajinářské úpravy vodorovně do 5000 m</t>
  </si>
  <si>
    <t>Přesun hmot pro sadovnické a krajinářské úpravy - strojně dopravní vzdálenost do 5000 m</t>
  </si>
  <si>
    <t>D.7 - Kanalizace a vodovod v areálu (SO 07)</t>
  </si>
  <si>
    <t>D.7.1 - Vodovod - větev V1, větev V2</t>
  </si>
  <si>
    <t>EGYPROJEKT s.r.o. Ing. J. Egermaier</t>
  </si>
  <si>
    <t>115101201</t>
  </si>
  <si>
    <t>Čerpání vody na dopravní výšku do 10 m průměrný přítok do 500 l/min</t>
  </si>
  <si>
    <t>CS ÚRS 2020 01</t>
  </si>
  <si>
    <t>-774914342</t>
  </si>
  <si>
    <t>30*2,0</t>
  </si>
  <si>
    <t>115101301</t>
  </si>
  <si>
    <t>Pohotovost čerpací soupravy pro dopravní výšku do 10 m přítok do 500 l/min</t>
  </si>
  <si>
    <t>den</t>
  </si>
  <si>
    <t>-1545937775</t>
  </si>
  <si>
    <t>30,0</t>
  </si>
  <si>
    <t>123252105</t>
  </si>
  <si>
    <t>Vykopávky zářezů na suchu v hornině třídy těžitelnosti I, skupiny 3 objem do1000 m3 strojně vč. naložení na dopravní prostředek</t>
  </si>
  <si>
    <t>-529394412</t>
  </si>
  <si>
    <t>-356520623</t>
  </si>
  <si>
    <t>"mezideponie a zpět na zásyp  -  přebytečný materiál ponechán k dalšímu využití"</t>
  </si>
  <si>
    <t>215,3+154,6</t>
  </si>
  <si>
    <t>-814484228</t>
  </si>
  <si>
    <t>"nakládání výkopku na mezideponii k zásypu"</t>
  </si>
  <si>
    <t>"výpočet v pol. 174151103"</t>
  </si>
  <si>
    <t>154,6</t>
  </si>
  <si>
    <t>174151103</t>
  </si>
  <si>
    <t>Zásyp zářezů pro podzemní vedení sypaninou se zhutněním</t>
  </si>
  <si>
    <t>-91353819</t>
  </si>
  <si>
    <t>175151101</t>
  </si>
  <si>
    <t>Obsypání potrubí strojně sypaninou bez prohození, uloženou do 3 m</t>
  </si>
  <si>
    <t>-548337405</t>
  </si>
  <si>
    <t>58331200</t>
  </si>
  <si>
    <t>štěrkopísek netříděný zásypový</t>
  </si>
  <si>
    <t>1370514697</t>
  </si>
  <si>
    <t>50,0*1,9</t>
  </si>
  <si>
    <t>100000001R</t>
  </si>
  <si>
    <t>Hutnící zkoušky</t>
  </si>
  <si>
    <t>-1096757353</t>
  </si>
  <si>
    <t>2,0</t>
  </si>
  <si>
    <t>100000002R</t>
  </si>
  <si>
    <t>Vyjmutí stávajícího potrubí</t>
  </si>
  <si>
    <t>-1211982125</t>
  </si>
  <si>
    <t>"příloha D.7.1  str.4 - současně při provádění výkopu bude vyjmuto stávající potrubí, naloženo a odvezeno na skládku"</t>
  </si>
  <si>
    <t>1,0</t>
  </si>
  <si>
    <t>451573111</t>
  </si>
  <si>
    <t>Lože pod potrubí otevřený výkop ze štěrkopísku</t>
  </si>
  <si>
    <t>119217355</t>
  </si>
  <si>
    <t>871161141</t>
  </si>
  <si>
    <t>Montáž potrubí z PE100 SDR 11 otevřený výkop svařovaných na tupo D 25mm, D 32mm</t>
  </si>
  <si>
    <t>-698855566</t>
  </si>
  <si>
    <t>"příloha D.7.5 - specifikace materiálu"</t>
  </si>
  <si>
    <t>10,0+13,0</t>
  </si>
  <si>
    <t>28613109</t>
  </si>
  <si>
    <t>potrubí vodovodní PE100 PN 16 SDR11 6m 100m 25x2,3mm</t>
  </si>
  <si>
    <t>-792438905</t>
  </si>
  <si>
    <t>10,0</t>
  </si>
  <si>
    <t>28613110</t>
  </si>
  <si>
    <t>potrubí vodovodní PE100 PN 16 SDR11 6m 100m 32x3,0mm</t>
  </si>
  <si>
    <t>1224635827</t>
  </si>
  <si>
    <t>13,0</t>
  </si>
  <si>
    <t>871211141</t>
  </si>
  <si>
    <t>Montáž potrubí z PE100 SDR 11 otevřený výkop svařovaných na tupo D 63 x 5,8 mm</t>
  </si>
  <si>
    <t>-461429928</t>
  </si>
  <si>
    <t>164,5</t>
  </si>
  <si>
    <t>28613173</t>
  </si>
  <si>
    <t>potrubí vodovodní PE100 RC  SDR11 se signalizační vrstvou 100m 63x5,8mm</t>
  </si>
  <si>
    <t>-1624850733</t>
  </si>
  <si>
    <t>877161101</t>
  </si>
  <si>
    <t>Montáž elektrospojek, oblouků a redukcí na vodovodním potrubí z PE trub d 32</t>
  </si>
  <si>
    <t>98998633</t>
  </si>
  <si>
    <t>10,0+5,0</t>
  </si>
  <si>
    <t>28615969</t>
  </si>
  <si>
    <t>elektrospojka SDR11 PE 100 PN16 D 32mm</t>
  </si>
  <si>
    <t>-83001825</t>
  </si>
  <si>
    <t>28614971</t>
  </si>
  <si>
    <t>elektroredukce PE 100 PN16 D32/25 mm</t>
  </si>
  <si>
    <t>144750301</t>
  </si>
  <si>
    <t>5,0</t>
  </si>
  <si>
    <t>877181101</t>
  </si>
  <si>
    <t>Montáž elektrospojek,oblouků a redukcí  na vodovodním potrubí z PE trub d 50</t>
  </si>
  <si>
    <t>1036036365</t>
  </si>
  <si>
    <t>Montáž elektrospojek,oblouků a redukcí na vodovodním potrubí z PE trub d 50</t>
  </si>
  <si>
    <t>24,0+2,0+2,0</t>
  </si>
  <si>
    <t>28615971</t>
  </si>
  <si>
    <t>elektrospojka SDR11 PE 100 PN16 D 50mm</t>
  </si>
  <si>
    <t>-1356113571</t>
  </si>
  <si>
    <t>24,0</t>
  </si>
  <si>
    <t>28614972</t>
  </si>
  <si>
    <t>elektroredukce PE 100 PN16 D 50-32mm</t>
  </si>
  <si>
    <t>-111886491</t>
  </si>
  <si>
    <t>286000000R</t>
  </si>
  <si>
    <t>elektrotvarovka PE 100 oblouk 11° dn 50</t>
  </si>
  <si>
    <t>1044130569</t>
  </si>
  <si>
    <t>"dlouhé provedení"</t>
  </si>
  <si>
    <t>877181110</t>
  </si>
  <si>
    <t>Montáž elektrokolen 45° na vodovodním potrubí z PE trub d 50</t>
  </si>
  <si>
    <t>156950453</t>
  </si>
  <si>
    <t>28614945</t>
  </si>
  <si>
    <t>elektrokoleno 45° PE 100 PN16 D 50mm</t>
  </si>
  <si>
    <t>-873533949</t>
  </si>
  <si>
    <t>877181112</t>
  </si>
  <si>
    <t>Montáž elektrokolen 90° na vodovodním potrubí z PE trub d 50</t>
  </si>
  <si>
    <t>-1490707176</t>
  </si>
  <si>
    <t>28653054</t>
  </si>
  <si>
    <t xml:space="preserve">elektrokoleno 90° PE 100 D 50mm </t>
  </si>
  <si>
    <t>963657709</t>
  </si>
  <si>
    <t>877161113</t>
  </si>
  <si>
    <t>Montáž elektro T-kusů na vodovodním potrubí z PE trub d 32</t>
  </si>
  <si>
    <t>1823596713</t>
  </si>
  <si>
    <t>28615011</t>
  </si>
  <si>
    <t>elektrotvarovka T-kus rovnoramenný PE 100 PN16 D 32mm</t>
  </si>
  <si>
    <t>-642274863</t>
  </si>
  <si>
    <t>877211113</t>
  </si>
  <si>
    <t>Montáž elektro T-kusů na vodovodním potrubí z PE trub d 63</t>
  </si>
  <si>
    <t>2009896771</t>
  </si>
  <si>
    <t>1,0+2,0</t>
  </si>
  <si>
    <t>28614958</t>
  </si>
  <si>
    <t>elektrotvarovka T-kus rovnoramenný PE 100 PN16 D 63mm</t>
  </si>
  <si>
    <t>1544161601</t>
  </si>
  <si>
    <t>286149000R</t>
  </si>
  <si>
    <t>elektrotvarovka T-kus redukovaný 63/32</t>
  </si>
  <si>
    <t>-794267838</t>
  </si>
  <si>
    <t>892241111</t>
  </si>
  <si>
    <t>Tlaková zkouška vodou potrubí do 80</t>
  </si>
  <si>
    <t>1037480064</t>
  </si>
  <si>
    <t>"příloha D.7.1 str.13"</t>
  </si>
  <si>
    <t>892233122</t>
  </si>
  <si>
    <t>Proplach a dezinfekce vodovodního potrubí DN od 40 do 70</t>
  </si>
  <si>
    <t>-844961087</t>
  </si>
  <si>
    <t>892372111</t>
  </si>
  <si>
    <t>Zabezpečení konců potrubí DN do 300 při tlakových zkouškách vodou</t>
  </si>
  <si>
    <t>-1763538167</t>
  </si>
  <si>
    <t>899712111</t>
  </si>
  <si>
    <t>Orientační tabulky na zdivu</t>
  </si>
  <si>
    <t>38781155</t>
  </si>
  <si>
    <t>4,0</t>
  </si>
  <si>
    <t>899721111</t>
  </si>
  <si>
    <t>Signalizační vodič DN do 150 mm na potrubí</t>
  </si>
  <si>
    <t>1406483775</t>
  </si>
  <si>
    <t>180,0</t>
  </si>
  <si>
    <t>899722113</t>
  </si>
  <si>
    <t>Krytí potrubí z plastů výstražnou fólií z PVC 34cm</t>
  </si>
  <si>
    <t>-170163862</t>
  </si>
  <si>
    <t>998276101</t>
  </si>
  <si>
    <t>Přesun hmot pro trubní vedení z trub z plastických hmot otevřený výkop</t>
  </si>
  <si>
    <t>1385135670</t>
  </si>
  <si>
    <t>D.7.2 - Kanalizační přípojky</t>
  </si>
  <si>
    <t>1669874991</t>
  </si>
  <si>
    <t>-1057511700</t>
  </si>
  <si>
    <t>132254205</t>
  </si>
  <si>
    <t>Hloubení zapažených rýh š do 2000 mm v hornině třídy těžitelnosti I, skupiny 3 objem do 1000 m3</t>
  </si>
  <si>
    <t>719557201</t>
  </si>
  <si>
    <t>151101102</t>
  </si>
  <si>
    <t>Zřízení příložného pažení a rozepření stěn rýh hl do 4 m</t>
  </si>
  <si>
    <t>-1774758544</t>
  </si>
  <si>
    <t>2*47,0*2,7</t>
  </si>
  <si>
    <t>151101112</t>
  </si>
  <si>
    <t>Odstranění příložného pažení a rozepření stěn rýh hl do 4 m</t>
  </si>
  <si>
    <t>1239845700</t>
  </si>
  <si>
    <t>253,8</t>
  </si>
  <si>
    <t>-431248599</t>
  </si>
  <si>
    <t>103249697</t>
  </si>
  <si>
    <t>161,7+134,2</t>
  </si>
  <si>
    <t>1334431084</t>
  </si>
  <si>
    <t>134,2</t>
  </si>
  <si>
    <t>8804934</t>
  </si>
  <si>
    <t>366727888</t>
  </si>
  <si>
    <t>-1802793060</t>
  </si>
  <si>
    <t>1758785455</t>
  </si>
  <si>
    <t>"příloha D.7.1  str.10 - současně při provádění výkopu bude vyjmuto stávající potrubí, naloženo a odvezeno na skládku"</t>
  </si>
  <si>
    <t>-1268212379</t>
  </si>
  <si>
    <t>877315000R</t>
  </si>
  <si>
    <t>Výřez na stávajícíím potrubí pro nově osazenou odbočku</t>
  </si>
  <si>
    <t>-1687417025</t>
  </si>
  <si>
    <t>"příloha D.7.6 - vzorové napojení brouzdaliště, odvodňovacích žlabů vnějších i vnitřních"</t>
  </si>
  <si>
    <t>11,0</t>
  </si>
  <si>
    <t>877315221</t>
  </si>
  <si>
    <t>Montáž tvarovek z tvrdého PVC-systém KG nebo z polypropylenu-systém KG 2000 dvouosé DN 160</t>
  </si>
  <si>
    <t>1738752168</t>
  </si>
  <si>
    <t>"příloha D.7.1 str. 9  - specifikace"</t>
  </si>
  <si>
    <t>28611912</t>
  </si>
  <si>
    <t>odbočka kanalizační plastová s hrdlem KG 160/110/45°</t>
  </si>
  <si>
    <t>1951840747</t>
  </si>
  <si>
    <t>871265231</t>
  </si>
  <si>
    <t>Kanalizační potrubí z tvrdého PVC jednovrstvé DN 110  D+M</t>
  </si>
  <si>
    <t>-1312594813</t>
  </si>
  <si>
    <t>Kanalizační potrubí z tvrdého PVC jednovrstvé DN 110 D+M</t>
  </si>
  <si>
    <t>3,0</t>
  </si>
  <si>
    <t>877265211</t>
  </si>
  <si>
    <t>Montáž tvarovek  jednoosých  DN 40- DN 100</t>
  </si>
  <si>
    <t>353050947</t>
  </si>
  <si>
    <t>Montáž tvarovek jednoosých DN 40- DN 100</t>
  </si>
  <si>
    <t>"příloha D.7.1 str. 9  - specifikace "</t>
  </si>
  <si>
    <t>11,0+22,0+11,0+11,0+5,0+36,0+9,0-60,0+25,0</t>
  </si>
  <si>
    <t>28600004R</t>
  </si>
  <si>
    <t>spojka dvouhrdlá DN 100</t>
  </si>
  <si>
    <t>-1465654635</t>
  </si>
  <si>
    <t>"napojení brouzdaliště, odvodňovacích žlabů vnějších i vnitřních"</t>
  </si>
  <si>
    <t>PPL.KGU100</t>
  </si>
  <si>
    <t>Přesuvka kanalizační Pipelife KG DN 100 PVC</t>
  </si>
  <si>
    <t>149368733</t>
  </si>
  <si>
    <t>22,0</t>
  </si>
  <si>
    <t>28611351</t>
  </si>
  <si>
    <t>koleno kanalizační PVC KG 110x45°</t>
  </si>
  <si>
    <t>-829840840</t>
  </si>
  <si>
    <t>28611350</t>
  </si>
  <si>
    <t>koleno kanalizace PVC KG 110x30°</t>
  </si>
  <si>
    <t>-90952824</t>
  </si>
  <si>
    <t>28600003R</t>
  </si>
  <si>
    <t>redukce exentrická HTR 100/50</t>
  </si>
  <si>
    <t>-588108277</t>
  </si>
  <si>
    <t>"napojení brouzdaliště KP-1, KP-2, KP-3, KP-4, KP-5 "</t>
  </si>
  <si>
    <t>1+1+1+1+1</t>
  </si>
  <si>
    <t>28600005R</t>
  </si>
  <si>
    <t>koleno HTB 100/45°</t>
  </si>
  <si>
    <t>-448558557</t>
  </si>
  <si>
    <t>"napojení brouzdaliště KP-1, KP-3, KP-4, KP-5 "</t>
  </si>
  <si>
    <t>2+2+1+3</t>
  </si>
  <si>
    <t xml:space="preserve">"venkovní odvodň žlaby KP-6 žlab 1, KP-7 žlab 2, KP-8 žlab 3, KP-9 žlab 3, KP-10 žlab 4"- </t>
  </si>
  <si>
    <t>4+4+4+4+4</t>
  </si>
  <si>
    <t>"vnitřní odvodň. žlaby  KP-11 žlab strojovny 1, KP-12 žlab srojovny 2 "</t>
  </si>
  <si>
    <t>4+4</t>
  </si>
  <si>
    <t>28600006R</t>
  </si>
  <si>
    <t>koleno HTB 100/15°</t>
  </si>
  <si>
    <t>1082983637</t>
  </si>
  <si>
    <t>1+4</t>
  </si>
  <si>
    <t>"venkovní odvodň. žlaby KP-6 žlab 1,  KP-8 žlab 3, KP-9 žlab 3, KP-10 žlab 4"</t>
  </si>
  <si>
    <t>1+1+1+1</t>
  </si>
  <si>
    <t>28600007R</t>
  </si>
  <si>
    <t>koleno HTB 50/45</t>
  </si>
  <si>
    <t>°kus</t>
  </si>
  <si>
    <t>339600474</t>
  </si>
  <si>
    <t>12+12+12+12+12</t>
  </si>
  <si>
    <t>28600008R</t>
  </si>
  <si>
    <t>koleno HTB 40/45</t>
  </si>
  <si>
    <t>-648390548</t>
  </si>
  <si>
    <t>5+5+5+5+5</t>
  </si>
  <si>
    <t>871260000R</t>
  </si>
  <si>
    <t>Montáž kanalizačního potrubí hladkého plnostěnného DN 40, DN 50, DN 100</t>
  </si>
  <si>
    <t>-976752503</t>
  </si>
  <si>
    <t>"příloha D.7.1 str. 9 "</t>
  </si>
  <si>
    <t>"napojení brouzdaliště KP-1, KP-2, KP-3, KP-4, KP-5  potrubí DN 100"</t>
  </si>
  <si>
    <t>7,0+10,0+6,0+5,0+8,0</t>
  </si>
  <si>
    <t>"venkovní odvodň žlaby KP-6 žlab 1, KP-7 žlab 2, KP-8 žlab 3, KP-9 žlab 3, KP-10 žlab 4 - potrubí DN 100"</t>
  </si>
  <si>
    <t>9,0+16,0+2,0+2,0+3,0</t>
  </si>
  <si>
    <t>"vnitřní odvodň. žlaby  KP-11 žlab strojovny 1, KP-12 žlab srojovny 2 - potrubí DN 100"</t>
  </si>
  <si>
    <t>3,0+4,0</t>
  </si>
  <si>
    <t>Mezisoučet potrubí DN 100</t>
  </si>
  <si>
    <t>"napojení brouzdaliště KP-1, KP-2, KP-3, KP-4, KP-5  potrubí DN 50"</t>
  </si>
  <si>
    <t>6,0+6,0+6,0+6,0+6,0</t>
  </si>
  <si>
    <t>Mezisoučet potrubí DN 50</t>
  </si>
  <si>
    <t>"napojení brouzdaliště KP-1, KP-2, KP-3, KP-4, KP-5  potrubí DN 40"</t>
  </si>
  <si>
    <t>2,0+2,0+2,0+2,0+2,0</t>
  </si>
  <si>
    <t>Mezisoučet potrubí DN 40</t>
  </si>
  <si>
    <t>28615063</t>
  </si>
  <si>
    <t>trubka kanalizační HTEM s hrdlem DN 110x1000mm</t>
  </si>
  <si>
    <t>-281448365</t>
  </si>
  <si>
    <t>75,0</t>
  </si>
  <si>
    <t>28615047</t>
  </si>
  <si>
    <t>trubka kanalizační HTEM s hrdlem DN 50x2000mm</t>
  </si>
  <si>
    <t>-404716569</t>
  </si>
  <si>
    <t>28615060</t>
  </si>
  <si>
    <t>trubka kanalizační HTEM s hrdlem DN 40x1000mm</t>
  </si>
  <si>
    <t>99367001</t>
  </si>
  <si>
    <t>892312121</t>
  </si>
  <si>
    <t>Tlaková zkouška vzduchem potrubí do DN 150 těsnícím vakem ucpávkovým</t>
  </si>
  <si>
    <t>úsek</t>
  </si>
  <si>
    <t>-532133116</t>
  </si>
  <si>
    <t>877265221</t>
  </si>
  <si>
    <t>Montáž tvarovek z tvrdého PVC-systém KG nebo z polypropylenu-systém KG 2000 dvouosé DN 110</t>
  </si>
  <si>
    <t>-871517480</t>
  </si>
  <si>
    <t>"příloha D.7.1 str. 9"</t>
  </si>
  <si>
    <t>"napojení brouzdaliště KP-1, KP-2, KP-3, KP-4, KP-5  "</t>
  </si>
  <si>
    <t>"100/50"</t>
  </si>
  <si>
    <t>"100/40"</t>
  </si>
  <si>
    <t>28600001R</t>
  </si>
  <si>
    <t>odbočka HTEA  DN 110/50</t>
  </si>
  <si>
    <t>1388712496</t>
  </si>
  <si>
    <t>28600002R</t>
  </si>
  <si>
    <t>odbočka HTEA  DN 110/40</t>
  </si>
  <si>
    <t>-1202797154</t>
  </si>
  <si>
    <t>-1636873340</t>
  </si>
  <si>
    <t>D.8 - Elektro rozvody v areálu (SO 08)</t>
  </si>
  <si>
    <t xml:space="preserve">    742 - Elektroinstalace - slaboproud</t>
  </si>
  <si>
    <t>741122134</t>
  </si>
  <si>
    <t>Montáž kabelů měděných bez ukončení uložených v trubkách zatažených plných kulatých nebo bezhalogenových (např. CYKY) počtu a průřezu žil 4x16 až 25 mm2</t>
  </si>
  <si>
    <t>725440326</t>
  </si>
  <si>
    <t>34111080</t>
  </si>
  <si>
    <t>kabel instalační jádro Cu plné izolace PVC plášť PVC 450/750V (CYKY) 4x16mm2</t>
  </si>
  <si>
    <t>858323807</t>
  </si>
  <si>
    <t>100*1,05     "Přepočtené koeficientem množství</t>
  </si>
  <si>
    <t>34111610</t>
  </si>
  <si>
    <t>kabel silový jádro Cu izolace PVC plášť PVC 0,6/1kV (1-CYKY) 4x25mm2</t>
  </si>
  <si>
    <t>103477113</t>
  </si>
  <si>
    <t>128*1,05      "Přepočtené koeficientem množství</t>
  </si>
  <si>
    <t>741122227</t>
  </si>
  <si>
    <t>Montáž kabelů měděných bez ukončení uložených volně nebo v liště plných kulatých (např. CYKY) počtu a průřezu žil 3x120+50 až 150+70 mm2</t>
  </si>
  <si>
    <t>-574937993</t>
  </si>
  <si>
    <t>34113128</t>
  </si>
  <si>
    <t>kabel silový jádro Cu izolace PVC plášť PVC 0,6/1kV (1-CYKY) 4x70mm2</t>
  </si>
  <si>
    <t>697277883</t>
  </si>
  <si>
    <t>10*1,15      "Přepočtené koeficientem množství</t>
  </si>
  <si>
    <t>741122821</t>
  </si>
  <si>
    <t>Demontáž kabelů měděných uložených v trubkách zatažených plných kulatých nebo bezhalogenových počtu a průřezu žil 2x1,5 až 6 mm2, 3x1,5 až 10 mm2, 4x1,5 až 10 mm2, 5x1,5 až 6 mm2, 7x1,5 až 4 mm2, 12x1,5 mm2</t>
  </si>
  <si>
    <t>-788309036</t>
  </si>
  <si>
    <t>741123233</t>
  </si>
  <si>
    <t>Montáž kabelů hliníkových bez ukončení uložených volně plných nebo laněných kulatých (např. AYKY) počtu a průřezu žil 3x150+70 až 240+120 mm2</t>
  </si>
  <si>
    <t>-90117616</t>
  </si>
  <si>
    <t>34113229</t>
  </si>
  <si>
    <t>kabel silový jádro Al izolace PVC plášť PVC 0,6/1kV (1-AYKY) 3x150+70mm2</t>
  </si>
  <si>
    <t>1122620866</t>
  </si>
  <si>
    <t>90*1,05      "Přepočtené koeficientem množství</t>
  </si>
  <si>
    <t>741130007</t>
  </si>
  <si>
    <t>Ukončení vodičů izolovaných s označením a zapojením v rozváděči nebo na přístroji, průřezu žíly do 25 mm2</t>
  </si>
  <si>
    <t>-1632168684</t>
  </si>
  <si>
    <t>741130012</t>
  </si>
  <si>
    <t>Ukončení vodičů izolovaných s označením a zapojením v rozváděči nebo na přístroji, průřezu žíly do 70 mm2</t>
  </si>
  <si>
    <t>-1339638940</t>
  </si>
  <si>
    <t>741130015</t>
  </si>
  <si>
    <t>Ukončení vodičů izolovaných s označením a zapojením v rozváděči nebo na přístroji, průřezu žíly do 150 mm2</t>
  </si>
  <si>
    <t>-1757999978</t>
  </si>
  <si>
    <t>741132125</t>
  </si>
  <si>
    <t>Ukončení kabelů smršťovací záklopkou nebo páskou se zapojením bez letování, počtu a průřezu žil 3x150+70 mm2</t>
  </si>
  <si>
    <t>499681854</t>
  </si>
  <si>
    <t>741132133</t>
  </si>
  <si>
    <t>Ukončení kabelů smršťovací záklopkou nebo páskou se zapojením bez letování, počtu a průřezu žil 4x16 mm2</t>
  </si>
  <si>
    <t>178713288</t>
  </si>
  <si>
    <t>741132134</t>
  </si>
  <si>
    <t>Ukončení kabelů smršťovací záklopkou nebo páskou se zapojením bez letování, počtu a průřezu žil 4x25 mm2</t>
  </si>
  <si>
    <t>-938867402</t>
  </si>
  <si>
    <t>741132137</t>
  </si>
  <si>
    <t>Ukončení kabelů smršťovací záklopkou nebo páskou se zapojením bez letování, počtu a průřezu žil 4x70 mm2</t>
  </si>
  <si>
    <t>-814664096</t>
  </si>
  <si>
    <t>741231004</t>
  </si>
  <si>
    <t>Montáž svorkovnic do rozváděčů s popisnými štítky se zapojením vodičů na jedné straně řadových, průřezové plochy vodičů do 16 mm2</t>
  </si>
  <si>
    <t>326137394</t>
  </si>
  <si>
    <t>10.075.164</t>
  </si>
  <si>
    <t>Svorka RSA 16A řadová hnědá</t>
  </si>
  <si>
    <t>898584075</t>
  </si>
  <si>
    <t>741231006</t>
  </si>
  <si>
    <t>Montáž svorkovnic do rozváděčů s popisnými štítky se zapojením vodičů na jedné straně řadových, průřezové plochy vodičů do 50 mm2</t>
  </si>
  <si>
    <t>-343029348</t>
  </si>
  <si>
    <t>1168065</t>
  </si>
  <si>
    <t>SVORKOVNICE RSA 35 A CERNA</t>
  </si>
  <si>
    <t>-1530079614</t>
  </si>
  <si>
    <t>741231007</t>
  </si>
  <si>
    <t>Montáž svorkovnic do rozváděčů s popisnými štítky se zapojením vodičů na jedné straně řadových, průřezové plochy vodičů do 95 mm2</t>
  </si>
  <si>
    <t>203451782</t>
  </si>
  <si>
    <t>1184211</t>
  </si>
  <si>
    <t>SVORKOVNICE RSA 70 CERNA /A18181/</t>
  </si>
  <si>
    <t>-2042134674</t>
  </si>
  <si>
    <t>741231008</t>
  </si>
  <si>
    <t>Montáž svorkovnic do rozváděčů s popisnými štítky se zapojením vodičů na jedné straně řadových, průřezové plochy vodičů do 150 mm2</t>
  </si>
  <si>
    <t>1802369749</t>
  </si>
  <si>
    <t>10.784.061</t>
  </si>
  <si>
    <t>Svorka BNP 150 silová plochý můstek šedá</t>
  </si>
  <si>
    <t>154930746</t>
  </si>
  <si>
    <t>10.578.878</t>
  </si>
  <si>
    <t>Bočnice pro BNP 120-150-240</t>
  </si>
  <si>
    <t>1093935748</t>
  </si>
  <si>
    <t>741320175</t>
  </si>
  <si>
    <t>Montáž jističů se zapojením vodičů třípólových nn do 63 A ve skříni</t>
  </si>
  <si>
    <t>185816428</t>
  </si>
  <si>
    <t>ABB.2CDS273001R0405</t>
  </si>
  <si>
    <t>S203M-B40</t>
  </si>
  <si>
    <t>833970324</t>
  </si>
  <si>
    <t>741320185</t>
  </si>
  <si>
    <t>Montáž jističů se zapojením vodičů třípólových nn do 125 A ve skříni</t>
  </si>
  <si>
    <t>280674578</t>
  </si>
  <si>
    <t>10.553.398</t>
  </si>
  <si>
    <t>Jistič 80B/3 S803C-B80 ABB</t>
  </si>
  <si>
    <t>-710901025</t>
  </si>
  <si>
    <t>741320195</t>
  </si>
  <si>
    <t>Montáž jističů se zapojením vodičů třípólových nn do 160 A ve skříni</t>
  </si>
  <si>
    <t>-774244886</t>
  </si>
  <si>
    <t>1135598</t>
  </si>
  <si>
    <t>JISTIC XT2N 160 EKIP LS/I IN=160A 3P F F</t>
  </si>
  <si>
    <t>977194312</t>
  </si>
  <si>
    <t>741910412</t>
  </si>
  <si>
    <t>Montáž žlabů bez stojiny a výložníků kovových s podpěrkami a příslušenstvím bez víka, šířky do 100 mm</t>
  </si>
  <si>
    <t>-524821429</t>
  </si>
  <si>
    <t>11.126.880</t>
  </si>
  <si>
    <t>Žlab DZI 60X60 drátěný BZNCR spojka,3m</t>
  </si>
  <si>
    <t>1925347238</t>
  </si>
  <si>
    <t>11.124.988</t>
  </si>
  <si>
    <t>Žlab DZI 60x100 drátěný ZNCR,3m</t>
  </si>
  <si>
    <t>-1344190232</t>
  </si>
  <si>
    <t>741910414</t>
  </si>
  <si>
    <t>Montáž žlabů bez stojiny a výložníků kovových s podpěrkami a příslušenstvím bez víka, šířky do 250 mm</t>
  </si>
  <si>
    <t>-208863046</t>
  </si>
  <si>
    <t>11.126.887</t>
  </si>
  <si>
    <t>Žlab DZI 110X200 drátěný BZNCR spojka,3m</t>
  </si>
  <si>
    <t>337809801</t>
  </si>
  <si>
    <t>-527160517</t>
  </si>
  <si>
    <t>742</t>
  </si>
  <si>
    <t>Elektroinstalace - slaboproud</t>
  </si>
  <si>
    <t>742121001</t>
  </si>
  <si>
    <t>Montáž kabelů sdělovacích pro vnitřní rozvody počtu žil do 15</t>
  </si>
  <si>
    <t>563501671</t>
  </si>
  <si>
    <t>10.049.498</t>
  </si>
  <si>
    <t>FTP 4x2x0,5 cat.6</t>
  </si>
  <si>
    <t>1016626908</t>
  </si>
  <si>
    <t>75*1,2 "Přepočtené koeficientem množství</t>
  </si>
  <si>
    <t>460010011</t>
  </si>
  <si>
    <t>Vytyčení trasy vedení vzdušného (nadzemního) silového v terénu přehledném nn</t>
  </si>
  <si>
    <t>174387642</t>
  </si>
  <si>
    <t>-588979669</t>
  </si>
  <si>
    <t>0,5*55</t>
  </si>
  <si>
    <t>0,75*87</t>
  </si>
  <si>
    <t>460161272</t>
  </si>
  <si>
    <t>Hloubení zapažených i nezapažených kabelových rýh ručně včetně urovnání dna s přemístěním výkopku do vzdálenosti 3 m od okraje jámy nebo s naložením na dopravní prostředek šířky 50 cm hloubky 80 cm v hornině třídy těžitelnosti I skupiny 3</t>
  </si>
  <si>
    <t>-1601539876</t>
  </si>
  <si>
    <t>460161302</t>
  </si>
  <si>
    <t>Hloubení zapažených i nezapažených kabelových rýh ručně včetně urovnání dna s přemístěním výkopku do vzdálenosti 3 m od okraje jámy nebo s naložením na dopravní prostředek šířky 50 cm hloubky 110 cm v hornině třídy těžitelnosti I skupiny 3</t>
  </si>
  <si>
    <t>110827589</t>
  </si>
  <si>
    <t>460161652</t>
  </si>
  <si>
    <t>Hloubení zapažených i nezapažených kabelových rýh ručně včetně urovnání dna s přemístěním výkopku do vzdálenosti 3 m od okraje jámy nebo s naložením na dopravní prostředek šířky 80 cm hloubky 90 cm v hornině třídy těžitelnosti I skupiny 3</t>
  </si>
  <si>
    <t>-905846399</t>
  </si>
  <si>
    <t>460431272</t>
  </si>
  <si>
    <t>Zásyp kabelových rýh ručně s přemístění sypaniny ze vzdálenosti do 10 m, s uložením výkopku ve vrstvách včetně zhutnění a úpravy povrchu šířky 50 cm hloubky 70 cm z horniny třídy těžitelnosti I skupiny 3</t>
  </si>
  <si>
    <t>-1868416537</t>
  </si>
  <si>
    <t>460431312</t>
  </si>
  <si>
    <t>Zásyp kabelových rýh ručně s přemístění sypaniny ze vzdálenosti do 10 m, s uložením výkopku ve vrstvách včetně zhutnění a úpravy povrchu šířky 50 cm hloubky 100 cm z horniny třídy těžitelnosti I skupiny 3</t>
  </si>
  <si>
    <t>-633345010</t>
  </si>
  <si>
    <t>460431662</t>
  </si>
  <si>
    <t>Zásyp kabelových rýh ručně s přemístění sypaniny ze vzdálenosti do 10 m, s uložením výkopku ve vrstvách včetně zhutnění a úpravy povrchu šířky 80 cm hloubky 80 cm z horniny třídy těžitelnosti I skupiny 3</t>
  </si>
  <si>
    <t>1583875636</t>
  </si>
  <si>
    <t>460581121</t>
  </si>
  <si>
    <t>Úprava terénu zatravnění, včetně dodání osiva a zalití vodou na rovině</t>
  </si>
  <si>
    <t>558731332</t>
  </si>
  <si>
    <t>434032368</t>
  </si>
  <si>
    <t>0,8*87</t>
  </si>
  <si>
    <t>460581131</t>
  </si>
  <si>
    <t>Úprava terénu uvedení nezpevněného terénu do původního stavu v místě dočasného uložení výkopku s vyhrabáním, srovnáním a částečným dosetím trávy</t>
  </si>
  <si>
    <t>-1279899711</t>
  </si>
  <si>
    <t>460641112</t>
  </si>
  <si>
    <t>Základové konstrukce základ bez bednění do rostlé zeminy z monolitického betonu tř. C 12/15</t>
  </si>
  <si>
    <t>963214549</t>
  </si>
  <si>
    <t>0,5*5*0,1</t>
  </si>
  <si>
    <t>460661112</t>
  </si>
  <si>
    <t>Kabelové lože z písku včetně podsypu, zhutnění a urovnání povrchu pro kabely nn bez zakrytí, šířky přes 35 do 50 cm</t>
  </si>
  <si>
    <t>-1163706970</t>
  </si>
  <si>
    <t>460661114</t>
  </si>
  <si>
    <t>Kabelové lože z písku včetně podsypu, zhutnění a urovnání povrchu pro kabely nn bez zakrytí, šířky přes 65 do 80 cm</t>
  </si>
  <si>
    <t>1195675018</t>
  </si>
  <si>
    <t>460671112</t>
  </si>
  <si>
    <t>Výstražná fólie z PVC pro krytí kabelů včetně vyrovnání povrchu rýhy, rozvinutí a uložení fólie šířky do 25 cm</t>
  </si>
  <si>
    <t>1390398718</t>
  </si>
  <si>
    <t>460671114</t>
  </si>
  <si>
    <t>Výstražná fólie z PVC pro krytí kabelů včetně vyrovnání povrchu rýhy, rozvinutí a uložení fólie šířky do 40 cm</t>
  </si>
  <si>
    <t>-991241857</t>
  </si>
  <si>
    <t>460791114</t>
  </si>
  <si>
    <t>Montáž trubek ochranných uložených volně do rýhy plastových tuhých, vnitřního průměru přes 90 do 110 mm</t>
  </si>
  <si>
    <t>-943114438</t>
  </si>
  <si>
    <t>34571365</t>
  </si>
  <si>
    <t>trubka elektroinstalační HDPE tuhá dvouplášťová korugovaná D 94/110mm</t>
  </si>
  <si>
    <t>1334631896</t>
  </si>
  <si>
    <t>5*1,05 "Přepočtené koeficientem množství</t>
  </si>
  <si>
    <t>460791212</t>
  </si>
  <si>
    <t>Montáž trubek ochranných uložených volně do rýhy plastových ohebných, vnitřního průměru přes 32 do 50 mm</t>
  </si>
  <si>
    <t>883937936</t>
  </si>
  <si>
    <t>34571351</t>
  </si>
  <si>
    <t>trubka elektroinstalační ohebná dvouplášťová korugovaná (chránička) D 41/50mm, HDPE+LDPE</t>
  </si>
  <si>
    <t>1955528730</t>
  </si>
  <si>
    <t>90*1,05 "Přepočtené koeficientem množství</t>
  </si>
  <si>
    <t>460791213</t>
  </si>
  <si>
    <t>Montáž trubek ochranných uložených volně do rýhy plastových ohebných, vnitřního průměru přes 50 do 90 mm</t>
  </si>
  <si>
    <t>586827116</t>
  </si>
  <si>
    <t>34571352</t>
  </si>
  <si>
    <t>trubka elektroinstalační ohebná dvouplášťová korugovaná (chránička) D 52/63mm, HDPE+LDPE</t>
  </si>
  <si>
    <t>-2094959709</t>
  </si>
  <si>
    <t>175*1,05 "Přepočtené koeficientem množství</t>
  </si>
  <si>
    <t>34571353</t>
  </si>
  <si>
    <t>trubka elektroinstalační ohebná dvouplášťová korugovaná (chránička) D 61/75mm, HDPE+LDPE</t>
  </si>
  <si>
    <t>1798553087</t>
  </si>
  <si>
    <t>150*1,05 "Přepočtené koeficientem množství</t>
  </si>
  <si>
    <t>460871141</t>
  </si>
  <si>
    <t>Podklad vozovek a chodníků včetně rozprostření a úpravy ze štěrkodrti, včetně zhutnění, tloušťky do 5 cm</t>
  </si>
  <si>
    <t>-2058599862</t>
  </si>
  <si>
    <t>0,5*5</t>
  </si>
  <si>
    <t>460881313</t>
  </si>
  <si>
    <t>Kryt vozovek a chodníků z litého asfaltu včetně rozprostření, tloušťky přes 3 do 5 cm</t>
  </si>
  <si>
    <t>585122521</t>
  </si>
  <si>
    <t>468011142</t>
  </si>
  <si>
    <t>Odstranění podkladů nebo krytů komunikací včetně rozpojení na kusy a zarovnání styčné spáry ze živice, tloušťky přes 5 do 10 cm</t>
  </si>
  <si>
    <t>1933675174</t>
  </si>
  <si>
    <t>468041122</t>
  </si>
  <si>
    <t>Řezání spár v podkladu nebo krytu živičném, tloušťky přes 5 do 10 cm</t>
  </si>
  <si>
    <t>297320135</t>
  </si>
  <si>
    <t>469981111</t>
  </si>
  <si>
    <t>Přesun hmot pro pomocné stavební práce při elektromontážích dopravní vzdálenost do 1 000 m</t>
  </si>
  <si>
    <t>278340130</t>
  </si>
  <si>
    <t>469981211</t>
  </si>
  <si>
    <t>Přesun hmot pro pomocné stavební práce při elektromontážích Příplatek k ceně za zvětšený přesun přes vymezenou největší dopravní vzdálenost za každých dalších i započatých 1000 m</t>
  </si>
  <si>
    <t>-1617966462</t>
  </si>
  <si>
    <t>0,189*10 "Přepočtené koeficientem množství</t>
  </si>
  <si>
    <t>HZS2232</t>
  </si>
  <si>
    <t>Hodinové zúčtovací sazby profesí PSV provádění stavebních instalací elektrikář odborný (úprava RMS)</t>
  </si>
  <si>
    <t>-955075639</t>
  </si>
  <si>
    <t>1399526794</t>
  </si>
  <si>
    <t>2 - Provozní soubory</t>
  </si>
  <si>
    <t>D.9 - Bazénová technologie (PS 01)</t>
  </si>
  <si>
    <t>D.9.1 - Úprava vody</t>
  </si>
  <si>
    <t>Potrubí, armatury, t - Potrubí, armatury, t</t>
  </si>
  <si>
    <t xml:space="preserve">    D1 - Potrubní rozvody ve strojovně, tlakové PVC. Spoje potrubí a tvarovek lepením</t>
  </si>
  <si>
    <t xml:space="preserve">    D2 - Potrubní rozvody v terénu, tlakové HDPE potrubí v tlakové řadě 1,0 nebo 1,6. Spoje potrubí a tvarove</t>
  </si>
  <si>
    <t>Technologické zaříze - Technologické zaříze</t>
  </si>
  <si>
    <t>Potrubí, armatury, t</t>
  </si>
  <si>
    <t>D1</t>
  </si>
  <si>
    <t>Potrubní rozvody ve strojovně, tlakové PVC. Spoje potrubí a tvarovek lepením</t>
  </si>
  <si>
    <t>Pol2</t>
  </si>
  <si>
    <t>Klapkový uzávěr DN  125 - k armaturnímu systému, páková soustava filtrační nádoby</t>
  </si>
  <si>
    <t>2054743852</t>
  </si>
  <si>
    <t>Pol7</t>
  </si>
  <si>
    <t>Klapkový uzávěr DN  125 - výtlakové potrubí filtračních čerpadel</t>
  </si>
  <si>
    <t>1764296048</t>
  </si>
  <si>
    <t>Pol61</t>
  </si>
  <si>
    <t>Klapkový uzávěr DN  150 - sací potrubí filtračních čerpadel</t>
  </si>
  <si>
    <t>Pol62</t>
  </si>
  <si>
    <t>Klapkový uzávěr DN  200 - sací potrubí dna bazénu</t>
  </si>
  <si>
    <t>Pol63</t>
  </si>
  <si>
    <t>Klapkový uzávěr DN  300 - sací potrubí z akumulační jímky</t>
  </si>
  <si>
    <t>Pol64</t>
  </si>
  <si>
    <t>Klapkový uzávěr DN  300 - bypass pro okruh tepelného výměníku</t>
  </si>
  <si>
    <t>Pol65</t>
  </si>
  <si>
    <t>Klapkový uzávěr DN  300 - výtlakové potrubí do bazénu</t>
  </si>
  <si>
    <t>Pol66</t>
  </si>
  <si>
    <t>Mezipřírubový klapkový uzávěr DN  300 - bypass pro UV lampu</t>
  </si>
  <si>
    <t>Pol67</t>
  </si>
  <si>
    <t>Mezipřírubová zpětná klapka DN 150 - výtlakové potrubí filtračních čerpadel</t>
  </si>
  <si>
    <t>Pol68</t>
  </si>
  <si>
    <t>Mezipřírubová zpětná klapka DN 300 - sací potrubí z akumulační jímky</t>
  </si>
  <si>
    <t>Pol69</t>
  </si>
  <si>
    <t>Potrubí DN 25 ( D 32 ) PVC, včetně tvarovek, úchytů, napojení</t>
  </si>
  <si>
    <t>Pol70</t>
  </si>
  <si>
    <t>Potrubí DN 40 ( D 50 ) PVC, včetně tvarovek, úchytů, napojení</t>
  </si>
  <si>
    <t>Pol71</t>
  </si>
  <si>
    <t>Potrubí DN 300 ( DN 315 ) PVC, včetně tvarovek, úchytů, napojení</t>
  </si>
  <si>
    <t>D2</t>
  </si>
  <si>
    <t>Potrubní rozvody v terénu, tlakové HDPE potrubí v tlakové řadě 1,0 nebo 1,6. Spoje potrubí a tvarove</t>
  </si>
  <si>
    <t>Pol72</t>
  </si>
  <si>
    <t>Potrubí DN 50 ( D 63 ) HDPE, včetně tvarovek, úchytů a závěsů, napojení</t>
  </si>
  <si>
    <t>Pol73</t>
  </si>
  <si>
    <t>Potrubí DN 150 ( D 160 ) HDPE, včetně tvarovek, úchytů a závěsů, napojení</t>
  </si>
  <si>
    <t>Pol74</t>
  </si>
  <si>
    <t>Potrubí DN 300 ( D 315 ) HDPE, včetně tvarovek, úchytů a závěsů, napojení</t>
  </si>
  <si>
    <t>Pol75</t>
  </si>
  <si>
    <t>Montáž potrubí, armatur a tvarovek včetně vedlejších rozpočtových nákladů</t>
  </si>
  <si>
    <t>790121144</t>
  </si>
  <si>
    <t>Technologické zaříze</t>
  </si>
  <si>
    <t>P.4</t>
  </si>
  <si>
    <t>Čerpadlo horizontální chlorace: Q= 7 m³/hod, P=1,0 kW, 400 V, těleso a hřídel nerezové oceli, max. výtlak 16 m</t>
  </si>
  <si>
    <t>Pol29</t>
  </si>
  <si>
    <t>Tlakový hladinoměr pro měření hladiny v akumulační jímce</t>
  </si>
  <si>
    <t>P.7</t>
  </si>
  <si>
    <t>Středotlaký UV zářič Qmax = 500 m3/h, P= 12,0 kW , připojení DN 300 ( D 300 ), obsahuje LCD displej, řídící skříňku, senzor a monitor záření, výkon min. 60mJ/cm2, s automatickým čištěním trubice, hlídač průtoku pro hlídání funkce UV lampy</t>
  </si>
  <si>
    <t>P.10</t>
  </si>
  <si>
    <t>Průtokoměr pro potrubí DN 300 - pro snímání intenzity cirkulované vody a automatické kontinuální měření, snímání průtoku s dálkovým přenosem dat</t>
  </si>
  <si>
    <t>P.11</t>
  </si>
  <si>
    <t>Čerpadlo horizontální pro odběr vzorku s předřazeným lapačem nečistot : Q= 7 m³/hod, P=0,50 kW, 230V</t>
  </si>
  <si>
    <t>Pol30</t>
  </si>
  <si>
    <t>Servoventil DN 40 ( D 50 ) - pro okruh odběru vzorků</t>
  </si>
  <si>
    <t>Pol31</t>
  </si>
  <si>
    <t>Podružný materiál, pomocné a podpěrné konstrukce ve strojovně</t>
  </si>
  <si>
    <t>Pol32</t>
  </si>
  <si>
    <t>Zprovoznění systému, provozní řád bazénové technologie, dokumentace skutečně provedené stavby. Napouštění bazénu včetně akumulační jímky není dodávkou bazénové technologie - řeší stavba ( 1000 m³ )</t>
  </si>
  <si>
    <t>Pol33</t>
  </si>
  <si>
    <t>Montáž technologie včetně vedlejších rozpočtových nákladů a dopravy</t>
  </si>
  <si>
    <t>D.9.2 - Atrakce - šachta I</t>
  </si>
  <si>
    <t xml:space="preserve">    D1 - Potrubní rozvody v Šachtě I, tlakové PVC. Spoje potrubí a tvarovek lepením</t>
  </si>
  <si>
    <t>PA.1</t>
  </si>
  <si>
    <t>Vzduchovač, Q = 318 m3/h, P = 2,2 kW, 400 V, včetně filtru sání 2"</t>
  </si>
  <si>
    <t>PA.2</t>
  </si>
  <si>
    <t>PA.3</t>
  </si>
  <si>
    <t>PA.4</t>
  </si>
  <si>
    <t>PA.5</t>
  </si>
  <si>
    <t>Horizontální čerpadlo s předsazeným lapačem nečistot, samonasávací : Q = 45 m3/h, P = 3,1 kW, 400 V</t>
  </si>
  <si>
    <t>PA.6</t>
  </si>
  <si>
    <t>PA.7</t>
  </si>
  <si>
    <t>PA.8</t>
  </si>
  <si>
    <t>PA.9</t>
  </si>
  <si>
    <t>Horizontální čerpadlo s předsazeným lapačem nečistot, samonasávací : Q = 130 m3/h, P = 8,7 kW, 400 V, H = 14 m</t>
  </si>
  <si>
    <t>PA.10</t>
  </si>
  <si>
    <t>Horizontální čerpadlo s předsazeným lapačem nečistot, samonasávací : Q = 80 m3/h, P = 4,7 kW, 400 V</t>
  </si>
  <si>
    <t>2,011</t>
  </si>
  <si>
    <t>Horizontální čerpadlo s předsazeným lapačem nečistot, samonasávací : Q = 110 m3/h, P = 6,4 kW, 400 V</t>
  </si>
  <si>
    <t>Pol76</t>
  </si>
  <si>
    <t>Gumový silentblok pro vzduchovač</t>
  </si>
  <si>
    <t>Pol55</t>
  </si>
  <si>
    <t>Gumový silentblok pro uložení čerpadla</t>
  </si>
  <si>
    <t>Pol36</t>
  </si>
  <si>
    <t>Montáž technologie včetně vedlejších rozpočtových nákladů</t>
  </si>
  <si>
    <t>Potrubní rozvody v Šachtě I, tlakové PVC. Spoje potrubí a tvarovek lepením</t>
  </si>
  <si>
    <t>Pol77</t>
  </si>
  <si>
    <t>Mezipřírubový klapkový uzávěr DN 65 ( D 75 )</t>
  </si>
  <si>
    <t>Pol78</t>
  </si>
  <si>
    <t>Mezipřírubový klapkový uzávěr DN 80 ( D 90 )</t>
  </si>
  <si>
    <t>Pol79</t>
  </si>
  <si>
    <t>Mezipřírubový klapkový uzávěr DN 100 ( D 110 )</t>
  </si>
  <si>
    <t>Pol80</t>
  </si>
  <si>
    <t>Mezipřírubový klapkový uzávěr DN 110 ( D 125 )</t>
  </si>
  <si>
    <t>Pol81</t>
  </si>
  <si>
    <t>Mezipřírubový klapkový uzávěr DN 150 ( D 160 )</t>
  </si>
  <si>
    <t>Pol82</t>
  </si>
  <si>
    <t>Mezipřírubový klapkový uzávěr DN 175 ( D 200 )</t>
  </si>
  <si>
    <t>Pol83</t>
  </si>
  <si>
    <t>Mezipřírubová zpětná klapka DN 150</t>
  </si>
  <si>
    <t>Pol84</t>
  </si>
  <si>
    <t>Potrubí DN 65 ( D 75 ) PVC, včetně tvarovek, úchytů, napojení</t>
  </si>
  <si>
    <t>Pol85</t>
  </si>
  <si>
    <t>Potrubí DN 80 ( D 90 ) PVC, včetně tvarovek, úchytů, napojení</t>
  </si>
  <si>
    <t>Pol86</t>
  </si>
  <si>
    <t>Potrubí DN 100 ( D 110 ) PVC, včetně tvarovek, úchytů, napojení</t>
  </si>
  <si>
    <t>Pol87</t>
  </si>
  <si>
    <t>Potrubí DN 110 ( D 125 ) PVC, včetně tvarovek, úchytů, napojení</t>
  </si>
  <si>
    <t>Pol88</t>
  </si>
  <si>
    <t>Potrubí DN 150 ( D 160 ) PVC, včetně tvarovek, úchytů, napojení</t>
  </si>
  <si>
    <t>Pol89</t>
  </si>
  <si>
    <t>Potrubí DN 175 ( D 200 ) PVC, včetně tvarovek, úchytů, napojení</t>
  </si>
  <si>
    <t>Pol90</t>
  </si>
  <si>
    <t>Potrubí DN 65 ( D 75 ) HDPE, včetně tvarovek, úchytů a závěsů, napojení</t>
  </si>
  <si>
    <t>Pol91</t>
  </si>
  <si>
    <t>Potrubí DN 80 ( D 90 ) HDPE, včetně tvarovek, úchytů a závěsů, napojení</t>
  </si>
  <si>
    <t>Pol92</t>
  </si>
  <si>
    <t>Potrubí DN 175 ( D 200 ) HDPE, včetně tvarovek, úchytů a závěsů, napojení</t>
  </si>
  <si>
    <t>Pol93</t>
  </si>
  <si>
    <t>Podružný materiál, pomocné a podpěrné konstrukce v Šachtě I</t>
  </si>
  <si>
    <t>Pol53</t>
  </si>
  <si>
    <t>Montáž potrubí, armatur a tvarovek včetně vedlejších rozpočtových nákladů a dopravy</t>
  </si>
  <si>
    <t>D.9.3 - Atrakce - šachta II</t>
  </si>
  <si>
    <t xml:space="preserve">    D1 - Potrubní rozvody v Šachtě II, tlakové PVC. Spoje potrubí a tvarovek lepením</t>
  </si>
  <si>
    <t>PA.12</t>
  </si>
  <si>
    <t>PA.13</t>
  </si>
  <si>
    <t>Horizontální čerpadlo s předsazeným lapačem nečistot, samonasávací : Q = 40 m3/h, P = 2,2 kW, 400 V</t>
  </si>
  <si>
    <t>PA.14</t>
  </si>
  <si>
    <t>PA.15</t>
  </si>
  <si>
    <t>PA.16</t>
  </si>
  <si>
    <t>Pol56</t>
  </si>
  <si>
    <t>Potrubní rozvody v Šachtě II, tlakové PVC. Spoje potrubí a tvarovek lepením</t>
  </si>
  <si>
    <t>Pol94</t>
  </si>
  <si>
    <t>Potrubí DN 100 ( D 110 ) HDPE, včetně tvarovek, úchytů a závěsů, napojení</t>
  </si>
  <si>
    <t>Pol95</t>
  </si>
  <si>
    <t>Potrubí DN 110 ( D 125 ) HDPE, včetně tvarovek, úchytů a závěsů, napojení</t>
  </si>
  <si>
    <t>Pol96</t>
  </si>
  <si>
    <t>Podružný materiál, pomocné a podpěrné konstrukce v Šachtě II</t>
  </si>
  <si>
    <t>Pol59</t>
  </si>
  <si>
    <t>D.9.4 - Chlorovna</t>
  </si>
  <si>
    <t xml:space="preserve">V chlorovně bude umístěno celkem 9 láhví (6ks provozních a 3ks záložních). Provozní láhve  budou odsazeny chlorátory C 2213 .      Provozní láhve budou propojeny vakuovým přepínačem do dvou baterií po 3ks láhví.  Toto zařízení umožní nepřetržitý provoz chlorace.      Rozvod chloru bude proveden transparentní PE hadičkou na které budou osazeny potřebné bezpečnostní prvky.   Rozvod chloru u malého bazénu zůstane stávající.      Vzdálenost odběrných míst je počítána do 50m – množství PE hadičky může být upřesněno.    Pomocí T-kusů bude rozvod přiveden k jednotlivým odběrným místům složeným z: injektoru, rušiče vakua, zpětného ventilu, zpětné klapky a rotametru s regulačním ventilem.      Celý systém je navržen od jednoho výrobce.      Není zahrnuto:     - okruhy zrychlovacích čerpadel (čerpadla budou navrženy dle provozní charakteristiky injektorů)    - prostupy stavební konstrukcí     </t>
  </si>
  <si>
    <t>D1 - Chlorovna (maximální doporučená spotřeba chloru 2000 g/h)</t>
  </si>
  <si>
    <t xml:space="preserve">D2 - Velký bazén </t>
  </si>
  <si>
    <t>Chlorovna (maximální doporučená spotřeba chloru 2000 g/h)</t>
  </si>
  <si>
    <t>20401303</t>
  </si>
  <si>
    <t>chlorátor C 2213</t>
  </si>
  <si>
    <t>24700026</t>
  </si>
  <si>
    <t>vakuový přepínač láhví CVS12/16mm, vč. EL kontaktů pro dálkového hlášení polohy</t>
  </si>
  <si>
    <t>33661</t>
  </si>
  <si>
    <t>pojistný/odpouštěcí ventil 12/16</t>
  </si>
  <si>
    <t>24100007</t>
  </si>
  <si>
    <t>patrona s aktivním uhlím</t>
  </si>
  <si>
    <t>20401010</t>
  </si>
  <si>
    <t>bezpečnostní uzavírací ventil 12/16</t>
  </si>
  <si>
    <t>38909</t>
  </si>
  <si>
    <t>držák chlorátoru na štěnu</t>
  </si>
  <si>
    <t>34483,29883</t>
  </si>
  <si>
    <t>sběrné potrubí PVC (6x hadičkové připojení d16 – 8/12mm,2x 12/16mm )</t>
  </si>
  <si>
    <t>97124</t>
  </si>
  <si>
    <t>rozvod plynu Cl hadičkou PE 8/12</t>
  </si>
  <si>
    <t>Pol97</t>
  </si>
  <si>
    <t>rozvod plynu CL Hadičkou PE 12/16</t>
  </si>
  <si>
    <t>40900001/78009/77214</t>
  </si>
  <si>
    <t>hlásič úniku chloru Easycon GW  umístěný ve strojovně - jeden senzor, včetně světelné a akustické signalizace</t>
  </si>
  <si>
    <t xml:space="preserve">Velký bazén </t>
  </si>
  <si>
    <t>231289948</t>
  </si>
  <si>
    <t>injektor, typ E</t>
  </si>
  <si>
    <t>23232912</t>
  </si>
  <si>
    <t>zpětný ventil injektoru s kompenzací kolísání tlaku</t>
  </si>
  <si>
    <t>23333603</t>
  </si>
  <si>
    <t>rušič vakua</t>
  </si>
  <si>
    <t>25100033</t>
  </si>
  <si>
    <t>Rotametr 200 –4000 g/h</t>
  </si>
  <si>
    <t>20435060</t>
  </si>
  <si>
    <t>zpětná klapka s kuličkou 8/12</t>
  </si>
  <si>
    <t>33661.1</t>
  </si>
  <si>
    <t>PVC – T kus 8/12 mm</t>
  </si>
  <si>
    <t>97124.1</t>
  </si>
  <si>
    <t>PE hadička 8/12</t>
  </si>
  <si>
    <t>Poznámka k položce:
Celková montáž, tlak. zkouška systému, revize, zprovoznění, zaškolení obsluhy, doprava
Kotvící materiál: chlorovna a rozvody</t>
  </si>
  <si>
    <t>001</t>
  </si>
  <si>
    <t>30852593</t>
  </si>
  <si>
    <t xml:space="preserve">Kotvící materiál - chlorovna a rozvody    </t>
  </si>
  <si>
    <t>002</t>
  </si>
  <si>
    <t>1395192271</t>
  </si>
  <si>
    <t xml:space="preserve">Bezpečnostní vybavení pro obsluhu chlorovny (2osoby)   </t>
  </si>
  <si>
    <t>-1373546200</t>
  </si>
  <si>
    <t xml:space="preserve">Celková montáž, tlak. zkouška systému, revize, zprovoznění, zaškolení obsluhy, doprava   </t>
  </si>
  <si>
    <t>"montáž zahrnuje RZ,MPŘ chlorovny,zaměření před montáží"     1</t>
  </si>
  <si>
    <t>3 - Vedlejší rozpočtové náklady</t>
  </si>
  <si>
    <t>VRN - Vedlejší rozpočtové náklady</t>
  </si>
  <si>
    <t xml:space="preserve">    VRN3 - Zařízení staveniště</t>
  </si>
  <si>
    <t xml:space="preserve">    VRN4 - Inženýrská činnost</t>
  </si>
  <si>
    <t>VRN</t>
  </si>
  <si>
    <t>VRN3</t>
  </si>
  <si>
    <t>Zařízení staveniště</t>
  </si>
  <si>
    <t>030001000</t>
  </si>
  <si>
    <t>1024</t>
  </si>
  <si>
    <t>1066861203</t>
  </si>
  <si>
    <t>VRN4</t>
  </si>
  <si>
    <t>Inženýrská činnost</t>
  </si>
  <si>
    <t>040001000</t>
  </si>
  <si>
    <t>-660975537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</si>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</sst>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0" xfId="0" applyNumberFormat="1" applyFont="1" applyAlignment="1" applyProtection="1">
      <alignment horizontal="right" vertical="center"/>
      <protection/>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3" fillId="0" borderId="0" xfId="0" applyFont="1" applyAlignment="1" applyProtection="1">
      <alignment horizontal="lef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9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8" t="s">
        <v>26</v>
      </c>
      <c r="E9" s="24"/>
      <c r="F9" s="24"/>
      <c r="G9" s="24"/>
      <c r="H9" s="24"/>
      <c r="I9" s="24"/>
      <c r="J9" s="24"/>
      <c r="K9" s="36"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6" t="s">
        <v>29</v>
      </c>
      <c r="AO9" s="24"/>
      <c r="AP9" s="24"/>
      <c r="AQ9" s="24"/>
      <c r="AR9" s="22"/>
      <c r="BE9" s="33"/>
      <c r="BS9" s="19" t="s">
        <v>6</v>
      </c>
    </row>
    <row r="10" spans="2:71" s="1" customFormat="1" ht="12" customHeight="1">
      <c r="B10" s="23"/>
      <c r="C10" s="24"/>
      <c r="D10" s="3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31</v>
      </c>
      <c r="AL10" s="24"/>
      <c r="AM10" s="24"/>
      <c r="AN10" s="29" t="s">
        <v>32</v>
      </c>
      <c r="AO10" s="24"/>
      <c r="AP10" s="24"/>
      <c r="AQ10" s="24"/>
      <c r="AR10" s="22"/>
      <c r="BE10" s="33"/>
      <c r="BS10" s="19" t="s">
        <v>6</v>
      </c>
    </row>
    <row r="11" spans="2:71" s="1" customFormat="1" ht="18.45"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34</v>
      </c>
      <c r="AL11" s="24"/>
      <c r="AM11" s="24"/>
      <c r="AN11" s="29" t="s">
        <v>35</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31</v>
      </c>
      <c r="AL13" s="24"/>
      <c r="AM13" s="24"/>
      <c r="AN13" s="37" t="s">
        <v>37</v>
      </c>
      <c r="AO13" s="24"/>
      <c r="AP13" s="24"/>
      <c r="AQ13" s="24"/>
      <c r="AR13" s="22"/>
      <c r="BE13" s="33"/>
      <c r="BS13" s="19" t="s">
        <v>6</v>
      </c>
    </row>
    <row r="14" spans="2:71" ht="12">
      <c r="B14" s="23"/>
      <c r="C14" s="24"/>
      <c r="D14" s="24"/>
      <c r="E14" s="37" t="s">
        <v>37</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34</v>
      </c>
      <c r="AL14" s="24"/>
      <c r="AM14" s="24"/>
      <c r="AN14" s="37" t="s">
        <v>37</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31</v>
      </c>
      <c r="AL16" s="24"/>
      <c r="AM16" s="24"/>
      <c r="AN16" s="29" t="s">
        <v>39</v>
      </c>
      <c r="AO16" s="24"/>
      <c r="AP16" s="24"/>
      <c r="AQ16" s="24"/>
      <c r="AR16" s="22"/>
      <c r="BE16" s="33"/>
      <c r="BS16" s="19" t="s">
        <v>4</v>
      </c>
    </row>
    <row r="17" spans="2:71" s="1" customFormat="1" ht="18.45"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34</v>
      </c>
      <c r="AL17" s="24"/>
      <c r="AM17" s="24"/>
      <c r="AN17" s="29" t="s">
        <v>41</v>
      </c>
      <c r="AO17" s="24"/>
      <c r="AP17" s="24"/>
      <c r="AQ17" s="24"/>
      <c r="AR17" s="22"/>
      <c r="BE17" s="33"/>
      <c r="BS17" s="19" t="s">
        <v>42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31</v>
      </c>
      <c r="AL19" s="24"/>
      <c r="AM19" s="24"/>
      <c r="AN19" s="29" t="s">
        <v>19</v>
      </c>
      <c r="AO19" s="24"/>
      <c r="AP19" s="24"/>
      <c r="AQ19" s="24"/>
      <c r="AR19" s="22"/>
      <c r="BE19" s="33"/>
      <c r="BS19" s="19" t="s">
        <v>6</v>
      </c>
    </row>
    <row r="20" spans="2:71" s="1" customFormat="1" ht="18.45" customHeight="1">
      <c r="B20" s="23"/>
      <c r="C20" s="24"/>
      <c r="D20" s="24"/>
      <c r="E20" s="29" t="s">
        <v>44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34</v>
      </c>
      <c r="AL20" s="24"/>
      <c r="AM20" s="24"/>
      <c r="AN20" s="29" t="s">
        <v>19</v>
      </c>
      <c r="AO20" s="24"/>
      <c r="AP20" s="24"/>
      <c r="AQ20" s="24"/>
      <c r="AR20" s="22"/>
      <c r="BE20" s="33"/>
      <c r="BS20" s="19" t="s">
        <v>42</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9" t="s">
        <v>46</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47</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48</v>
      </c>
      <c r="M28" s="48"/>
      <c r="N28" s="48"/>
      <c r="O28" s="48"/>
      <c r="P28" s="48"/>
      <c r="Q28" s="43"/>
      <c r="R28" s="43"/>
      <c r="S28" s="43"/>
      <c r="T28" s="43"/>
      <c r="U28" s="43"/>
      <c r="V28" s="43"/>
      <c r="W28" s="48" t="s">
        <v>49</v>
      </c>
      <c r="X28" s="48"/>
      <c r="Y28" s="48"/>
      <c r="Z28" s="48"/>
      <c r="AA28" s="48"/>
      <c r="AB28" s="48"/>
      <c r="AC28" s="48"/>
      <c r="AD28" s="48"/>
      <c r="AE28" s="48"/>
      <c r="AF28" s="43"/>
      <c r="AG28" s="43"/>
      <c r="AH28" s="43"/>
      <c r="AI28" s="43"/>
      <c r="AJ28" s="43"/>
      <c r="AK28" s="48" t="s">
        <v>50</v>
      </c>
      <c r="AL28" s="48"/>
      <c r="AM28" s="48"/>
      <c r="AN28" s="48"/>
      <c r="AO28" s="48"/>
      <c r="AP28" s="43"/>
      <c r="AQ28" s="43"/>
      <c r="AR28" s="47"/>
      <c r="BE28" s="33"/>
    </row>
    <row r="29" spans="1:57" s="3" customFormat="1" ht="14.4" customHeight="1">
      <c r="A29" s="3"/>
      <c r="B29" s="49"/>
      <c r="C29" s="50"/>
      <c r="D29" s="34" t="s">
        <v>51</v>
      </c>
      <c r="E29" s="50"/>
      <c r="F29" s="34" t="s">
        <v>52</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53</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54</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55</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56</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57</v>
      </c>
      <c r="E35" s="57"/>
      <c r="F35" s="57"/>
      <c r="G35" s="57"/>
      <c r="H35" s="57"/>
      <c r="I35" s="57"/>
      <c r="J35" s="57"/>
      <c r="K35" s="57"/>
      <c r="L35" s="57"/>
      <c r="M35" s="57"/>
      <c r="N35" s="57"/>
      <c r="O35" s="57"/>
      <c r="P35" s="57"/>
      <c r="Q35" s="57"/>
      <c r="R35" s="57"/>
      <c r="S35" s="57"/>
      <c r="T35" s="58" t="s">
        <v>58</v>
      </c>
      <c r="U35" s="57"/>
      <c r="V35" s="57"/>
      <c r="W35" s="57"/>
      <c r="X35" s="59" t="s">
        <v>59</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60</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2021/011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KOUPALIŠTĚ OSTROV - rekonstrukce velkého bazénu</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4" t="str">
        <f>IF(K8="","",K8)</f>
        <v>Ostrov</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5" t="str">
        <f>IF(AN8="","",AN8)</f>
        <v>22. 3. 2021</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4" t="s">
        <v>30</v>
      </c>
      <c r="D49" s="43"/>
      <c r="E49" s="43"/>
      <c r="F49" s="43"/>
      <c r="G49" s="43"/>
      <c r="H49" s="43"/>
      <c r="I49" s="43"/>
      <c r="J49" s="43"/>
      <c r="K49" s="43"/>
      <c r="L49" s="67" t="str">
        <f>IF(E11="","",E11)</f>
        <v>Město Ostrov</v>
      </c>
      <c r="M49" s="43"/>
      <c r="N49" s="43"/>
      <c r="O49" s="43"/>
      <c r="P49" s="43"/>
      <c r="Q49" s="43"/>
      <c r="R49" s="43"/>
      <c r="S49" s="43"/>
      <c r="T49" s="43"/>
      <c r="U49" s="43"/>
      <c r="V49" s="43"/>
      <c r="W49" s="43"/>
      <c r="X49" s="43"/>
      <c r="Y49" s="43"/>
      <c r="Z49" s="43"/>
      <c r="AA49" s="43"/>
      <c r="AB49" s="43"/>
      <c r="AC49" s="43"/>
      <c r="AD49" s="43"/>
      <c r="AE49" s="43"/>
      <c r="AF49" s="43"/>
      <c r="AG49" s="43"/>
      <c r="AH49" s="43"/>
      <c r="AI49" s="34" t="s">
        <v>38</v>
      </c>
      <c r="AJ49" s="43"/>
      <c r="AK49" s="43"/>
      <c r="AL49" s="43"/>
      <c r="AM49" s="76" t="str">
        <f>IF(E17="","",E17)</f>
        <v>Architektonické studio Hysek s.r.o.</v>
      </c>
      <c r="AN49" s="67"/>
      <c r="AO49" s="67"/>
      <c r="AP49" s="67"/>
      <c r="AQ49" s="43"/>
      <c r="AR49" s="47"/>
      <c r="AS49" s="77" t="s">
        <v>61</v>
      </c>
      <c r="AT49" s="78"/>
      <c r="AU49" s="79"/>
      <c r="AV49" s="79"/>
      <c r="AW49" s="79"/>
      <c r="AX49" s="79"/>
      <c r="AY49" s="79"/>
      <c r="AZ49" s="79"/>
      <c r="BA49" s="79"/>
      <c r="BB49" s="79"/>
      <c r="BC49" s="79"/>
      <c r="BD49" s="80"/>
      <c r="BE49" s="41"/>
    </row>
    <row r="50" spans="1:57" s="2" customFormat="1" ht="15.15" customHeight="1">
      <c r="A50" s="41"/>
      <c r="B50" s="42"/>
      <c r="C50" s="34" t="s">
        <v>36</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43</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62</v>
      </c>
      <c r="D52" s="90"/>
      <c r="E52" s="90"/>
      <c r="F52" s="90"/>
      <c r="G52" s="90"/>
      <c r="H52" s="91"/>
      <c r="I52" s="92" t="s">
        <v>63</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64</v>
      </c>
      <c r="AH52" s="90"/>
      <c r="AI52" s="90"/>
      <c r="AJ52" s="90"/>
      <c r="AK52" s="90"/>
      <c r="AL52" s="90"/>
      <c r="AM52" s="90"/>
      <c r="AN52" s="92" t="s">
        <v>65</v>
      </c>
      <c r="AO52" s="90"/>
      <c r="AP52" s="90"/>
      <c r="AQ52" s="94" t="s">
        <v>66</v>
      </c>
      <c r="AR52" s="47"/>
      <c r="AS52" s="95" t="s">
        <v>67</v>
      </c>
      <c r="AT52" s="96" t="s">
        <v>68</v>
      </c>
      <c r="AU52" s="96" t="s">
        <v>69</v>
      </c>
      <c r="AV52" s="96" t="s">
        <v>70</v>
      </c>
      <c r="AW52" s="96" t="s">
        <v>71</v>
      </c>
      <c r="AX52" s="96" t="s">
        <v>72</v>
      </c>
      <c r="AY52" s="96" t="s">
        <v>73</v>
      </c>
      <c r="AZ52" s="96" t="s">
        <v>74</v>
      </c>
      <c r="BA52" s="96" t="s">
        <v>75</v>
      </c>
      <c r="BB52" s="96" t="s">
        <v>76</v>
      </c>
      <c r="BC52" s="96" t="s">
        <v>77</v>
      </c>
      <c r="BD52" s="97" t="s">
        <v>78</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79</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ROUND(AG55+AG56+AG85+AG91,2)</f>
        <v>0</v>
      </c>
      <c r="AH54" s="104"/>
      <c r="AI54" s="104"/>
      <c r="AJ54" s="104"/>
      <c r="AK54" s="104"/>
      <c r="AL54" s="104"/>
      <c r="AM54" s="104"/>
      <c r="AN54" s="105">
        <f>SUM(AG54,AT54)</f>
        <v>0</v>
      </c>
      <c r="AO54" s="105"/>
      <c r="AP54" s="105"/>
      <c r="AQ54" s="106" t="s">
        <v>19</v>
      </c>
      <c r="AR54" s="107"/>
      <c r="AS54" s="108">
        <f>ROUND(AS55+AS56+AS85+AS91,2)</f>
        <v>0</v>
      </c>
      <c r="AT54" s="109">
        <f>ROUND(SUM(AV54:AW54),2)</f>
        <v>0</v>
      </c>
      <c r="AU54" s="110">
        <f>ROUND(AU55+AU56+AU85+AU91,5)</f>
        <v>0</v>
      </c>
      <c r="AV54" s="109">
        <f>ROUND(AZ54*L29,2)</f>
        <v>0</v>
      </c>
      <c r="AW54" s="109">
        <f>ROUND(BA54*L30,2)</f>
        <v>0</v>
      </c>
      <c r="AX54" s="109">
        <f>ROUND(BB54*L29,2)</f>
        <v>0</v>
      </c>
      <c r="AY54" s="109">
        <f>ROUND(BC54*L30,2)</f>
        <v>0</v>
      </c>
      <c r="AZ54" s="109">
        <f>ROUND(AZ55+AZ56+AZ85+AZ91,2)</f>
        <v>0</v>
      </c>
      <c r="BA54" s="109">
        <f>ROUND(BA55+BA56+BA85+BA91,2)</f>
        <v>0</v>
      </c>
      <c r="BB54" s="109">
        <f>ROUND(BB55+BB56+BB85+BB91,2)</f>
        <v>0</v>
      </c>
      <c r="BC54" s="109">
        <f>ROUND(BC55+BC56+BC85+BC91,2)</f>
        <v>0</v>
      </c>
      <c r="BD54" s="111">
        <f>ROUND(BD55+BD56+BD85+BD91,2)</f>
        <v>0</v>
      </c>
      <c r="BE54" s="6"/>
      <c r="BS54" s="112" t="s">
        <v>80</v>
      </c>
      <c r="BT54" s="112" t="s">
        <v>81</v>
      </c>
      <c r="BV54" s="112" t="s">
        <v>82</v>
      </c>
      <c r="BW54" s="112" t="s">
        <v>5</v>
      </c>
      <c r="BX54" s="112" t="s">
        <v>83</v>
      </c>
      <c r="CL54" s="112" t="s">
        <v>19</v>
      </c>
    </row>
    <row r="55" spans="1:90" s="7" customFormat="1" ht="24.75" customHeight="1">
      <c r="A55" s="7"/>
      <c r="B55" s="113"/>
      <c r="C55" s="114"/>
      <c r="D55" s="115" t="s">
        <v>14</v>
      </c>
      <c r="E55" s="115"/>
      <c r="F55" s="115"/>
      <c r="G55" s="115"/>
      <c r="H55" s="115"/>
      <c r="I55" s="116"/>
      <c r="J55" s="115" t="s">
        <v>17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v>0</v>
      </c>
      <c r="AH55" s="116"/>
      <c r="AI55" s="116"/>
      <c r="AJ55" s="116"/>
      <c r="AK55" s="116"/>
      <c r="AL55" s="116"/>
      <c r="AM55" s="116"/>
      <c r="AN55" s="117">
        <f>SUM(AG55,AT55)</f>
        <v>0</v>
      </c>
      <c r="AO55" s="116"/>
      <c r="AP55" s="116"/>
      <c r="AQ55" s="118" t="s">
        <v>84</v>
      </c>
      <c r="AR55" s="119"/>
      <c r="AS55" s="120">
        <v>0</v>
      </c>
      <c r="AT55" s="121">
        <f>ROUND(SUM(AV55:AW55),2)</f>
        <v>0</v>
      </c>
      <c r="AU55" s="122"/>
      <c r="AV55" s="121"/>
      <c r="AW55" s="121"/>
      <c r="AX55" s="121"/>
      <c r="AY55" s="121"/>
      <c r="AZ55" s="121"/>
      <c r="BA55" s="121"/>
      <c r="BB55" s="121"/>
      <c r="BC55" s="121"/>
      <c r="BD55" s="123"/>
      <c r="BE55" s="7"/>
      <c r="BT55" s="124" t="s">
        <v>85</v>
      </c>
      <c r="BU55" s="124" t="s">
        <v>86</v>
      </c>
      <c r="BV55" s="124" t="s">
        <v>82</v>
      </c>
      <c r="BW55" s="124" t="s">
        <v>5</v>
      </c>
      <c r="BX55" s="124" t="s">
        <v>83</v>
      </c>
      <c r="CL55" s="124" t="s">
        <v>19</v>
      </c>
    </row>
    <row r="56" spans="1:91" s="7" customFormat="1" ht="16.5" customHeight="1">
      <c r="A56" s="7"/>
      <c r="B56" s="113"/>
      <c r="C56" s="114"/>
      <c r="D56" s="115" t="s">
        <v>85</v>
      </c>
      <c r="E56" s="115"/>
      <c r="F56" s="115"/>
      <c r="G56" s="115"/>
      <c r="H56" s="115"/>
      <c r="I56" s="116"/>
      <c r="J56" s="115" t="s">
        <v>87</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25">
        <f>ROUND(AG57+AG58+AG65+AG71+SUM(AG79:AG81)+AG84,2)</f>
        <v>0</v>
      </c>
      <c r="AH56" s="116"/>
      <c r="AI56" s="116"/>
      <c r="AJ56" s="116"/>
      <c r="AK56" s="116"/>
      <c r="AL56" s="116"/>
      <c r="AM56" s="116"/>
      <c r="AN56" s="117">
        <f>SUM(AG56,AT56)</f>
        <v>0</v>
      </c>
      <c r="AO56" s="116"/>
      <c r="AP56" s="116"/>
      <c r="AQ56" s="118" t="s">
        <v>84</v>
      </c>
      <c r="AR56" s="119"/>
      <c r="AS56" s="120">
        <f>ROUND(AS57+AS58+AS65+AS71+SUM(AS79:AS81)+AS84,2)</f>
        <v>0</v>
      </c>
      <c r="AT56" s="121">
        <f>ROUND(SUM(AV56:AW56),2)</f>
        <v>0</v>
      </c>
      <c r="AU56" s="122">
        <f>ROUND(AU57+AU58+AU65+AU71+SUM(AU79:AU81)+AU84,5)</f>
        <v>0</v>
      </c>
      <c r="AV56" s="121">
        <f>ROUND(AZ56*L29,2)</f>
        <v>0</v>
      </c>
      <c r="AW56" s="121">
        <f>ROUND(BA56*L30,2)</f>
        <v>0</v>
      </c>
      <c r="AX56" s="121">
        <f>ROUND(BB56*L29,2)</f>
        <v>0</v>
      </c>
      <c r="AY56" s="121">
        <f>ROUND(BC56*L30,2)</f>
        <v>0</v>
      </c>
      <c r="AZ56" s="121">
        <f>ROUND(AZ57+AZ58+AZ65+AZ71+SUM(AZ79:AZ81)+AZ84,2)</f>
        <v>0</v>
      </c>
      <c r="BA56" s="121">
        <f>ROUND(BA57+BA58+BA65+BA71+SUM(BA79:BA81)+BA84,2)</f>
        <v>0</v>
      </c>
      <c r="BB56" s="121">
        <f>ROUND(BB57+BB58+BB65+BB71+SUM(BB79:BB81)+BB84,2)</f>
        <v>0</v>
      </c>
      <c r="BC56" s="121">
        <f>ROUND(BC57+BC58+BC65+BC71+SUM(BC79:BC81)+BC84,2)</f>
        <v>0</v>
      </c>
      <c r="BD56" s="123">
        <f>ROUND(BD57+BD58+BD65+BD71+SUM(BD79:BD81)+BD84,2)</f>
        <v>0</v>
      </c>
      <c r="BE56" s="7"/>
      <c r="BS56" s="124" t="s">
        <v>80</v>
      </c>
      <c r="BT56" s="124" t="s">
        <v>85</v>
      </c>
      <c r="BU56" s="124" t="s">
        <v>88</v>
      </c>
      <c r="BV56" s="124" t="s">
        <v>82</v>
      </c>
      <c r="BW56" s="124" t="s">
        <v>89</v>
      </c>
      <c r="BX56" s="124" t="s">
        <v>5</v>
      </c>
      <c r="CL56" s="124" t="s">
        <v>90</v>
      </c>
      <c r="CM56" s="124" t="s">
        <v>91</v>
      </c>
    </row>
    <row r="57" spans="1:90" s="4" customFormat="1" ht="16.5" customHeight="1">
      <c r="A57" s="126" t="s">
        <v>92</v>
      </c>
      <c r="B57" s="66"/>
      <c r="C57" s="127"/>
      <c r="D57" s="127"/>
      <c r="E57" s="128" t="s">
        <v>93</v>
      </c>
      <c r="F57" s="128"/>
      <c r="G57" s="128"/>
      <c r="H57" s="128"/>
      <c r="I57" s="128"/>
      <c r="J57" s="127"/>
      <c r="K57" s="128" t="s">
        <v>94</v>
      </c>
      <c r="L57" s="128"/>
      <c r="M57" s="128"/>
      <c r="N57" s="128"/>
      <c r="O57" s="128"/>
      <c r="P57" s="128"/>
      <c r="Q57" s="128"/>
      <c r="R57" s="128"/>
      <c r="S57" s="128"/>
      <c r="T57" s="128"/>
      <c r="U57" s="128"/>
      <c r="V57" s="128"/>
      <c r="W57" s="128"/>
      <c r="X57" s="128"/>
      <c r="Y57" s="128"/>
      <c r="Z57" s="128"/>
      <c r="AA57" s="128"/>
      <c r="AB57" s="128"/>
      <c r="AC57" s="128"/>
      <c r="AD57" s="128"/>
      <c r="AE57" s="128"/>
      <c r="AF57" s="128"/>
      <c r="AG57" s="129">
        <f>'D.1 - Bourací práce (SO 01)'!J32</f>
        <v>0</v>
      </c>
      <c r="AH57" s="127"/>
      <c r="AI57" s="127"/>
      <c r="AJ57" s="127"/>
      <c r="AK57" s="127"/>
      <c r="AL57" s="127"/>
      <c r="AM57" s="127"/>
      <c r="AN57" s="129">
        <f>SUM(AG57,AT57)</f>
        <v>0</v>
      </c>
      <c r="AO57" s="127"/>
      <c r="AP57" s="127"/>
      <c r="AQ57" s="130" t="s">
        <v>95</v>
      </c>
      <c r="AR57" s="68"/>
      <c r="AS57" s="131">
        <v>0</v>
      </c>
      <c r="AT57" s="132">
        <f>ROUND(SUM(AV57:AW57),2)</f>
        <v>0</v>
      </c>
      <c r="AU57" s="133">
        <f>'D.1 - Bourací práce (SO 01)'!P91</f>
        <v>0</v>
      </c>
      <c r="AV57" s="132">
        <f>'D.1 - Bourací práce (SO 01)'!J35</f>
        <v>0</v>
      </c>
      <c r="AW57" s="132">
        <f>'D.1 - Bourací práce (SO 01)'!J36</f>
        <v>0</v>
      </c>
      <c r="AX57" s="132">
        <f>'D.1 - Bourací práce (SO 01)'!J37</f>
        <v>0</v>
      </c>
      <c r="AY57" s="132">
        <f>'D.1 - Bourací práce (SO 01)'!J38</f>
        <v>0</v>
      </c>
      <c r="AZ57" s="132">
        <f>'D.1 - Bourací práce (SO 01)'!F35</f>
        <v>0</v>
      </c>
      <c r="BA57" s="132">
        <f>'D.1 - Bourací práce (SO 01)'!F36</f>
        <v>0</v>
      </c>
      <c r="BB57" s="132">
        <f>'D.1 - Bourací práce (SO 01)'!F37</f>
        <v>0</v>
      </c>
      <c r="BC57" s="132">
        <f>'D.1 - Bourací práce (SO 01)'!F38</f>
        <v>0</v>
      </c>
      <c r="BD57" s="134">
        <f>'D.1 - Bourací práce (SO 01)'!F39</f>
        <v>0</v>
      </c>
      <c r="BE57" s="4"/>
      <c r="BT57" s="135" t="s">
        <v>91</v>
      </c>
      <c r="BV57" s="135" t="s">
        <v>82</v>
      </c>
      <c r="BW57" s="135" t="s">
        <v>96</v>
      </c>
      <c r="BX57" s="135" t="s">
        <v>89</v>
      </c>
      <c r="CL57" s="135" t="s">
        <v>90</v>
      </c>
    </row>
    <row r="58" spans="1:90" s="4" customFormat="1" ht="16.5" customHeight="1">
      <c r="A58" s="4"/>
      <c r="B58" s="66"/>
      <c r="C58" s="127"/>
      <c r="D58" s="127"/>
      <c r="E58" s="128" t="s">
        <v>97</v>
      </c>
      <c r="F58" s="128"/>
      <c r="G58" s="128"/>
      <c r="H58" s="128"/>
      <c r="I58" s="128"/>
      <c r="J58" s="127"/>
      <c r="K58" s="128" t="s">
        <v>98</v>
      </c>
      <c r="L58" s="128"/>
      <c r="M58" s="128"/>
      <c r="N58" s="128"/>
      <c r="O58" s="128"/>
      <c r="P58" s="128"/>
      <c r="Q58" s="128"/>
      <c r="R58" s="128"/>
      <c r="S58" s="128"/>
      <c r="T58" s="128"/>
      <c r="U58" s="128"/>
      <c r="V58" s="128"/>
      <c r="W58" s="128"/>
      <c r="X58" s="128"/>
      <c r="Y58" s="128"/>
      <c r="Z58" s="128"/>
      <c r="AA58" s="128"/>
      <c r="AB58" s="128"/>
      <c r="AC58" s="128"/>
      <c r="AD58" s="128"/>
      <c r="AE58" s="128"/>
      <c r="AF58" s="128"/>
      <c r="AG58" s="136">
        <f>ROUND(AG59+AG60+AG64,2)</f>
        <v>0</v>
      </c>
      <c r="AH58" s="127"/>
      <c r="AI58" s="127"/>
      <c r="AJ58" s="127"/>
      <c r="AK58" s="127"/>
      <c r="AL58" s="127"/>
      <c r="AM58" s="127"/>
      <c r="AN58" s="129">
        <f>SUM(AG58,AT58)</f>
        <v>0</v>
      </c>
      <c r="AO58" s="127"/>
      <c r="AP58" s="127"/>
      <c r="AQ58" s="130" t="s">
        <v>95</v>
      </c>
      <c r="AR58" s="68"/>
      <c r="AS58" s="131">
        <f>ROUND(AS59+AS60+AS64,2)</f>
        <v>0</v>
      </c>
      <c r="AT58" s="132">
        <f>ROUND(SUM(AV58:AW58),2)</f>
        <v>0</v>
      </c>
      <c r="AU58" s="133">
        <f>ROUND(AU59+AU60+AU64,5)</f>
        <v>0</v>
      </c>
      <c r="AV58" s="132">
        <f>ROUND(AZ58*L29,2)</f>
        <v>0</v>
      </c>
      <c r="AW58" s="132">
        <f>ROUND(BA58*L30,2)</f>
        <v>0</v>
      </c>
      <c r="AX58" s="132">
        <f>ROUND(BB58*L29,2)</f>
        <v>0</v>
      </c>
      <c r="AY58" s="132">
        <f>ROUND(BC58*L30,2)</f>
        <v>0</v>
      </c>
      <c r="AZ58" s="132">
        <f>ROUND(AZ59+AZ60+AZ64,2)</f>
        <v>0</v>
      </c>
      <c r="BA58" s="132">
        <f>ROUND(BA59+BA60+BA64,2)</f>
        <v>0</v>
      </c>
      <c r="BB58" s="132">
        <f>ROUND(BB59+BB60+BB64,2)</f>
        <v>0</v>
      </c>
      <c r="BC58" s="132">
        <f>ROUND(BC59+BC60+BC64,2)</f>
        <v>0</v>
      </c>
      <c r="BD58" s="134">
        <f>ROUND(BD59+BD60+BD64,2)</f>
        <v>0</v>
      </c>
      <c r="BE58" s="4"/>
      <c r="BS58" s="135" t="s">
        <v>80</v>
      </c>
      <c r="BT58" s="135" t="s">
        <v>91</v>
      </c>
      <c r="BU58" s="135" t="s">
        <v>88</v>
      </c>
      <c r="BV58" s="135" t="s">
        <v>82</v>
      </c>
      <c r="BW58" s="135" t="s">
        <v>99</v>
      </c>
      <c r="BX58" s="135" t="s">
        <v>89</v>
      </c>
      <c r="CL58" s="135" t="s">
        <v>19</v>
      </c>
    </row>
    <row r="59" spans="1:90" s="4" customFormat="1" ht="16.5" customHeight="1">
      <c r="A59" s="126" t="s">
        <v>92</v>
      </c>
      <c r="B59" s="66"/>
      <c r="C59" s="127"/>
      <c r="D59" s="127"/>
      <c r="E59" s="127"/>
      <c r="F59" s="128" t="s">
        <v>100</v>
      </c>
      <c r="G59" s="128"/>
      <c r="H59" s="128"/>
      <c r="I59" s="128"/>
      <c r="J59" s="128"/>
      <c r="K59" s="127"/>
      <c r="L59" s="128" t="s">
        <v>101</v>
      </c>
      <c r="M59" s="128"/>
      <c r="N59" s="128"/>
      <c r="O59" s="128"/>
      <c r="P59" s="128"/>
      <c r="Q59" s="128"/>
      <c r="R59" s="128"/>
      <c r="S59" s="128"/>
      <c r="T59" s="128"/>
      <c r="U59" s="128"/>
      <c r="V59" s="128"/>
      <c r="W59" s="128"/>
      <c r="X59" s="128"/>
      <c r="Y59" s="128"/>
      <c r="Z59" s="128"/>
      <c r="AA59" s="128"/>
      <c r="AB59" s="128"/>
      <c r="AC59" s="128"/>
      <c r="AD59" s="128"/>
      <c r="AE59" s="128"/>
      <c r="AF59" s="128"/>
      <c r="AG59" s="129">
        <f>'D.2.1 - Stavební a konstr...'!J34</f>
        <v>0</v>
      </c>
      <c r="AH59" s="127"/>
      <c r="AI59" s="127"/>
      <c r="AJ59" s="127"/>
      <c r="AK59" s="127"/>
      <c r="AL59" s="127"/>
      <c r="AM59" s="127"/>
      <c r="AN59" s="129">
        <f>SUM(AG59,AT59)</f>
        <v>0</v>
      </c>
      <c r="AO59" s="127"/>
      <c r="AP59" s="127"/>
      <c r="AQ59" s="130" t="s">
        <v>95</v>
      </c>
      <c r="AR59" s="68"/>
      <c r="AS59" s="131">
        <v>0</v>
      </c>
      <c r="AT59" s="132">
        <f>ROUND(SUM(AV59:AW59),2)</f>
        <v>0</v>
      </c>
      <c r="AU59" s="133">
        <f>'D.2.1 - Stavební a konstr...'!P105</f>
        <v>0</v>
      </c>
      <c r="AV59" s="132">
        <f>'D.2.1 - Stavební a konstr...'!J37</f>
        <v>0</v>
      </c>
      <c r="AW59" s="132">
        <f>'D.2.1 - Stavební a konstr...'!J38</f>
        <v>0</v>
      </c>
      <c r="AX59" s="132">
        <f>'D.2.1 - Stavební a konstr...'!J39</f>
        <v>0</v>
      </c>
      <c r="AY59" s="132">
        <f>'D.2.1 - Stavební a konstr...'!J40</f>
        <v>0</v>
      </c>
      <c r="AZ59" s="132">
        <f>'D.2.1 - Stavební a konstr...'!F37</f>
        <v>0</v>
      </c>
      <c r="BA59" s="132">
        <f>'D.2.1 - Stavební a konstr...'!F38</f>
        <v>0</v>
      </c>
      <c r="BB59" s="132">
        <f>'D.2.1 - Stavební a konstr...'!F39</f>
        <v>0</v>
      </c>
      <c r="BC59" s="132">
        <f>'D.2.1 - Stavební a konstr...'!F40</f>
        <v>0</v>
      </c>
      <c r="BD59" s="134">
        <f>'D.2.1 - Stavební a konstr...'!F41</f>
        <v>0</v>
      </c>
      <c r="BE59" s="4"/>
      <c r="BT59" s="135" t="s">
        <v>102</v>
      </c>
      <c r="BV59" s="135" t="s">
        <v>82</v>
      </c>
      <c r="BW59" s="135" t="s">
        <v>103</v>
      </c>
      <c r="BX59" s="135" t="s">
        <v>99</v>
      </c>
      <c r="CL59" s="135" t="s">
        <v>19</v>
      </c>
    </row>
    <row r="60" spans="1:90" s="4" customFormat="1" ht="16.5" customHeight="1">
      <c r="A60" s="4"/>
      <c r="B60" s="66"/>
      <c r="C60" s="127"/>
      <c r="D60" s="127"/>
      <c r="E60" s="127"/>
      <c r="F60" s="128" t="s">
        <v>104</v>
      </c>
      <c r="G60" s="128"/>
      <c r="H60" s="128"/>
      <c r="I60" s="128"/>
      <c r="J60" s="128"/>
      <c r="K60" s="127"/>
      <c r="L60" s="128" t="s">
        <v>105</v>
      </c>
      <c r="M60" s="128"/>
      <c r="N60" s="128"/>
      <c r="O60" s="128"/>
      <c r="P60" s="128"/>
      <c r="Q60" s="128"/>
      <c r="R60" s="128"/>
      <c r="S60" s="128"/>
      <c r="T60" s="128"/>
      <c r="U60" s="128"/>
      <c r="V60" s="128"/>
      <c r="W60" s="128"/>
      <c r="X60" s="128"/>
      <c r="Y60" s="128"/>
      <c r="Z60" s="128"/>
      <c r="AA60" s="128"/>
      <c r="AB60" s="128"/>
      <c r="AC60" s="128"/>
      <c r="AD60" s="128"/>
      <c r="AE60" s="128"/>
      <c r="AF60" s="128"/>
      <c r="AG60" s="136">
        <f>ROUND(SUM(AG61:AG63),2)</f>
        <v>0</v>
      </c>
      <c r="AH60" s="127"/>
      <c r="AI60" s="127"/>
      <c r="AJ60" s="127"/>
      <c r="AK60" s="127"/>
      <c r="AL60" s="127"/>
      <c r="AM60" s="127"/>
      <c r="AN60" s="129">
        <f>SUM(AG60,AT60)</f>
        <v>0</v>
      </c>
      <c r="AO60" s="127"/>
      <c r="AP60" s="127"/>
      <c r="AQ60" s="130" t="s">
        <v>95</v>
      </c>
      <c r="AR60" s="68"/>
      <c r="AS60" s="131">
        <f>ROUND(SUM(AS61:AS63),2)</f>
        <v>0</v>
      </c>
      <c r="AT60" s="132">
        <f>ROUND(SUM(AV60:AW60),2)</f>
        <v>0</v>
      </c>
      <c r="AU60" s="133">
        <f>ROUND(SUM(AU61:AU63),5)</f>
        <v>0</v>
      </c>
      <c r="AV60" s="132">
        <f>ROUND(AZ60*L29,2)</f>
        <v>0</v>
      </c>
      <c r="AW60" s="132">
        <f>ROUND(BA60*L30,2)</f>
        <v>0</v>
      </c>
      <c r="AX60" s="132">
        <f>ROUND(BB60*L29,2)</f>
        <v>0</v>
      </c>
      <c r="AY60" s="132">
        <f>ROUND(BC60*L30,2)</f>
        <v>0</v>
      </c>
      <c r="AZ60" s="132">
        <f>ROUND(SUM(AZ61:AZ63),2)</f>
        <v>0</v>
      </c>
      <c r="BA60" s="132">
        <f>ROUND(SUM(BA61:BA63),2)</f>
        <v>0</v>
      </c>
      <c r="BB60" s="132">
        <f>ROUND(SUM(BB61:BB63),2)</f>
        <v>0</v>
      </c>
      <c r="BC60" s="132">
        <f>ROUND(SUM(BC61:BC63),2)</f>
        <v>0</v>
      </c>
      <c r="BD60" s="134">
        <f>ROUND(SUM(BD61:BD63),2)</f>
        <v>0</v>
      </c>
      <c r="BE60" s="4"/>
      <c r="BS60" s="135" t="s">
        <v>80</v>
      </c>
      <c r="BT60" s="135" t="s">
        <v>102</v>
      </c>
      <c r="BU60" s="135" t="s">
        <v>88</v>
      </c>
      <c r="BV60" s="135" t="s">
        <v>82</v>
      </c>
      <c r="BW60" s="135" t="s">
        <v>106</v>
      </c>
      <c r="BX60" s="135" t="s">
        <v>99</v>
      </c>
      <c r="CL60" s="135" t="s">
        <v>19</v>
      </c>
    </row>
    <row r="61" spans="1:90" s="4" customFormat="1" ht="16.5" customHeight="1">
      <c r="A61" s="126" t="s">
        <v>92</v>
      </c>
      <c r="B61" s="66"/>
      <c r="C61" s="127"/>
      <c r="D61" s="127"/>
      <c r="E61" s="127"/>
      <c r="F61" s="127"/>
      <c r="G61" s="128" t="s">
        <v>107</v>
      </c>
      <c r="H61" s="128"/>
      <c r="I61" s="128"/>
      <c r="J61" s="128"/>
      <c r="K61" s="128"/>
      <c r="L61" s="127"/>
      <c r="M61" s="128" t="s">
        <v>108</v>
      </c>
      <c r="N61" s="128"/>
      <c r="O61" s="128"/>
      <c r="P61" s="128"/>
      <c r="Q61" s="128"/>
      <c r="R61" s="128"/>
      <c r="S61" s="128"/>
      <c r="T61" s="128"/>
      <c r="U61" s="128"/>
      <c r="V61" s="128"/>
      <c r="W61" s="128"/>
      <c r="X61" s="128"/>
      <c r="Y61" s="128"/>
      <c r="Z61" s="128"/>
      <c r="AA61" s="128"/>
      <c r="AB61" s="128"/>
      <c r="AC61" s="128"/>
      <c r="AD61" s="128"/>
      <c r="AE61" s="128"/>
      <c r="AF61" s="128"/>
      <c r="AG61" s="129">
        <f>'D.2.4.1 - Víceúčelový bazén'!J34</f>
        <v>0</v>
      </c>
      <c r="AH61" s="127"/>
      <c r="AI61" s="127"/>
      <c r="AJ61" s="127"/>
      <c r="AK61" s="127"/>
      <c r="AL61" s="127"/>
      <c r="AM61" s="127"/>
      <c r="AN61" s="129">
        <f>SUM(AG61,AT61)</f>
        <v>0</v>
      </c>
      <c r="AO61" s="127"/>
      <c r="AP61" s="127"/>
      <c r="AQ61" s="130" t="s">
        <v>95</v>
      </c>
      <c r="AR61" s="68"/>
      <c r="AS61" s="131">
        <v>0</v>
      </c>
      <c r="AT61" s="132">
        <f>ROUND(SUM(AV61:AW61),2)</f>
        <v>0</v>
      </c>
      <c r="AU61" s="133">
        <f>'D.2.4.1 - Víceúčelový bazén'!P97</f>
        <v>0</v>
      </c>
      <c r="AV61" s="132">
        <f>'D.2.4.1 - Víceúčelový bazén'!J37</f>
        <v>0</v>
      </c>
      <c r="AW61" s="132">
        <f>'D.2.4.1 - Víceúčelový bazén'!J38</f>
        <v>0</v>
      </c>
      <c r="AX61" s="132">
        <f>'D.2.4.1 - Víceúčelový bazén'!J39</f>
        <v>0</v>
      </c>
      <c r="AY61" s="132">
        <f>'D.2.4.1 - Víceúčelový bazén'!J40</f>
        <v>0</v>
      </c>
      <c r="AZ61" s="132">
        <f>'D.2.4.1 - Víceúčelový bazén'!F37</f>
        <v>0</v>
      </c>
      <c r="BA61" s="132">
        <f>'D.2.4.1 - Víceúčelový bazén'!F38</f>
        <v>0</v>
      </c>
      <c r="BB61" s="132">
        <f>'D.2.4.1 - Víceúčelový bazén'!F39</f>
        <v>0</v>
      </c>
      <c r="BC61" s="132">
        <f>'D.2.4.1 - Víceúčelový bazén'!F40</f>
        <v>0</v>
      </c>
      <c r="BD61" s="134">
        <f>'D.2.4.1 - Víceúčelový bazén'!F41</f>
        <v>0</v>
      </c>
      <c r="BE61" s="4"/>
      <c r="BT61" s="135" t="s">
        <v>109</v>
      </c>
      <c r="BV61" s="135" t="s">
        <v>82</v>
      </c>
      <c r="BW61" s="135" t="s">
        <v>110</v>
      </c>
      <c r="BX61" s="135" t="s">
        <v>106</v>
      </c>
      <c r="CL61" s="135" t="s">
        <v>19</v>
      </c>
    </row>
    <row r="62" spans="1:90" s="4" customFormat="1" ht="16.5" customHeight="1">
      <c r="A62" s="126" t="s">
        <v>92</v>
      </c>
      <c r="B62" s="66"/>
      <c r="C62" s="127"/>
      <c r="D62" s="127"/>
      <c r="E62" s="127"/>
      <c r="F62" s="127"/>
      <c r="G62" s="128" t="s">
        <v>111</v>
      </c>
      <c r="H62" s="128"/>
      <c r="I62" s="128"/>
      <c r="J62" s="128"/>
      <c r="K62" s="128"/>
      <c r="L62" s="127"/>
      <c r="M62" s="128" t="s">
        <v>112</v>
      </c>
      <c r="N62" s="128"/>
      <c r="O62" s="128"/>
      <c r="P62" s="128"/>
      <c r="Q62" s="128"/>
      <c r="R62" s="128"/>
      <c r="S62" s="128"/>
      <c r="T62" s="128"/>
      <c r="U62" s="128"/>
      <c r="V62" s="128"/>
      <c r="W62" s="128"/>
      <c r="X62" s="128"/>
      <c r="Y62" s="128"/>
      <c r="Z62" s="128"/>
      <c r="AA62" s="128"/>
      <c r="AB62" s="128"/>
      <c r="AC62" s="128"/>
      <c r="AD62" s="128"/>
      <c r="AE62" s="128"/>
      <c r="AF62" s="128"/>
      <c r="AG62" s="129">
        <f>'D.2.4.2 - Brodítka a sprchy'!J34</f>
        <v>0</v>
      </c>
      <c r="AH62" s="127"/>
      <c r="AI62" s="127"/>
      <c r="AJ62" s="127"/>
      <c r="AK62" s="127"/>
      <c r="AL62" s="127"/>
      <c r="AM62" s="127"/>
      <c r="AN62" s="129">
        <f>SUM(AG62,AT62)</f>
        <v>0</v>
      </c>
      <c r="AO62" s="127"/>
      <c r="AP62" s="127"/>
      <c r="AQ62" s="130" t="s">
        <v>95</v>
      </c>
      <c r="AR62" s="68"/>
      <c r="AS62" s="131">
        <v>0</v>
      </c>
      <c r="AT62" s="132">
        <f>ROUND(SUM(AV62:AW62),2)</f>
        <v>0</v>
      </c>
      <c r="AU62" s="133">
        <f>'D.2.4.2 - Brodítka a sprchy'!P91</f>
        <v>0</v>
      </c>
      <c r="AV62" s="132">
        <f>'D.2.4.2 - Brodítka a sprchy'!J37</f>
        <v>0</v>
      </c>
      <c r="AW62" s="132">
        <f>'D.2.4.2 - Brodítka a sprchy'!J38</f>
        <v>0</v>
      </c>
      <c r="AX62" s="132">
        <f>'D.2.4.2 - Brodítka a sprchy'!J39</f>
        <v>0</v>
      </c>
      <c r="AY62" s="132">
        <f>'D.2.4.2 - Brodítka a sprchy'!J40</f>
        <v>0</v>
      </c>
      <c r="AZ62" s="132">
        <f>'D.2.4.2 - Brodítka a sprchy'!F37</f>
        <v>0</v>
      </c>
      <c r="BA62" s="132">
        <f>'D.2.4.2 - Brodítka a sprchy'!F38</f>
        <v>0</v>
      </c>
      <c r="BB62" s="132">
        <f>'D.2.4.2 - Brodítka a sprchy'!F39</f>
        <v>0</v>
      </c>
      <c r="BC62" s="132">
        <f>'D.2.4.2 - Brodítka a sprchy'!F40</f>
        <v>0</v>
      </c>
      <c r="BD62" s="134">
        <f>'D.2.4.2 - Brodítka a sprchy'!F41</f>
        <v>0</v>
      </c>
      <c r="BE62" s="4"/>
      <c r="BT62" s="135" t="s">
        <v>109</v>
      </c>
      <c r="BV62" s="135" t="s">
        <v>82</v>
      </c>
      <c r="BW62" s="135" t="s">
        <v>113</v>
      </c>
      <c r="BX62" s="135" t="s">
        <v>106</v>
      </c>
      <c r="CL62" s="135" t="s">
        <v>19</v>
      </c>
    </row>
    <row r="63" spans="1:90" s="4" customFormat="1" ht="16.5" customHeight="1">
      <c r="A63" s="126" t="s">
        <v>92</v>
      </c>
      <c r="B63" s="66"/>
      <c r="C63" s="127"/>
      <c r="D63" s="127"/>
      <c r="E63" s="127"/>
      <c r="F63" s="127"/>
      <c r="G63" s="128" t="s">
        <v>114</v>
      </c>
      <c r="H63" s="128"/>
      <c r="I63" s="128"/>
      <c r="J63" s="128"/>
      <c r="K63" s="128"/>
      <c r="L63" s="127"/>
      <c r="M63" s="128" t="s">
        <v>115</v>
      </c>
      <c r="N63" s="128"/>
      <c r="O63" s="128"/>
      <c r="P63" s="128"/>
      <c r="Q63" s="128"/>
      <c r="R63" s="128"/>
      <c r="S63" s="128"/>
      <c r="T63" s="128"/>
      <c r="U63" s="128"/>
      <c r="V63" s="128"/>
      <c r="W63" s="128"/>
      <c r="X63" s="128"/>
      <c r="Y63" s="128"/>
      <c r="Z63" s="128"/>
      <c r="AA63" s="128"/>
      <c r="AB63" s="128"/>
      <c r="AC63" s="128"/>
      <c r="AD63" s="128"/>
      <c r="AE63" s="128"/>
      <c r="AF63" s="128"/>
      <c r="AG63" s="129">
        <f>'D.2.4.3 - Skluzavka a tob...'!J34</f>
        <v>0</v>
      </c>
      <c r="AH63" s="127"/>
      <c r="AI63" s="127"/>
      <c r="AJ63" s="127"/>
      <c r="AK63" s="127"/>
      <c r="AL63" s="127"/>
      <c r="AM63" s="127"/>
      <c r="AN63" s="129">
        <f>SUM(AG63,AT63)</f>
        <v>0</v>
      </c>
      <c r="AO63" s="127"/>
      <c r="AP63" s="127"/>
      <c r="AQ63" s="130" t="s">
        <v>95</v>
      </c>
      <c r="AR63" s="68"/>
      <c r="AS63" s="131">
        <v>0</v>
      </c>
      <c r="AT63" s="132">
        <f>ROUND(SUM(AV63:AW63),2)</f>
        <v>0</v>
      </c>
      <c r="AU63" s="133">
        <f>'D.2.4.3 - Skluzavka a tob...'!P91</f>
        <v>0</v>
      </c>
      <c r="AV63" s="132">
        <f>'D.2.4.3 - Skluzavka a tob...'!J37</f>
        <v>0</v>
      </c>
      <c r="AW63" s="132">
        <f>'D.2.4.3 - Skluzavka a tob...'!J38</f>
        <v>0</v>
      </c>
      <c r="AX63" s="132">
        <f>'D.2.4.3 - Skluzavka a tob...'!J39</f>
        <v>0</v>
      </c>
      <c r="AY63" s="132">
        <f>'D.2.4.3 - Skluzavka a tob...'!J40</f>
        <v>0</v>
      </c>
      <c r="AZ63" s="132">
        <f>'D.2.4.3 - Skluzavka a tob...'!F37</f>
        <v>0</v>
      </c>
      <c r="BA63" s="132">
        <f>'D.2.4.3 - Skluzavka a tob...'!F38</f>
        <v>0</v>
      </c>
      <c r="BB63" s="132">
        <f>'D.2.4.3 - Skluzavka a tob...'!F39</f>
        <v>0</v>
      </c>
      <c r="BC63" s="132">
        <f>'D.2.4.3 - Skluzavka a tob...'!F40</f>
        <v>0</v>
      </c>
      <c r="BD63" s="134">
        <f>'D.2.4.3 - Skluzavka a tob...'!F41</f>
        <v>0</v>
      </c>
      <c r="BE63" s="4"/>
      <c r="BT63" s="135" t="s">
        <v>109</v>
      </c>
      <c r="BV63" s="135" t="s">
        <v>82</v>
      </c>
      <c r="BW63" s="135" t="s">
        <v>116</v>
      </c>
      <c r="BX63" s="135" t="s">
        <v>106</v>
      </c>
      <c r="CL63" s="135" t="s">
        <v>19</v>
      </c>
    </row>
    <row r="64" spans="1:90" s="4" customFormat="1" ht="16.5" customHeight="1">
      <c r="A64" s="126" t="s">
        <v>92</v>
      </c>
      <c r="B64" s="66"/>
      <c r="C64" s="127"/>
      <c r="D64" s="127"/>
      <c r="E64" s="127"/>
      <c r="F64" s="128" t="s">
        <v>117</v>
      </c>
      <c r="G64" s="128"/>
      <c r="H64" s="128"/>
      <c r="I64" s="128"/>
      <c r="J64" s="128"/>
      <c r="K64" s="127"/>
      <c r="L64" s="128" t="s">
        <v>118</v>
      </c>
      <c r="M64" s="128"/>
      <c r="N64" s="128"/>
      <c r="O64" s="128"/>
      <c r="P64" s="128"/>
      <c r="Q64" s="128"/>
      <c r="R64" s="128"/>
      <c r="S64" s="128"/>
      <c r="T64" s="128"/>
      <c r="U64" s="128"/>
      <c r="V64" s="128"/>
      <c r="W64" s="128"/>
      <c r="X64" s="128"/>
      <c r="Y64" s="128"/>
      <c r="Z64" s="128"/>
      <c r="AA64" s="128"/>
      <c r="AB64" s="128"/>
      <c r="AC64" s="128"/>
      <c r="AD64" s="128"/>
      <c r="AE64" s="128"/>
      <c r="AF64" s="128"/>
      <c r="AG64" s="129">
        <f>'D.2.5 - Uzemnění nerezové...'!J34</f>
        <v>0</v>
      </c>
      <c r="AH64" s="127"/>
      <c r="AI64" s="127"/>
      <c r="AJ64" s="127"/>
      <c r="AK64" s="127"/>
      <c r="AL64" s="127"/>
      <c r="AM64" s="127"/>
      <c r="AN64" s="129">
        <f>SUM(AG64,AT64)</f>
        <v>0</v>
      </c>
      <c r="AO64" s="127"/>
      <c r="AP64" s="127"/>
      <c r="AQ64" s="130" t="s">
        <v>95</v>
      </c>
      <c r="AR64" s="68"/>
      <c r="AS64" s="131">
        <v>0</v>
      </c>
      <c r="AT64" s="132">
        <f>ROUND(SUM(AV64:AW64),2)</f>
        <v>0</v>
      </c>
      <c r="AU64" s="133">
        <f>'D.2.5 - Uzemnění nerezové...'!P96</f>
        <v>0</v>
      </c>
      <c r="AV64" s="132">
        <f>'D.2.5 - Uzemnění nerezové...'!J37</f>
        <v>0</v>
      </c>
      <c r="AW64" s="132">
        <f>'D.2.5 - Uzemnění nerezové...'!J38</f>
        <v>0</v>
      </c>
      <c r="AX64" s="132">
        <f>'D.2.5 - Uzemnění nerezové...'!J39</f>
        <v>0</v>
      </c>
      <c r="AY64" s="132">
        <f>'D.2.5 - Uzemnění nerezové...'!J40</f>
        <v>0</v>
      </c>
      <c r="AZ64" s="132">
        <f>'D.2.5 - Uzemnění nerezové...'!F37</f>
        <v>0</v>
      </c>
      <c r="BA64" s="132">
        <f>'D.2.5 - Uzemnění nerezové...'!F38</f>
        <v>0</v>
      </c>
      <c r="BB64" s="132">
        <f>'D.2.5 - Uzemnění nerezové...'!F39</f>
        <v>0</v>
      </c>
      <c r="BC64" s="132">
        <f>'D.2.5 - Uzemnění nerezové...'!F40</f>
        <v>0</v>
      </c>
      <c r="BD64" s="134">
        <f>'D.2.5 - Uzemnění nerezové...'!F41</f>
        <v>0</v>
      </c>
      <c r="BE64" s="4"/>
      <c r="BT64" s="135" t="s">
        <v>102</v>
      </c>
      <c r="BV64" s="135" t="s">
        <v>82</v>
      </c>
      <c r="BW64" s="135" t="s">
        <v>119</v>
      </c>
      <c r="BX64" s="135" t="s">
        <v>99</v>
      </c>
      <c r="CL64" s="135" t="s">
        <v>19</v>
      </c>
    </row>
    <row r="65" spans="1:90" s="4" customFormat="1" ht="16.5" customHeight="1">
      <c r="A65" s="4"/>
      <c r="B65" s="66"/>
      <c r="C65" s="127"/>
      <c r="D65" s="127"/>
      <c r="E65" s="128" t="s">
        <v>120</v>
      </c>
      <c r="F65" s="128"/>
      <c r="G65" s="128"/>
      <c r="H65" s="128"/>
      <c r="I65" s="128"/>
      <c r="J65" s="127"/>
      <c r="K65" s="128" t="s">
        <v>121</v>
      </c>
      <c r="L65" s="128"/>
      <c r="M65" s="128"/>
      <c r="N65" s="128"/>
      <c r="O65" s="128"/>
      <c r="P65" s="128"/>
      <c r="Q65" s="128"/>
      <c r="R65" s="128"/>
      <c r="S65" s="128"/>
      <c r="T65" s="128"/>
      <c r="U65" s="128"/>
      <c r="V65" s="128"/>
      <c r="W65" s="128"/>
      <c r="X65" s="128"/>
      <c r="Y65" s="128"/>
      <c r="Z65" s="128"/>
      <c r="AA65" s="128"/>
      <c r="AB65" s="128"/>
      <c r="AC65" s="128"/>
      <c r="AD65" s="128"/>
      <c r="AE65" s="128"/>
      <c r="AF65" s="128"/>
      <c r="AG65" s="136">
        <f>ROUND(AG66+AG67,2)</f>
        <v>0</v>
      </c>
      <c r="AH65" s="127"/>
      <c r="AI65" s="127"/>
      <c r="AJ65" s="127"/>
      <c r="AK65" s="127"/>
      <c r="AL65" s="127"/>
      <c r="AM65" s="127"/>
      <c r="AN65" s="129">
        <f>SUM(AG65,AT65)</f>
        <v>0</v>
      </c>
      <c r="AO65" s="127"/>
      <c r="AP65" s="127"/>
      <c r="AQ65" s="130" t="s">
        <v>95</v>
      </c>
      <c r="AR65" s="68"/>
      <c r="AS65" s="131">
        <f>ROUND(AS66+AS67,2)</f>
        <v>0</v>
      </c>
      <c r="AT65" s="132">
        <f>ROUND(SUM(AV65:AW65),2)</f>
        <v>0</v>
      </c>
      <c r="AU65" s="133">
        <f>ROUND(AU66+AU67,5)</f>
        <v>0</v>
      </c>
      <c r="AV65" s="132">
        <f>ROUND(AZ65*L29,2)</f>
        <v>0</v>
      </c>
      <c r="AW65" s="132">
        <f>ROUND(BA65*L30,2)</f>
        <v>0</v>
      </c>
      <c r="AX65" s="132">
        <f>ROUND(BB65*L29,2)</f>
        <v>0</v>
      </c>
      <c r="AY65" s="132">
        <f>ROUND(BC65*L30,2)</f>
        <v>0</v>
      </c>
      <c r="AZ65" s="132">
        <f>ROUND(AZ66+AZ67,2)</f>
        <v>0</v>
      </c>
      <c r="BA65" s="132">
        <f>ROUND(BA66+BA67,2)</f>
        <v>0</v>
      </c>
      <c r="BB65" s="132">
        <f>ROUND(BB66+BB67,2)</f>
        <v>0</v>
      </c>
      <c r="BC65" s="132">
        <f>ROUND(BC66+BC67,2)</f>
        <v>0</v>
      </c>
      <c r="BD65" s="134">
        <f>ROUND(BD66+BD67,2)</f>
        <v>0</v>
      </c>
      <c r="BE65" s="4"/>
      <c r="BS65" s="135" t="s">
        <v>80</v>
      </c>
      <c r="BT65" s="135" t="s">
        <v>91</v>
      </c>
      <c r="BU65" s="135" t="s">
        <v>88</v>
      </c>
      <c r="BV65" s="135" t="s">
        <v>82</v>
      </c>
      <c r="BW65" s="135" t="s">
        <v>122</v>
      </c>
      <c r="BX65" s="135" t="s">
        <v>89</v>
      </c>
      <c r="CL65" s="135" t="s">
        <v>90</v>
      </c>
    </row>
    <row r="66" spans="1:90" s="4" customFormat="1" ht="16.5" customHeight="1">
      <c r="A66" s="126" t="s">
        <v>92</v>
      </c>
      <c r="B66" s="66"/>
      <c r="C66" s="127"/>
      <c r="D66" s="127"/>
      <c r="E66" s="127"/>
      <c r="F66" s="128" t="s">
        <v>123</v>
      </c>
      <c r="G66" s="128"/>
      <c r="H66" s="128"/>
      <c r="I66" s="128"/>
      <c r="J66" s="128"/>
      <c r="K66" s="127"/>
      <c r="L66" s="128" t="s">
        <v>124</v>
      </c>
      <c r="M66" s="128"/>
      <c r="N66" s="128"/>
      <c r="O66" s="128"/>
      <c r="P66" s="128"/>
      <c r="Q66" s="128"/>
      <c r="R66" s="128"/>
      <c r="S66" s="128"/>
      <c r="T66" s="128"/>
      <c r="U66" s="128"/>
      <c r="V66" s="128"/>
      <c r="W66" s="128"/>
      <c r="X66" s="128"/>
      <c r="Y66" s="128"/>
      <c r="Z66" s="128"/>
      <c r="AA66" s="128"/>
      <c r="AB66" s="128"/>
      <c r="AC66" s="128"/>
      <c r="AD66" s="128"/>
      <c r="AE66" s="128"/>
      <c r="AF66" s="128"/>
      <c r="AG66" s="129">
        <f>'D.3.1 - Stavební řešení'!J34</f>
        <v>0</v>
      </c>
      <c r="AH66" s="127"/>
      <c r="AI66" s="127"/>
      <c r="AJ66" s="127"/>
      <c r="AK66" s="127"/>
      <c r="AL66" s="127"/>
      <c r="AM66" s="127"/>
      <c r="AN66" s="129">
        <f>SUM(AG66,AT66)</f>
        <v>0</v>
      </c>
      <c r="AO66" s="127"/>
      <c r="AP66" s="127"/>
      <c r="AQ66" s="130" t="s">
        <v>95</v>
      </c>
      <c r="AR66" s="68"/>
      <c r="AS66" s="131">
        <v>0</v>
      </c>
      <c r="AT66" s="132">
        <f>ROUND(SUM(AV66:AW66),2)</f>
        <v>0</v>
      </c>
      <c r="AU66" s="133">
        <f>'D.3.1 - Stavební řešení'!P99</f>
        <v>0</v>
      </c>
      <c r="AV66" s="132">
        <f>'D.3.1 - Stavební řešení'!J37</f>
        <v>0</v>
      </c>
      <c r="AW66" s="132">
        <f>'D.3.1 - Stavební řešení'!J38</f>
        <v>0</v>
      </c>
      <c r="AX66" s="132">
        <f>'D.3.1 - Stavební řešení'!J39</f>
        <v>0</v>
      </c>
      <c r="AY66" s="132">
        <f>'D.3.1 - Stavební řešení'!J40</f>
        <v>0</v>
      </c>
      <c r="AZ66" s="132">
        <f>'D.3.1 - Stavební řešení'!F37</f>
        <v>0</v>
      </c>
      <c r="BA66" s="132">
        <f>'D.3.1 - Stavební řešení'!F38</f>
        <v>0</v>
      </c>
      <c r="BB66" s="132">
        <f>'D.3.1 - Stavební řešení'!F39</f>
        <v>0</v>
      </c>
      <c r="BC66" s="132">
        <f>'D.3.1 - Stavební řešení'!F40</f>
        <v>0</v>
      </c>
      <c r="BD66" s="134">
        <f>'D.3.1 - Stavební řešení'!F41</f>
        <v>0</v>
      </c>
      <c r="BE66" s="4"/>
      <c r="BT66" s="135" t="s">
        <v>102</v>
      </c>
      <c r="BV66" s="135" t="s">
        <v>82</v>
      </c>
      <c r="BW66" s="135" t="s">
        <v>125</v>
      </c>
      <c r="BX66" s="135" t="s">
        <v>122</v>
      </c>
      <c r="CL66" s="135" t="s">
        <v>90</v>
      </c>
    </row>
    <row r="67" spans="1:90" s="4" customFormat="1" ht="16.5" customHeight="1">
      <c r="A67" s="4"/>
      <c r="B67" s="66"/>
      <c r="C67" s="127"/>
      <c r="D67" s="127"/>
      <c r="E67" s="127"/>
      <c r="F67" s="128" t="s">
        <v>126</v>
      </c>
      <c r="G67" s="128"/>
      <c r="H67" s="128"/>
      <c r="I67" s="128"/>
      <c r="J67" s="128"/>
      <c r="K67" s="127"/>
      <c r="L67" s="128" t="s">
        <v>127</v>
      </c>
      <c r="M67" s="128"/>
      <c r="N67" s="128"/>
      <c r="O67" s="128"/>
      <c r="P67" s="128"/>
      <c r="Q67" s="128"/>
      <c r="R67" s="128"/>
      <c r="S67" s="128"/>
      <c r="T67" s="128"/>
      <c r="U67" s="128"/>
      <c r="V67" s="128"/>
      <c r="W67" s="128"/>
      <c r="X67" s="128"/>
      <c r="Y67" s="128"/>
      <c r="Z67" s="128"/>
      <c r="AA67" s="128"/>
      <c r="AB67" s="128"/>
      <c r="AC67" s="128"/>
      <c r="AD67" s="128"/>
      <c r="AE67" s="128"/>
      <c r="AF67" s="128"/>
      <c r="AG67" s="136">
        <f>ROUND(SUM(AG68:AG70),2)</f>
        <v>0</v>
      </c>
      <c r="AH67" s="127"/>
      <c r="AI67" s="127"/>
      <c r="AJ67" s="127"/>
      <c r="AK67" s="127"/>
      <c r="AL67" s="127"/>
      <c r="AM67" s="127"/>
      <c r="AN67" s="129">
        <f>SUM(AG67,AT67)</f>
        <v>0</v>
      </c>
      <c r="AO67" s="127"/>
      <c r="AP67" s="127"/>
      <c r="AQ67" s="130" t="s">
        <v>95</v>
      </c>
      <c r="AR67" s="68"/>
      <c r="AS67" s="131">
        <f>ROUND(SUM(AS68:AS70),2)</f>
        <v>0</v>
      </c>
      <c r="AT67" s="132">
        <f>ROUND(SUM(AV67:AW67),2)</f>
        <v>0</v>
      </c>
      <c r="AU67" s="133">
        <f>ROUND(SUM(AU68:AU70),5)</f>
        <v>0</v>
      </c>
      <c r="AV67" s="132">
        <f>ROUND(AZ67*L29,2)</f>
        <v>0</v>
      </c>
      <c r="AW67" s="132">
        <f>ROUND(BA67*L30,2)</f>
        <v>0</v>
      </c>
      <c r="AX67" s="132">
        <f>ROUND(BB67*L29,2)</f>
        <v>0</v>
      </c>
      <c r="AY67" s="132">
        <f>ROUND(BC67*L30,2)</f>
        <v>0</v>
      </c>
      <c r="AZ67" s="132">
        <f>ROUND(SUM(AZ68:AZ70),2)</f>
        <v>0</v>
      </c>
      <c r="BA67" s="132">
        <f>ROUND(SUM(BA68:BA70),2)</f>
        <v>0</v>
      </c>
      <c r="BB67" s="132">
        <f>ROUND(SUM(BB68:BB70),2)</f>
        <v>0</v>
      </c>
      <c r="BC67" s="132">
        <f>ROUND(SUM(BC68:BC70),2)</f>
        <v>0</v>
      </c>
      <c r="BD67" s="134">
        <f>ROUND(SUM(BD68:BD70),2)</f>
        <v>0</v>
      </c>
      <c r="BE67" s="4"/>
      <c r="BS67" s="135" t="s">
        <v>80</v>
      </c>
      <c r="BT67" s="135" t="s">
        <v>102</v>
      </c>
      <c r="BU67" s="135" t="s">
        <v>88</v>
      </c>
      <c r="BV67" s="135" t="s">
        <v>82</v>
      </c>
      <c r="BW67" s="135" t="s">
        <v>128</v>
      </c>
      <c r="BX67" s="135" t="s">
        <v>122</v>
      </c>
      <c r="CL67" s="135" t="s">
        <v>90</v>
      </c>
    </row>
    <row r="68" spans="1:90" s="4" customFormat="1" ht="16.5" customHeight="1">
      <c r="A68" s="126" t="s">
        <v>92</v>
      </c>
      <c r="B68" s="66"/>
      <c r="C68" s="127"/>
      <c r="D68" s="127"/>
      <c r="E68" s="127"/>
      <c r="F68" s="127"/>
      <c r="G68" s="128" t="s">
        <v>129</v>
      </c>
      <c r="H68" s="128"/>
      <c r="I68" s="128"/>
      <c r="J68" s="128"/>
      <c r="K68" s="128"/>
      <c r="L68" s="127"/>
      <c r="M68" s="128" t="s">
        <v>130</v>
      </c>
      <c r="N68" s="128"/>
      <c r="O68" s="128"/>
      <c r="P68" s="128"/>
      <c r="Q68" s="128"/>
      <c r="R68" s="128"/>
      <c r="S68" s="128"/>
      <c r="T68" s="128"/>
      <c r="U68" s="128"/>
      <c r="V68" s="128"/>
      <c r="W68" s="128"/>
      <c r="X68" s="128"/>
      <c r="Y68" s="128"/>
      <c r="Z68" s="128"/>
      <c r="AA68" s="128"/>
      <c r="AB68" s="128"/>
      <c r="AC68" s="128"/>
      <c r="AD68" s="128"/>
      <c r="AE68" s="128"/>
      <c r="AF68" s="128"/>
      <c r="AG68" s="129">
        <f>'D.3.4.1 - RB1 - úprava'!J34</f>
        <v>0</v>
      </c>
      <c r="AH68" s="127"/>
      <c r="AI68" s="127"/>
      <c r="AJ68" s="127"/>
      <c r="AK68" s="127"/>
      <c r="AL68" s="127"/>
      <c r="AM68" s="127"/>
      <c r="AN68" s="129">
        <f>SUM(AG68,AT68)</f>
        <v>0</v>
      </c>
      <c r="AO68" s="127"/>
      <c r="AP68" s="127"/>
      <c r="AQ68" s="130" t="s">
        <v>95</v>
      </c>
      <c r="AR68" s="68"/>
      <c r="AS68" s="131">
        <v>0</v>
      </c>
      <c r="AT68" s="132">
        <f>ROUND(SUM(AV68:AW68),2)</f>
        <v>0</v>
      </c>
      <c r="AU68" s="133">
        <f>'D.3.4.1 - RB1 - úprava'!P92</f>
        <v>0</v>
      </c>
      <c r="AV68" s="132">
        <f>'D.3.4.1 - RB1 - úprava'!J37</f>
        <v>0</v>
      </c>
      <c r="AW68" s="132">
        <f>'D.3.4.1 - RB1 - úprava'!J38</f>
        <v>0</v>
      </c>
      <c r="AX68" s="132">
        <f>'D.3.4.1 - RB1 - úprava'!J39</f>
        <v>0</v>
      </c>
      <c r="AY68" s="132">
        <f>'D.3.4.1 - RB1 - úprava'!J40</f>
        <v>0</v>
      </c>
      <c r="AZ68" s="132">
        <f>'D.3.4.1 - RB1 - úprava'!F37</f>
        <v>0</v>
      </c>
      <c r="BA68" s="132">
        <f>'D.3.4.1 - RB1 - úprava'!F38</f>
        <v>0</v>
      </c>
      <c r="BB68" s="132">
        <f>'D.3.4.1 - RB1 - úprava'!F39</f>
        <v>0</v>
      </c>
      <c r="BC68" s="132">
        <f>'D.3.4.1 - RB1 - úprava'!F40</f>
        <v>0</v>
      </c>
      <c r="BD68" s="134">
        <f>'D.3.4.1 - RB1 - úprava'!F41</f>
        <v>0</v>
      </c>
      <c r="BE68" s="4"/>
      <c r="BT68" s="135" t="s">
        <v>109</v>
      </c>
      <c r="BV68" s="135" t="s">
        <v>82</v>
      </c>
      <c r="BW68" s="135" t="s">
        <v>131</v>
      </c>
      <c r="BX68" s="135" t="s">
        <v>128</v>
      </c>
      <c r="CL68" s="135" t="s">
        <v>19</v>
      </c>
    </row>
    <row r="69" spans="1:90" s="4" customFormat="1" ht="16.5" customHeight="1">
      <c r="A69" s="126" t="s">
        <v>92</v>
      </c>
      <c r="B69" s="66"/>
      <c r="C69" s="127"/>
      <c r="D69" s="127"/>
      <c r="E69" s="127"/>
      <c r="F69" s="127"/>
      <c r="G69" s="128" t="s">
        <v>132</v>
      </c>
      <c r="H69" s="128"/>
      <c r="I69" s="128"/>
      <c r="J69" s="128"/>
      <c r="K69" s="128"/>
      <c r="L69" s="127"/>
      <c r="M69" s="128" t="s">
        <v>133</v>
      </c>
      <c r="N69" s="128"/>
      <c r="O69" s="128"/>
      <c r="P69" s="128"/>
      <c r="Q69" s="128"/>
      <c r="R69" s="128"/>
      <c r="S69" s="128"/>
      <c r="T69" s="128"/>
      <c r="U69" s="128"/>
      <c r="V69" s="128"/>
      <c r="W69" s="128"/>
      <c r="X69" s="128"/>
      <c r="Y69" s="128"/>
      <c r="Z69" s="128"/>
      <c r="AA69" s="128"/>
      <c r="AB69" s="128"/>
      <c r="AC69" s="128"/>
      <c r="AD69" s="128"/>
      <c r="AE69" s="128"/>
      <c r="AF69" s="128"/>
      <c r="AG69" s="129">
        <f>'D.3.4.2 - RB2'!J34</f>
        <v>0</v>
      </c>
      <c r="AH69" s="127"/>
      <c r="AI69" s="127"/>
      <c r="AJ69" s="127"/>
      <c r="AK69" s="127"/>
      <c r="AL69" s="127"/>
      <c r="AM69" s="127"/>
      <c r="AN69" s="129">
        <f>SUM(AG69,AT69)</f>
        <v>0</v>
      </c>
      <c r="AO69" s="127"/>
      <c r="AP69" s="127"/>
      <c r="AQ69" s="130" t="s">
        <v>95</v>
      </c>
      <c r="AR69" s="68"/>
      <c r="AS69" s="131">
        <v>0</v>
      </c>
      <c r="AT69" s="132">
        <f>ROUND(SUM(AV69:AW69),2)</f>
        <v>0</v>
      </c>
      <c r="AU69" s="133">
        <f>'D.3.4.2 - RB2'!P92</f>
        <v>0</v>
      </c>
      <c r="AV69" s="132">
        <f>'D.3.4.2 - RB2'!J37</f>
        <v>0</v>
      </c>
      <c r="AW69" s="132">
        <f>'D.3.4.2 - RB2'!J38</f>
        <v>0</v>
      </c>
      <c r="AX69" s="132">
        <f>'D.3.4.2 - RB2'!J39</f>
        <v>0</v>
      </c>
      <c r="AY69" s="132">
        <f>'D.3.4.2 - RB2'!J40</f>
        <v>0</v>
      </c>
      <c r="AZ69" s="132">
        <f>'D.3.4.2 - RB2'!F37</f>
        <v>0</v>
      </c>
      <c r="BA69" s="132">
        <f>'D.3.4.2 - RB2'!F38</f>
        <v>0</v>
      </c>
      <c r="BB69" s="132">
        <f>'D.3.4.2 - RB2'!F39</f>
        <v>0</v>
      </c>
      <c r="BC69" s="132">
        <f>'D.3.4.2 - RB2'!F40</f>
        <v>0</v>
      </c>
      <c r="BD69" s="134">
        <f>'D.3.4.2 - RB2'!F41</f>
        <v>0</v>
      </c>
      <c r="BE69" s="4"/>
      <c r="BT69" s="135" t="s">
        <v>109</v>
      </c>
      <c r="BV69" s="135" t="s">
        <v>82</v>
      </c>
      <c r="BW69" s="135" t="s">
        <v>134</v>
      </c>
      <c r="BX69" s="135" t="s">
        <v>128</v>
      </c>
      <c r="CL69" s="135" t="s">
        <v>19</v>
      </c>
    </row>
    <row r="70" spans="1:90" s="4" customFormat="1" ht="16.5" customHeight="1">
      <c r="A70" s="126" t="s">
        <v>92</v>
      </c>
      <c r="B70" s="66"/>
      <c r="C70" s="127"/>
      <c r="D70" s="127"/>
      <c r="E70" s="127"/>
      <c r="F70" s="127"/>
      <c r="G70" s="128" t="s">
        <v>135</v>
      </c>
      <c r="H70" s="128"/>
      <c r="I70" s="128"/>
      <c r="J70" s="128"/>
      <c r="K70" s="128"/>
      <c r="L70" s="127"/>
      <c r="M70" s="128" t="s">
        <v>136</v>
      </c>
      <c r="N70" s="128"/>
      <c r="O70" s="128"/>
      <c r="P70" s="128"/>
      <c r="Q70" s="128"/>
      <c r="R70" s="128"/>
      <c r="S70" s="128"/>
      <c r="T70" s="128"/>
      <c r="U70" s="128"/>
      <c r="V70" s="128"/>
      <c r="W70" s="128"/>
      <c r="X70" s="128"/>
      <c r="Y70" s="128"/>
      <c r="Z70" s="128"/>
      <c r="AA70" s="128"/>
      <c r="AB70" s="128"/>
      <c r="AC70" s="128"/>
      <c r="AD70" s="128"/>
      <c r="AE70" s="128"/>
      <c r="AF70" s="128"/>
      <c r="AG70" s="129">
        <f>'D.3.4.3 - Montáž RB2'!J34</f>
        <v>0</v>
      </c>
      <c r="AH70" s="127"/>
      <c r="AI70" s="127"/>
      <c r="AJ70" s="127"/>
      <c r="AK70" s="127"/>
      <c r="AL70" s="127"/>
      <c r="AM70" s="127"/>
      <c r="AN70" s="129">
        <f>SUM(AG70,AT70)</f>
        <v>0</v>
      </c>
      <c r="AO70" s="127"/>
      <c r="AP70" s="127"/>
      <c r="AQ70" s="130" t="s">
        <v>95</v>
      </c>
      <c r="AR70" s="68"/>
      <c r="AS70" s="131">
        <v>0</v>
      </c>
      <c r="AT70" s="132">
        <f>ROUND(SUM(AV70:AW70),2)</f>
        <v>0</v>
      </c>
      <c r="AU70" s="133">
        <f>'D.3.4.3 - Montáž RB2'!P92</f>
        <v>0</v>
      </c>
      <c r="AV70" s="132">
        <f>'D.3.4.3 - Montáž RB2'!J37</f>
        <v>0</v>
      </c>
      <c r="AW70" s="132">
        <f>'D.3.4.3 - Montáž RB2'!J38</f>
        <v>0</v>
      </c>
      <c r="AX70" s="132">
        <f>'D.3.4.3 - Montáž RB2'!J39</f>
        <v>0</v>
      </c>
      <c r="AY70" s="132">
        <f>'D.3.4.3 - Montáž RB2'!J40</f>
        <v>0</v>
      </c>
      <c r="AZ70" s="132">
        <f>'D.3.4.3 - Montáž RB2'!F37</f>
        <v>0</v>
      </c>
      <c r="BA70" s="132">
        <f>'D.3.4.3 - Montáž RB2'!F38</f>
        <v>0</v>
      </c>
      <c r="BB70" s="132">
        <f>'D.3.4.3 - Montáž RB2'!F39</f>
        <v>0</v>
      </c>
      <c r="BC70" s="132">
        <f>'D.3.4.3 - Montáž RB2'!F40</f>
        <v>0</v>
      </c>
      <c r="BD70" s="134">
        <f>'D.3.4.3 - Montáž RB2'!F41</f>
        <v>0</v>
      </c>
      <c r="BE70" s="4"/>
      <c r="BT70" s="135" t="s">
        <v>109</v>
      </c>
      <c r="BV70" s="135" t="s">
        <v>82</v>
      </c>
      <c r="BW70" s="135" t="s">
        <v>137</v>
      </c>
      <c r="BX70" s="135" t="s">
        <v>128</v>
      </c>
      <c r="CL70" s="135" t="s">
        <v>19</v>
      </c>
    </row>
    <row r="71" spans="1:90" s="4" customFormat="1" ht="16.5" customHeight="1">
      <c r="A71" s="4"/>
      <c r="B71" s="66"/>
      <c r="C71" s="127"/>
      <c r="D71" s="127"/>
      <c r="E71" s="128" t="s">
        <v>138</v>
      </c>
      <c r="F71" s="128"/>
      <c r="G71" s="128"/>
      <c r="H71" s="128"/>
      <c r="I71" s="128"/>
      <c r="J71" s="127"/>
      <c r="K71" s="128" t="s">
        <v>139</v>
      </c>
      <c r="L71" s="128"/>
      <c r="M71" s="128"/>
      <c r="N71" s="128"/>
      <c r="O71" s="128"/>
      <c r="P71" s="128"/>
      <c r="Q71" s="128"/>
      <c r="R71" s="128"/>
      <c r="S71" s="128"/>
      <c r="T71" s="128"/>
      <c r="U71" s="128"/>
      <c r="V71" s="128"/>
      <c r="W71" s="128"/>
      <c r="X71" s="128"/>
      <c r="Y71" s="128"/>
      <c r="Z71" s="128"/>
      <c r="AA71" s="128"/>
      <c r="AB71" s="128"/>
      <c r="AC71" s="128"/>
      <c r="AD71" s="128"/>
      <c r="AE71" s="128"/>
      <c r="AF71" s="128"/>
      <c r="AG71" s="136">
        <f>ROUND(AG72+AG75,2)</f>
        <v>0</v>
      </c>
      <c r="AH71" s="127"/>
      <c r="AI71" s="127"/>
      <c r="AJ71" s="127"/>
      <c r="AK71" s="127"/>
      <c r="AL71" s="127"/>
      <c r="AM71" s="127"/>
      <c r="AN71" s="129">
        <f>SUM(AG71,AT71)</f>
        <v>0</v>
      </c>
      <c r="AO71" s="127"/>
      <c r="AP71" s="127"/>
      <c r="AQ71" s="130" t="s">
        <v>95</v>
      </c>
      <c r="AR71" s="68"/>
      <c r="AS71" s="131">
        <f>ROUND(AS72+AS75,2)</f>
        <v>0</v>
      </c>
      <c r="AT71" s="132">
        <f>ROUND(SUM(AV71:AW71),2)</f>
        <v>0</v>
      </c>
      <c r="AU71" s="133">
        <f>ROUND(AU72+AU75,5)</f>
        <v>0</v>
      </c>
      <c r="AV71" s="132">
        <f>ROUND(AZ71*L29,2)</f>
        <v>0</v>
      </c>
      <c r="AW71" s="132">
        <f>ROUND(BA71*L30,2)</f>
        <v>0</v>
      </c>
      <c r="AX71" s="132">
        <f>ROUND(BB71*L29,2)</f>
        <v>0</v>
      </c>
      <c r="AY71" s="132">
        <f>ROUND(BC71*L30,2)</f>
        <v>0</v>
      </c>
      <c r="AZ71" s="132">
        <f>ROUND(AZ72+AZ75,2)</f>
        <v>0</v>
      </c>
      <c r="BA71" s="132">
        <f>ROUND(BA72+BA75,2)</f>
        <v>0</v>
      </c>
      <c r="BB71" s="132">
        <f>ROUND(BB72+BB75,2)</f>
        <v>0</v>
      </c>
      <c r="BC71" s="132">
        <f>ROUND(BC72+BC75,2)</f>
        <v>0</v>
      </c>
      <c r="BD71" s="134">
        <f>ROUND(BD72+BD75,2)</f>
        <v>0</v>
      </c>
      <c r="BE71" s="4"/>
      <c r="BS71" s="135" t="s">
        <v>80</v>
      </c>
      <c r="BT71" s="135" t="s">
        <v>91</v>
      </c>
      <c r="BU71" s="135" t="s">
        <v>88</v>
      </c>
      <c r="BV71" s="135" t="s">
        <v>82</v>
      </c>
      <c r="BW71" s="135" t="s">
        <v>140</v>
      </c>
      <c r="BX71" s="135" t="s">
        <v>89</v>
      </c>
      <c r="CL71" s="135" t="s">
        <v>90</v>
      </c>
    </row>
    <row r="72" spans="1:90" s="4" customFormat="1" ht="16.5" customHeight="1">
      <c r="A72" s="4"/>
      <c r="B72" s="66"/>
      <c r="C72" s="127"/>
      <c r="D72" s="127"/>
      <c r="E72" s="127"/>
      <c r="F72" s="128" t="s">
        <v>141</v>
      </c>
      <c r="G72" s="128"/>
      <c r="H72" s="128"/>
      <c r="I72" s="128"/>
      <c r="J72" s="128"/>
      <c r="K72" s="127"/>
      <c r="L72" s="128" t="s">
        <v>101</v>
      </c>
      <c r="M72" s="128"/>
      <c r="N72" s="128"/>
      <c r="O72" s="128"/>
      <c r="P72" s="128"/>
      <c r="Q72" s="128"/>
      <c r="R72" s="128"/>
      <c r="S72" s="128"/>
      <c r="T72" s="128"/>
      <c r="U72" s="128"/>
      <c r="V72" s="128"/>
      <c r="W72" s="128"/>
      <c r="X72" s="128"/>
      <c r="Y72" s="128"/>
      <c r="Z72" s="128"/>
      <c r="AA72" s="128"/>
      <c r="AB72" s="128"/>
      <c r="AC72" s="128"/>
      <c r="AD72" s="128"/>
      <c r="AE72" s="128"/>
      <c r="AF72" s="128"/>
      <c r="AG72" s="136">
        <f>ROUND(SUM(AG73:AG74),2)</f>
        <v>0</v>
      </c>
      <c r="AH72" s="127"/>
      <c r="AI72" s="127"/>
      <c r="AJ72" s="127"/>
      <c r="AK72" s="127"/>
      <c r="AL72" s="127"/>
      <c r="AM72" s="127"/>
      <c r="AN72" s="129">
        <f>SUM(AG72,AT72)</f>
        <v>0</v>
      </c>
      <c r="AO72" s="127"/>
      <c r="AP72" s="127"/>
      <c r="AQ72" s="130" t="s">
        <v>95</v>
      </c>
      <c r="AR72" s="68"/>
      <c r="AS72" s="131">
        <f>ROUND(SUM(AS73:AS74),2)</f>
        <v>0</v>
      </c>
      <c r="AT72" s="132">
        <f>ROUND(SUM(AV72:AW72),2)</f>
        <v>0</v>
      </c>
      <c r="AU72" s="133">
        <f>ROUND(SUM(AU73:AU74),5)</f>
        <v>0</v>
      </c>
      <c r="AV72" s="132">
        <f>ROUND(AZ72*L29,2)</f>
        <v>0</v>
      </c>
      <c r="AW72" s="132">
        <f>ROUND(BA72*L30,2)</f>
        <v>0</v>
      </c>
      <c r="AX72" s="132">
        <f>ROUND(BB72*L29,2)</f>
        <v>0</v>
      </c>
      <c r="AY72" s="132">
        <f>ROUND(BC72*L30,2)</f>
        <v>0</v>
      </c>
      <c r="AZ72" s="132">
        <f>ROUND(SUM(AZ73:AZ74),2)</f>
        <v>0</v>
      </c>
      <c r="BA72" s="132">
        <f>ROUND(SUM(BA73:BA74),2)</f>
        <v>0</v>
      </c>
      <c r="BB72" s="132">
        <f>ROUND(SUM(BB73:BB74),2)</f>
        <v>0</v>
      </c>
      <c r="BC72" s="132">
        <f>ROUND(SUM(BC73:BC74),2)</f>
        <v>0</v>
      </c>
      <c r="BD72" s="134">
        <f>ROUND(SUM(BD73:BD74),2)</f>
        <v>0</v>
      </c>
      <c r="BE72" s="4"/>
      <c r="BS72" s="135" t="s">
        <v>80</v>
      </c>
      <c r="BT72" s="135" t="s">
        <v>102</v>
      </c>
      <c r="BU72" s="135" t="s">
        <v>88</v>
      </c>
      <c r="BV72" s="135" t="s">
        <v>82</v>
      </c>
      <c r="BW72" s="135" t="s">
        <v>142</v>
      </c>
      <c r="BX72" s="135" t="s">
        <v>140</v>
      </c>
      <c r="CL72" s="135" t="s">
        <v>90</v>
      </c>
    </row>
    <row r="73" spans="1:90" s="4" customFormat="1" ht="16.5" customHeight="1">
      <c r="A73" s="126" t="s">
        <v>92</v>
      </c>
      <c r="B73" s="66"/>
      <c r="C73" s="127"/>
      <c r="D73" s="127"/>
      <c r="E73" s="127"/>
      <c r="F73" s="127"/>
      <c r="G73" s="128" t="s">
        <v>143</v>
      </c>
      <c r="H73" s="128"/>
      <c r="I73" s="128"/>
      <c r="J73" s="128"/>
      <c r="K73" s="128"/>
      <c r="L73" s="127"/>
      <c r="M73" s="128" t="s">
        <v>144</v>
      </c>
      <c r="N73" s="128"/>
      <c r="O73" s="128"/>
      <c r="P73" s="128"/>
      <c r="Q73" s="128"/>
      <c r="R73" s="128"/>
      <c r="S73" s="128"/>
      <c r="T73" s="128"/>
      <c r="U73" s="128"/>
      <c r="V73" s="128"/>
      <c r="W73" s="128"/>
      <c r="X73" s="128"/>
      <c r="Y73" s="128"/>
      <c r="Z73" s="128"/>
      <c r="AA73" s="128"/>
      <c r="AB73" s="128"/>
      <c r="AC73" s="128"/>
      <c r="AD73" s="128"/>
      <c r="AE73" s="128"/>
      <c r="AF73" s="128"/>
      <c r="AG73" s="129">
        <f>'D.4.1.1 - Strojovna I'!J34</f>
        <v>0</v>
      </c>
      <c r="AH73" s="127"/>
      <c r="AI73" s="127"/>
      <c r="AJ73" s="127"/>
      <c r="AK73" s="127"/>
      <c r="AL73" s="127"/>
      <c r="AM73" s="127"/>
      <c r="AN73" s="129">
        <f>SUM(AG73,AT73)</f>
        <v>0</v>
      </c>
      <c r="AO73" s="127"/>
      <c r="AP73" s="127"/>
      <c r="AQ73" s="130" t="s">
        <v>95</v>
      </c>
      <c r="AR73" s="68"/>
      <c r="AS73" s="131">
        <v>0</v>
      </c>
      <c r="AT73" s="132">
        <f>ROUND(SUM(AV73:AW73),2)</f>
        <v>0</v>
      </c>
      <c r="AU73" s="133">
        <f>'D.4.1.1 - Strojovna I'!P110</f>
        <v>0</v>
      </c>
      <c r="AV73" s="132">
        <f>'D.4.1.1 - Strojovna I'!J37</f>
        <v>0</v>
      </c>
      <c r="AW73" s="132">
        <f>'D.4.1.1 - Strojovna I'!J38</f>
        <v>0</v>
      </c>
      <c r="AX73" s="132">
        <f>'D.4.1.1 - Strojovna I'!J39</f>
        <v>0</v>
      </c>
      <c r="AY73" s="132">
        <f>'D.4.1.1 - Strojovna I'!J40</f>
        <v>0</v>
      </c>
      <c r="AZ73" s="132">
        <f>'D.4.1.1 - Strojovna I'!F37</f>
        <v>0</v>
      </c>
      <c r="BA73" s="132">
        <f>'D.4.1.1 - Strojovna I'!F38</f>
        <v>0</v>
      </c>
      <c r="BB73" s="132">
        <f>'D.4.1.1 - Strojovna I'!F39</f>
        <v>0</v>
      </c>
      <c r="BC73" s="132">
        <f>'D.4.1.1 - Strojovna I'!F40</f>
        <v>0</v>
      </c>
      <c r="BD73" s="134">
        <f>'D.4.1.1 - Strojovna I'!F41</f>
        <v>0</v>
      </c>
      <c r="BE73" s="4"/>
      <c r="BT73" s="135" t="s">
        <v>109</v>
      </c>
      <c r="BV73" s="135" t="s">
        <v>82</v>
      </c>
      <c r="BW73" s="135" t="s">
        <v>145</v>
      </c>
      <c r="BX73" s="135" t="s">
        <v>142</v>
      </c>
      <c r="CL73" s="135" t="s">
        <v>90</v>
      </c>
    </row>
    <row r="74" spans="1:90" s="4" customFormat="1" ht="16.5" customHeight="1">
      <c r="A74" s="126" t="s">
        <v>92</v>
      </c>
      <c r="B74" s="66"/>
      <c r="C74" s="127"/>
      <c r="D74" s="127"/>
      <c r="E74" s="127"/>
      <c r="F74" s="127"/>
      <c r="G74" s="128" t="s">
        <v>146</v>
      </c>
      <c r="H74" s="128"/>
      <c r="I74" s="128"/>
      <c r="J74" s="128"/>
      <c r="K74" s="128"/>
      <c r="L74" s="127"/>
      <c r="M74" s="128" t="s">
        <v>147</v>
      </c>
      <c r="N74" s="128"/>
      <c r="O74" s="128"/>
      <c r="P74" s="128"/>
      <c r="Q74" s="128"/>
      <c r="R74" s="128"/>
      <c r="S74" s="128"/>
      <c r="T74" s="128"/>
      <c r="U74" s="128"/>
      <c r="V74" s="128"/>
      <c r="W74" s="128"/>
      <c r="X74" s="128"/>
      <c r="Y74" s="128"/>
      <c r="Z74" s="128"/>
      <c r="AA74" s="128"/>
      <c r="AB74" s="128"/>
      <c r="AC74" s="128"/>
      <c r="AD74" s="128"/>
      <c r="AE74" s="128"/>
      <c r="AF74" s="128"/>
      <c r="AG74" s="129">
        <f>'D.4.1.2 - Strojovna II'!J34</f>
        <v>0</v>
      </c>
      <c r="AH74" s="127"/>
      <c r="AI74" s="127"/>
      <c r="AJ74" s="127"/>
      <c r="AK74" s="127"/>
      <c r="AL74" s="127"/>
      <c r="AM74" s="127"/>
      <c r="AN74" s="129">
        <f>SUM(AG74,AT74)</f>
        <v>0</v>
      </c>
      <c r="AO74" s="127"/>
      <c r="AP74" s="127"/>
      <c r="AQ74" s="130" t="s">
        <v>95</v>
      </c>
      <c r="AR74" s="68"/>
      <c r="AS74" s="131">
        <v>0</v>
      </c>
      <c r="AT74" s="132">
        <f>ROUND(SUM(AV74:AW74),2)</f>
        <v>0</v>
      </c>
      <c r="AU74" s="133">
        <f>'D.4.1.2 - Strojovna II'!P106</f>
        <v>0</v>
      </c>
      <c r="AV74" s="132">
        <f>'D.4.1.2 - Strojovna II'!J37</f>
        <v>0</v>
      </c>
      <c r="AW74" s="132">
        <f>'D.4.1.2 - Strojovna II'!J38</f>
        <v>0</v>
      </c>
      <c r="AX74" s="132">
        <f>'D.4.1.2 - Strojovna II'!J39</f>
        <v>0</v>
      </c>
      <c r="AY74" s="132">
        <f>'D.4.1.2 - Strojovna II'!J40</f>
        <v>0</v>
      </c>
      <c r="AZ74" s="132">
        <f>'D.4.1.2 - Strojovna II'!F37</f>
        <v>0</v>
      </c>
      <c r="BA74" s="132">
        <f>'D.4.1.2 - Strojovna II'!F38</f>
        <v>0</v>
      </c>
      <c r="BB74" s="132">
        <f>'D.4.1.2 - Strojovna II'!F39</f>
        <v>0</v>
      </c>
      <c r="BC74" s="132">
        <f>'D.4.1.2 - Strojovna II'!F40</f>
        <v>0</v>
      </c>
      <c r="BD74" s="134">
        <f>'D.4.1.2 - Strojovna II'!F41</f>
        <v>0</v>
      </c>
      <c r="BE74" s="4"/>
      <c r="BT74" s="135" t="s">
        <v>109</v>
      </c>
      <c r="BV74" s="135" t="s">
        <v>82</v>
      </c>
      <c r="BW74" s="135" t="s">
        <v>148</v>
      </c>
      <c r="BX74" s="135" t="s">
        <v>142</v>
      </c>
      <c r="CL74" s="135" t="s">
        <v>90</v>
      </c>
    </row>
    <row r="75" spans="1:90" s="4" customFormat="1" ht="16.5" customHeight="1">
      <c r="A75" s="4"/>
      <c r="B75" s="66"/>
      <c r="C75" s="127"/>
      <c r="D75" s="127"/>
      <c r="E75" s="127"/>
      <c r="F75" s="128" t="s">
        <v>149</v>
      </c>
      <c r="G75" s="128"/>
      <c r="H75" s="128"/>
      <c r="I75" s="128"/>
      <c r="J75" s="128"/>
      <c r="K75" s="127"/>
      <c r="L75" s="128" t="s">
        <v>150</v>
      </c>
      <c r="M75" s="128"/>
      <c r="N75" s="128"/>
      <c r="O75" s="128"/>
      <c r="P75" s="128"/>
      <c r="Q75" s="128"/>
      <c r="R75" s="128"/>
      <c r="S75" s="128"/>
      <c r="T75" s="128"/>
      <c r="U75" s="128"/>
      <c r="V75" s="128"/>
      <c r="W75" s="128"/>
      <c r="X75" s="128"/>
      <c r="Y75" s="128"/>
      <c r="Z75" s="128"/>
      <c r="AA75" s="128"/>
      <c r="AB75" s="128"/>
      <c r="AC75" s="128"/>
      <c r="AD75" s="128"/>
      <c r="AE75" s="128"/>
      <c r="AF75" s="128"/>
      <c r="AG75" s="136">
        <f>ROUND(SUM(AG76:AG78),2)</f>
        <v>0</v>
      </c>
      <c r="AH75" s="127"/>
      <c r="AI75" s="127"/>
      <c r="AJ75" s="127"/>
      <c r="AK75" s="127"/>
      <c r="AL75" s="127"/>
      <c r="AM75" s="127"/>
      <c r="AN75" s="129">
        <f>SUM(AG75,AT75)</f>
        <v>0</v>
      </c>
      <c r="AO75" s="127"/>
      <c r="AP75" s="127"/>
      <c r="AQ75" s="130" t="s">
        <v>95</v>
      </c>
      <c r="AR75" s="68"/>
      <c r="AS75" s="131">
        <f>ROUND(SUM(AS76:AS78),2)</f>
        <v>0</v>
      </c>
      <c r="AT75" s="132">
        <f>ROUND(SUM(AV75:AW75),2)</f>
        <v>0</v>
      </c>
      <c r="AU75" s="133">
        <f>ROUND(SUM(AU76:AU78),5)</f>
        <v>0</v>
      </c>
      <c r="AV75" s="132">
        <f>ROUND(AZ75*L29,2)</f>
        <v>0</v>
      </c>
      <c r="AW75" s="132">
        <f>ROUND(BA75*L30,2)</f>
        <v>0</v>
      </c>
      <c r="AX75" s="132">
        <f>ROUND(BB75*L29,2)</f>
        <v>0</v>
      </c>
      <c r="AY75" s="132">
        <f>ROUND(BC75*L30,2)</f>
        <v>0</v>
      </c>
      <c r="AZ75" s="132">
        <f>ROUND(SUM(AZ76:AZ78),2)</f>
        <v>0</v>
      </c>
      <c r="BA75" s="132">
        <f>ROUND(SUM(BA76:BA78),2)</f>
        <v>0</v>
      </c>
      <c r="BB75" s="132">
        <f>ROUND(SUM(BB76:BB78),2)</f>
        <v>0</v>
      </c>
      <c r="BC75" s="132">
        <f>ROUND(SUM(BC76:BC78),2)</f>
        <v>0</v>
      </c>
      <c r="BD75" s="134">
        <f>ROUND(SUM(BD76:BD78),2)</f>
        <v>0</v>
      </c>
      <c r="BE75" s="4"/>
      <c r="BS75" s="135" t="s">
        <v>80</v>
      </c>
      <c r="BT75" s="135" t="s">
        <v>102</v>
      </c>
      <c r="BU75" s="135" t="s">
        <v>88</v>
      </c>
      <c r="BV75" s="135" t="s">
        <v>82</v>
      </c>
      <c r="BW75" s="135" t="s">
        <v>151</v>
      </c>
      <c r="BX75" s="135" t="s">
        <v>140</v>
      </c>
      <c r="CL75" s="135" t="s">
        <v>90</v>
      </c>
    </row>
    <row r="76" spans="1:90" s="4" customFormat="1" ht="16.5" customHeight="1">
      <c r="A76" s="126" t="s">
        <v>92</v>
      </c>
      <c r="B76" s="66"/>
      <c r="C76" s="127"/>
      <c r="D76" s="127"/>
      <c r="E76" s="127"/>
      <c r="F76" s="127"/>
      <c r="G76" s="128" t="s">
        <v>152</v>
      </c>
      <c r="H76" s="128"/>
      <c r="I76" s="128"/>
      <c r="J76" s="128"/>
      <c r="K76" s="128"/>
      <c r="L76" s="127"/>
      <c r="M76" s="128" t="s">
        <v>153</v>
      </c>
      <c r="N76" s="128"/>
      <c r="O76" s="128"/>
      <c r="P76" s="128"/>
      <c r="Q76" s="128"/>
      <c r="R76" s="128"/>
      <c r="S76" s="128"/>
      <c r="T76" s="128"/>
      <c r="U76" s="128"/>
      <c r="V76" s="128"/>
      <c r="W76" s="128"/>
      <c r="X76" s="128"/>
      <c r="Y76" s="128"/>
      <c r="Z76" s="128"/>
      <c r="AA76" s="128"/>
      <c r="AB76" s="128"/>
      <c r="AC76" s="128"/>
      <c r="AD76" s="128"/>
      <c r="AE76" s="128"/>
      <c r="AF76" s="128"/>
      <c r="AG76" s="129">
        <f>'D.4.4.3.1 - RB3'!J34</f>
        <v>0</v>
      </c>
      <c r="AH76" s="127"/>
      <c r="AI76" s="127"/>
      <c r="AJ76" s="127"/>
      <c r="AK76" s="127"/>
      <c r="AL76" s="127"/>
      <c r="AM76" s="127"/>
      <c r="AN76" s="129">
        <f>SUM(AG76,AT76)</f>
        <v>0</v>
      </c>
      <c r="AO76" s="127"/>
      <c r="AP76" s="127"/>
      <c r="AQ76" s="130" t="s">
        <v>95</v>
      </c>
      <c r="AR76" s="68"/>
      <c r="AS76" s="131">
        <v>0</v>
      </c>
      <c r="AT76" s="132">
        <f>ROUND(SUM(AV76:AW76),2)</f>
        <v>0</v>
      </c>
      <c r="AU76" s="133">
        <f>'D.4.4.3.1 - RB3'!P92</f>
        <v>0</v>
      </c>
      <c r="AV76" s="132">
        <f>'D.4.4.3.1 - RB3'!J37</f>
        <v>0</v>
      </c>
      <c r="AW76" s="132">
        <f>'D.4.4.3.1 - RB3'!J38</f>
        <v>0</v>
      </c>
      <c r="AX76" s="132">
        <f>'D.4.4.3.1 - RB3'!J39</f>
        <v>0</v>
      </c>
      <c r="AY76" s="132">
        <f>'D.4.4.3.1 - RB3'!J40</f>
        <v>0</v>
      </c>
      <c r="AZ76" s="132">
        <f>'D.4.4.3.1 - RB3'!F37</f>
        <v>0</v>
      </c>
      <c r="BA76" s="132">
        <f>'D.4.4.3.1 - RB3'!F38</f>
        <v>0</v>
      </c>
      <c r="BB76" s="132">
        <f>'D.4.4.3.1 - RB3'!F39</f>
        <v>0</v>
      </c>
      <c r="BC76" s="132">
        <f>'D.4.4.3.1 - RB3'!F40</f>
        <v>0</v>
      </c>
      <c r="BD76" s="134">
        <f>'D.4.4.3.1 - RB3'!F41</f>
        <v>0</v>
      </c>
      <c r="BE76" s="4"/>
      <c r="BT76" s="135" t="s">
        <v>109</v>
      </c>
      <c r="BV76" s="135" t="s">
        <v>82</v>
      </c>
      <c r="BW76" s="135" t="s">
        <v>154</v>
      </c>
      <c r="BX76" s="135" t="s">
        <v>151</v>
      </c>
      <c r="CL76" s="135" t="s">
        <v>19</v>
      </c>
    </row>
    <row r="77" spans="1:90" s="4" customFormat="1" ht="16.5" customHeight="1">
      <c r="A77" s="126" t="s">
        <v>92</v>
      </c>
      <c r="B77" s="66"/>
      <c r="C77" s="127"/>
      <c r="D77" s="127"/>
      <c r="E77" s="127"/>
      <c r="F77" s="127"/>
      <c r="G77" s="128" t="s">
        <v>155</v>
      </c>
      <c r="H77" s="128"/>
      <c r="I77" s="128"/>
      <c r="J77" s="128"/>
      <c r="K77" s="128"/>
      <c r="L77" s="127"/>
      <c r="M77" s="128" t="s">
        <v>156</v>
      </c>
      <c r="N77" s="128"/>
      <c r="O77" s="128"/>
      <c r="P77" s="128"/>
      <c r="Q77" s="128"/>
      <c r="R77" s="128"/>
      <c r="S77" s="128"/>
      <c r="T77" s="128"/>
      <c r="U77" s="128"/>
      <c r="V77" s="128"/>
      <c r="W77" s="128"/>
      <c r="X77" s="128"/>
      <c r="Y77" s="128"/>
      <c r="Z77" s="128"/>
      <c r="AA77" s="128"/>
      <c r="AB77" s="128"/>
      <c r="AC77" s="128"/>
      <c r="AD77" s="128"/>
      <c r="AE77" s="128"/>
      <c r="AF77" s="128"/>
      <c r="AG77" s="129">
        <f>'D.4.4.3.2 - RB4'!J34</f>
        <v>0</v>
      </c>
      <c r="AH77" s="127"/>
      <c r="AI77" s="127"/>
      <c r="AJ77" s="127"/>
      <c r="AK77" s="127"/>
      <c r="AL77" s="127"/>
      <c r="AM77" s="127"/>
      <c r="AN77" s="129">
        <f>SUM(AG77,AT77)</f>
        <v>0</v>
      </c>
      <c r="AO77" s="127"/>
      <c r="AP77" s="127"/>
      <c r="AQ77" s="130" t="s">
        <v>95</v>
      </c>
      <c r="AR77" s="68"/>
      <c r="AS77" s="131">
        <v>0</v>
      </c>
      <c r="AT77" s="132">
        <f>ROUND(SUM(AV77:AW77),2)</f>
        <v>0</v>
      </c>
      <c r="AU77" s="133">
        <f>'D.4.4.3.2 - RB4'!P92</f>
        <v>0</v>
      </c>
      <c r="AV77" s="132">
        <f>'D.4.4.3.2 - RB4'!J37</f>
        <v>0</v>
      </c>
      <c r="AW77" s="132">
        <f>'D.4.4.3.2 - RB4'!J38</f>
        <v>0</v>
      </c>
      <c r="AX77" s="132">
        <f>'D.4.4.3.2 - RB4'!J39</f>
        <v>0</v>
      </c>
      <c r="AY77" s="132">
        <f>'D.4.4.3.2 - RB4'!J40</f>
        <v>0</v>
      </c>
      <c r="AZ77" s="132">
        <f>'D.4.4.3.2 - RB4'!F37</f>
        <v>0</v>
      </c>
      <c r="BA77" s="132">
        <f>'D.4.4.3.2 - RB4'!F38</f>
        <v>0</v>
      </c>
      <c r="BB77" s="132">
        <f>'D.4.4.3.2 - RB4'!F39</f>
        <v>0</v>
      </c>
      <c r="BC77" s="132">
        <f>'D.4.4.3.2 - RB4'!F40</f>
        <v>0</v>
      </c>
      <c r="BD77" s="134">
        <f>'D.4.4.3.2 - RB4'!F41</f>
        <v>0</v>
      </c>
      <c r="BE77" s="4"/>
      <c r="BT77" s="135" t="s">
        <v>109</v>
      </c>
      <c r="BV77" s="135" t="s">
        <v>82</v>
      </c>
      <c r="BW77" s="135" t="s">
        <v>157</v>
      </c>
      <c r="BX77" s="135" t="s">
        <v>151</v>
      </c>
      <c r="CL77" s="135" t="s">
        <v>19</v>
      </c>
    </row>
    <row r="78" spans="1:90" s="4" customFormat="1" ht="16.5" customHeight="1">
      <c r="A78" s="126" t="s">
        <v>92</v>
      </c>
      <c r="B78" s="66"/>
      <c r="C78" s="127"/>
      <c r="D78" s="127"/>
      <c r="E78" s="127"/>
      <c r="F78" s="127"/>
      <c r="G78" s="128" t="s">
        <v>158</v>
      </c>
      <c r="H78" s="128"/>
      <c r="I78" s="128"/>
      <c r="J78" s="128"/>
      <c r="K78" s="128"/>
      <c r="L78" s="127"/>
      <c r="M78" s="128" t="s">
        <v>159</v>
      </c>
      <c r="N78" s="128"/>
      <c r="O78" s="128"/>
      <c r="P78" s="128"/>
      <c r="Q78" s="128"/>
      <c r="R78" s="128"/>
      <c r="S78" s="128"/>
      <c r="T78" s="128"/>
      <c r="U78" s="128"/>
      <c r="V78" s="128"/>
      <c r="W78" s="128"/>
      <c r="X78" s="128"/>
      <c r="Y78" s="128"/>
      <c r="Z78" s="128"/>
      <c r="AA78" s="128"/>
      <c r="AB78" s="128"/>
      <c r="AC78" s="128"/>
      <c r="AD78" s="128"/>
      <c r="AE78" s="128"/>
      <c r="AF78" s="128"/>
      <c r="AG78" s="129">
        <f>'D.4.4.3.3 - Montáž - RB3,...'!J34</f>
        <v>0</v>
      </c>
      <c r="AH78" s="127"/>
      <c r="AI78" s="127"/>
      <c r="AJ78" s="127"/>
      <c r="AK78" s="127"/>
      <c r="AL78" s="127"/>
      <c r="AM78" s="127"/>
      <c r="AN78" s="129">
        <f>SUM(AG78,AT78)</f>
        <v>0</v>
      </c>
      <c r="AO78" s="127"/>
      <c r="AP78" s="127"/>
      <c r="AQ78" s="130" t="s">
        <v>95</v>
      </c>
      <c r="AR78" s="68"/>
      <c r="AS78" s="131">
        <v>0</v>
      </c>
      <c r="AT78" s="132">
        <f>ROUND(SUM(AV78:AW78),2)</f>
        <v>0</v>
      </c>
      <c r="AU78" s="133">
        <f>'D.4.4.3.3 - Montáž - RB3,...'!P92</f>
        <v>0</v>
      </c>
      <c r="AV78" s="132">
        <f>'D.4.4.3.3 - Montáž - RB3,...'!J37</f>
        <v>0</v>
      </c>
      <c r="AW78" s="132">
        <f>'D.4.4.3.3 - Montáž - RB3,...'!J38</f>
        <v>0</v>
      </c>
      <c r="AX78" s="132">
        <f>'D.4.4.3.3 - Montáž - RB3,...'!J39</f>
        <v>0</v>
      </c>
      <c r="AY78" s="132">
        <f>'D.4.4.3.3 - Montáž - RB3,...'!J40</f>
        <v>0</v>
      </c>
      <c r="AZ78" s="132">
        <f>'D.4.4.3.3 - Montáž - RB3,...'!F37</f>
        <v>0</v>
      </c>
      <c r="BA78" s="132">
        <f>'D.4.4.3.3 - Montáž - RB3,...'!F38</f>
        <v>0</v>
      </c>
      <c r="BB78" s="132">
        <f>'D.4.4.3.3 - Montáž - RB3,...'!F39</f>
        <v>0</v>
      </c>
      <c r="BC78" s="132">
        <f>'D.4.4.3.3 - Montáž - RB3,...'!F40</f>
        <v>0</v>
      </c>
      <c r="BD78" s="134">
        <f>'D.4.4.3.3 - Montáž - RB3,...'!F41</f>
        <v>0</v>
      </c>
      <c r="BE78" s="4"/>
      <c r="BT78" s="135" t="s">
        <v>109</v>
      </c>
      <c r="BV78" s="135" t="s">
        <v>82</v>
      </c>
      <c r="BW78" s="135" t="s">
        <v>160</v>
      </c>
      <c r="BX78" s="135" t="s">
        <v>151</v>
      </c>
      <c r="CL78" s="135" t="s">
        <v>19</v>
      </c>
    </row>
    <row r="79" spans="1:90" s="4" customFormat="1" ht="23.25" customHeight="1">
      <c r="A79" s="126" t="s">
        <v>92</v>
      </c>
      <c r="B79" s="66"/>
      <c r="C79" s="127"/>
      <c r="D79" s="127"/>
      <c r="E79" s="128" t="s">
        <v>161</v>
      </c>
      <c r="F79" s="128"/>
      <c r="G79" s="128"/>
      <c r="H79" s="128"/>
      <c r="I79" s="128"/>
      <c r="J79" s="127"/>
      <c r="K79" s="128" t="s">
        <v>162</v>
      </c>
      <c r="L79" s="128"/>
      <c r="M79" s="128"/>
      <c r="N79" s="128"/>
      <c r="O79" s="128"/>
      <c r="P79" s="128"/>
      <c r="Q79" s="128"/>
      <c r="R79" s="128"/>
      <c r="S79" s="128"/>
      <c r="T79" s="128"/>
      <c r="U79" s="128"/>
      <c r="V79" s="128"/>
      <c r="W79" s="128"/>
      <c r="X79" s="128"/>
      <c r="Y79" s="128"/>
      <c r="Z79" s="128"/>
      <c r="AA79" s="128"/>
      <c r="AB79" s="128"/>
      <c r="AC79" s="128"/>
      <c r="AD79" s="128"/>
      <c r="AE79" s="128"/>
      <c r="AF79" s="128"/>
      <c r="AG79" s="129">
        <f>'D.5 - Zpevněné plochy a d...'!J32</f>
        <v>0</v>
      </c>
      <c r="AH79" s="127"/>
      <c r="AI79" s="127"/>
      <c r="AJ79" s="127"/>
      <c r="AK79" s="127"/>
      <c r="AL79" s="127"/>
      <c r="AM79" s="127"/>
      <c r="AN79" s="129">
        <f>SUM(AG79,AT79)</f>
        <v>0</v>
      </c>
      <c r="AO79" s="127"/>
      <c r="AP79" s="127"/>
      <c r="AQ79" s="130" t="s">
        <v>95</v>
      </c>
      <c r="AR79" s="68"/>
      <c r="AS79" s="131">
        <v>0</v>
      </c>
      <c r="AT79" s="132">
        <f>ROUND(SUM(AV79:AW79),2)</f>
        <v>0</v>
      </c>
      <c r="AU79" s="133">
        <f>'D.5 - Zpevněné plochy a d...'!P92</f>
        <v>0</v>
      </c>
      <c r="AV79" s="132">
        <f>'D.5 - Zpevněné plochy a d...'!J35</f>
        <v>0</v>
      </c>
      <c r="AW79" s="132">
        <f>'D.5 - Zpevněné plochy a d...'!J36</f>
        <v>0</v>
      </c>
      <c r="AX79" s="132">
        <f>'D.5 - Zpevněné plochy a d...'!J37</f>
        <v>0</v>
      </c>
      <c r="AY79" s="132">
        <f>'D.5 - Zpevněné plochy a d...'!J38</f>
        <v>0</v>
      </c>
      <c r="AZ79" s="132">
        <f>'D.5 - Zpevněné plochy a d...'!F35</f>
        <v>0</v>
      </c>
      <c r="BA79" s="132">
        <f>'D.5 - Zpevněné plochy a d...'!F36</f>
        <v>0</v>
      </c>
      <c r="BB79" s="132">
        <f>'D.5 - Zpevněné plochy a d...'!F37</f>
        <v>0</v>
      </c>
      <c r="BC79" s="132">
        <f>'D.5 - Zpevněné plochy a d...'!F38</f>
        <v>0</v>
      </c>
      <c r="BD79" s="134">
        <f>'D.5 - Zpevněné plochy a d...'!F39</f>
        <v>0</v>
      </c>
      <c r="BE79" s="4"/>
      <c r="BT79" s="135" t="s">
        <v>91</v>
      </c>
      <c r="BV79" s="135" t="s">
        <v>82</v>
      </c>
      <c r="BW79" s="135" t="s">
        <v>163</v>
      </c>
      <c r="BX79" s="135" t="s">
        <v>89</v>
      </c>
      <c r="CL79" s="135" t="s">
        <v>90</v>
      </c>
    </row>
    <row r="80" spans="1:90" s="4" customFormat="1" ht="16.5" customHeight="1">
      <c r="A80" s="126" t="s">
        <v>92</v>
      </c>
      <c r="B80" s="66"/>
      <c r="C80" s="127"/>
      <c r="D80" s="127"/>
      <c r="E80" s="128" t="s">
        <v>164</v>
      </c>
      <c r="F80" s="128"/>
      <c r="G80" s="128"/>
      <c r="H80" s="128"/>
      <c r="I80" s="128"/>
      <c r="J80" s="127"/>
      <c r="K80" s="128" t="s">
        <v>165</v>
      </c>
      <c r="L80" s="128"/>
      <c r="M80" s="128"/>
      <c r="N80" s="128"/>
      <c r="O80" s="128"/>
      <c r="P80" s="128"/>
      <c r="Q80" s="128"/>
      <c r="R80" s="128"/>
      <c r="S80" s="128"/>
      <c r="T80" s="128"/>
      <c r="U80" s="128"/>
      <c r="V80" s="128"/>
      <c r="W80" s="128"/>
      <c r="X80" s="128"/>
      <c r="Y80" s="128"/>
      <c r="Z80" s="128"/>
      <c r="AA80" s="128"/>
      <c r="AB80" s="128"/>
      <c r="AC80" s="128"/>
      <c r="AD80" s="128"/>
      <c r="AE80" s="128"/>
      <c r="AF80" s="128"/>
      <c r="AG80" s="129">
        <f>'D.6 - Vegetační úpravy (S...'!J32</f>
        <v>0</v>
      </c>
      <c r="AH80" s="127"/>
      <c r="AI80" s="127"/>
      <c r="AJ80" s="127"/>
      <c r="AK80" s="127"/>
      <c r="AL80" s="127"/>
      <c r="AM80" s="127"/>
      <c r="AN80" s="129">
        <f>SUM(AG80,AT80)</f>
        <v>0</v>
      </c>
      <c r="AO80" s="127"/>
      <c r="AP80" s="127"/>
      <c r="AQ80" s="130" t="s">
        <v>95</v>
      </c>
      <c r="AR80" s="68"/>
      <c r="AS80" s="131">
        <v>0</v>
      </c>
      <c r="AT80" s="132">
        <f>ROUND(SUM(AV80:AW80),2)</f>
        <v>0</v>
      </c>
      <c r="AU80" s="133">
        <f>'D.6 - Vegetační úpravy (S...'!P87</f>
        <v>0</v>
      </c>
      <c r="AV80" s="132">
        <f>'D.6 - Vegetační úpravy (S...'!J35</f>
        <v>0</v>
      </c>
      <c r="AW80" s="132">
        <f>'D.6 - Vegetační úpravy (S...'!J36</f>
        <v>0</v>
      </c>
      <c r="AX80" s="132">
        <f>'D.6 - Vegetační úpravy (S...'!J37</f>
        <v>0</v>
      </c>
      <c r="AY80" s="132">
        <f>'D.6 - Vegetační úpravy (S...'!J38</f>
        <v>0</v>
      </c>
      <c r="AZ80" s="132">
        <f>'D.6 - Vegetační úpravy (S...'!F35</f>
        <v>0</v>
      </c>
      <c r="BA80" s="132">
        <f>'D.6 - Vegetační úpravy (S...'!F36</f>
        <v>0</v>
      </c>
      <c r="BB80" s="132">
        <f>'D.6 - Vegetační úpravy (S...'!F37</f>
        <v>0</v>
      </c>
      <c r="BC80" s="132">
        <f>'D.6 - Vegetační úpravy (S...'!F38</f>
        <v>0</v>
      </c>
      <c r="BD80" s="134">
        <f>'D.6 - Vegetační úpravy (S...'!F39</f>
        <v>0</v>
      </c>
      <c r="BE80" s="4"/>
      <c r="BT80" s="135" t="s">
        <v>91</v>
      </c>
      <c r="BV80" s="135" t="s">
        <v>82</v>
      </c>
      <c r="BW80" s="135" t="s">
        <v>166</v>
      </c>
      <c r="BX80" s="135" t="s">
        <v>89</v>
      </c>
      <c r="CL80" s="135" t="s">
        <v>19</v>
      </c>
    </row>
    <row r="81" spans="1:90" s="4" customFormat="1" ht="16.5" customHeight="1">
      <c r="A81" s="4"/>
      <c r="B81" s="66"/>
      <c r="C81" s="127"/>
      <c r="D81" s="127"/>
      <c r="E81" s="128" t="s">
        <v>167</v>
      </c>
      <c r="F81" s="128"/>
      <c r="G81" s="128"/>
      <c r="H81" s="128"/>
      <c r="I81" s="128"/>
      <c r="J81" s="127"/>
      <c r="K81" s="128" t="s">
        <v>168</v>
      </c>
      <c r="L81" s="128"/>
      <c r="M81" s="128"/>
      <c r="N81" s="128"/>
      <c r="O81" s="128"/>
      <c r="P81" s="128"/>
      <c r="Q81" s="128"/>
      <c r="R81" s="128"/>
      <c r="S81" s="128"/>
      <c r="T81" s="128"/>
      <c r="U81" s="128"/>
      <c r="V81" s="128"/>
      <c r="W81" s="128"/>
      <c r="X81" s="128"/>
      <c r="Y81" s="128"/>
      <c r="Z81" s="128"/>
      <c r="AA81" s="128"/>
      <c r="AB81" s="128"/>
      <c r="AC81" s="128"/>
      <c r="AD81" s="128"/>
      <c r="AE81" s="128"/>
      <c r="AF81" s="128"/>
      <c r="AG81" s="136">
        <f>ROUND(SUM(AG82:AG83),2)</f>
        <v>0</v>
      </c>
      <c r="AH81" s="127"/>
      <c r="AI81" s="127"/>
      <c r="AJ81" s="127"/>
      <c r="AK81" s="127"/>
      <c r="AL81" s="127"/>
      <c r="AM81" s="127"/>
      <c r="AN81" s="129">
        <f>SUM(AG81,AT81)</f>
        <v>0</v>
      </c>
      <c r="AO81" s="127"/>
      <c r="AP81" s="127"/>
      <c r="AQ81" s="130" t="s">
        <v>95</v>
      </c>
      <c r="AR81" s="68"/>
      <c r="AS81" s="131">
        <f>ROUND(SUM(AS82:AS83),2)</f>
        <v>0</v>
      </c>
      <c r="AT81" s="132">
        <f>ROUND(SUM(AV81:AW81),2)</f>
        <v>0</v>
      </c>
      <c r="AU81" s="133">
        <f>ROUND(SUM(AU82:AU83),5)</f>
        <v>0</v>
      </c>
      <c r="AV81" s="132">
        <f>ROUND(AZ81*L29,2)</f>
        <v>0</v>
      </c>
      <c r="AW81" s="132">
        <f>ROUND(BA81*L30,2)</f>
        <v>0</v>
      </c>
      <c r="AX81" s="132">
        <f>ROUND(BB81*L29,2)</f>
        <v>0</v>
      </c>
      <c r="AY81" s="132">
        <f>ROUND(BC81*L30,2)</f>
        <v>0</v>
      </c>
      <c r="AZ81" s="132">
        <f>ROUND(SUM(AZ82:AZ83),2)</f>
        <v>0</v>
      </c>
      <c r="BA81" s="132">
        <f>ROUND(SUM(BA82:BA83),2)</f>
        <v>0</v>
      </c>
      <c r="BB81" s="132">
        <f>ROUND(SUM(BB82:BB83),2)</f>
        <v>0</v>
      </c>
      <c r="BC81" s="132">
        <f>ROUND(SUM(BC82:BC83),2)</f>
        <v>0</v>
      </c>
      <c r="BD81" s="134">
        <f>ROUND(SUM(BD82:BD83),2)</f>
        <v>0</v>
      </c>
      <c r="BE81" s="4"/>
      <c r="BS81" s="135" t="s">
        <v>80</v>
      </c>
      <c r="BT81" s="135" t="s">
        <v>91</v>
      </c>
      <c r="BU81" s="135" t="s">
        <v>88</v>
      </c>
      <c r="BV81" s="135" t="s">
        <v>82</v>
      </c>
      <c r="BW81" s="135" t="s">
        <v>169</v>
      </c>
      <c r="BX81" s="135" t="s">
        <v>89</v>
      </c>
      <c r="CL81" s="135" t="s">
        <v>90</v>
      </c>
    </row>
    <row r="82" spans="1:90" s="4" customFormat="1" ht="16.5" customHeight="1">
      <c r="A82" s="126" t="s">
        <v>92</v>
      </c>
      <c r="B82" s="66"/>
      <c r="C82" s="127"/>
      <c r="D82" s="127"/>
      <c r="E82" s="127"/>
      <c r="F82" s="128" t="s">
        <v>170</v>
      </c>
      <c r="G82" s="128"/>
      <c r="H82" s="128"/>
      <c r="I82" s="128"/>
      <c r="J82" s="128"/>
      <c r="K82" s="127"/>
      <c r="L82" s="128" t="s">
        <v>171</v>
      </c>
      <c r="M82" s="128"/>
      <c r="N82" s="128"/>
      <c r="O82" s="128"/>
      <c r="P82" s="128"/>
      <c r="Q82" s="128"/>
      <c r="R82" s="128"/>
      <c r="S82" s="128"/>
      <c r="T82" s="128"/>
      <c r="U82" s="128"/>
      <c r="V82" s="128"/>
      <c r="W82" s="128"/>
      <c r="X82" s="128"/>
      <c r="Y82" s="128"/>
      <c r="Z82" s="128"/>
      <c r="AA82" s="128"/>
      <c r="AB82" s="128"/>
      <c r="AC82" s="128"/>
      <c r="AD82" s="128"/>
      <c r="AE82" s="128"/>
      <c r="AF82" s="128"/>
      <c r="AG82" s="129">
        <f>'D.7.1 - Vodovod - větev V...'!J34</f>
        <v>0</v>
      </c>
      <c r="AH82" s="127"/>
      <c r="AI82" s="127"/>
      <c r="AJ82" s="127"/>
      <c r="AK82" s="127"/>
      <c r="AL82" s="127"/>
      <c r="AM82" s="127"/>
      <c r="AN82" s="129">
        <f>SUM(AG82,AT82)</f>
        <v>0</v>
      </c>
      <c r="AO82" s="127"/>
      <c r="AP82" s="127"/>
      <c r="AQ82" s="130" t="s">
        <v>95</v>
      </c>
      <c r="AR82" s="68"/>
      <c r="AS82" s="131">
        <v>0</v>
      </c>
      <c r="AT82" s="132">
        <f>ROUND(SUM(AV82:AW82),2)</f>
        <v>0</v>
      </c>
      <c r="AU82" s="133">
        <f>'D.7.1 - Vodovod - větev V...'!P96</f>
        <v>0</v>
      </c>
      <c r="AV82" s="132">
        <f>'D.7.1 - Vodovod - větev V...'!J37</f>
        <v>0</v>
      </c>
      <c r="AW82" s="132">
        <f>'D.7.1 - Vodovod - větev V...'!J38</f>
        <v>0</v>
      </c>
      <c r="AX82" s="132">
        <f>'D.7.1 - Vodovod - větev V...'!J39</f>
        <v>0</v>
      </c>
      <c r="AY82" s="132">
        <f>'D.7.1 - Vodovod - větev V...'!J40</f>
        <v>0</v>
      </c>
      <c r="AZ82" s="132">
        <f>'D.7.1 - Vodovod - větev V...'!F37</f>
        <v>0</v>
      </c>
      <c r="BA82" s="132">
        <f>'D.7.1 - Vodovod - větev V...'!F38</f>
        <v>0</v>
      </c>
      <c r="BB82" s="132">
        <f>'D.7.1 - Vodovod - větev V...'!F39</f>
        <v>0</v>
      </c>
      <c r="BC82" s="132">
        <f>'D.7.1 - Vodovod - větev V...'!F40</f>
        <v>0</v>
      </c>
      <c r="BD82" s="134">
        <f>'D.7.1 - Vodovod - větev V...'!F41</f>
        <v>0</v>
      </c>
      <c r="BE82" s="4"/>
      <c r="BT82" s="135" t="s">
        <v>102</v>
      </c>
      <c r="BV82" s="135" t="s">
        <v>82</v>
      </c>
      <c r="BW82" s="135" t="s">
        <v>172</v>
      </c>
      <c r="BX82" s="135" t="s">
        <v>169</v>
      </c>
      <c r="CL82" s="135" t="s">
        <v>19</v>
      </c>
    </row>
    <row r="83" spans="1:90" s="4" customFormat="1" ht="16.5" customHeight="1">
      <c r="A83" s="126" t="s">
        <v>92</v>
      </c>
      <c r="B83" s="66"/>
      <c r="C83" s="127"/>
      <c r="D83" s="127"/>
      <c r="E83" s="127"/>
      <c r="F83" s="128" t="s">
        <v>173</v>
      </c>
      <c r="G83" s="128"/>
      <c r="H83" s="128"/>
      <c r="I83" s="128"/>
      <c r="J83" s="128"/>
      <c r="K83" s="127"/>
      <c r="L83" s="128" t="s">
        <v>174</v>
      </c>
      <c r="M83" s="128"/>
      <c r="N83" s="128"/>
      <c r="O83" s="128"/>
      <c r="P83" s="128"/>
      <c r="Q83" s="128"/>
      <c r="R83" s="128"/>
      <c r="S83" s="128"/>
      <c r="T83" s="128"/>
      <c r="U83" s="128"/>
      <c r="V83" s="128"/>
      <c r="W83" s="128"/>
      <c r="X83" s="128"/>
      <c r="Y83" s="128"/>
      <c r="Z83" s="128"/>
      <c r="AA83" s="128"/>
      <c r="AB83" s="128"/>
      <c r="AC83" s="128"/>
      <c r="AD83" s="128"/>
      <c r="AE83" s="128"/>
      <c r="AF83" s="128"/>
      <c r="AG83" s="129">
        <f>'D.7.2 - Kanalizační přípojky'!J34</f>
        <v>0</v>
      </c>
      <c r="AH83" s="127"/>
      <c r="AI83" s="127"/>
      <c r="AJ83" s="127"/>
      <c r="AK83" s="127"/>
      <c r="AL83" s="127"/>
      <c r="AM83" s="127"/>
      <c r="AN83" s="129">
        <f>SUM(AG83,AT83)</f>
        <v>0</v>
      </c>
      <c r="AO83" s="127"/>
      <c r="AP83" s="127"/>
      <c r="AQ83" s="130" t="s">
        <v>95</v>
      </c>
      <c r="AR83" s="68"/>
      <c r="AS83" s="131">
        <v>0</v>
      </c>
      <c r="AT83" s="132">
        <f>ROUND(SUM(AV83:AW83),2)</f>
        <v>0</v>
      </c>
      <c r="AU83" s="133">
        <f>'D.7.2 - Kanalizační přípojky'!P96</f>
        <v>0</v>
      </c>
      <c r="AV83" s="132">
        <f>'D.7.2 - Kanalizační přípojky'!J37</f>
        <v>0</v>
      </c>
      <c r="AW83" s="132">
        <f>'D.7.2 - Kanalizační přípojky'!J38</f>
        <v>0</v>
      </c>
      <c r="AX83" s="132">
        <f>'D.7.2 - Kanalizační přípojky'!J39</f>
        <v>0</v>
      </c>
      <c r="AY83" s="132">
        <f>'D.7.2 - Kanalizační přípojky'!J40</f>
        <v>0</v>
      </c>
      <c r="AZ83" s="132">
        <f>'D.7.2 - Kanalizační přípojky'!F37</f>
        <v>0</v>
      </c>
      <c r="BA83" s="132">
        <f>'D.7.2 - Kanalizační přípojky'!F38</f>
        <v>0</v>
      </c>
      <c r="BB83" s="132">
        <f>'D.7.2 - Kanalizační přípojky'!F39</f>
        <v>0</v>
      </c>
      <c r="BC83" s="132">
        <f>'D.7.2 - Kanalizační přípojky'!F40</f>
        <v>0</v>
      </c>
      <c r="BD83" s="134">
        <f>'D.7.2 - Kanalizační přípojky'!F41</f>
        <v>0</v>
      </c>
      <c r="BE83" s="4"/>
      <c r="BT83" s="135" t="s">
        <v>102</v>
      </c>
      <c r="BV83" s="135" t="s">
        <v>82</v>
      </c>
      <c r="BW83" s="135" t="s">
        <v>175</v>
      </c>
      <c r="BX83" s="135" t="s">
        <v>169</v>
      </c>
      <c r="CL83" s="135" t="s">
        <v>19</v>
      </c>
    </row>
    <row r="84" spans="1:90" s="4" customFormat="1" ht="16.5" customHeight="1">
      <c r="A84" s="126" t="s">
        <v>92</v>
      </c>
      <c r="B84" s="66"/>
      <c r="C84" s="127"/>
      <c r="D84" s="127"/>
      <c r="E84" s="128" t="s">
        <v>176</v>
      </c>
      <c r="F84" s="128"/>
      <c r="G84" s="128"/>
      <c r="H84" s="128"/>
      <c r="I84" s="128"/>
      <c r="J84" s="127"/>
      <c r="K84" s="128" t="s">
        <v>177</v>
      </c>
      <c r="L84" s="128"/>
      <c r="M84" s="128"/>
      <c r="N84" s="128"/>
      <c r="O84" s="128"/>
      <c r="P84" s="128"/>
      <c r="Q84" s="128"/>
      <c r="R84" s="128"/>
      <c r="S84" s="128"/>
      <c r="T84" s="128"/>
      <c r="U84" s="128"/>
      <c r="V84" s="128"/>
      <c r="W84" s="128"/>
      <c r="X84" s="128"/>
      <c r="Y84" s="128"/>
      <c r="Z84" s="128"/>
      <c r="AA84" s="128"/>
      <c r="AB84" s="128"/>
      <c r="AC84" s="128"/>
      <c r="AD84" s="128"/>
      <c r="AE84" s="128"/>
      <c r="AF84" s="128"/>
      <c r="AG84" s="129">
        <f>'D.8 - Elektro rozvody v a...'!J32</f>
        <v>0</v>
      </c>
      <c r="AH84" s="127"/>
      <c r="AI84" s="127"/>
      <c r="AJ84" s="127"/>
      <c r="AK84" s="127"/>
      <c r="AL84" s="127"/>
      <c r="AM84" s="127"/>
      <c r="AN84" s="129">
        <f>SUM(AG84,AT84)</f>
        <v>0</v>
      </c>
      <c r="AO84" s="127"/>
      <c r="AP84" s="127"/>
      <c r="AQ84" s="130" t="s">
        <v>95</v>
      </c>
      <c r="AR84" s="68"/>
      <c r="AS84" s="131">
        <v>0</v>
      </c>
      <c r="AT84" s="132">
        <f>ROUND(SUM(AV84:AW84),2)</f>
        <v>0</v>
      </c>
      <c r="AU84" s="133">
        <f>'D.8 - Elektro rozvody v a...'!P91</f>
        <v>0</v>
      </c>
      <c r="AV84" s="132">
        <f>'D.8 - Elektro rozvody v a...'!J35</f>
        <v>0</v>
      </c>
      <c r="AW84" s="132">
        <f>'D.8 - Elektro rozvody v a...'!J36</f>
        <v>0</v>
      </c>
      <c r="AX84" s="132">
        <f>'D.8 - Elektro rozvody v a...'!J37</f>
        <v>0</v>
      </c>
      <c r="AY84" s="132">
        <f>'D.8 - Elektro rozvody v a...'!J38</f>
        <v>0</v>
      </c>
      <c r="AZ84" s="132">
        <f>'D.8 - Elektro rozvody v a...'!F35</f>
        <v>0</v>
      </c>
      <c r="BA84" s="132">
        <f>'D.8 - Elektro rozvody v a...'!F36</f>
        <v>0</v>
      </c>
      <c r="BB84" s="132">
        <f>'D.8 - Elektro rozvody v a...'!F37</f>
        <v>0</v>
      </c>
      <c r="BC84" s="132">
        <f>'D.8 - Elektro rozvody v a...'!F38</f>
        <v>0</v>
      </c>
      <c r="BD84" s="134">
        <f>'D.8 - Elektro rozvody v a...'!F39</f>
        <v>0</v>
      </c>
      <c r="BE84" s="4"/>
      <c r="BT84" s="135" t="s">
        <v>91</v>
      </c>
      <c r="BV84" s="135" t="s">
        <v>82</v>
      </c>
      <c r="BW84" s="135" t="s">
        <v>178</v>
      </c>
      <c r="BX84" s="135" t="s">
        <v>89</v>
      </c>
      <c r="CL84" s="135" t="s">
        <v>19</v>
      </c>
    </row>
    <row r="85" spans="1:91" s="7" customFormat="1" ht="16.5" customHeight="1">
      <c r="A85" s="7"/>
      <c r="B85" s="113"/>
      <c r="C85" s="114"/>
      <c r="D85" s="115" t="s">
        <v>91</v>
      </c>
      <c r="E85" s="115"/>
      <c r="F85" s="115"/>
      <c r="G85" s="115"/>
      <c r="H85" s="115"/>
      <c r="I85" s="116"/>
      <c r="J85" s="115" t="s">
        <v>179</v>
      </c>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25">
        <f>ROUND(AG86,2)</f>
        <v>0</v>
      </c>
      <c r="AH85" s="116"/>
      <c r="AI85" s="116"/>
      <c r="AJ85" s="116"/>
      <c r="AK85" s="116"/>
      <c r="AL85" s="116"/>
      <c r="AM85" s="116"/>
      <c r="AN85" s="117">
        <f>SUM(AG85,AT85)</f>
        <v>0</v>
      </c>
      <c r="AO85" s="116"/>
      <c r="AP85" s="116"/>
      <c r="AQ85" s="118" t="s">
        <v>84</v>
      </c>
      <c r="AR85" s="119"/>
      <c r="AS85" s="120">
        <f>ROUND(AS86,2)</f>
        <v>0</v>
      </c>
      <c r="AT85" s="121">
        <f>ROUND(SUM(AV85:AW85),2)</f>
        <v>0</v>
      </c>
      <c r="AU85" s="122">
        <f>ROUND(AU86,5)</f>
        <v>0</v>
      </c>
      <c r="AV85" s="121">
        <f>ROUND(AZ85*L29,2)</f>
        <v>0</v>
      </c>
      <c r="AW85" s="121">
        <f>ROUND(BA85*L30,2)</f>
        <v>0</v>
      </c>
      <c r="AX85" s="121">
        <f>ROUND(BB85*L29,2)</f>
        <v>0</v>
      </c>
      <c r="AY85" s="121">
        <f>ROUND(BC85*L30,2)</f>
        <v>0</v>
      </c>
      <c r="AZ85" s="121">
        <f>ROUND(AZ86,2)</f>
        <v>0</v>
      </c>
      <c r="BA85" s="121">
        <f>ROUND(BA86,2)</f>
        <v>0</v>
      </c>
      <c r="BB85" s="121">
        <f>ROUND(BB86,2)</f>
        <v>0</v>
      </c>
      <c r="BC85" s="121">
        <f>ROUND(BC86,2)</f>
        <v>0</v>
      </c>
      <c r="BD85" s="123">
        <f>ROUND(BD86,2)</f>
        <v>0</v>
      </c>
      <c r="BE85" s="7"/>
      <c r="BS85" s="124" t="s">
        <v>80</v>
      </c>
      <c r="BT85" s="124" t="s">
        <v>85</v>
      </c>
      <c r="BU85" s="124" t="s">
        <v>88</v>
      </c>
      <c r="BV85" s="124" t="s">
        <v>82</v>
      </c>
      <c r="BW85" s="124" t="s">
        <v>180</v>
      </c>
      <c r="BX85" s="124" t="s">
        <v>5</v>
      </c>
      <c r="CL85" s="124" t="s">
        <v>19</v>
      </c>
      <c r="CM85" s="124" t="s">
        <v>91</v>
      </c>
    </row>
    <row r="86" spans="1:90" s="4" customFormat="1" ht="16.5" customHeight="1">
      <c r="A86" s="4"/>
      <c r="B86" s="66"/>
      <c r="C86" s="127"/>
      <c r="D86" s="127"/>
      <c r="E86" s="128" t="s">
        <v>181</v>
      </c>
      <c r="F86" s="128"/>
      <c r="G86" s="128"/>
      <c r="H86" s="128"/>
      <c r="I86" s="128"/>
      <c r="J86" s="127"/>
      <c r="K86" s="128" t="s">
        <v>182</v>
      </c>
      <c r="L86" s="128"/>
      <c r="M86" s="128"/>
      <c r="N86" s="128"/>
      <c r="O86" s="128"/>
      <c r="P86" s="128"/>
      <c r="Q86" s="128"/>
      <c r="R86" s="128"/>
      <c r="S86" s="128"/>
      <c r="T86" s="128"/>
      <c r="U86" s="128"/>
      <c r="V86" s="128"/>
      <c r="W86" s="128"/>
      <c r="X86" s="128"/>
      <c r="Y86" s="128"/>
      <c r="Z86" s="128"/>
      <c r="AA86" s="128"/>
      <c r="AB86" s="128"/>
      <c r="AC86" s="128"/>
      <c r="AD86" s="128"/>
      <c r="AE86" s="128"/>
      <c r="AF86" s="128"/>
      <c r="AG86" s="136">
        <f>ROUND(SUM(AG87:AG90),2)</f>
        <v>0</v>
      </c>
      <c r="AH86" s="127"/>
      <c r="AI86" s="127"/>
      <c r="AJ86" s="127"/>
      <c r="AK86" s="127"/>
      <c r="AL86" s="127"/>
      <c r="AM86" s="127"/>
      <c r="AN86" s="129">
        <f>SUM(AG86,AT86)</f>
        <v>0</v>
      </c>
      <c r="AO86" s="127"/>
      <c r="AP86" s="127"/>
      <c r="AQ86" s="130" t="s">
        <v>95</v>
      </c>
      <c r="AR86" s="68"/>
      <c r="AS86" s="131">
        <f>ROUND(SUM(AS87:AS90),2)</f>
        <v>0</v>
      </c>
      <c r="AT86" s="132">
        <f>ROUND(SUM(AV86:AW86),2)</f>
        <v>0</v>
      </c>
      <c r="AU86" s="133">
        <f>ROUND(SUM(AU87:AU90),5)</f>
        <v>0</v>
      </c>
      <c r="AV86" s="132">
        <f>ROUND(AZ86*L29,2)</f>
        <v>0</v>
      </c>
      <c r="AW86" s="132">
        <f>ROUND(BA86*L30,2)</f>
        <v>0</v>
      </c>
      <c r="AX86" s="132">
        <f>ROUND(BB86*L29,2)</f>
        <v>0</v>
      </c>
      <c r="AY86" s="132">
        <f>ROUND(BC86*L30,2)</f>
        <v>0</v>
      </c>
      <c r="AZ86" s="132">
        <f>ROUND(SUM(AZ87:AZ90),2)</f>
        <v>0</v>
      </c>
      <c r="BA86" s="132">
        <f>ROUND(SUM(BA87:BA90),2)</f>
        <v>0</v>
      </c>
      <c r="BB86" s="132">
        <f>ROUND(SUM(BB87:BB90),2)</f>
        <v>0</v>
      </c>
      <c r="BC86" s="132">
        <f>ROUND(SUM(BC87:BC90),2)</f>
        <v>0</v>
      </c>
      <c r="BD86" s="134">
        <f>ROUND(SUM(BD87:BD90),2)</f>
        <v>0</v>
      </c>
      <c r="BE86" s="4"/>
      <c r="BS86" s="135" t="s">
        <v>80</v>
      </c>
      <c r="BT86" s="135" t="s">
        <v>91</v>
      </c>
      <c r="BU86" s="135" t="s">
        <v>88</v>
      </c>
      <c r="BV86" s="135" t="s">
        <v>82</v>
      </c>
      <c r="BW86" s="135" t="s">
        <v>183</v>
      </c>
      <c r="BX86" s="135" t="s">
        <v>180</v>
      </c>
      <c r="CL86" s="135" t="s">
        <v>19</v>
      </c>
    </row>
    <row r="87" spans="1:90" s="4" customFormat="1" ht="16.5" customHeight="1">
      <c r="A87" s="126" t="s">
        <v>92</v>
      </c>
      <c r="B87" s="66"/>
      <c r="C87" s="127"/>
      <c r="D87" s="127"/>
      <c r="E87" s="127"/>
      <c r="F87" s="128" t="s">
        <v>184</v>
      </c>
      <c r="G87" s="128"/>
      <c r="H87" s="128"/>
      <c r="I87" s="128"/>
      <c r="J87" s="128"/>
      <c r="K87" s="127"/>
      <c r="L87" s="128" t="s">
        <v>185</v>
      </c>
      <c r="M87" s="128"/>
      <c r="N87" s="128"/>
      <c r="O87" s="128"/>
      <c r="P87" s="128"/>
      <c r="Q87" s="128"/>
      <c r="R87" s="128"/>
      <c r="S87" s="128"/>
      <c r="T87" s="128"/>
      <c r="U87" s="128"/>
      <c r="V87" s="128"/>
      <c r="W87" s="128"/>
      <c r="X87" s="128"/>
      <c r="Y87" s="128"/>
      <c r="Z87" s="128"/>
      <c r="AA87" s="128"/>
      <c r="AB87" s="128"/>
      <c r="AC87" s="128"/>
      <c r="AD87" s="128"/>
      <c r="AE87" s="128"/>
      <c r="AF87" s="128"/>
      <c r="AG87" s="129">
        <f>'D.9.1 - Úprava vody'!J34</f>
        <v>0</v>
      </c>
      <c r="AH87" s="127"/>
      <c r="AI87" s="127"/>
      <c r="AJ87" s="127"/>
      <c r="AK87" s="127"/>
      <c r="AL87" s="127"/>
      <c r="AM87" s="127"/>
      <c r="AN87" s="129">
        <f>SUM(AG87,AT87)</f>
        <v>0</v>
      </c>
      <c r="AO87" s="127"/>
      <c r="AP87" s="127"/>
      <c r="AQ87" s="130" t="s">
        <v>95</v>
      </c>
      <c r="AR87" s="68"/>
      <c r="AS87" s="131">
        <v>0</v>
      </c>
      <c r="AT87" s="132">
        <f>ROUND(SUM(AV87:AW87),2)</f>
        <v>0</v>
      </c>
      <c r="AU87" s="133">
        <f>'D.9.1 - Úprava vody'!P95</f>
        <v>0</v>
      </c>
      <c r="AV87" s="132">
        <f>'D.9.1 - Úprava vody'!J37</f>
        <v>0</v>
      </c>
      <c r="AW87" s="132">
        <f>'D.9.1 - Úprava vody'!J38</f>
        <v>0</v>
      </c>
      <c r="AX87" s="132">
        <f>'D.9.1 - Úprava vody'!J39</f>
        <v>0</v>
      </c>
      <c r="AY87" s="132">
        <f>'D.9.1 - Úprava vody'!J40</f>
        <v>0</v>
      </c>
      <c r="AZ87" s="132">
        <f>'D.9.1 - Úprava vody'!F37</f>
        <v>0</v>
      </c>
      <c r="BA87" s="132">
        <f>'D.9.1 - Úprava vody'!F38</f>
        <v>0</v>
      </c>
      <c r="BB87" s="132">
        <f>'D.9.1 - Úprava vody'!F39</f>
        <v>0</v>
      </c>
      <c r="BC87" s="132">
        <f>'D.9.1 - Úprava vody'!F40</f>
        <v>0</v>
      </c>
      <c r="BD87" s="134">
        <f>'D.9.1 - Úprava vody'!F41</f>
        <v>0</v>
      </c>
      <c r="BE87" s="4"/>
      <c r="BT87" s="135" t="s">
        <v>102</v>
      </c>
      <c r="BV87" s="135" t="s">
        <v>82</v>
      </c>
      <c r="BW87" s="135" t="s">
        <v>186</v>
      </c>
      <c r="BX87" s="135" t="s">
        <v>183</v>
      </c>
      <c r="CL87" s="135" t="s">
        <v>19</v>
      </c>
    </row>
    <row r="88" spans="1:90" s="4" customFormat="1" ht="16.5" customHeight="1">
      <c r="A88" s="126" t="s">
        <v>92</v>
      </c>
      <c r="B88" s="66"/>
      <c r="C88" s="127"/>
      <c r="D88" s="127"/>
      <c r="E88" s="127"/>
      <c r="F88" s="128" t="s">
        <v>187</v>
      </c>
      <c r="G88" s="128"/>
      <c r="H88" s="128"/>
      <c r="I88" s="128"/>
      <c r="J88" s="128"/>
      <c r="K88" s="127"/>
      <c r="L88" s="128" t="s">
        <v>188</v>
      </c>
      <c r="M88" s="128"/>
      <c r="N88" s="128"/>
      <c r="O88" s="128"/>
      <c r="P88" s="128"/>
      <c r="Q88" s="128"/>
      <c r="R88" s="128"/>
      <c r="S88" s="128"/>
      <c r="T88" s="128"/>
      <c r="U88" s="128"/>
      <c r="V88" s="128"/>
      <c r="W88" s="128"/>
      <c r="X88" s="128"/>
      <c r="Y88" s="128"/>
      <c r="Z88" s="128"/>
      <c r="AA88" s="128"/>
      <c r="AB88" s="128"/>
      <c r="AC88" s="128"/>
      <c r="AD88" s="128"/>
      <c r="AE88" s="128"/>
      <c r="AF88" s="128"/>
      <c r="AG88" s="129">
        <f>'D.9.2 - Atrakce - šachta I'!J34</f>
        <v>0</v>
      </c>
      <c r="AH88" s="127"/>
      <c r="AI88" s="127"/>
      <c r="AJ88" s="127"/>
      <c r="AK88" s="127"/>
      <c r="AL88" s="127"/>
      <c r="AM88" s="127"/>
      <c r="AN88" s="129">
        <f>SUM(AG88,AT88)</f>
        <v>0</v>
      </c>
      <c r="AO88" s="127"/>
      <c r="AP88" s="127"/>
      <c r="AQ88" s="130" t="s">
        <v>95</v>
      </c>
      <c r="AR88" s="68"/>
      <c r="AS88" s="131">
        <v>0</v>
      </c>
      <c r="AT88" s="132">
        <f>ROUND(SUM(AV88:AW88),2)</f>
        <v>0</v>
      </c>
      <c r="AU88" s="133">
        <f>'D.9.2 - Atrakce - šachta I'!P95</f>
        <v>0</v>
      </c>
      <c r="AV88" s="132">
        <f>'D.9.2 - Atrakce - šachta I'!J37</f>
        <v>0</v>
      </c>
      <c r="AW88" s="132">
        <f>'D.9.2 - Atrakce - šachta I'!J38</f>
        <v>0</v>
      </c>
      <c r="AX88" s="132">
        <f>'D.9.2 - Atrakce - šachta I'!J39</f>
        <v>0</v>
      </c>
      <c r="AY88" s="132">
        <f>'D.9.2 - Atrakce - šachta I'!J40</f>
        <v>0</v>
      </c>
      <c r="AZ88" s="132">
        <f>'D.9.2 - Atrakce - šachta I'!F37</f>
        <v>0</v>
      </c>
      <c r="BA88" s="132">
        <f>'D.9.2 - Atrakce - šachta I'!F38</f>
        <v>0</v>
      </c>
      <c r="BB88" s="132">
        <f>'D.9.2 - Atrakce - šachta I'!F39</f>
        <v>0</v>
      </c>
      <c r="BC88" s="132">
        <f>'D.9.2 - Atrakce - šachta I'!F40</f>
        <v>0</v>
      </c>
      <c r="BD88" s="134">
        <f>'D.9.2 - Atrakce - šachta I'!F41</f>
        <v>0</v>
      </c>
      <c r="BE88" s="4"/>
      <c r="BT88" s="135" t="s">
        <v>102</v>
      </c>
      <c r="BV88" s="135" t="s">
        <v>82</v>
      </c>
      <c r="BW88" s="135" t="s">
        <v>189</v>
      </c>
      <c r="BX88" s="135" t="s">
        <v>183</v>
      </c>
      <c r="CL88" s="135" t="s">
        <v>19</v>
      </c>
    </row>
    <row r="89" spans="1:90" s="4" customFormat="1" ht="16.5" customHeight="1">
      <c r="A89" s="126" t="s">
        <v>92</v>
      </c>
      <c r="B89" s="66"/>
      <c r="C89" s="127"/>
      <c r="D89" s="127"/>
      <c r="E89" s="127"/>
      <c r="F89" s="128" t="s">
        <v>190</v>
      </c>
      <c r="G89" s="128"/>
      <c r="H89" s="128"/>
      <c r="I89" s="128"/>
      <c r="J89" s="128"/>
      <c r="K89" s="127"/>
      <c r="L89" s="128" t="s">
        <v>191</v>
      </c>
      <c r="M89" s="128"/>
      <c r="N89" s="128"/>
      <c r="O89" s="128"/>
      <c r="P89" s="128"/>
      <c r="Q89" s="128"/>
      <c r="R89" s="128"/>
      <c r="S89" s="128"/>
      <c r="T89" s="128"/>
      <c r="U89" s="128"/>
      <c r="V89" s="128"/>
      <c r="W89" s="128"/>
      <c r="X89" s="128"/>
      <c r="Y89" s="128"/>
      <c r="Z89" s="128"/>
      <c r="AA89" s="128"/>
      <c r="AB89" s="128"/>
      <c r="AC89" s="128"/>
      <c r="AD89" s="128"/>
      <c r="AE89" s="128"/>
      <c r="AF89" s="128"/>
      <c r="AG89" s="129">
        <f>'D.9.3 - Atrakce - šachta II'!J34</f>
        <v>0</v>
      </c>
      <c r="AH89" s="127"/>
      <c r="AI89" s="127"/>
      <c r="AJ89" s="127"/>
      <c r="AK89" s="127"/>
      <c r="AL89" s="127"/>
      <c r="AM89" s="127"/>
      <c r="AN89" s="129">
        <f>SUM(AG89,AT89)</f>
        <v>0</v>
      </c>
      <c r="AO89" s="127"/>
      <c r="AP89" s="127"/>
      <c r="AQ89" s="130" t="s">
        <v>95</v>
      </c>
      <c r="AR89" s="68"/>
      <c r="AS89" s="131">
        <v>0</v>
      </c>
      <c r="AT89" s="132">
        <f>ROUND(SUM(AV89:AW89),2)</f>
        <v>0</v>
      </c>
      <c r="AU89" s="133">
        <f>'D.9.3 - Atrakce - šachta II'!P95</f>
        <v>0</v>
      </c>
      <c r="AV89" s="132">
        <f>'D.9.3 - Atrakce - šachta II'!J37</f>
        <v>0</v>
      </c>
      <c r="AW89" s="132">
        <f>'D.9.3 - Atrakce - šachta II'!J38</f>
        <v>0</v>
      </c>
      <c r="AX89" s="132">
        <f>'D.9.3 - Atrakce - šachta II'!J39</f>
        <v>0</v>
      </c>
      <c r="AY89" s="132">
        <f>'D.9.3 - Atrakce - šachta II'!J40</f>
        <v>0</v>
      </c>
      <c r="AZ89" s="132">
        <f>'D.9.3 - Atrakce - šachta II'!F37</f>
        <v>0</v>
      </c>
      <c r="BA89" s="132">
        <f>'D.9.3 - Atrakce - šachta II'!F38</f>
        <v>0</v>
      </c>
      <c r="BB89" s="132">
        <f>'D.9.3 - Atrakce - šachta II'!F39</f>
        <v>0</v>
      </c>
      <c r="BC89" s="132">
        <f>'D.9.3 - Atrakce - šachta II'!F40</f>
        <v>0</v>
      </c>
      <c r="BD89" s="134">
        <f>'D.9.3 - Atrakce - šachta II'!F41</f>
        <v>0</v>
      </c>
      <c r="BE89" s="4"/>
      <c r="BT89" s="135" t="s">
        <v>102</v>
      </c>
      <c r="BV89" s="135" t="s">
        <v>82</v>
      </c>
      <c r="BW89" s="135" t="s">
        <v>192</v>
      </c>
      <c r="BX89" s="135" t="s">
        <v>183</v>
      </c>
      <c r="CL89" s="135" t="s">
        <v>19</v>
      </c>
    </row>
    <row r="90" spans="1:90" s="4" customFormat="1" ht="16.5" customHeight="1">
      <c r="A90" s="126" t="s">
        <v>92</v>
      </c>
      <c r="B90" s="66"/>
      <c r="C90" s="127"/>
      <c r="D90" s="127"/>
      <c r="E90" s="127"/>
      <c r="F90" s="128" t="s">
        <v>193</v>
      </c>
      <c r="G90" s="128"/>
      <c r="H90" s="128"/>
      <c r="I90" s="128"/>
      <c r="J90" s="128"/>
      <c r="K90" s="127"/>
      <c r="L90" s="128" t="s">
        <v>194</v>
      </c>
      <c r="M90" s="128"/>
      <c r="N90" s="128"/>
      <c r="O90" s="128"/>
      <c r="P90" s="128"/>
      <c r="Q90" s="128"/>
      <c r="R90" s="128"/>
      <c r="S90" s="128"/>
      <c r="T90" s="128"/>
      <c r="U90" s="128"/>
      <c r="V90" s="128"/>
      <c r="W90" s="128"/>
      <c r="X90" s="128"/>
      <c r="Y90" s="128"/>
      <c r="Z90" s="128"/>
      <c r="AA90" s="128"/>
      <c r="AB90" s="128"/>
      <c r="AC90" s="128"/>
      <c r="AD90" s="128"/>
      <c r="AE90" s="128"/>
      <c r="AF90" s="128"/>
      <c r="AG90" s="129">
        <f>'D.9.4 - Chlorovna'!J34</f>
        <v>0</v>
      </c>
      <c r="AH90" s="127"/>
      <c r="AI90" s="127"/>
      <c r="AJ90" s="127"/>
      <c r="AK90" s="127"/>
      <c r="AL90" s="127"/>
      <c r="AM90" s="127"/>
      <c r="AN90" s="129">
        <f>SUM(AG90,AT90)</f>
        <v>0</v>
      </c>
      <c r="AO90" s="127"/>
      <c r="AP90" s="127"/>
      <c r="AQ90" s="130" t="s">
        <v>95</v>
      </c>
      <c r="AR90" s="68"/>
      <c r="AS90" s="131">
        <v>0</v>
      </c>
      <c r="AT90" s="132">
        <f>ROUND(SUM(AV90:AW90),2)</f>
        <v>0</v>
      </c>
      <c r="AU90" s="133">
        <f>'D.9.4 - Chlorovna'!P93</f>
        <v>0</v>
      </c>
      <c r="AV90" s="132">
        <f>'D.9.4 - Chlorovna'!J37</f>
        <v>0</v>
      </c>
      <c r="AW90" s="132">
        <f>'D.9.4 - Chlorovna'!J38</f>
        <v>0</v>
      </c>
      <c r="AX90" s="132">
        <f>'D.9.4 - Chlorovna'!J39</f>
        <v>0</v>
      </c>
      <c r="AY90" s="132">
        <f>'D.9.4 - Chlorovna'!J40</f>
        <v>0</v>
      </c>
      <c r="AZ90" s="132">
        <f>'D.9.4 - Chlorovna'!F37</f>
        <v>0</v>
      </c>
      <c r="BA90" s="132">
        <f>'D.9.4 - Chlorovna'!F38</f>
        <v>0</v>
      </c>
      <c r="BB90" s="132">
        <f>'D.9.4 - Chlorovna'!F39</f>
        <v>0</v>
      </c>
      <c r="BC90" s="132">
        <f>'D.9.4 - Chlorovna'!F40</f>
        <v>0</v>
      </c>
      <c r="BD90" s="134">
        <f>'D.9.4 - Chlorovna'!F41</f>
        <v>0</v>
      </c>
      <c r="BE90" s="4"/>
      <c r="BT90" s="135" t="s">
        <v>102</v>
      </c>
      <c r="BV90" s="135" t="s">
        <v>82</v>
      </c>
      <c r="BW90" s="135" t="s">
        <v>195</v>
      </c>
      <c r="BX90" s="135" t="s">
        <v>183</v>
      </c>
      <c r="CL90" s="135" t="s">
        <v>19</v>
      </c>
    </row>
    <row r="91" spans="1:91" s="7" customFormat="1" ht="16.5" customHeight="1">
      <c r="A91" s="126" t="s">
        <v>92</v>
      </c>
      <c r="B91" s="113"/>
      <c r="C91" s="114"/>
      <c r="D91" s="115" t="s">
        <v>102</v>
      </c>
      <c r="E91" s="115"/>
      <c r="F91" s="115"/>
      <c r="G91" s="115"/>
      <c r="H91" s="115"/>
      <c r="I91" s="116"/>
      <c r="J91" s="115" t="s">
        <v>196</v>
      </c>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7">
        <f>'3 - Vedlejší rozpočtové n...'!J30</f>
        <v>0</v>
      </c>
      <c r="AH91" s="116"/>
      <c r="AI91" s="116"/>
      <c r="AJ91" s="116"/>
      <c r="AK91" s="116"/>
      <c r="AL91" s="116"/>
      <c r="AM91" s="116"/>
      <c r="AN91" s="117">
        <f>SUM(AG91,AT91)</f>
        <v>0</v>
      </c>
      <c r="AO91" s="116"/>
      <c r="AP91" s="116"/>
      <c r="AQ91" s="118" t="s">
        <v>84</v>
      </c>
      <c r="AR91" s="119"/>
      <c r="AS91" s="137">
        <v>0</v>
      </c>
      <c r="AT91" s="138">
        <f>ROUND(SUM(AV91:AW91),2)</f>
        <v>0</v>
      </c>
      <c r="AU91" s="139">
        <f>'3 - Vedlejší rozpočtové n...'!P82</f>
        <v>0</v>
      </c>
      <c r="AV91" s="138">
        <f>'3 - Vedlejší rozpočtové n...'!J33</f>
        <v>0</v>
      </c>
      <c r="AW91" s="138">
        <f>'3 - Vedlejší rozpočtové n...'!J34</f>
        <v>0</v>
      </c>
      <c r="AX91" s="138">
        <f>'3 - Vedlejší rozpočtové n...'!J35</f>
        <v>0</v>
      </c>
      <c r="AY91" s="138">
        <f>'3 - Vedlejší rozpočtové n...'!J36</f>
        <v>0</v>
      </c>
      <c r="AZ91" s="138">
        <f>'3 - Vedlejší rozpočtové n...'!F33</f>
        <v>0</v>
      </c>
      <c r="BA91" s="138">
        <f>'3 - Vedlejší rozpočtové n...'!F34</f>
        <v>0</v>
      </c>
      <c r="BB91" s="138">
        <f>'3 - Vedlejší rozpočtové n...'!F35</f>
        <v>0</v>
      </c>
      <c r="BC91" s="138">
        <f>'3 - Vedlejší rozpočtové n...'!F36</f>
        <v>0</v>
      </c>
      <c r="BD91" s="140">
        <f>'3 - Vedlejší rozpočtové n...'!F37</f>
        <v>0</v>
      </c>
      <c r="BE91" s="7"/>
      <c r="BT91" s="124" t="s">
        <v>85</v>
      </c>
      <c r="BV91" s="124" t="s">
        <v>82</v>
      </c>
      <c r="BW91" s="124" t="s">
        <v>197</v>
      </c>
      <c r="BX91" s="124" t="s">
        <v>5</v>
      </c>
      <c r="CL91" s="124" t="s">
        <v>19</v>
      </c>
      <c r="CM91" s="124" t="s">
        <v>91</v>
      </c>
    </row>
    <row r="92" spans="1:57" s="2" customFormat="1" ht="30" customHeight="1">
      <c r="A92" s="41"/>
      <c r="B92" s="42"/>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7"/>
      <c r="AS92" s="41"/>
      <c r="AT92" s="41"/>
      <c r="AU92" s="41"/>
      <c r="AV92" s="41"/>
      <c r="AW92" s="41"/>
      <c r="AX92" s="41"/>
      <c r="AY92" s="41"/>
      <c r="AZ92" s="41"/>
      <c r="BA92" s="41"/>
      <c r="BB92" s="41"/>
      <c r="BC92" s="41"/>
      <c r="BD92" s="41"/>
      <c r="BE92" s="41"/>
    </row>
    <row r="93" spans="1:57" s="2" customFormat="1" ht="6.95" customHeight="1">
      <c r="A93" s="41"/>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47"/>
      <c r="AS93" s="41"/>
      <c r="AT93" s="41"/>
      <c r="AU93" s="41"/>
      <c r="AV93" s="41"/>
      <c r="AW93" s="41"/>
      <c r="AX93" s="41"/>
      <c r="AY93" s="41"/>
      <c r="AZ93" s="41"/>
      <c r="BA93" s="41"/>
      <c r="BB93" s="41"/>
      <c r="BC93" s="41"/>
      <c r="BD93" s="41"/>
      <c r="BE93" s="41"/>
    </row>
  </sheetData>
  <sheetProtection password="BB7A" sheet="1" objects="1" scenarios="1" formatColumns="0" formatRows="0"/>
  <mergeCells count="186">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 ref="AN61:AP61"/>
    <mergeCell ref="AG61:AM61"/>
    <mergeCell ref="AN62:AP62"/>
    <mergeCell ref="AG62:AM62"/>
    <mergeCell ref="AG63:AM63"/>
    <mergeCell ref="AN63:AP63"/>
    <mergeCell ref="AG64:AM64"/>
    <mergeCell ref="AN64:AP64"/>
    <mergeCell ref="AG65:AM65"/>
    <mergeCell ref="AN65:AP65"/>
    <mergeCell ref="AN66:AP66"/>
    <mergeCell ref="AG66:AM66"/>
    <mergeCell ref="AN67:AP67"/>
    <mergeCell ref="AG67:AM67"/>
    <mergeCell ref="AN68:AP68"/>
    <mergeCell ref="AG68:AM68"/>
    <mergeCell ref="AG69:AM69"/>
    <mergeCell ref="AN69:AP69"/>
    <mergeCell ref="AG70:AM70"/>
    <mergeCell ref="AN70:AP70"/>
    <mergeCell ref="AN71:AP71"/>
    <mergeCell ref="AG71:AM71"/>
    <mergeCell ref="AG72:AM72"/>
    <mergeCell ref="AN72:AP72"/>
    <mergeCell ref="AG73:AM73"/>
    <mergeCell ref="AN73:AP73"/>
    <mergeCell ref="AN74:AP74"/>
    <mergeCell ref="AG74:AM74"/>
    <mergeCell ref="AG75:AM75"/>
    <mergeCell ref="AN75:AP75"/>
    <mergeCell ref="AN76:AP76"/>
    <mergeCell ref="AG76:AM76"/>
    <mergeCell ref="AG77:AM77"/>
    <mergeCell ref="AN77:AP77"/>
    <mergeCell ref="AG78:AM78"/>
    <mergeCell ref="AN78:AP78"/>
    <mergeCell ref="AN79:AP79"/>
    <mergeCell ref="AG79:AM79"/>
    <mergeCell ref="AG80:AM80"/>
    <mergeCell ref="AN80:AP80"/>
    <mergeCell ref="AN81:AP81"/>
    <mergeCell ref="AG81:AM81"/>
    <mergeCell ref="AN82:AP82"/>
    <mergeCell ref="AG82:AM82"/>
    <mergeCell ref="AG83:AM83"/>
    <mergeCell ref="AN83:AP83"/>
    <mergeCell ref="AN84:AP84"/>
    <mergeCell ref="AG84:AM84"/>
    <mergeCell ref="AN85:AP85"/>
    <mergeCell ref="AG85:AM85"/>
    <mergeCell ref="AN86:AP86"/>
    <mergeCell ref="AG86:AM86"/>
    <mergeCell ref="AN87:AP87"/>
    <mergeCell ref="AG87:AM87"/>
    <mergeCell ref="AN88:AP88"/>
    <mergeCell ref="AG88:AM88"/>
    <mergeCell ref="AN89:AP89"/>
    <mergeCell ref="AG89:AM89"/>
    <mergeCell ref="AN90:AP90"/>
    <mergeCell ref="AG90:AM90"/>
    <mergeCell ref="AN91:AP91"/>
    <mergeCell ref="AG91:AM91"/>
    <mergeCell ref="L45:AO45"/>
    <mergeCell ref="C52:G52"/>
    <mergeCell ref="I52:AF52"/>
    <mergeCell ref="J55:AF55"/>
    <mergeCell ref="D55:H55"/>
    <mergeCell ref="D56:H56"/>
    <mergeCell ref="J56:AF56"/>
    <mergeCell ref="E57:I57"/>
    <mergeCell ref="K57:AF57"/>
    <mergeCell ref="K58:AF58"/>
    <mergeCell ref="E58:I58"/>
    <mergeCell ref="F59:J59"/>
    <mergeCell ref="L59:AF59"/>
    <mergeCell ref="L60:AF60"/>
    <mergeCell ref="F60:J60"/>
    <mergeCell ref="M61:AF61"/>
    <mergeCell ref="G61:K61"/>
    <mergeCell ref="M62:AF62"/>
    <mergeCell ref="G62:K62"/>
    <mergeCell ref="M63:AF63"/>
    <mergeCell ref="G63:K63"/>
    <mergeCell ref="AM47:AN47"/>
    <mergeCell ref="AS49:AT51"/>
    <mergeCell ref="AM49:AP49"/>
    <mergeCell ref="AM50:AP50"/>
    <mergeCell ref="AN52:AP52"/>
    <mergeCell ref="AG52:AM52"/>
    <mergeCell ref="AG55:AM55"/>
    <mergeCell ref="AN55:AP55"/>
    <mergeCell ref="AN56:AP56"/>
    <mergeCell ref="AG56:AM56"/>
    <mergeCell ref="AN57:AP57"/>
    <mergeCell ref="AG57:AM57"/>
    <mergeCell ref="AN58:AP58"/>
    <mergeCell ref="AG58:AM58"/>
    <mergeCell ref="AG59:AM59"/>
    <mergeCell ref="AN59:AP59"/>
    <mergeCell ref="AG60:AM60"/>
    <mergeCell ref="AN60:AP60"/>
    <mergeCell ref="AG54:AM54"/>
    <mergeCell ref="AN54:AP54"/>
    <mergeCell ref="L64:AF64"/>
    <mergeCell ref="F64:J64"/>
    <mergeCell ref="E65:I65"/>
    <mergeCell ref="K65:AF65"/>
    <mergeCell ref="L66:AF66"/>
    <mergeCell ref="F66:J66"/>
    <mergeCell ref="L67:AF67"/>
    <mergeCell ref="F67:J67"/>
    <mergeCell ref="M68:AF68"/>
    <mergeCell ref="G68:K68"/>
    <mergeCell ref="G69:K69"/>
    <mergeCell ref="M69:AF69"/>
    <mergeCell ref="G70:K70"/>
    <mergeCell ref="M70:AF70"/>
    <mergeCell ref="E71:I71"/>
    <mergeCell ref="K71:AF71"/>
    <mergeCell ref="F72:J72"/>
    <mergeCell ref="L72:AF72"/>
    <mergeCell ref="G73:K73"/>
    <mergeCell ref="M73:AF73"/>
    <mergeCell ref="G74:K74"/>
    <mergeCell ref="M74:AF74"/>
    <mergeCell ref="F75:J75"/>
    <mergeCell ref="L75:AF75"/>
    <mergeCell ref="M76:AF76"/>
    <mergeCell ref="G76:K76"/>
    <mergeCell ref="M77:AF77"/>
    <mergeCell ref="G77:K77"/>
    <mergeCell ref="G78:K78"/>
    <mergeCell ref="M78:AF78"/>
    <mergeCell ref="E79:I79"/>
    <mergeCell ref="K79:AF79"/>
    <mergeCell ref="K80:AF80"/>
    <mergeCell ref="E80:I80"/>
    <mergeCell ref="K81:AF81"/>
    <mergeCell ref="E81:I81"/>
    <mergeCell ref="L82:AF82"/>
    <mergeCell ref="F82:J82"/>
    <mergeCell ref="F83:J83"/>
    <mergeCell ref="L83:AF83"/>
    <mergeCell ref="K84:AF84"/>
    <mergeCell ref="E84:I84"/>
    <mergeCell ref="J85:AF85"/>
    <mergeCell ref="D85:H85"/>
    <mergeCell ref="K86:AF86"/>
    <mergeCell ref="E86:I86"/>
    <mergeCell ref="L87:AF87"/>
    <mergeCell ref="F87:J87"/>
    <mergeCell ref="L88:AF88"/>
    <mergeCell ref="F88:J88"/>
    <mergeCell ref="F89:J89"/>
    <mergeCell ref="L89:AF89"/>
    <mergeCell ref="F90:J90"/>
    <mergeCell ref="L90:AF90"/>
    <mergeCell ref="D91:H91"/>
    <mergeCell ref="J91:AF91"/>
  </mergeCells>
  <hyperlinks>
    <hyperlink ref="A57" location="'D.1 - Bourací práce (SO 01)'!C2" display="/"/>
    <hyperlink ref="A59" location="'D.2.1 - Stavební a konstr...'!C2" display="/"/>
    <hyperlink ref="A61" location="'D.2.4.1 - Víceúčelový bazén'!C2" display="/"/>
    <hyperlink ref="A62" location="'D.2.4.2 - Brodítka a sprchy'!C2" display="/"/>
    <hyperlink ref="A63" location="'D.2.4.3 - Skluzavka a tob...'!C2" display="/"/>
    <hyperlink ref="A64" location="'D.2.5 - Uzemnění nerezové...'!C2" display="/"/>
    <hyperlink ref="A66" location="'D.3.1 - Stavební řešení'!C2" display="/"/>
    <hyperlink ref="A68" location="'D.3.4.1 - RB1 - úprava'!C2" display="/"/>
    <hyperlink ref="A69" location="'D.3.4.2 - RB2'!C2" display="/"/>
    <hyperlink ref="A70" location="'D.3.4.3 - Montáž RB2'!C2" display="/"/>
    <hyperlink ref="A73" location="'D.4.1.1 - Strojovna I'!C2" display="/"/>
    <hyperlink ref="A74" location="'D.4.1.2 - Strojovna II'!C2" display="/"/>
    <hyperlink ref="A76" location="'D.4.4.3.1 - RB3'!C2" display="/"/>
    <hyperlink ref="A77" location="'D.4.4.3.2 - RB4'!C2" display="/"/>
    <hyperlink ref="A78" location="'D.4.4.3.3 - Montáž - RB3,...'!C2" display="/"/>
    <hyperlink ref="A79" location="'D.5 - Zpevněné plochy a d...'!C2" display="/"/>
    <hyperlink ref="A80" location="'D.6 - Vegetační úpravy (S...'!C2" display="/"/>
    <hyperlink ref="A82" location="'D.7.1 - Vodovod - větev V...'!C2" display="/"/>
    <hyperlink ref="A83" location="'D.7.2 - Kanalizační přípojky'!C2" display="/"/>
    <hyperlink ref="A84" location="'D.8 - Elektro rozvody v a...'!C2" display="/"/>
    <hyperlink ref="A87" location="'D.9.1 - Úprava vody'!C2" display="/"/>
    <hyperlink ref="A88" location="'D.9.2 - Atrakce - šachta I'!C2" display="/"/>
    <hyperlink ref="A89" location="'D.9.3 - Atrakce - šachta II'!C2" display="/"/>
    <hyperlink ref="A90" location="'D.9.4 - Chlorovna'!C2" display="/"/>
    <hyperlink ref="A91" location="'3 - Vedlejší rozpočtové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134</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1257</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1343</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ROUND((SUM(BE92:BE227)),2)</f>
        <v>0</v>
      </c>
      <c r="G37" s="41"/>
      <c r="H37" s="41"/>
      <c r="I37" s="160">
        <v>0.21</v>
      </c>
      <c r="J37" s="159">
        <f>ROUND(((SUM(BE92:BE227))*I37),2)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ROUND((SUM(BF92:BF227)),2)</f>
        <v>0</v>
      </c>
      <c r="G38" s="41"/>
      <c r="H38" s="41"/>
      <c r="I38" s="160">
        <v>0.15</v>
      </c>
      <c r="J38" s="159">
        <f>ROUND(((SUM(BF92:BF227))*I38),2)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ROUND((SUM(BG92:BG227)),2)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ROUND((SUM(BH92:BH227)),2)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ROUND((SUM(BI92:BI227)),2)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1257</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D.3.4.2 - RB2</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1257</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D.3.4.2 - RB2</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SUM(P94:P227)</f>
        <v>0</v>
      </c>
      <c r="Q93" s="207"/>
      <c r="R93" s="208">
        <f>SUM(R94:R227)</f>
        <v>0</v>
      </c>
      <c r="S93" s="207"/>
      <c r="T93" s="209">
        <f>SUM(T94:T227)</f>
        <v>0</v>
      </c>
      <c r="U93" s="12"/>
      <c r="V93" s="12"/>
      <c r="W93" s="12"/>
      <c r="X93" s="12"/>
      <c r="Y93" s="12"/>
      <c r="Z93" s="12"/>
      <c r="AA93" s="12"/>
      <c r="AB93" s="12"/>
      <c r="AC93" s="12"/>
      <c r="AD93" s="12"/>
      <c r="AE93" s="12"/>
      <c r="AR93" s="210" t="s">
        <v>102</v>
      </c>
      <c r="AT93" s="211" t="s">
        <v>80</v>
      </c>
      <c r="AU93" s="211" t="s">
        <v>81</v>
      </c>
      <c r="AY93" s="210" t="s">
        <v>230</v>
      </c>
      <c r="BK93" s="212">
        <f>SUM(BK94:BK227)</f>
        <v>0</v>
      </c>
    </row>
    <row r="94" spans="1:65" s="2" customFormat="1" ht="24.15" customHeight="1">
      <c r="A94" s="41"/>
      <c r="B94" s="42"/>
      <c r="C94" s="281" t="s">
        <v>85</v>
      </c>
      <c r="D94" s="281" t="s">
        <v>482</v>
      </c>
      <c r="E94" s="282" t="s">
        <v>1344</v>
      </c>
      <c r="F94" s="283" t="s">
        <v>1345</v>
      </c>
      <c r="G94" s="284" t="s">
        <v>737</v>
      </c>
      <c r="H94" s="285">
        <v>1</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91</v>
      </c>
    </row>
    <row r="95" spans="1:47" s="2" customFormat="1" ht="12">
      <c r="A95" s="41"/>
      <c r="B95" s="42"/>
      <c r="C95" s="43"/>
      <c r="D95" s="228" t="s">
        <v>238</v>
      </c>
      <c r="E95" s="43"/>
      <c r="F95" s="229" t="s">
        <v>1345</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14.4" customHeight="1">
      <c r="A96" s="41"/>
      <c r="B96" s="42"/>
      <c r="C96" s="281" t="s">
        <v>91</v>
      </c>
      <c r="D96" s="281" t="s">
        <v>482</v>
      </c>
      <c r="E96" s="282" t="s">
        <v>1346</v>
      </c>
      <c r="F96" s="283" t="s">
        <v>1347</v>
      </c>
      <c r="G96" s="284" t="s">
        <v>1348</v>
      </c>
      <c r="H96" s="285">
        <v>1</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109</v>
      </c>
    </row>
    <row r="97" spans="1:47" s="2" customFormat="1" ht="12">
      <c r="A97" s="41"/>
      <c r="B97" s="42"/>
      <c r="C97" s="43"/>
      <c r="D97" s="228" t="s">
        <v>238</v>
      </c>
      <c r="E97" s="43"/>
      <c r="F97" s="229" t="s">
        <v>1347</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14.4" customHeight="1">
      <c r="A98" s="41"/>
      <c r="B98" s="42"/>
      <c r="C98" s="281" t="s">
        <v>102</v>
      </c>
      <c r="D98" s="281" t="s">
        <v>482</v>
      </c>
      <c r="E98" s="282" t="s">
        <v>1349</v>
      </c>
      <c r="F98" s="283" t="s">
        <v>1350</v>
      </c>
      <c r="G98" s="284" t="s">
        <v>1348</v>
      </c>
      <c r="H98" s="285">
        <v>1</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1350</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109</v>
      </c>
      <c r="D100" s="281" t="s">
        <v>482</v>
      </c>
      <c r="E100" s="282" t="s">
        <v>1351</v>
      </c>
      <c r="F100" s="283" t="s">
        <v>1352</v>
      </c>
      <c r="G100" s="284" t="s">
        <v>1348</v>
      </c>
      <c r="H100" s="285">
        <v>1</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279</v>
      </c>
    </row>
    <row r="101" spans="1:47" s="2" customFormat="1" ht="12">
      <c r="A101" s="41"/>
      <c r="B101" s="42"/>
      <c r="C101" s="43"/>
      <c r="D101" s="228" t="s">
        <v>238</v>
      </c>
      <c r="E101" s="43"/>
      <c r="F101" s="229" t="s">
        <v>1352</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81" t="s">
        <v>265</v>
      </c>
      <c r="D102" s="281" t="s">
        <v>482</v>
      </c>
      <c r="E102" s="282" t="s">
        <v>1353</v>
      </c>
      <c r="F102" s="283" t="s">
        <v>1354</v>
      </c>
      <c r="G102" s="284" t="s">
        <v>1041</v>
      </c>
      <c r="H102" s="285">
        <v>1</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302</v>
      </c>
    </row>
    <row r="103" spans="1:47" s="2" customFormat="1" ht="12">
      <c r="A103" s="41"/>
      <c r="B103" s="42"/>
      <c r="C103" s="43"/>
      <c r="D103" s="228" t="s">
        <v>238</v>
      </c>
      <c r="E103" s="43"/>
      <c r="F103" s="229" t="s">
        <v>1354</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85</v>
      </c>
    </row>
    <row r="104" spans="1:65" s="2" customFormat="1" ht="14.4" customHeight="1">
      <c r="A104" s="41"/>
      <c r="B104" s="42"/>
      <c r="C104" s="281" t="s">
        <v>271</v>
      </c>
      <c r="D104" s="281" t="s">
        <v>482</v>
      </c>
      <c r="E104" s="282" t="s">
        <v>1355</v>
      </c>
      <c r="F104" s="283" t="s">
        <v>1356</v>
      </c>
      <c r="G104" s="284" t="s">
        <v>1041</v>
      </c>
      <c r="H104" s="285">
        <v>1</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85</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318</v>
      </c>
    </row>
    <row r="105" spans="1:47" s="2" customFormat="1" ht="12">
      <c r="A105" s="41"/>
      <c r="B105" s="42"/>
      <c r="C105" s="43"/>
      <c r="D105" s="228" t="s">
        <v>238</v>
      </c>
      <c r="E105" s="43"/>
      <c r="F105" s="229" t="s">
        <v>1356</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85</v>
      </c>
    </row>
    <row r="106" spans="1:65" s="2" customFormat="1" ht="14.4" customHeight="1">
      <c r="A106" s="41"/>
      <c r="B106" s="42"/>
      <c r="C106" s="281" t="s">
        <v>281</v>
      </c>
      <c r="D106" s="281" t="s">
        <v>482</v>
      </c>
      <c r="E106" s="282" t="s">
        <v>1357</v>
      </c>
      <c r="F106" s="283" t="s">
        <v>1358</v>
      </c>
      <c r="G106" s="284" t="s">
        <v>1041</v>
      </c>
      <c r="H106" s="285">
        <v>1</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85</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330</v>
      </c>
    </row>
    <row r="107" spans="1:47" s="2" customFormat="1" ht="12">
      <c r="A107" s="41"/>
      <c r="B107" s="42"/>
      <c r="C107" s="43"/>
      <c r="D107" s="228" t="s">
        <v>238</v>
      </c>
      <c r="E107" s="43"/>
      <c r="F107" s="229" t="s">
        <v>1358</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85</v>
      </c>
    </row>
    <row r="108" spans="1:65" s="2" customFormat="1" ht="14.4" customHeight="1">
      <c r="A108" s="41"/>
      <c r="B108" s="42"/>
      <c r="C108" s="281" t="s">
        <v>279</v>
      </c>
      <c r="D108" s="281" t="s">
        <v>482</v>
      </c>
      <c r="E108" s="282" t="s">
        <v>1359</v>
      </c>
      <c r="F108" s="283" t="s">
        <v>1360</v>
      </c>
      <c r="G108" s="284" t="s">
        <v>1041</v>
      </c>
      <c r="H108" s="285">
        <v>2</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345</v>
      </c>
    </row>
    <row r="109" spans="1:47" s="2" customFormat="1" ht="12">
      <c r="A109" s="41"/>
      <c r="B109" s="42"/>
      <c r="C109" s="43"/>
      <c r="D109" s="228" t="s">
        <v>238</v>
      </c>
      <c r="E109" s="43"/>
      <c r="F109" s="229" t="s">
        <v>1360</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65" s="2" customFormat="1" ht="14.4" customHeight="1">
      <c r="A110" s="41"/>
      <c r="B110" s="42"/>
      <c r="C110" s="281" t="s">
        <v>288</v>
      </c>
      <c r="D110" s="281" t="s">
        <v>482</v>
      </c>
      <c r="E110" s="282" t="s">
        <v>1361</v>
      </c>
      <c r="F110" s="283" t="s">
        <v>1362</v>
      </c>
      <c r="G110" s="284" t="s">
        <v>1041</v>
      </c>
      <c r="H110" s="285">
        <v>2</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85</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358</v>
      </c>
    </row>
    <row r="111" spans="1:47" s="2" customFormat="1" ht="12">
      <c r="A111" s="41"/>
      <c r="B111" s="42"/>
      <c r="C111" s="43"/>
      <c r="D111" s="228" t="s">
        <v>238</v>
      </c>
      <c r="E111" s="43"/>
      <c r="F111" s="229" t="s">
        <v>1362</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85</v>
      </c>
    </row>
    <row r="112" spans="1:65" s="2" customFormat="1" ht="14.4" customHeight="1">
      <c r="A112" s="41"/>
      <c r="B112" s="42"/>
      <c r="C112" s="281" t="s">
        <v>302</v>
      </c>
      <c r="D112" s="281" t="s">
        <v>482</v>
      </c>
      <c r="E112" s="282" t="s">
        <v>1363</v>
      </c>
      <c r="F112" s="283" t="s">
        <v>1364</v>
      </c>
      <c r="G112" s="284" t="s">
        <v>1041</v>
      </c>
      <c r="H112" s="285">
        <v>3</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373</v>
      </c>
    </row>
    <row r="113" spans="1:47" s="2" customFormat="1" ht="12">
      <c r="A113" s="41"/>
      <c r="B113" s="42"/>
      <c r="C113" s="43"/>
      <c r="D113" s="228" t="s">
        <v>238</v>
      </c>
      <c r="E113" s="43"/>
      <c r="F113" s="229" t="s">
        <v>1364</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81" t="s">
        <v>308</v>
      </c>
      <c r="D114" s="281" t="s">
        <v>482</v>
      </c>
      <c r="E114" s="282" t="s">
        <v>1365</v>
      </c>
      <c r="F114" s="283" t="s">
        <v>1366</v>
      </c>
      <c r="G114" s="284" t="s">
        <v>1041</v>
      </c>
      <c r="H114" s="285">
        <v>1</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386</v>
      </c>
    </row>
    <row r="115" spans="1:47" s="2" customFormat="1" ht="12">
      <c r="A115" s="41"/>
      <c r="B115" s="42"/>
      <c r="C115" s="43"/>
      <c r="D115" s="228" t="s">
        <v>238</v>
      </c>
      <c r="E115" s="43"/>
      <c r="F115" s="229" t="s">
        <v>1366</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81" t="s">
        <v>318</v>
      </c>
      <c r="D116" s="281" t="s">
        <v>482</v>
      </c>
      <c r="E116" s="282" t="s">
        <v>1367</v>
      </c>
      <c r="F116" s="283" t="s">
        <v>1368</v>
      </c>
      <c r="G116" s="284" t="s">
        <v>1041</v>
      </c>
      <c r="H116" s="285">
        <v>1</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649</v>
      </c>
    </row>
    <row r="117" spans="1:47" s="2" customFormat="1" ht="12">
      <c r="A117" s="41"/>
      <c r="B117" s="42"/>
      <c r="C117" s="43"/>
      <c r="D117" s="228" t="s">
        <v>238</v>
      </c>
      <c r="E117" s="43"/>
      <c r="F117" s="229" t="s">
        <v>1368</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324</v>
      </c>
      <c r="D118" s="281" t="s">
        <v>482</v>
      </c>
      <c r="E118" s="282" t="s">
        <v>1369</v>
      </c>
      <c r="F118" s="283" t="s">
        <v>1370</v>
      </c>
      <c r="G118" s="284" t="s">
        <v>1041</v>
      </c>
      <c r="H118" s="285">
        <v>3</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662</v>
      </c>
    </row>
    <row r="119" spans="1:47" s="2" customFormat="1" ht="12">
      <c r="A119" s="41"/>
      <c r="B119" s="42"/>
      <c r="C119" s="43"/>
      <c r="D119" s="228" t="s">
        <v>238</v>
      </c>
      <c r="E119" s="43"/>
      <c r="F119" s="229" t="s">
        <v>1370</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330</v>
      </c>
      <c r="D120" s="281" t="s">
        <v>482</v>
      </c>
      <c r="E120" s="282" t="s">
        <v>1371</v>
      </c>
      <c r="F120" s="283" t="s">
        <v>1372</v>
      </c>
      <c r="G120" s="284" t="s">
        <v>1041</v>
      </c>
      <c r="H120" s="285">
        <v>10</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676</v>
      </c>
    </row>
    <row r="121" spans="1:47" s="2" customFormat="1" ht="12">
      <c r="A121" s="41"/>
      <c r="B121" s="42"/>
      <c r="C121" s="43"/>
      <c r="D121" s="228" t="s">
        <v>238</v>
      </c>
      <c r="E121" s="43"/>
      <c r="F121" s="229" t="s">
        <v>1372</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24.15" customHeight="1">
      <c r="A122" s="41"/>
      <c r="B122" s="42"/>
      <c r="C122" s="281" t="s">
        <v>8</v>
      </c>
      <c r="D122" s="281" t="s">
        <v>482</v>
      </c>
      <c r="E122" s="282" t="s">
        <v>1373</v>
      </c>
      <c r="F122" s="283" t="s">
        <v>1374</v>
      </c>
      <c r="G122" s="284" t="s">
        <v>1041</v>
      </c>
      <c r="H122" s="285">
        <v>3</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710</v>
      </c>
    </row>
    <row r="123" spans="1:47" s="2" customFormat="1" ht="12">
      <c r="A123" s="41"/>
      <c r="B123" s="42"/>
      <c r="C123" s="43"/>
      <c r="D123" s="228" t="s">
        <v>238</v>
      </c>
      <c r="E123" s="43"/>
      <c r="F123" s="229" t="s">
        <v>1374</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24.15" customHeight="1">
      <c r="A124" s="41"/>
      <c r="B124" s="42"/>
      <c r="C124" s="281" t="s">
        <v>345</v>
      </c>
      <c r="D124" s="281" t="s">
        <v>482</v>
      </c>
      <c r="E124" s="282" t="s">
        <v>1375</v>
      </c>
      <c r="F124" s="283" t="s">
        <v>1376</v>
      </c>
      <c r="G124" s="284" t="s">
        <v>1041</v>
      </c>
      <c r="H124" s="285">
        <v>3</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722</v>
      </c>
    </row>
    <row r="125" spans="1:47" s="2" customFormat="1" ht="12">
      <c r="A125" s="41"/>
      <c r="B125" s="42"/>
      <c r="C125" s="43"/>
      <c r="D125" s="228" t="s">
        <v>238</v>
      </c>
      <c r="E125" s="43"/>
      <c r="F125" s="229" t="s">
        <v>1376</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5" s="2" customFormat="1" ht="14.4" customHeight="1">
      <c r="A126" s="41"/>
      <c r="B126" s="42"/>
      <c r="C126" s="281" t="s">
        <v>352</v>
      </c>
      <c r="D126" s="281" t="s">
        <v>482</v>
      </c>
      <c r="E126" s="282" t="s">
        <v>1377</v>
      </c>
      <c r="F126" s="283" t="s">
        <v>1378</v>
      </c>
      <c r="G126" s="284" t="s">
        <v>1041</v>
      </c>
      <c r="H126" s="285">
        <v>1</v>
      </c>
      <c r="I126" s="286"/>
      <c r="J126" s="287">
        <f>ROUND(I126*H126,2)</f>
        <v>0</v>
      </c>
      <c r="K126" s="283" t="s">
        <v>19</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85</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734</v>
      </c>
    </row>
    <row r="127" spans="1:47" s="2" customFormat="1" ht="12">
      <c r="A127" s="41"/>
      <c r="B127" s="42"/>
      <c r="C127" s="43"/>
      <c r="D127" s="228" t="s">
        <v>238</v>
      </c>
      <c r="E127" s="43"/>
      <c r="F127" s="229" t="s">
        <v>1378</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85</v>
      </c>
    </row>
    <row r="128" spans="1:65" s="2" customFormat="1" ht="14.4" customHeight="1">
      <c r="A128" s="41"/>
      <c r="B128" s="42"/>
      <c r="C128" s="281" t="s">
        <v>358</v>
      </c>
      <c r="D128" s="281" t="s">
        <v>482</v>
      </c>
      <c r="E128" s="282" t="s">
        <v>1379</v>
      </c>
      <c r="F128" s="283" t="s">
        <v>1380</v>
      </c>
      <c r="G128" s="284" t="s">
        <v>1041</v>
      </c>
      <c r="H128" s="285">
        <v>1</v>
      </c>
      <c r="I128" s="286"/>
      <c r="J128" s="287">
        <f>ROUND(I128*H128,2)</f>
        <v>0</v>
      </c>
      <c r="K128" s="283" t="s">
        <v>19</v>
      </c>
      <c r="L128" s="288"/>
      <c r="M128" s="289" t="s">
        <v>19</v>
      </c>
      <c r="N128" s="290"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279</v>
      </c>
      <c r="AT128" s="226" t="s">
        <v>482</v>
      </c>
      <c r="AU128" s="226" t="s">
        <v>85</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745</v>
      </c>
    </row>
    <row r="129" spans="1:47" s="2" customFormat="1" ht="12">
      <c r="A129" s="41"/>
      <c r="B129" s="42"/>
      <c r="C129" s="43"/>
      <c r="D129" s="228" t="s">
        <v>238</v>
      </c>
      <c r="E129" s="43"/>
      <c r="F129" s="229" t="s">
        <v>1380</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85</v>
      </c>
    </row>
    <row r="130" spans="1:65" s="2" customFormat="1" ht="14.4" customHeight="1">
      <c r="A130" s="41"/>
      <c r="B130" s="42"/>
      <c r="C130" s="281" t="s">
        <v>366</v>
      </c>
      <c r="D130" s="281" t="s">
        <v>482</v>
      </c>
      <c r="E130" s="282" t="s">
        <v>1381</v>
      </c>
      <c r="F130" s="283" t="s">
        <v>1382</v>
      </c>
      <c r="G130" s="284" t="s">
        <v>1041</v>
      </c>
      <c r="H130" s="285">
        <v>1</v>
      </c>
      <c r="I130" s="286"/>
      <c r="J130" s="287">
        <f>ROUND(I130*H130,2)</f>
        <v>0</v>
      </c>
      <c r="K130" s="283" t="s">
        <v>19</v>
      </c>
      <c r="L130" s="288"/>
      <c r="M130" s="289" t="s">
        <v>19</v>
      </c>
      <c r="N130" s="290"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279</v>
      </c>
      <c r="AT130" s="226" t="s">
        <v>482</v>
      </c>
      <c r="AU130" s="226" t="s">
        <v>85</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109</v>
      </c>
      <c r="BM130" s="226" t="s">
        <v>752</v>
      </c>
    </row>
    <row r="131" spans="1:47" s="2" customFormat="1" ht="12">
      <c r="A131" s="41"/>
      <c r="B131" s="42"/>
      <c r="C131" s="43"/>
      <c r="D131" s="228" t="s">
        <v>238</v>
      </c>
      <c r="E131" s="43"/>
      <c r="F131" s="229" t="s">
        <v>1382</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85</v>
      </c>
    </row>
    <row r="132" spans="1:65" s="2" customFormat="1" ht="14.4" customHeight="1">
      <c r="A132" s="41"/>
      <c r="B132" s="42"/>
      <c r="C132" s="281" t="s">
        <v>373</v>
      </c>
      <c r="D132" s="281" t="s">
        <v>482</v>
      </c>
      <c r="E132" s="282" t="s">
        <v>1383</v>
      </c>
      <c r="F132" s="283" t="s">
        <v>1384</v>
      </c>
      <c r="G132" s="284" t="s">
        <v>1041</v>
      </c>
      <c r="H132" s="285">
        <v>3</v>
      </c>
      <c r="I132" s="286"/>
      <c r="J132" s="287">
        <f>ROUND(I132*H132,2)</f>
        <v>0</v>
      </c>
      <c r="K132" s="283" t="s">
        <v>19</v>
      </c>
      <c r="L132" s="288"/>
      <c r="M132" s="289" t="s">
        <v>19</v>
      </c>
      <c r="N132" s="290"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279</v>
      </c>
      <c r="AT132" s="226" t="s">
        <v>482</v>
      </c>
      <c r="AU132" s="226" t="s">
        <v>85</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764</v>
      </c>
    </row>
    <row r="133" spans="1:47" s="2" customFormat="1" ht="12">
      <c r="A133" s="41"/>
      <c r="B133" s="42"/>
      <c r="C133" s="43"/>
      <c r="D133" s="228" t="s">
        <v>238</v>
      </c>
      <c r="E133" s="43"/>
      <c r="F133" s="229" t="s">
        <v>1384</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85</v>
      </c>
    </row>
    <row r="134" spans="1:65" s="2" customFormat="1" ht="24.15" customHeight="1">
      <c r="A134" s="41"/>
      <c r="B134" s="42"/>
      <c r="C134" s="281" t="s">
        <v>7</v>
      </c>
      <c r="D134" s="281" t="s">
        <v>482</v>
      </c>
      <c r="E134" s="282" t="s">
        <v>1385</v>
      </c>
      <c r="F134" s="283" t="s">
        <v>1386</v>
      </c>
      <c r="G134" s="284" t="s">
        <v>1041</v>
      </c>
      <c r="H134" s="285">
        <v>1</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85</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777</v>
      </c>
    </row>
    <row r="135" spans="1:47" s="2" customFormat="1" ht="12">
      <c r="A135" s="41"/>
      <c r="B135" s="42"/>
      <c r="C135" s="43"/>
      <c r="D135" s="228" t="s">
        <v>238</v>
      </c>
      <c r="E135" s="43"/>
      <c r="F135" s="229" t="s">
        <v>1386</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85</v>
      </c>
    </row>
    <row r="136" spans="1:65" s="2" customFormat="1" ht="24.15" customHeight="1">
      <c r="A136" s="41"/>
      <c r="B136" s="42"/>
      <c r="C136" s="281" t="s">
        <v>386</v>
      </c>
      <c r="D136" s="281" t="s">
        <v>482</v>
      </c>
      <c r="E136" s="282" t="s">
        <v>1387</v>
      </c>
      <c r="F136" s="283" t="s">
        <v>1388</v>
      </c>
      <c r="G136" s="284" t="s">
        <v>1041</v>
      </c>
      <c r="H136" s="285">
        <v>1</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85</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785</v>
      </c>
    </row>
    <row r="137" spans="1:47" s="2" customFormat="1" ht="12">
      <c r="A137" s="41"/>
      <c r="B137" s="42"/>
      <c r="C137" s="43"/>
      <c r="D137" s="228" t="s">
        <v>238</v>
      </c>
      <c r="E137" s="43"/>
      <c r="F137" s="229" t="s">
        <v>1388</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85</v>
      </c>
    </row>
    <row r="138" spans="1:65" s="2" customFormat="1" ht="14.4" customHeight="1">
      <c r="A138" s="41"/>
      <c r="B138" s="42"/>
      <c r="C138" s="281" t="s">
        <v>395</v>
      </c>
      <c r="D138" s="281" t="s">
        <v>482</v>
      </c>
      <c r="E138" s="282" t="s">
        <v>1389</v>
      </c>
      <c r="F138" s="283" t="s">
        <v>1390</v>
      </c>
      <c r="G138" s="284" t="s">
        <v>1041</v>
      </c>
      <c r="H138" s="285">
        <v>1</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85</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795</v>
      </c>
    </row>
    <row r="139" spans="1:47" s="2" customFormat="1" ht="12">
      <c r="A139" s="41"/>
      <c r="B139" s="42"/>
      <c r="C139" s="43"/>
      <c r="D139" s="228" t="s">
        <v>238</v>
      </c>
      <c r="E139" s="43"/>
      <c r="F139" s="229" t="s">
        <v>1390</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85</v>
      </c>
    </row>
    <row r="140" spans="1:65" s="2" customFormat="1" ht="14.4" customHeight="1">
      <c r="A140" s="41"/>
      <c r="B140" s="42"/>
      <c r="C140" s="281" t="s">
        <v>649</v>
      </c>
      <c r="D140" s="281" t="s">
        <v>482</v>
      </c>
      <c r="E140" s="282" t="s">
        <v>1391</v>
      </c>
      <c r="F140" s="283" t="s">
        <v>1392</v>
      </c>
      <c r="G140" s="284" t="s">
        <v>1041</v>
      </c>
      <c r="H140" s="285">
        <v>1</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814</v>
      </c>
    </row>
    <row r="141" spans="1:47" s="2" customFormat="1" ht="12">
      <c r="A141" s="41"/>
      <c r="B141" s="42"/>
      <c r="C141" s="43"/>
      <c r="D141" s="228" t="s">
        <v>238</v>
      </c>
      <c r="E141" s="43"/>
      <c r="F141" s="229" t="s">
        <v>1392</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65" s="2" customFormat="1" ht="14.4" customHeight="1">
      <c r="A142" s="41"/>
      <c r="B142" s="42"/>
      <c r="C142" s="281" t="s">
        <v>655</v>
      </c>
      <c r="D142" s="281" t="s">
        <v>482</v>
      </c>
      <c r="E142" s="282" t="s">
        <v>1393</v>
      </c>
      <c r="F142" s="283" t="s">
        <v>1394</v>
      </c>
      <c r="G142" s="284" t="s">
        <v>1041</v>
      </c>
      <c r="H142" s="285">
        <v>1</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279</v>
      </c>
      <c r="AT142" s="226" t="s">
        <v>482</v>
      </c>
      <c r="AU142" s="226" t="s">
        <v>85</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827</v>
      </c>
    </row>
    <row r="143" spans="1:47" s="2" customFormat="1" ht="12">
      <c r="A143" s="41"/>
      <c r="B143" s="42"/>
      <c r="C143" s="43"/>
      <c r="D143" s="228" t="s">
        <v>238</v>
      </c>
      <c r="E143" s="43"/>
      <c r="F143" s="229" t="s">
        <v>1394</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85</v>
      </c>
    </row>
    <row r="144" spans="1:65" s="2" customFormat="1" ht="14.4" customHeight="1">
      <c r="A144" s="41"/>
      <c r="B144" s="42"/>
      <c r="C144" s="281" t="s">
        <v>662</v>
      </c>
      <c r="D144" s="281" t="s">
        <v>482</v>
      </c>
      <c r="E144" s="282" t="s">
        <v>1395</v>
      </c>
      <c r="F144" s="283" t="s">
        <v>1396</v>
      </c>
      <c r="G144" s="284" t="s">
        <v>1041</v>
      </c>
      <c r="H144" s="285">
        <v>4</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279</v>
      </c>
      <c r="AT144" s="226" t="s">
        <v>482</v>
      </c>
      <c r="AU144" s="226" t="s">
        <v>85</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841</v>
      </c>
    </row>
    <row r="145" spans="1:47" s="2" customFormat="1" ht="12">
      <c r="A145" s="41"/>
      <c r="B145" s="42"/>
      <c r="C145" s="43"/>
      <c r="D145" s="228" t="s">
        <v>238</v>
      </c>
      <c r="E145" s="43"/>
      <c r="F145" s="229" t="s">
        <v>1396</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85</v>
      </c>
    </row>
    <row r="146" spans="1:65" s="2" customFormat="1" ht="14.4" customHeight="1">
      <c r="A146" s="41"/>
      <c r="B146" s="42"/>
      <c r="C146" s="281" t="s">
        <v>668</v>
      </c>
      <c r="D146" s="281" t="s">
        <v>482</v>
      </c>
      <c r="E146" s="282" t="s">
        <v>1397</v>
      </c>
      <c r="F146" s="283" t="s">
        <v>1398</v>
      </c>
      <c r="G146" s="284" t="s">
        <v>1041</v>
      </c>
      <c r="H146" s="285">
        <v>4</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853</v>
      </c>
    </row>
    <row r="147" spans="1:47" s="2" customFormat="1" ht="12">
      <c r="A147" s="41"/>
      <c r="B147" s="42"/>
      <c r="C147" s="43"/>
      <c r="D147" s="228" t="s">
        <v>238</v>
      </c>
      <c r="E147" s="43"/>
      <c r="F147" s="229" t="s">
        <v>1398</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47" s="2" customFormat="1" ht="12">
      <c r="A148" s="41"/>
      <c r="B148" s="42"/>
      <c r="C148" s="43"/>
      <c r="D148" s="228" t="s">
        <v>1399</v>
      </c>
      <c r="E148" s="43"/>
      <c r="F148" s="233" t="s">
        <v>1400</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1399</v>
      </c>
      <c r="AU148" s="19" t="s">
        <v>85</v>
      </c>
    </row>
    <row r="149" spans="1:65" s="2" customFormat="1" ht="14.4" customHeight="1">
      <c r="A149" s="41"/>
      <c r="B149" s="42"/>
      <c r="C149" s="281" t="s">
        <v>676</v>
      </c>
      <c r="D149" s="281" t="s">
        <v>482</v>
      </c>
      <c r="E149" s="282" t="s">
        <v>1401</v>
      </c>
      <c r="F149" s="283" t="s">
        <v>1402</v>
      </c>
      <c r="G149" s="284" t="s">
        <v>1041</v>
      </c>
      <c r="H149" s="285">
        <v>3</v>
      </c>
      <c r="I149" s="286"/>
      <c r="J149" s="287">
        <f>ROUND(I149*H149,2)</f>
        <v>0</v>
      </c>
      <c r="K149" s="283" t="s">
        <v>19</v>
      </c>
      <c r="L149" s="288"/>
      <c r="M149" s="289" t="s">
        <v>19</v>
      </c>
      <c r="N149" s="290" t="s">
        <v>52</v>
      </c>
      <c r="O149" s="87"/>
      <c r="P149" s="224">
        <f>O149*H149</f>
        <v>0</v>
      </c>
      <c r="Q149" s="224">
        <v>0</v>
      </c>
      <c r="R149" s="224">
        <f>Q149*H149</f>
        <v>0</v>
      </c>
      <c r="S149" s="224">
        <v>0</v>
      </c>
      <c r="T149" s="225">
        <f>S149*H149</f>
        <v>0</v>
      </c>
      <c r="U149" s="41"/>
      <c r="V149" s="41"/>
      <c r="W149" s="41"/>
      <c r="X149" s="41"/>
      <c r="Y149" s="41"/>
      <c r="Z149" s="41"/>
      <c r="AA149" s="41"/>
      <c r="AB149" s="41"/>
      <c r="AC149" s="41"/>
      <c r="AD149" s="41"/>
      <c r="AE149" s="41"/>
      <c r="AR149" s="226" t="s">
        <v>279</v>
      </c>
      <c r="AT149" s="226" t="s">
        <v>482</v>
      </c>
      <c r="AU149" s="226" t="s">
        <v>85</v>
      </c>
      <c r="AY149" s="19" t="s">
        <v>230</v>
      </c>
      <c r="BE149" s="227">
        <f>IF(N149="základní",J149,0)</f>
        <v>0</v>
      </c>
      <c r="BF149" s="227">
        <f>IF(N149="snížená",J149,0)</f>
        <v>0</v>
      </c>
      <c r="BG149" s="227">
        <f>IF(N149="zákl. přenesená",J149,0)</f>
        <v>0</v>
      </c>
      <c r="BH149" s="227">
        <f>IF(N149="sníž. přenesená",J149,0)</f>
        <v>0</v>
      </c>
      <c r="BI149" s="227">
        <f>IF(N149="nulová",J149,0)</f>
        <v>0</v>
      </c>
      <c r="BJ149" s="19" t="s">
        <v>85</v>
      </c>
      <c r="BK149" s="227">
        <f>ROUND(I149*H149,2)</f>
        <v>0</v>
      </c>
      <c r="BL149" s="19" t="s">
        <v>109</v>
      </c>
      <c r="BM149" s="226" t="s">
        <v>864</v>
      </c>
    </row>
    <row r="150" spans="1:47" s="2" customFormat="1" ht="12">
      <c r="A150" s="41"/>
      <c r="B150" s="42"/>
      <c r="C150" s="43"/>
      <c r="D150" s="228" t="s">
        <v>238</v>
      </c>
      <c r="E150" s="43"/>
      <c r="F150" s="229" t="s">
        <v>1402</v>
      </c>
      <c r="G150" s="43"/>
      <c r="H150" s="43"/>
      <c r="I150" s="230"/>
      <c r="J150" s="43"/>
      <c r="K150" s="43"/>
      <c r="L150" s="47"/>
      <c r="M150" s="231"/>
      <c r="N150" s="232"/>
      <c r="O150" s="87"/>
      <c r="P150" s="87"/>
      <c r="Q150" s="87"/>
      <c r="R150" s="87"/>
      <c r="S150" s="87"/>
      <c r="T150" s="88"/>
      <c r="U150" s="41"/>
      <c r="V150" s="41"/>
      <c r="W150" s="41"/>
      <c r="X150" s="41"/>
      <c r="Y150" s="41"/>
      <c r="Z150" s="41"/>
      <c r="AA150" s="41"/>
      <c r="AB150" s="41"/>
      <c r="AC150" s="41"/>
      <c r="AD150" s="41"/>
      <c r="AE150" s="41"/>
      <c r="AT150" s="19" t="s">
        <v>238</v>
      </c>
      <c r="AU150" s="19" t="s">
        <v>85</v>
      </c>
    </row>
    <row r="151" spans="1:47" s="2" customFormat="1" ht="12">
      <c r="A151" s="41"/>
      <c r="B151" s="42"/>
      <c r="C151" s="43"/>
      <c r="D151" s="228" t="s">
        <v>1399</v>
      </c>
      <c r="E151" s="43"/>
      <c r="F151" s="233" t="s">
        <v>1403</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1399</v>
      </c>
      <c r="AU151" s="19" t="s">
        <v>85</v>
      </c>
    </row>
    <row r="152" spans="1:65" s="2" customFormat="1" ht="14.4" customHeight="1">
      <c r="A152" s="41"/>
      <c r="B152" s="42"/>
      <c r="C152" s="281" t="s">
        <v>691</v>
      </c>
      <c r="D152" s="281" t="s">
        <v>482</v>
      </c>
      <c r="E152" s="282" t="s">
        <v>1404</v>
      </c>
      <c r="F152" s="283" t="s">
        <v>1405</v>
      </c>
      <c r="G152" s="284" t="s">
        <v>1041</v>
      </c>
      <c r="H152" s="285">
        <v>3</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878</v>
      </c>
    </row>
    <row r="153" spans="1:47" s="2" customFormat="1" ht="12">
      <c r="A153" s="41"/>
      <c r="B153" s="42"/>
      <c r="C153" s="43"/>
      <c r="D153" s="228" t="s">
        <v>238</v>
      </c>
      <c r="E153" s="43"/>
      <c r="F153" s="229" t="s">
        <v>1405</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81" t="s">
        <v>710</v>
      </c>
      <c r="D154" s="281" t="s">
        <v>482</v>
      </c>
      <c r="E154" s="282" t="s">
        <v>1406</v>
      </c>
      <c r="F154" s="283" t="s">
        <v>1407</v>
      </c>
      <c r="G154" s="284" t="s">
        <v>1041</v>
      </c>
      <c r="H154" s="285">
        <v>1</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895</v>
      </c>
    </row>
    <row r="155" spans="1:47" s="2" customFormat="1" ht="12">
      <c r="A155" s="41"/>
      <c r="B155" s="42"/>
      <c r="C155" s="43"/>
      <c r="D155" s="228" t="s">
        <v>238</v>
      </c>
      <c r="E155" s="43"/>
      <c r="F155" s="229" t="s">
        <v>1407</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14.4" customHeight="1">
      <c r="A156" s="41"/>
      <c r="B156" s="42"/>
      <c r="C156" s="281" t="s">
        <v>715</v>
      </c>
      <c r="D156" s="281" t="s">
        <v>482</v>
      </c>
      <c r="E156" s="282" t="s">
        <v>1408</v>
      </c>
      <c r="F156" s="283" t="s">
        <v>1409</v>
      </c>
      <c r="G156" s="284" t="s">
        <v>1041</v>
      </c>
      <c r="H156" s="285">
        <v>1</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909</v>
      </c>
    </row>
    <row r="157" spans="1:47" s="2" customFormat="1" ht="12">
      <c r="A157" s="41"/>
      <c r="B157" s="42"/>
      <c r="C157" s="43"/>
      <c r="D157" s="228" t="s">
        <v>238</v>
      </c>
      <c r="E157" s="43"/>
      <c r="F157" s="229" t="s">
        <v>1409</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14.4" customHeight="1">
      <c r="A158" s="41"/>
      <c r="B158" s="42"/>
      <c r="C158" s="281" t="s">
        <v>722</v>
      </c>
      <c r="D158" s="281" t="s">
        <v>482</v>
      </c>
      <c r="E158" s="282" t="s">
        <v>1410</v>
      </c>
      <c r="F158" s="283" t="s">
        <v>1411</v>
      </c>
      <c r="G158" s="284" t="s">
        <v>1041</v>
      </c>
      <c r="H158" s="285">
        <v>1</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920</v>
      </c>
    </row>
    <row r="159" spans="1:47" s="2" customFormat="1" ht="12">
      <c r="A159" s="41"/>
      <c r="B159" s="42"/>
      <c r="C159" s="43"/>
      <c r="D159" s="228" t="s">
        <v>238</v>
      </c>
      <c r="E159" s="43"/>
      <c r="F159" s="229" t="s">
        <v>1411</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81" t="s">
        <v>729</v>
      </c>
      <c r="D160" s="281" t="s">
        <v>482</v>
      </c>
      <c r="E160" s="282" t="s">
        <v>1412</v>
      </c>
      <c r="F160" s="283" t="s">
        <v>1413</v>
      </c>
      <c r="G160" s="284" t="s">
        <v>1041</v>
      </c>
      <c r="H160" s="285">
        <v>1</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931</v>
      </c>
    </row>
    <row r="161" spans="1:47" s="2" customFormat="1" ht="12">
      <c r="A161" s="41"/>
      <c r="B161" s="42"/>
      <c r="C161" s="43"/>
      <c r="D161" s="228" t="s">
        <v>238</v>
      </c>
      <c r="E161" s="43"/>
      <c r="F161" s="229" t="s">
        <v>1413</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24.15" customHeight="1">
      <c r="A162" s="41"/>
      <c r="B162" s="42"/>
      <c r="C162" s="281" t="s">
        <v>734</v>
      </c>
      <c r="D162" s="281" t="s">
        <v>482</v>
      </c>
      <c r="E162" s="282" t="s">
        <v>1414</v>
      </c>
      <c r="F162" s="283" t="s">
        <v>1415</v>
      </c>
      <c r="G162" s="284" t="s">
        <v>1041</v>
      </c>
      <c r="H162" s="285">
        <v>6</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946</v>
      </c>
    </row>
    <row r="163" spans="1:47" s="2" customFormat="1" ht="12">
      <c r="A163" s="41"/>
      <c r="B163" s="42"/>
      <c r="C163" s="43"/>
      <c r="D163" s="228" t="s">
        <v>238</v>
      </c>
      <c r="E163" s="43"/>
      <c r="F163" s="229" t="s">
        <v>1415</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24.15" customHeight="1">
      <c r="A164" s="41"/>
      <c r="B164" s="42"/>
      <c r="C164" s="281" t="s">
        <v>741</v>
      </c>
      <c r="D164" s="281" t="s">
        <v>482</v>
      </c>
      <c r="E164" s="282" t="s">
        <v>1416</v>
      </c>
      <c r="F164" s="283" t="s">
        <v>1417</v>
      </c>
      <c r="G164" s="284" t="s">
        <v>1041</v>
      </c>
      <c r="H164" s="285">
        <v>30</v>
      </c>
      <c r="I164" s="286"/>
      <c r="J164" s="287">
        <f>ROUND(I164*H164,2)</f>
        <v>0</v>
      </c>
      <c r="K164" s="283" t="s">
        <v>19</v>
      </c>
      <c r="L164" s="288"/>
      <c r="M164" s="289" t="s">
        <v>19</v>
      </c>
      <c r="N164" s="290"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279</v>
      </c>
      <c r="AT164" s="226" t="s">
        <v>482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961</v>
      </c>
    </row>
    <row r="165" spans="1:47" s="2" customFormat="1" ht="12">
      <c r="A165" s="41"/>
      <c r="B165" s="42"/>
      <c r="C165" s="43"/>
      <c r="D165" s="228" t="s">
        <v>238</v>
      </c>
      <c r="E165" s="43"/>
      <c r="F165" s="229" t="s">
        <v>1417</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24.15" customHeight="1">
      <c r="A166" s="41"/>
      <c r="B166" s="42"/>
      <c r="C166" s="281" t="s">
        <v>745</v>
      </c>
      <c r="D166" s="281" t="s">
        <v>482</v>
      </c>
      <c r="E166" s="282" t="s">
        <v>1418</v>
      </c>
      <c r="F166" s="283" t="s">
        <v>1419</v>
      </c>
      <c r="G166" s="284" t="s">
        <v>1041</v>
      </c>
      <c r="H166" s="285">
        <v>6</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279</v>
      </c>
      <c r="AT166" s="226" t="s">
        <v>482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1112</v>
      </c>
    </row>
    <row r="167" spans="1:47" s="2" customFormat="1" ht="12">
      <c r="A167" s="41"/>
      <c r="B167" s="42"/>
      <c r="C167" s="43"/>
      <c r="D167" s="228" t="s">
        <v>238</v>
      </c>
      <c r="E167" s="43"/>
      <c r="F167" s="229" t="s">
        <v>1419</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24.15" customHeight="1">
      <c r="A168" s="41"/>
      <c r="B168" s="42"/>
      <c r="C168" s="281" t="s">
        <v>748</v>
      </c>
      <c r="D168" s="281" t="s">
        <v>482</v>
      </c>
      <c r="E168" s="282" t="s">
        <v>1420</v>
      </c>
      <c r="F168" s="283" t="s">
        <v>1421</v>
      </c>
      <c r="G168" s="284" t="s">
        <v>1041</v>
      </c>
      <c r="H168" s="285">
        <v>8</v>
      </c>
      <c r="I168" s="286"/>
      <c r="J168" s="287">
        <f>ROUND(I168*H168,2)</f>
        <v>0</v>
      </c>
      <c r="K168" s="283" t="s">
        <v>19</v>
      </c>
      <c r="L168" s="288"/>
      <c r="M168" s="289" t="s">
        <v>19</v>
      </c>
      <c r="N168" s="290"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279</v>
      </c>
      <c r="AT168" s="226" t="s">
        <v>482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983</v>
      </c>
    </row>
    <row r="169" spans="1:47" s="2" customFormat="1" ht="12">
      <c r="A169" s="41"/>
      <c r="B169" s="42"/>
      <c r="C169" s="43"/>
      <c r="D169" s="228" t="s">
        <v>238</v>
      </c>
      <c r="E169" s="43"/>
      <c r="F169" s="229" t="s">
        <v>1421</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5" s="2" customFormat="1" ht="24.15" customHeight="1">
      <c r="A170" s="41"/>
      <c r="B170" s="42"/>
      <c r="C170" s="281" t="s">
        <v>752</v>
      </c>
      <c r="D170" s="281" t="s">
        <v>482</v>
      </c>
      <c r="E170" s="282" t="s">
        <v>1422</v>
      </c>
      <c r="F170" s="283" t="s">
        <v>1423</v>
      </c>
      <c r="G170" s="284" t="s">
        <v>1041</v>
      </c>
      <c r="H170" s="285">
        <v>1</v>
      </c>
      <c r="I170" s="286"/>
      <c r="J170" s="287">
        <f>ROUND(I170*H170,2)</f>
        <v>0</v>
      </c>
      <c r="K170" s="283" t="s">
        <v>19</v>
      </c>
      <c r="L170" s="288"/>
      <c r="M170" s="289" t="s">
        <v>19</v>
      </c>
      <c r="N170" s="290" t="s">
        <v>52</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279</v>
      </c>
      <c r="AT170" s="226" t="s">
        <v>482</v>
      </c>
      <c r="AU170" s="226" t="s">
        <v>85</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998</v>
      </c>
    </row>
    <row r="171" spans="1:47" s="2" customFormat="1" ht="12">
      <c r="A171" s="41"/>
      <c r="B171" s="42"/>
      <c r="C171" s="43"/>
      <c r="D171" s="228" t="s">
        <v>238</v>
      </c>
      <c r="E171" s="43"/>
      <c r="F171" s="229" t="s">
        <v>1423</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85</v>
      </c>
    </row>
    <row r="172" spans="1:65" s="2" customFormat="1" ht="14.4" customHeight="1">
      <c r="A172" s="41"/>
      <c r="B172" s="42"/>
      <c r="C172" s="281" t="s">
        <v>757</v>
      </c>
      <c r="D172" s="281" t="s">
        <v>482</v>
      </c>
      <c r="E172" s="282" t="s">
        <v>1424</v>
      </c>
      <c r="F172" s="283" t="s">
        <v>1425</v>
      </c>
      <c r="G172" s="284" t="s">
        <v>1041</v>
      </c>
      <c r="H172" s="285">
        <v>2</v>
      </c>
      <c r="I172" s="286"/>
      <c r="J172" s="287">
        <f>ROUND(I172*H172,2)</f>
        <v>0</v>
      </c>
      <c r="K172" s="283" t="s">
        <v>19</v>
      </c>
      <c r="L172" s="288"/>
      <c r="M172" s="289" t="s">
        <v>19</v>
      </c>
      <c r="N172" s="290" t="s">
        <v>52</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279</v>
      </c>
      <c r="AT172" s="226" t="s">
        <v>482</v>
      </c>
      <c r="AU172" s="226" t="s">
        <v>85</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1010</v>
      </c>
    </row>
    <row r="173" spans="1:47" s="2" customFormat="1" ht="12">
      <c r="A173" s="41"/>
      <c r="B173" s="42"/>
      <c r="C173" s="43"/>
      <c r="D173" s="228" t="s">
        <v>238</v>
      </c>
      <c r="E173" s="43"/>
      <c r="F173" s="229" t="s">
        <v>1425</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85</v>
      </c>
    </row>
    <row r="174" spans="1:65" s="2" customFormat="1" ht="24.15" customHeight="1">
      <c r="A174" s="41"/>
      <c r="B174" s="42"/>
      <c r="C174" s="281" t="s">
        <v>764</v>
      </c>
      <c r="D174" s="281" t="s">
        <v>482</v>
      </c>
      <c r="E174" s="282" t="s">
        <v>1426</v>
      </c>
      <c r="F174" s="283" t="s">
        <v>1427</v>
      </c>
      <c r="G174" s="284" t="s">
        <v>1041</v>
      </c>
      <c r="H174" s="285">
        <v>1</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85</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1121</v>
      </c>
    </row>
    <row r="175" spans="1:47" s="2" customFormat="1" ht="12">
      <c r="A175" s="41"/>
      <c r="B175" s="42"/>
      <c r="C175" s="43"/>
      <c r="D175" s="228" t="s">
        <v>238</v>
      </c>
      <c r="E175" s="43"/>
      <c r="F175" s="229" t="s">
        <v>1427</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85</v>
      </c>
    </row>
    <row r="176" spans="1:65" s="2" customFormat="1" ht="24.15" customHeight="1">
      <c r="A176" s="41"/>
      <c r="B176" s="42"/>
      <c r="C176" s="281" t="s">
        <v>770</v>
      </c>
      <c r="D176" s="281" t="s">
        <v>482</v>
      </c>
      <c r="E176" s="282" t="s">
        <v>1428</v>
      </c>
      <c r="F176" s="283" t="s">
        <v>1429</v>
      </c>
      <c r="G176" s="284" t="s">
        <v>1041</v>
      </c>
      <c r="H176" s="285">
        <v>2</v>
      </c>
      <c r="I176" s="286"/>
      <c r="J176" s="287">
        <f>ROUND(I176*H176,2)</f>
        <v>0</v>
      </c>
      <c r="K176" s="283" t="s">
        <v>19</v>
      </c>
      <c r="L176" s="288"/>
      <c r="M176" s="289" t="s">
        <v>19</v>
      </c>
      <c r="N176" s="290" t="s">
        <v>52</v>
      </c>
      <c r="O176" s="87"/>
      <c r="P176" s="224">
        <f>O176*H176</f>
        <v>0</v>
      </c>
      <c r="Q176" s="224">
        <v>0</v>
      </c>
      <c r="R176" s="224">
        <f>Q176*H176</f>
        <v>0</v>
      </c>
      <c r="S176" s="224">
        <v>0</v>
      </c>
      <c r="T176" s="225">
        <f>S176*H176</f>
        <v>0</v>
      </c>
      <c r="U176" s="41"/>
      <c r="V176" s="41"/>
      <c r="W176" s="41"/>
      <c r="X176" s="41"/>
      <c r="Y176" s="41"/>
      <c r="Z176" s="41"/>
      <c r="AA176" s="41"/>
      <c r="AB176" s="41"/>
      <c r="AC176" s="41"/>
      <c r="AD176" s="41"/>
      <c r="AE176" s="41"/>
      <c r="AR176" s="226" t="s">
        <v>279</v>
      </c>
      <c r="AT176" s="226" t="s">
        <v>482</v>
      </c>
      <c r="AU176" s="226" t="s">
        <v>85</v>
      </c>
      <c r="AY176" s="19" t="s">
        <v>230</v>
      </c>
      <c r="BE176" s="227">
        <f>IF(N176="základní",J176,0)</f>
        <v>0</v>
      </c>
      <c r="BF176" s="227">
        <f>IF(N176="snížená",J176,0)</f>
        <v>0</v>
      </c>
      <c r="BG176" s="227">
        <f>IF(N176="zákl. přenesená",J176,0)</f>
        <v>0</v>
      </c>
      <c r="BH176" s="227">
        <f>IF(N176="sníž. přenesená",J176,0)</f>
        <v>0</v>
      </c>
      <c r="BI176" s="227">
        <f>IF(N176="nulová",J176,0)</f>
        <v>0</v>
      </c>
      <c r="BJ176" s="19" t="s">
        <v>85</v>
      </c>
      <c r="BK176" s="227">
        <f>ROUND(I176*H176,2)</f>
        <v>0</v>
      </c>
      <c r="BL176" s="19" t="s">
        <v>109</v>
      </c>
      <c r="BM176" s="226" t="s">
        <v>1124</v>
      </c>
    </row>
    <row r="177" spans="1:47" s="2" customFormat="1" ht="12">
      <c r="A177" s="41"/>
      <c r="B177" s="42"/>
      <c r="C177" s="43"/>
      <c r="D177" s="228" t="s">
        <v>238</v>
      </c>
      <c r="E177" s="43"/>
      <c r="F177" s="229" t="s">
        <v>1429</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19" t="s">
        <v>238</v>
      </c>
      <c r="AU177" s="19" t="s">
        <v>85</v>
      </c>
    </row>
    <row r="178" spans="1:65" s="2" customFormat="1" ht="24.15" customHeight="1">
      <c r="A178" s="41"/>
      <c r="B178" s="42"/>
      <c r="C178" s="281" t="s">
        <v>777</v>
      </c>
      <c r="D178" s="281" t="s">
        <v>482</v>
      </c>
      <c r="E178" s="282" t="s">
        <v>1430</v>
      </c>
      <c r="F178" s="283" t="s">
        <v>1431</v>
      </c>
      <c r="G178" s="284" t="s">
        <v>1041</v>
      </c>
      <c r="H178" s="285">
        <v>2</v>
      </c>
      <c r="I178" s="286"/>
      <c r="J178" s="287">
        <f>ROUND(I178*H178,2)</f>
        <v>0</v>
      </c>
      <c r="K178" s="283" t="s">
        <v>19</v>
      </c>
      <c r="L178" s="288"/>
      <c r="M178" s="289" t="s">
        <v>19</v>
      </c>
      <c r="N178" s="290"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279</v>
      </c>
      <c r="AT178" s="226" t="s">
        <v>482</v>
      </c>
      <c r="AU178" s="226" t="s">
        <v>85</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1127</v>
      </c>
    </row>
    <row r="179" spans="1:47" s="2" customFormat="1" ht="12">
      <c r="A179" s="41"/>
      <c r="B179" s="42"/>
      <c r="C179" s="43"/>
      <c r="D179" s="228" t="s">
        <v>238</v>
      </c>
      <c r="E179" s="43"/>
      <c r="F179" s="229" t="s">
        <v>1431</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85</v>
      </c>
    </row>
    <row r="180" spans="1:65" s="2" customFormat="1" ht="24.15" customHeight="1">
      <c r="A180" s="41"/>
      <c r="B180" s="42"/>
      <c r="C180" s="281" t="s">
        <v>783</v>
      </c>
      <c r="D180" s="281" t="s">
        <v>482</v>
      </c>
      <c r="E180" s="282" t="s">
        <v>1432</v>
      </c>
      <c r="F180" s="283" t="s">
        <v>1433</v>
      </c>
      <c r="G180" s="284" t="s">
        <v>1041</v>
      </c>
      <c r="H180" s="285">
        <v>1</v>
      </c>
      <c r="I180" s="286"/>
      <c r="J180" s="287">
        <f>ROUND(I180*H180,2)</f>
        <v>0</v>
      </c>
      <c r="K180" s="283" t="s">
        <v>19</v>
      </c>
      <c r="L180" s="288"/>
      <c r="M180" s="289" t="s">
        <v>19</v>
      </c>
      <c r="N180" s="290" t="s">
        <v>52</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279</v>
      </c>
      <c r="AT180" s="226" t="s">
        <v>482</v>
      </c>
      <c r="AU180" s="226" t="s">
        <v>85</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109</v>
      </c>
      <c r="BM180" s="226" t="s">
        <v>1130</v>
      </c>
    </row>
    <row r="181" spans="1:47" s="2" customFormat="1" ht="12">
      <c r="A181" s="41"/>
      <c r="B181" s="42"/>
      <c r="C181" s="43"/>
      <c r="D181" s="228" t="s">
        <v>238</v>
      </c>
      <c r="E181" s="43"/>
      <c r="F181" s="229" t="s">
        <v>1433</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85</v>
      </c>
    </row>
    <row r="182" spans="1:65" s="2" customFormat="1" ht="24.15" customHeight="1">
      <c r="A182" s="41"/>
      <c r="B182" s="42"/>
      <c r="C182" s="281" t="s">
        <v>785</v>
      </c>
      <c r="D182" s="281" t="s">
        <v>482</v>
      </c>
      <c r="E182" s="282" t="s">
        <v>1434</v>
      </c>
      <c r="F182" s="283" t="s">
        <v>1435</v>
      </c>
      <c r="G182" s="284" t="s">
        <v>1041</v>
      </c>
      <c r="H182" s="285">
        <v>1</v>
      </c>
      <c r="I182" s="286"/>
      <c r="J182" s="287">
        <f>ROUND(I182*H182,2)</f>
        <v>0</v>
      </c>
      <c r="K182" s="283" t="s">
        <v>19</v>
      </c>
      <c r="L182" s="288"/>
      <c r="M182" s="289" t="s">
        <v>19</v>
      </c>
      <c r="N182" s="290" t="s">
        <v>52</v>
      </c>
      <c r="O182" s="87"/>
      <c r="P182" s="224">
        <f>O182*H182</f>
        <v>0</v>
      </c>
      <c r="Q182" s="224">
        <v>0</v>
      </c>
      <c r="R182" s="224">
        <f>Q182*H182</f>
        <v>0</v>
      </c>
      <c r="S182" s="224">
        <v>0</v>
      </c>
      <c r="T182" s="225">
        <f>S182*H182</f>
        <v>0</v>
      </c>
      <c r="U182" s="41"/>
      <c r="V182" s="41"/>
      <c r="W182" s="41"/>
      <c r="X182" s="41"/>
      <c r="Y182" s="41"/>
      <c r="Z182" s="41"/>
      <c r="AA182" s="41"/>
      <c r="AB182" s="41"/>
      <c r="AC182" s="41"/>
      <c r="AD182" s="41"/>
      <c r="AE182" s="41"/>
      <c r="AR182" s="226" t="s">
        <v>279</v>
      </c>
      <c r="AT182" s="226" t="s">
        <v>482</v>
      </c>
      <c r="AU182" s="226" t="s">
        <v>85</v>
      </c>
      <c r="AY182" s="19" t="s">
        <v>230</v>
      </c>
      <c r="BE182" s="227">
        <f>IF(N182="základní",J182,0)</f>
        <v>0</v>
      </c>
      <c r="BF182" s="227">
        <f>IF(N182="snížená",J182,0)</f>
        <v>0</v>
      </c>
      <c r="BG182" s="227">
        <f>IF(N182="zákl. přenesená",J182,0)</f>
        <v>0</v>
      </c>
      <c r="BH182" s="227">
        <f>IF(N182="sníž. přenesená",J182,0)</f>
        <v>0</v>
      </c>
      <c r="BI182" s="227">
        <f>IF(N182="nulová",J182,0)</f>
        <v>0</v>
      </c>
      <c r="BJ182" s="19" t="s">
        <v>85</v>
      </c>
      <c r="BK182" s="227">
        <f>ROUND(I182*H182,2)</f>
        <v>0</v>
      </c>
      <c r="BL182" s="19" t="s">
        <v>109</v>
      </c>
      <c r="BM182" s="226" t="s">
        <v>1133</v>
      </c>
    </row>
    <row r="183" spans="1:47" s="2" customFormat="1" ht="12">
      <c r="A183" s="41"/>
      <c r="B183" s="42"/>
      <c r="C183" s="43"/>
      <c r="D183" s="228" t="s">
        <v>238</v>
      </c>
      <c r="E183" s="43"/>
      <c r="F183" s="229" t="s">
        <v>1435</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238</v>
      </c>
      <c r="AU183" s="19" t="s">
        <v>85</v>
      </c>
    </row>
    <row r="184" spans="1:65" s="2" customFormat="1" ht="14.4" customHeight="1">
      <c r="A184" s="41"/>
      <c r="B184" s="42"/>
      <c r="C184" s="281" t="s">
        <v>788</v>
      </c>
      <c r="D184" s="281" t="s">
        <v>482</v>
      </c>
      <c r="E184" s="282" t="s">
        <v>1436</v>
      </c>
      <c r="F184" s="283" t="s">
        <v>1437</v>
      </c>
      <c r="G184" s="284" t="s">
        <v>1041</v>
      </c>
      <c r="H184" s="285">
        <v>4</v>
      </c>
      <c r="I184" s="286"/>
      <c r="J184" s="287">
        <f>ROUND(I184*H184,2)</f>
        <v>0</v>
      </c>
      <c r="K184" s="283" t="s">
        <v>19</v>
      </c>
      <c r="L184" s="288"/>
      <c r="M184" s="289" t="s">
        <v>19</v>
      </c>
      <c r="N184" s="290"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279</v>
      </c>
      <c r="AT184" s="226" t="s">
        <v>482</v>
      </c>
      <c r="AU184" s="226" t="s">
        <v>85</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1136</v>
      </c>
    </row>
    <row r="185" spans="1:47" s="2" customFormat="1" ht="12">
      <c r="A185" s="41"/>
      <c r="B185" s="42"/>
      <c r="C185" s="43"/>
      <c r="D185" s="228" t="s">
        <v>238</v>
      </c>
      <c r="E185" s="43"/>
      <c r="F185" s="229" t="s">
        <v>1437</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85</v>
      </c>
    </row>
    <row r="186" spans="1:65" s="2" customFormat="1" ht="24.15" customHeight="1">
      <c r="A186" s="41"/>
      <c r="B186" s="42"/>
      <c r="C186" s="281" t="s">
        <v>795</v>
      </c>
      <c r="D186" s="281" t="s">
        <v>482</v>
      </c>
      <c r="E186" s="282" t="s">
        <v>1438</v>
      </c>
      <c r="F186" s="283" t="s">
        <v>1439</v>
      </c>
      <c r="G186" s="284" t="s">
        <v>1041</v>
      </c>
      <c r="H186" s="285">
        <v>1</v>
      </c>
      <c r="I186" s="286"/>
      <c r="J186" s="287">
        <f>ROUND(I186*H186,2)</f>
        <v>0</v>
      </c>
      <c r="K186" s="283" t="s">
        <v>19</v>
      </c>
      <c r="L186" s="288"/>
      <c r="M186" s="289" t="s">
        <v>19</v>
      </c>
      <c r="N186" s="290" t="s">
        <v>52</v>
      </c>
      <c r="O186" s="87"/>
      <c r="P186" s="224">
        <f>O186*H186</f>
        <v>0</v>
      </c>
      <c r="Q186" s="224">
        <v>0</v>
      </c>
      <c r="R186" s="224">
        <f>Q186*H186</f>
        <v>0</v>
      </c>
      <c r="S186" s="224">
        <v>0</v>
      </c>
      <c r="T186" s="225">
        <f>S186*H186</f>
        <v>0</v>
      </c>
      <c r="U186" s="41"/>
      <c r="V186" s="41"/>
      <c r="W186" s="41"/>
      <c r="X186" s="41"/>
      <c r="Y186" s="41"/>
      <c r="Z186" s="41"/>
      <c r="AA186" s="41"/>
      <c r="AB186" s="41"/>
      <c r="AC186" s="41"/>
      <c r="AD186" s="41"/>
      <c r="AE186" s="41"/>
      <c r="AR186" s="226" t="s">
        <v>279</v>
      </c>
      <c r="AT186" s="226" t="s">
        <v>482</v>
      </c>
      <c r="AU186" s="226" t="s">
        <v>85</v>
      </c>
      <c r="AY186" s="19" t="s">
        <v>230</v>
      </c>
      <c r="BE186" s="227">
        <f>IF(N186="základní",J186,0)</f>
        <v>0</v>
      </c>
      <c r="BF186" s="227">
        <f>IF(N186="snížená",J186,0)</f>
        <v>0</v>
      </c>
      <c r="BG186" s="227">
        <f>IF(N186="zákl. přenesená",J186,0)</f>
        <v>0</v>
      </c>
      <c r="BH186" s="227">
        <f>IF(N186="sníž. přenesená",J186,0)</f>
        <v>0</v>
      </c>
      <c r="BI186" s="227">
        <f>IF(N186="nulová",J186,0)</f>
        <v>0</v>
      </c>
      <c r="BJ186" s="19" t="s">
        <v>85</v>
      </c>
      <c r="BK186" s="227">
        <f>ROUND(I186*H186,2)</f>
        <v>0</v>
      </c>
      <c r="BL186" s="19" t="s">
        <v>109</v>
      </c>
      <c r="BM186" s="226" t="s">
        <v>1139</v>
      </c>
    </row>
    <row r="187" spans="1:47" s="2" customFormat="1" ht="12">
      <c r="A187" s="41"/>
      <c r="B187" s="42"/>
      <c r="C187" s="43"/>
      <c r="D187" s="228" t="s">
        <v>238</v>
      </c>
      <c r="E187" s="43"/>
      <c r="F187" s="229" t="s">
        <v>1439</v>
      </c>
      <c r="G187" s="43"/>
      <c r="H187" s="43"/>
      <c r="I187" s="230"/>
      <c r="J187" s="43"/>
      <c r="K187" s="43"/>
      <c r="L187" s="47"/>
      <c r="M187" s="231"/>
      <c r="N187" s="232"/>
      <c r="O187" s="87"/>
      <c r="P187" s="87"/>
      <c r="Q187" s="87"/>
      <c r="R187" s="87"/>
      <c r="S187" s="87"/>
      <c r="T187" s="88"/>
      <c r="U187" s="41"/>
      <c r="V187" s="41"/>
      <c r="W187" s="41"/>
      <c r="X187" s="41"/>
      <c r="Y187" s="41"/>
      <c r="Z187" s="41"/>
      <c r="AA187" s="41"/>
      <c r="AB187" s="41"/>
      <c r="AC187" s="41"/>
      <c r="AD187" s="41"/>
      <c r="AE187" s="41"/>
      <c r="AT187" s="19" t="s">
        <v>238</v>
      </c>
      <c r="AU187" s="19" t="s">
        <v>85</v>
      </c>
    </row>
    <row r="188" spans="1:65" s="2" customFormat="1" ht="14.4" customHeight="1">
      <c r="A188" s="41"/>
      <c r="B188" s="42"/>
      <c r="C188" s="281" t="s">
        <v>805</v>
      </c>
      <c r="D188" s="281" t="s">
        <v>482</v>
      </c>
      <c r="E188" s="282" t="s">
        <v>1440</v>
      </c>
      <c r="F188" s="283" t="s">
        <v>1441</v>
      </c>
      <c r="G188" s="284" t="s">
        <v>1041</v>
      </c>
      <c r="H188" s="285">
        <v>1</v>
      </c>
      <c r="I188" s="286"/>
      <c r="J188" s="287">
        <f>ROUND(I188*H188,2)</f>
        <v>0</v>
      </c>
      <c r="K188" s="283" t="s">
        <v>19</v>
      </c>
      <c r="L188" s="288"/>
      <c r="M188" s="289" t="s">
        <v>19</v>
      </c>
      <c r="N188" s="290" t="s">
        <v>52</v>
      </c>
      <c r="O188" s="87"/>
      <c r="P188" s="224">
        <f>O188*H188</f>
        <v>0</v>
      </c>
      <c r="Q188" s="224">
        <v>0</v>
      </c>
      <c r="R188" s="224">
        <f>Q188*H188</f>
        <v>0</v>
      </c>
      <c r="S188" s="224">
        <v>0</v>
      </c>
      <c r="T188" s="225">
        <f>S188*H188</f>
        <v>0</v>
      </c>
      <c r="U188" s="41"/>
      <c r="V188" s="41"/>
      <c r="W188" s="41"/>
      <c r="X188" s="41"/>
      <c r="Y188" s="41"/>
      <c r="Z188" s="41"/>
      <c r="AA188" s="41"/>
      <c r="AB188" s="41"/>
      <c r="AC188" s="41"/>
      <c r="AD188" s="41"/>
      <c r="AE188" s="41"/>
      <c r="AR188" s="226" t="s">
        <v>279</v>
      </c>
      <c r="AT188" s="226" t="s">
        <v>482</v>
      </c>
      <c r="AU188" s="226" t="s">
        <v>85</v>
      </c>
      <c r="AY188" s="19" t="s">
        <v>230</v>
      </c>
      <c r="BE188" s="227">
        <f>IF(N188="základní",J188,0)</f>
        <v>0</v>
      </c>
      <c r="BF188" s="227">
        <f>IF(N188="snížená",J188,0)</f>
        <v>0</v>
      </c>
      <c r="BG188" s="227">
        <f>IF(N188="zákl. přenesená",J188,0)</f>
        <v>0</v>
      </c>
      <c r="BH188" s="227">
        <f>IF(N188="sníž. přenesená",J188,0)</f>
        <v>0</v>
      </c>
      <c r="BI188" s="227">
        <f>IF(N188="nulová",J188,0)</f>
        <v>0</v>
      </c>
      <c r="BJ188" s="19" t="s">
        <v>85</v>
      </c>
      <c r="BK188" s="227">
        <f>ROUND(I188*H188,2)</f>
        <v>0</v>
      </c>
      <c r="BL188" s="19" t="s">
        <v>109</v>
      </c>
      <c r="BM188" s="226" t="s">
        <v>1142</v>
      </c>
    </row>
    <row r="189" spans="1:47" s="2" customFormat="1" ht="12">
      <c r="A189" s="41"/>
      <c r="B189" s="42"/>
      <c r="C189" s="43"/>
      <c r="D189" s="228" t="s">
        <v>238</v>
      </c>
      <c r="E189" s="43"/>
      <c r="F189" s="229" t="s">
        <v>1441</v>
      </c>
      <c r="G189" s="43"/>
      <c r="H189" s="43"/>
      <c r="I189" s="230"/>
      <c r="J189" s="43"/>
      <c r="K189" s="43"/>
      <c r="L189" s="47"/>
      <c r="M189" s="231"/>
      <c r="N189" s="232"/>
      <c r="O189" s="87"/>
      <c r="P189" s="87"/>
      <c r="Q189" s="87"/>
      <c r="R189" s="87"/>
      <c r="S189" s="87"/>
      <c r="T189" s="88"/>
      <c r="U189" s="41"/>
      <c r="V189" s="41"/>
      <c r="W189" s="41"/>
      <c r="X189" s="41"/>
      <c r="Y189" s="41"/>
      <c r="Z189" s="41"/>
      <c r="AA189" s="41"/>
      <c r="AB189" s="41"/>
      <c r="AC189" s="41"/>
      <c r="AD189" s="41"/>
      <c r="AE189" s="41"/>
      <c r="AT189" s="19" t="s">
        <v>238</v>
      </c>
      <c r="AU189" s="19" t="s">
        <v>85</v>
      </c>
    </row>
    <row r="190" spans="1:65" s="2" customFormat="1" ht="24.15" customHeight="1">
      <c r="A190" s="41"/>
      <c r="B190" s="42"/>
      <c r="C190" s="281" t="s">
        <v>814</v>
      </c>
      <c r="D190" s="281" t="s">
        <v>482</v>
      </c>
      <c r="E190" s="282" t="s">
        <v>1442</v>
      </c>
      <c r="F190" s="283" t="s">
        <v>1443</v>
      </c>
      <c r="G190" s="284" t="s">
        <v>1041</v>
      </c>
      <c r="H190" s="285">
        <v>2</v>
      </c>
      <c r="I190" s="286"/>
      <c r="J190" s="287">
        <f>ROUND(I190*H190,2)</f>
        <v>0</v>
      </c>
      <c r="K190" s="283" t="s">
        <v>19</v>
      </c>
      <c r="L190" s="288"/>
      <c r="M190" s="289" t="s">
        <v>19</v>
      </c>
      <c r="N190" s="290" t="s">
        <v>52</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279</v>
      </c>
      <c r="AT190" s="226" t="s">
        <v>482</v>
      </c>
      <c r="AU190" s="226" t="s">
        <v>85</v>
      </c>
      <c r="AY190" s="19" t="s">
        <v>230</v>
      </c>
      <c r="BE190" s="227">
        <f>IF(N190="základní",J190,0)</f>
        <v>0</v>
      </c>
      <c r="BF190" s="227">
        <f>IF(N190="snížená",J190,0)</f>
        <v>0</v>
      </c>
      <c r="BG190" s="227">
        <f>IF(N190="zákl. přenesená",J190,0)</f>
        <v>0</v>
      </c>
      <c r="BH190" s="227">
        <f>IF(N190="sníž. přenesená",J190,0)</f>
        <v>0</v>
      </c>
      <c r="BI190" s="227">
        <f>IF(N190="nulová",J190,0)</f>
        <v>0</v>
      </c>
      <c r="BJ190" s="19" t="s">
        <v>85</v>
      </c>
      <c r="BK190" s="227">
        <f>ROUND(I190*H190,2)</f>
        <v>0</v>
      </c>
      <c r="BL190" s="19" t="s">
        <v>109</v>
      </c>
      <c r="BM190" s="226" t="s">
        <v>1145</v>
      </c>
    </row>
    <row r="191" spans="1:47" s="2" customFormat="1" ht="12">
      <c r="A191" s="41"/>
      <c r="B191" s="42"/>
      <c r="C191" s="43"/>
      <c r="D191" s="228" t="s">
        <v>238</v>
      </c>
      <c r="E191" s="43"/>
      <c r="F191" s="229" t="s">
        <v>1443</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238</v>
      </c>
      <c r="AU191" s="19" t="s">
        <v>85</v>
      </c>
    </row>
    <row r="192" spans="1:65" s="2" customFormat="1" ht="24.15" customHeight="1">
      <c r="A192" s="41"/>
      <c r="B192" s="42"/>
      <c r="C192" s="281" t="s">
        <v>820</v>
      </c>
      <c r="D192" s="281" t="s">
        <v>482</v>
      </c>
      <c r="E192" s="282" t="s">
        <v>1444</v>
      </c>
      <c r="F192" s="283" t="s">
        <v>1445</v>
      </c>
      <c r="G192" s="284" t="s">
        <v>1041</v>
      </c>
      <c r="H192" s="285">
        <v>2</v>
      </c>
      <c r="I192" s="286"/>
      <c r="J192" s="287">
        <f>ROUND(I192*H192,2)</f>
        <v>0</v>
      </c>
      <c r="K192" s="283" t="s">
        <v>19</v>
      </c>
      <c r="L192" s="288"/>
      <c r="M192" s="289" t="s">
        <v>19</v>
      </c>
      <c r="N192" s="290"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279</v>
      </c>
      <c r="AT192" s="226" t="s">
        <v>482</v>
      </c>
      <c r="AU192" s="226" t="s">
        <v>85</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1148</v>
      </c>
    </row>
    <row r="193" spans="1:47" s="2" customFormat="1" ht="12">
      <c r="A193" s="41"/>
      <c r="B193" s="42"/>
      <c r="C193" s="43"/>
      <c r="D193" s="228" t="s">
        <v>238</v>
      </c>
      <c r="E193" s="43"/>
      <c r="F193" s="229" t="s">
        <v>1445</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85</v>
      </c>
    </row>
    <row r="194" spans="1:65" s="2" customFormat="1" ht="24.15" customHeight="1">
      <c r="A194" s="41"/>
      <c r="B194" s="42"/>
      <c r="C194" s="281" t="s">
        <v>827</v>
      </c>
      <c r="D194" s="281" t="s">
        <v>482</v>
      </c>
      <c r="E194" s="282" t="s">
        <v>1446</v>
      </c>
      <c r="F194" s="283" t="s">
        <v>1447</v>
      </c>
      <c r="G194" s="284" t="s">
        <v>1041</v>
      </c>
      <c r="H194" s="285">
        <v>4</v>
      </c>
      <c r="I194" s="286"/>
      <c r="J194" s="287">
        <f>ROUND(I194*H194,2)</f>
        <v>0</v>
      </c>
      <c r="K194" s="283" t="s">
        <v>19</v>
      </c>
      <c r="L194" s="288"/>
      <c r="M194" s="289" t="s">
        <v>19</v>
      </c>
      <c r="N194" s="290"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279</v>
      </c>
      <c r="AT194" s="226" t="s">
        <v>482</v>
      </c>
      <c r="AU194" s="226" t="s">
        <v>85</v>
      </c>
      <c r="AY194" s="19" t="s">
        <v>230</v>
      </c>
      <c r="BE194" s="227">
        <f>IF(N194="základní",J194,0)</f>
        <v>0</v>
      </c>
      <c r="BF194" s="227">
        <f>IF(N194="snížená",J194,0)</f>
        <v>0</v>
      </c>
      <c r="BG194" s="227">
        <f>IF(N194="zákl. přenesená",J194,0)</f>
        <v>0</v>
      </c>
      <c r="BH194" s="227">
        <f>IF(N194="sníž. přenesená",J194,0)</f>
        <v>0</v>
      </c>
      <c r="BI194" s="227">
        <f>IF(N194="nulová",J194,0)</f>
        <v>0</v>
      </c>
      <c r="BJ194" s="19" t="s">
        <v>85</v>
      </c>
      <c r="BK194" s="227">
        <f>ROUND(I194*H194,2)</f>
        <v>0</v>
      </c>
      <c r="BL194" s="19" t="s">
        <v>109</v>
      </c>
      <c r="BM194" s="226" t="s">
        <v>1151</v>
      </c>
    </row>
    <row r="195" spans="1:47" s="2" customFormat="1" ht="12">
      <c r="A195" s="41"/>
      <c r="B195" s="42"/>
      <c r="C195" s="43"/>
      <c r="D195" s="228" t="s">
        <v>238</v>
      </c>
      <c r="E195" s="43"/>
      <c r="F195" s="229" t="s">
        <v>1447</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238</v>
      </c>
      <c r="AU195" s="19" t="s">
        <v>85</v>
      </c>
    </row>
    <row r="196" spans="1:65" s="2" customFormat="1" ht="24.15" customHeight="1">
      <c r="A196" s="41"/>
      <c r="B196" s="42"/>
      <c r="C196" s="281" t="s">
        <v>833</v>
      </c>
      <c r="D196" s="281" t="s">
        <v>482</v>
      </c>
      <c r="E196" s="282" t="s">
        <v>1448</v>
      </c>
      <c r="F196" s="283" t="s">
        <v>1449</v>
      </c>
      <c r="G196" s="284" t="s">
        <v>1041</v>
      </c>
      <c r="H196" s="285">
        <v>60</v>
      </c>
      <c r="I196" s="286"/>
      <c r="J196" s="287">
        <f>ROUND(I196*H196,2)</f>
        <v>0</v>
      </c>
      <c r="K196" s="283" t="s">
        <v>19</v>
      </c>
      <c r="L196" s="288"/>
      <c r="M196" s="289" t="s">
        <v>19</v>
      </c>
      <c r="N196" s="290" t="s">
        <v>52</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279</v>
      </c>
      <c r="AT196" s="226" t="s">
        <v>482</v>
      </c>
      <c r="AU196" s="226" t="s">
        <v>85</v>
      </c>
      <c r="AY196" s="19" t="s">
        <v>230</v>
      </c>
      <c r="BE196" s="227">
        <f>IF(N196="základní",J196,0)</f>
        <v>0</v>
      </c>
      <c r="BF196" s="227">
        <f>IF(N196="snížená",J196,0)</f>
        <v>0</v>
      </c>
      <c r="BG196" s="227">
        <f>IF(N196="zákl. přenesená",J196,0)</f>
        <v>0</v>
      </c>
      <c r="BH196" s="227">
        <f>IF(N196="sníž. přenesená",J196,0)</f>
        <v>0</v>
      </c>
      <c r="BI196" s="227">
        <f>IF(N196="nulová",J196,0)</f>
        <v>0</v>
      </c>
      <c r="BJ196" s="19" t="s">
        <v>85</v>
      </c>
      <c r="BK196" s="227">
        <f>ROUND(I196*H196,2)</f>
        <v>0</v>
      </c>
      <c r="BL196" s="19" t="s">
        <v>109</v>
      </c>
      <c r="BM196" s="226" t="s">
        <v>1154</v>
      </c>
    </row>
    <row r="197" spans="1:47" s="2" customFormat="1" ht="12">
      <c r="A197" s="41"/>
      <c r="B197" s="42"/>
      <c r="C197" s="43"/>
      <c r="D197" s="228" t="s">
        <v>238</v>
      </c>
      <c r="E197" s="43"/>
      <c r="F197" s="229" t="s">
        <v>1449</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19" t="s">
        <v>238</v>
      </c>
      <c r="AU197" s="19" t="s">
        <v>85</v>
      </c>
    </row>
    <row r="198" spans="1:65" s="2" customFormat="1" ht="24.15" customHeight="1">
      <c r="A198" s="41"/>
      <c r="B198" s="42"/>
      <c r="C198" s="281" t="s">
        <v>841</v>
      </c>
      <c r="D198" s="281" t="s">
        <v>482</v>
      </c>
      <c r="E198" s="282" t="s">
        <v>1450</v>
      </c>
      <c r="F198" s="283" t="s">
        <v>1451</v>
      </c>
      <c r="G198" s="284" t="s">
        <v>1041</v>
      </c>
      <c r="H198" s="285">
        <v>20</v>
      </c>
      <c r="I198" s="286"/>
      <c r="J198" s="287">
        <f>ROUND(I198*H198,2)</f>
        <v>0</v>
      </c>
      <c r="K198" s="283" t="s">
        <v>19</v>
      </c>
      <c r="L198" s="288"/>
      <c r="M198" s="289" t="s">
        <v>19</v>
      </c>
      <c r="N198" s="290" t="s">
        <v>52</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279</v>
      </c>
      <c r="AT198" s="226" t="s">
        <v>482</v>
      </c>
      <c r="AU198" s="226" t="s">
        <v>85</v>
      </c>
      <c r="AY198" s="19" t="s">
        <v>230</v>
      </c>
      <c r="BE198" s="227">
        <f>IF(N198="základní",J198,0)</f>
        <v>0</v>
      </c>
      <c r="BF198" s="227">
        <f>IF(N198="snížená",J198,0)</f>
        <v>0</v>
      </c>
      <c r="BG198" s="227">
        <f>IF(N198="zákl. přenesená",J198,0)</f>
        <v>0</v>
      </c>
      <c r="BH198" s="227">
        <f>IF(N198="sníž. přenesená",J198,0)</f>
        <v>0</v>
      </c>
      <c r="BI198" s="227">
        <f>IF(N198="nulová",J198,0)</f>
        <v>0</v>
      </c>
      <c r="BJ198" s="19" t="s">
        <v>85</v>
      </c>
      <c r="BK198" s="227">
        <f>ROUND(I198*H198,2)</f>
        <v>0</v>
      </c>
      <c r="BL198" s="19" t="s">
        <v>109</v>
      </c>
      <c r="BM198" s="226" t="s">
        <v>1157</v>
      </c>
    </row>
    <row r="199" spans="1:47" s="2" customFormat="1" ht="12">
      <c r="A199" s="41"/>
      <c r="B199" s="42"/>
      <c r="C199" s="43"/>
      <c r="D199" s="228" t="s">
        <v>238</v>
      </c>
      <c r="E199" s="43"/>
      <c r="F199" s="229" t="s">
        <v>1451</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238</v>
      </c>
      <c r="AU199" s="19" t="s">
        <v>85</v>
      </c>
    </row>
    <row r="200" spans="1:65" s="2" customFormat="1" ht="24.15" customHeight="1">
      <c r="A200" s="41"/>
      <c r="B200" s="42"/>
      <c r="C200" s="281" t="s">
        <v>848</v>
      </c>
      <c r="D200" s="281" t="s">
        <v>482</v>
      </c>
      <c r="E200" s="282" t="s">
        <v>1452</v>
      </c>
      <c r="F200" s="283" t="s">
        <v>1453</v>
      </c>
      <c r="G200" s="284" t="s">
        <v>1041</v>
      </c>
      <c r="H200" s="285">
        <v>30</v>
      </c>
      <c r="I200" s="286"/>
      <c r="J200" s="287">
        <f>ROUND(I200*H200,2)</f>
        <v>0</v>
      </c>
      <c r="K200" s="283" t="s">
        <v>19</v>
      </c>
      <c r="L200" s="288"/>
      <c r="M200" s="289" t="s">
        <v>19</v>
      </c>
      <c r="N200" s="290" t="s">
        <v>52</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279</v>
      </c>
      <c r="AT200" s="226" t="s">
        <v>482</v>
      </c>
      <c r="AU200" s="226" t="s">
        <v>85</v>
      </c>
      <c r="AY200" s="19" t="s">
        <v>230</v>
      </c>
      <c r="BE200" s="227">
        <f>IF(N200="základní",J200,0)</f>
        <v>0</v>
      </c>
      <c r="BF200" s="227">
        <f>IF(N200="snížená",J200,0)</f>
        <v>0</v>
      </c>
      <c r="BG200" s="227">
        <f>IF(N200="zákl. přenesená",J200,0)</f>
        <v>0</v>
      </c>
      <c r="BH200" s="227">
        <f>IF(N200="sníž. přenesená",J200,0)</f>
        <v>0</v>
      </c>
      <c r="BI200" s="227">
        <f>IF(N200="nulová",J200,0)</f>
        <v>0</v>
      </c>
      <c r="BJ200" s="19" t="s">
        <v>85</v>
      </c>
      <c r="BK200" s="227">
        <f>ROUND(I200*H200,2)</f>
        <v>0</v>
      </c>
      <c r="BL200" s="19" t="s">
        <v>109</v>
      </c>
      <c r="BM200" s="226" t="s">
        <v>1161</v>
      </c>
    </row>
    <row r="201" spans="1:47" s="2" customFormat="1" ht="12">
      <c r="A201" s="41"/>
      <c r="B201" s="42"/>
      <c r="C201" s="43"/>
      <c r="D201" s="228" t="s">
        <v>238</v>
      </c>
      <c r="E201" s="43"/>
      <c r="F201" s="229" t="s">
        <v>1453</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19" t="s">
        <v>238</v>
      </c>
      <c r="AU201" s="19" t="s">
        <v>85</v>
      </c>
    </row>
    <row r="202" spans="1:65" s="2" customFormat="1" ht="24.15" customHeight="1">
      <c r="A202" s="41"/>
      <c r="B202" s="42"/>
      <c r="C202" s="281" t="s">
        <v>853</v>
      </c>
      <c r="D202" s="281" t="s">
        <v>482</v>
      </c>
      <c r="E202" s="282" t="s">
        <v>1454</v>
      </c>
      <c r="F202" s="283" t="s">
        <v>1455</v>
      </c>
      <c r="G202" s="284" t="s">
        <v>1041</v>
      </c>
      <c r="H202" s="285">
        <v>3</v>
      </c>
      <c r="I202" s="286"/>
      <c r="J202" s="287">
        <f>ROUND(I202*H202,2)</f>
        <v>0</v>
      </c>
      <c r="K202" s="283" t="s">
        <v>19</v>
      </c>
      <c r="L202" s="288"/>
      <c r="M202" s="289" t="s">
        <v>19</v>
      </c>
      <c r="N202" s="290" t="s">
        <v>52</v>
      </c>
      <c r="O202" s="87"/>
      <c r="P202" s="224">
        <f>O202*H202</f>
        <v>0</v>
      </c>
      <c r="Q202" s="224">
        <v>0</v>
      </c>
      <c r="R202" s="224">
        <f>Q202*H202</f>
        <v>0</v>
      </c>
      <c r="S202" s="224">
        <v>0</v>
      </c>
      <c r="T202" s="225">
        <f>S202*H202</f>
        <v>0</v>
      </c>
      <c r="U202" s="41"/>
      <c r="V202" s="41"/>
      <c r="W202" s="41"/>
      <c r="X202" s="41"/>
      <c r="Y202" s="41"/>
      <c r="Z202" s="41"/>
      <c r="AA202" s="41"/>
      <c r="AB202" s="41"/>
      <c r="AC202" s="41"/>
      <c r="AD202" s="41"/>
      <c r="AE202" s="41"/>
      <c r="AR202" s="226" t="s">
        <v>279</v>
      </c>
      <c r="AT202" s="226" t="s">
        <v>482</v>
      </c>
      <c r="AU202" s="226" t="s">
        <v>85</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109</v>
      </c>
      <c r="BM202" s="226" t="s">
        <v>1456</v>
      </c>
    </row>
    <row r="203" spans="1:47" s="2" customFormat="1" ht="12">
      <c r="A203" s="41"/>
      <c r="B203" s="42"/>
      <c r="C203" s="43"/>
      <c r="D203" s="228" t="s">
        <v>238</v>
      </c>
      <c r="E203" s="43"/>
      <c r="F203" s="229" t="s">
        <v>1455</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85</v>
      </c>
    </row>
    <row r="204" spans="1:65" s="2" customFormat="1" ht="24.15" customHeight="1">
      <c r="A204" s="41"/>
      <c r="B204" s="42"/>
      <c r="C204" s="281" t="s">
        <v>860</v>
      </c>
      <c r="D204" s="281" t="s">
        <v>482</v>
      </c>
      <c r="E204" s="282" t="s">
        <v>1457</v>
      </c>
      <c r="F204" s="283" t="s">
        <v>1458</v>
      </c>
      <c r="G204" s="284" t="s">
        <v>1041</v>
      </c>
      <c r="H204" s="285">
        <v>1</v>
      </c>
      <c r="I204" s="286"/>
      <c r="J204" s="287">
        <f>ROUND(I204*H204,2)</f>
        <v>0</v>
      </c>
      <c r="K204" s="283" t="s">
        <v>19</v>
      </c>
      <c r="L204" s="288"/>
      <c r="M204" s="289" t="s">
        <v>19</v>
      </c>
      <c r="N204" s="290" t="s">
        <v>52</v>
      </c>
      <c r="O204" s="87"/>
      <c r="P204" s="224">
        <f>O204*H204</f>
        <v>0</v>
      </c>
      <c r="Q204" s="224">
        <v>0</v>
      </c>
      <c r="R204" s="224">
        <f>Q204*H204</f>
        <v>0</v>
      </c>
      <c r="S204" s="224">
        <v>0</v>
      </c>
      <c r="T204" s="225">
        <f>S204*H204</f>
        <v>0</v>
      </c>
      <c r="U204" s="41"/>
      <c r="V204" s="41"/>
      <c r="W204" s="41"/>
      <c r="X204" s="41"/>
      <c r="Y204" s="41"/>
      <c r="Z204" s="41"/>
      <c r="AA204" s="41"/>
      <c r="AB204" s="41"/>
      <c r="AC204" s="41"/>
      <c r="AD204" s="41"/>
      <c r="AE204" s="41"/>
      <c r="AR204" s="226" t="s">
        <v>279</v>
      </c>
      <c r="AT204" s="226" t="s">
        <v>482</v>
      </c>
      <c r="AU204" s="226" t="s">
        <v>85</v>
      </c>
      <c r="AY204" s="19" t="s">
        <v>230</v>
      </c>
      <c r="BE204" s="227">
        <f>IF(N204="základní",J204,0)</f>
        <v>0</v>
      </c>
      <c r="BF204" s="227">
        <f>IF(N204="snížená",J204,0)</f>
        <v>0</v>
      </c>
      <c r="BG204" s="227">
        <f>IF(N204="zákl. přenesená",J204,0)</f>
        <v>0</v>
      </c>
      <c r="BH204" s="227">
        <f>IF(N204="sníž. přenesená",J204,0)</f>
        <v>0</v>
      </c>
      <c r="BI204" s="227">
        <f>IF(N204="nulová",J204,0)</f>
        <v>0</v>
      </c>
      <c r="BJ204" s="19" t="s">
        <v>85</v>
      </c>
      <c r="BK204" s="227">
        <f>ROUND(I204*H204,2)</f>
        <v>0</v>
      </c>
      <c r="BL204" s="19" t="s">
        <v>109</v>
      </c>
      <c r="BM204" s="226" t="s">
        <v>1459</v>
      </c>
    </row>
    <row r="205" spans="1:47" s="2" customFormat="1" ht="12">
      <c r="A205" s="41"/>
      <c r="B205" s="42"/>
      <c r="C205" s="43"/>
      <c r="D205" s="228" t="s">
        <v>238</v>
      </c>
      <c r="E205" s="43"/>
      <c r="F205" s="229" t="s">
        <v>1458</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238</v>
      </c>
      <c r="AU205" s="19" t="s">
        <v>85</v>
      </c>
    </row>
    <row r="206" spans="1:65" s="2" customFormat="1" ht="24.15" customHeight="1">
      <c r="A206" s="41"/>
      <c r="B206" s="42"/>
      <c r="C206" s="281" t="s">
        <v>864</v>
      </c>
      <c r="D206" s="281" t="s">
        <v>482</v>
      </c>
      <c r="E206" s="282" t="s">
        <v>1460</v>
      </c>
      <c r="F206" s="283" t="s">
        <v>1461</v>
      </c>
      <c r="G206" s="284" t="s">
        <v>1041</v>
      </c>
      <c r="H206" s="285">
        <v>2</v>
      </c>
      <c r="I206" s="286"/>
      <c r="J206" s="287">
        <f>ROUND(I206*H206,2)</f>
        <v>0</v>
      </c>
      <c r="K206" s="283" t="s">
        <v>19</v>
      </c>
      <c r="L206" s="288"/>
      <c r="M206" s="289" t="s">
        <v>19</v>
      </c>
      <c r="N206" s="290" t="s">
        <v>52</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279</v>
      </c>
      <c r="AT206" s="226" t="s">
        <v>482</v>
      </c>
      <c r="AU206" s="226" t="s">
        <v>85</v>
      </c>
      <c r="AY206" s="19" t="s">
        <v>230</v>
      </c>
      <c r="BE206" s="227">
        <f>IF(N206="základní",J206,0)</f>
        <v>0</v>
      </c>
      <c r="BF206" s="227">
        <f>IF(N206="snížená",J206,0)</f>
        <v>0</v>
      </c>
      <c r="BG206" s="227">
        <f>IF(N206="zákl. přenesená",J206,0)</f>
        <v>0</v>
      </c>
      <c r="BH206" s="227">
        <f>IF(N206="sníž. přenesená",J206,0)</f>
        <v>0</v>
      </c>
      <c r="BI206" s="227">
        <f>IF(N206="nulová",J206,0)</f>
        <v>0</v>
      </c>
      <c r="BJ206" s="19" t="s">
        <v>85</v>
      </c>
      <c r="BK206" s="227">
        <f>ROUND(I206*H206,2)</f>
        <v>0</v>
      </c>
      <c r="BL206" s="19" t="s">
        <v>109</v>
      </c>
      <c r="BM206" s="226" t="s">
        <v>1462</v>
      </c>
    </row>
    <row r="207" spans="1:47" s="2" customFormat="1" ht="12">
      <c r="A207" s="41"/>
      <c r="B207" s="42"/>
      <c r="C207" s="43"/>
      <c r="D207" s="228" t="s">
        <v>238</v>
      </c>
      <c r="E207" s="43"/>
      <c r="F207" s="229" t="s">
        <v>1461</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19" t="s">
        <v>238</v>
      </c>
      <c r="AU207" s="19" t="s">
        <v>85</v>
      </c>
    </row>
    <row r="208" spans="1:65" s="2" customFormat="1" ht="14.4" customHeight="1">
      <c r="A208" s="41"/>
      <c r="B208" s="42"/>
      <c r="C208" s="281" t="s">
        <v>874</v>
      </c>
      <c r="D208" s="281" t="s">
        <v>482</v>
      </c>
      <c r="E208" s="282" t="s">
        <v>1463</v>
      </c>
      <c r="F208" s="283" t="s">
        <v>1464</v>
      </c>
      <c r="G208" s="284" t="s">
        <v>1041</v>
      </c>
      <c r="H208" s="285">
        <v>25</v>
      </c>
      <c r="I208" s="286"/>
      <c r="J208" s="287">
        <f>ROUND(I208*H208,2)</f>
        <v>0</v>
      </c>
      <c r="K208" s="283" t="s">
        <v>19</v>
      </c>
      <c r="L208" s="288"/>
      <c r="M208" s="289" t="s">
        <v>19</v>
      </c>
      <c r="N208" s="290" t="s">
        <v>52</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279</v>
      </c>
      <c r="AT208" s="226" t="s">
        <v>482</v>
      </c>
      <c r="AU208" s="226" t="s">
        <v>85</v>
      </c>
      <c r="AY208" s="19" t="s">
        <v>230</v>
      </c>
      <c r="BE208" s="227">
        <f>IF(N208="základní",J208,0)</f>
        <v>0</v>
      </c>
      <c r="BF208" s="227">
        <f>IF(N208="snížená",J208,0)</f>
        <v>0</v>
      </c>
      <c r="BG208" s="227">
        <f>IF(N208="zákl. přenesená",J208,0)</f>
        <v>0</v>
      </c>
      <c r="BH208" s="227">
        <f>IF(N208="sníž. přenesená",J208,0)</f>
        <v>0</v>
      </c>
      <c r="BI208" s="227">
        <f>IF(N208="nulová",J208,0)</f>
        <v>0</v>
      </c>
      <c r="BJ208" s="19" t="s">
        <v>85</v>
      </c>
      <c r="BK208" s="227">
        <f>ROUND(I208*H208,2)</f>
        <v>0</v>
      </c>
      <c r="BL208" s="19" t="s">
        <v>109</v>
      </c>
      <c r="BM208" s="226" t="s">
        <v>1465</v>
      </c>
    </row>
    <row r="209" spans="1:47" s="2" customFormat="1" ht="12">
      <c r="A209" s="41"/>
      <c r="B209" s="42"/>
      <c r="C209" s="43"/>
      <c r="D209" s="228" t="s">
        <v>238</v>
      </c>
      <c r="E209" s="43"/>
      <c r="F209" s="229" t="s">
        <v>1464</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19" t="s">
        <v>238</v>
      </c>
      <c r="AU209" s="19" t="s">
        <v>85</v>
      </c>
    </row>
    <row r="210" spans="1:65" s="2" customFormat="1" ht="14.4" customHeight="1">
      <c r="A210" s="41"/>
      <c r="B210" s="42"/>
      <c r="C210" s="281" t="s">
        <v>878</v>
      </c>
      <c r="D210" s="281" t="s">
        <v>482</v>
      </c>
      <c r="E210" s="282" t="s">
        <v>1466</v>
      </c>
      <c r="F210" s="283" t="s">
        <v>1467</v>
      </c>
      <c r="G210" s="284" t="s">
        <v>1041</v>
      </c>
      <c r="H210" s="285">
        <v>5</v>
      </c>
      <c r="I210" s="286"/>
      <c r="J210" s="287">
        <f>ROUND(I210*H210,2)</f>
        <v>0</v>
      </c>
      <c r="K210" s="283" t="s">
        <v>19</v>
      </c>
      <c r="L210" s="288"/>
      <c r="M210" s="289" t="s">
        <v>19</v>
      </c>
      <c r="N210" s="290" t="s">
        <v>52</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279</v>
      </c>
      <c r="AT210" s="226" t="s">
        <v>482</v>
      </c>
      <c r="AU210" s="226" t="s">
        <v>85</v>
      </c>
      <c r="AY210" s="19" t="s">
        <v>230</v>
      </c>
      <c r="BE210" s="227">
        <f>IF(N210="základní",J210,0)</f>
        <v>0</v>
      </c>
      <c r="BF210" s="227">
        <f>IF(N210="snížená",J210,0)</f>
        <v>0</v>
      </c>
      <c r="BG210" s="227">
        <f>IF(N210="zákl. přenesená",J210,0)</f>
        <v>0</v>
      </c>
      <c r="BH210" s="227">
        <f>IF(N210="sníž. přenesená",J210,0)</f>
        <v>0</v>
      </c>
      <c r="BI210" s="227">
        <f>IF(N210="nulová",J210,0)</f>
        <v>0</v>
      </c>
      <c r="BJ210" s="19" t="s">
        <v>85</v>
      </c>
      <c r="BK210" s="227">
        <f>ROUND(I210*H210,2)</f>
        <v>0</v>
      </c>
      <c r="BL210" s="19" t="s">
        <v>109</v>
      </c>
      <c r="BM210" s="226" t="s">
        <v>1468</v>
      </c>
    </row>
    <row r="211" spans="1:47" s="2" customFormat="1" ht="12">
      <c r="A211" s="41"/>
      <c r="B211" s="42"/>
      <c r="C211" s="43"/>
      <c r="D211" s="228" t="s">
        <v>238</v>
      </c>
      <c r="E211" s="43"/>
      <c r="F211" s="229" t="s">
        <v>1467</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19" t="s">
        <v>238</v>
      </c>
      <c r="AU211" s="19" t="s">
        <v>85</v>
      </c>
    </row>
    <row r="212" spans="1:65" s="2" customFormat="1" ht="14.4" customHeight="1">
      <c r="A212" s="41"/>
      <c r="B212" s="42"/>
      <c r="C212" s="281" t="s">
        <v>886</v>
      </c>
      <c r="D212" s="281" t="s">
        <v>482</v>
      </c>
      <c r="E212" s="282" t="s">
        <v>1469</v>
      </c>
      <c r="F212" s="283" t="s">
        <v>1470</v>
      </c>
      <c r="G212" s="284" t="s">
        <v>1041</v>
      </c>
      <c r="H212" s="285">
        <v>2</v>
      </c>
      <c r="I212" s="286"/>
      <c r="J212" s="287">
        <f>ROUND(I212*H212,2)</f>
        <v>0</v>
      </c>
      <c r="K212" s="283" t="s">
        <v>19</v>
      </c>
      <c r="L212" s="288"/>
      <c r="M212" s="289" t="s">
        <v>19</v>
      </c>
      <c r="N212" s="290"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279</v>
      </c>
      <c r="AT212" s="226" t="s">
        <v>482</v>
      </c>
      <c r="AU212" s="226" t="s">
        <v>85</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1471</v>
      </c>
    </row>
    <row r="213" spans="1:47" s="2" customFormat="1" ht="12">
      <c r="A213" s="41"/>
      <c r="B213" s="42"/>
      <c r="C213" s="43"/>
      <c r="D213" s="228" t="s">
        <v>238</v>
      </c>
      <c r="E213" s="43"/>
      <c r="F213" s="229" t="s">
        <v>1470</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238</v>
      </c>
      <c r="AU213" s="19" t="s">
        <v>85</v>
      </c>
    </row>
    <row r="214" spans="1:65" s="2" customFormat="1" ht="14.4" customHeight="1">
      <c r="A214" s="41"/>
      <c r="B214" s="42"/>
      <c r="C214" s="281" t="s">
        <v>895</v>
      </c>
      <c r="D214" s="281" t="s">
        <v>482</v>
      </c>
      <c r="E214" s="282" t="s">
        <v>1472</v>
      </c>
      <c r="F214" s="283" t="s">
        <v>1473</v>
      </c>
      <c r="G214" s="284" t="s">
        <v>1474</v>
      </c>
      <c r="H214" s="285">
        <v>1</v>
      </c>
      <c r="I214" s="286"/>
      <c r="J214" s="287">
        <f>ROUND(I214*H214,2)</f>
        <v>0</v>
      </c>
      <c r="K214" s="283" t="s">
        <v>19</v>
      </c>
      <c r="L214" s="288"/>
      <c r="M214" s="289" t="s">
        <v>19</v>
      </c>
      <c r="N214" s="290" t="s">
        <v>52</v>
      </c>
      <c r="O214" s="87"/>
      <c r="P214" s="224">
        <f>O214*H214</f>
        <v>0</v>
      </c>
      <c r="Q214" s="224">
        <v>0</v>
      </c>
      <c r="R214" s="224">
        <f>Q214*H214</f>
        <v>0</v>
      </c>
      <c r="S214" s="224">
        <v>0</v>
      </c>
      <c r="T214" s="225">
        <f>S214*H214</f>
        <v>0</v>
      </c>
      <c r="U214" s="41"/>
      <c r="V214" s="41"/>
      <c r="W214" s="41"/>
      <c r="X214" s="41"/>
      <c r="Y214" s="41"/>
      <c r="Z214" s="41"/>
      <c r="AA214" s="41"/>
      <c r="AB214" s="41"/>
      <c r="AC214" s="41"/>
      <c r="AD214" s="41"/>
      <c r="AE214" s="41"/>
      <c r="AR214" s="226" t="s">
        <v>279</v>
      </c>
      <c r="AT214" s="226" t="s">
        <v>482</v>
      </c>
      <c r="AU214" s="226" t="s">
        <v>85</v>
      </c>
      <c r="AY214" s="19" t="s">
        <v>230</v>
      </c>
      <c r="BE214" s="227">
        <f>IF(N214="základní",J214,0)</f>
        <v>0</v>
      </c>
      <c r="BF214" s="227">
        <f>IF(N214="snížená",J214,0)</f>
        <v>0</v>
      </c>
      <c r="BG214" s="227">
        <f>IF(N214="zákl. přenesená",J214,0)</f>
        <v>0</v>
      </c>
      <c r="BH214" s="227">
        <f>IF(N214="sníž. přenesená",J214,0)</f>
        <v>0</v>
      </c>
      <c r="BI214" s="227">
        <f>IF(N214="nulová",J214,0)</f>
        <v>0</v>
      </c>
      <c r="BJ214" s="19" t="s">
        <v>85</v>
      </c>
      <c r="BK214" s="227">
        <f>ROUND(I214*H214,2)</f>
        <v>0</v>
      </c>
      <c r="BL214" s="19" t="s">
        <v>109</v>
      </c>
      <c r="BM214" s="226" t="s">
        <v>1475</v>
      </c>
    </row>
    <row r="215" spans="1:47" s="2" customFormat="1" ht="12">
      <c r="A215" s="41"/>
      <c r="B215" s="42"/>
      <c r="C215" s="43"/>
      <c r="D215" s="228" t="s">
        <v>238</v>
      </c>
      <c r="E215" s="43"/>
      <c r="F215" s="229" t="s">
        <v>1473</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19" t="s">
        <v>238</v>
      </c>
      <c r="AU215" s="19" t="s">
        <v>85</v>
      </c>
    </row>
    <row r="216" spans="1:65" s="2" customFormat="1" ht="24.15" customHeight="1">
      <c r="A216" s="41"/>
      <c r="B216" s="42"/>
      <c r="C216" s="281" t="s">
        <v>903</v>
      </c>
      <c r="D216" s="281" t="s">
        <v>482</v>
      </c>
      <c r="E216" s="282" t="s">
        <v>1476</v>
      </c>
      <c r="F216" s="283" t="s">
        <v>1477</v>
      </c>
      <c r="G216" s="284" t="s">
        <v>327</v>
      </c>
      <c r="H216" s="285">
        <v>6</v>
      </c>
      <c r="I216" s="286"/>
      <c r="J216" s="287">
        <f>ROUND(I216*H216,2)</f>
        <v>0</v>
      </c>
      <c r="K216" s="283" t="s">
        <v>19</v>
      </c>
      <c r="L216" s="288"/>
      <c r="M216" s="289" t="s">
        <v>19</v>
      </c>
      <c r="N216" s="290" t="s">
        <v>52</v>
      </c>
      <c r="O216" s="87"/>
      <c r="P216" s="224">
        <f>O216*H216</f>
        <v>0</v>
      </c>
      <c r="Q216" s="224">
        <v>0</v>
      </c>
      <c r="R216" s="224">
        <f>Q216*H216</f>
        <v>0</v>
      </c>
      <c r="S216" s="224">
        <v>0</v>
      </c>
      <c r="T216" s="225">
        <f>S216*H216</f>
        <v>0</v>
      </c>
      <c r="U216" s="41"/>
      <c r="V216" s="41"/>
      <c r="W216" s="41"/>
      <c r="X216" s="41"/>
      <c r="Y216" s="41"/>
      <c r="Z216" s="41"/>
      <c r="AA216" s="41"/>
      <c r="AB216" s="41"/>
      <c r="AC216" s="41"/>
      <c r="AD216" s="41"/>
      <c r="AE216" s="41"/>
      <c r="AR216" s="226" t="s">
        <v>279</v>
      </c>
      <c r="AT216" s="226" t="s">
        <v>482</v>
      </c>
      <c r="AU216" s="226" t="s">
        <v>85</v>
      </c>
      <c r="AY216" s="19" t="s">
        <v>230</v>
      </c>
      <c r="BE216" s="227">
        <f>IF(N216="základní",J216,0)</f>
        <v>0</v>
      </c>
      <c r="BF216" s="227">
        <f>IF(N216="snížená",J216,0)</f>
        <v>0</v>
      </c>
      <c r="BG216" s="227">
        <f>IF(N216="zákl. přenesená",J216,0)</f>
        <v>0</v>
      </c>
      <c r="BH216" s="227">
        <f>IF(N216="sníž. přenesená",J216,0)</f>
        <v>0</v>
      </c>
      <c r="BI216" s="227">
        <f>IF(N216="nulová",J216,0)</f>
        <v>0</v>
      </c>
      <c r="BJ216" s="19" t="s">
        <v>85</v>
      </c>
      <c r="BK216" s="227">
        <f>ROUND(I216*H216,2)</f>
        <v>0</v>
      </c>
      <c r="BL216" s="19" t="s">
        <v>109</v>
      </c>
      <c r="BM216" s="226" t="s">
        <v>1478</v>
      </c>
    </row>
    <row r="217" spans="1:47" s="2" customFormat="1" ht="12">
      <c r="A217" s="41"/>
      <c r="B217" s="42"/>
      <c r="C217" s="43"/>
      <c r="D217" s="228" t="s">
        <v>238</v>
      </c>
      <c r="E217" s="43"/>
      <c r="F217" s="229" t="s">
        <v>1477</v>
      </c>
      <c r="G217" s="43"/>
      <c r="H217" s="43"/>
      <c r="I217" s="230"/>
      <c r="J217" s="43"/>
      <c r="K217" s="43"/>
      <c r="L217" s="47"/>
      <c r="M217" s="231"/>
      <c r="N217" s="232"/>
      <c r="O217" s="87"/>
      <c r="P217" s="87"/>
      <c r="Q217" s="87"/>
      <c r="R217" s="87"/>
      <c r="S217" s="87"/>
      <c r="T217" s="88"/>
      <c r="U217" s="41"/>
      <c r="V217" s="41"/>
      <c r="W217" s="41"/>
      <c r="X217" s="41"/>
      <c r="Y217" s="41"/>
      <c r="Z217" s="41"/>
      <c r="AA217" s="41"/>
      <c r="AB217" s="41"/>
      <c r="AC217" s="41"/>
      <c r="AD217" s="41"/>
      <c r="AE217" s="41"/>
      <c r="AT217" s="19" t="s">
        <v>238</v>
      </c>
      <c r="AU217" s="19" t="s">
        <v>85</v>
      </c>
    </row>
    <row r="218" spans="1:65" s="2" customFormat="1" ht="24.15" customHeight="1">
      <c r="A218" s="41"/>
      <c r="B218" s="42"/>
      <c r="C218" s="281" t="s">
        <v>909</v>
      </c>
      <c r="D218" s="281" t="s">
        <v>482</v>
      </c>
      <c r="E218" s="282" t="s">
        <v>1479</v>
      </c>
      <c r="F218" s="283" t="s">
        <v>1480</v>
      </c>
      <c r="G218" s="284" t="s">
        <v>1041</v>
      </c>
      <c r="H218" s="285">
        <v>30</v>
      </c>
      <c r="I218" s="286"/>
      <c r="J218" s="287">
        <f>ROUND(I218*H218,2)</f>
        <v>0</v>
      </c>
      <c r="K218" s="283" t="s">
        <v>19</v>
      </c>
      <c r="L218" s="288"/>
      <c r="M218" s="289" t="s">
        <v>19</v>
      </c>
      <c r="N218" s="290" t="s">
        <v>52</v>
      </c>
      <c r="O218" s="87"/>
      <c r="P218" s="224">
        <f>O218*H218</f>
        <v>0</v>
      </c>
      <c r="Q218" s="224">
        <v>0</v>
      </c>
      <c r="R218" s="224">
        <f>Q218*H218</f>
        <v>0</v>
      </c>
      <c r="S218" s="224">
        <v>0</v>
      </c>
      <c r="T218" s="225">
        <f>S218*H218</f>
        <v>0</v>
      </c>
      <c r="U218" s="41"/>
      <c r="V218" s="41"/>
      <c r="W218" s="41"/>
      <c r="X218" s="41"/>
      <c r="Y218" s="41"/>
      <c r="Z218" s="41"/>
      <c r="AA218" s="41"/>
      <c r="AB218" s="41"/>
      <c r="AC218" s="41"/>
      <c r="AD218" s="41"/>
      <c r="AE218" s="41"/>
      <c r="AR218" s="226" t="s">
        <v>279</v>
      </c>
      <c r="AT218" s="226" t="s">
        <v>482</v>
      </c>
      <c r="AU218" s="226" t="s">
        <v>85</v>
      </c>
      <c r="AY218" s="19" t="s">
        <v>230</v>
      </c>
      <c r="BE218" s="227">
        <f>IF(N218="základní",J218,0)</f>
        <v>0</v>
      </c>
      <c r="BF218" s="227">
        <f>IF(N218="snížená",J218,0)</f>
        <v>0</v>
      </c>
      <c r="BG218" s="227">
        <f>IF(N218="zákl. přenesená",J218,0)</f>
        <v>0</v>
      </c>
      <c r="BH218" s="227">
        <f>IF(N218="sníž. přenesená",J218,0)</f>
        <v>0</v>
      </c>
      <c r="BI218" s="227">
        <f>IF(N218="nulová",J218,0)</f>
        <v>0</v>
      </c>
      <c r="BJ218" s="19" t="s">
        <v>85</v>
      </c>
      <c r="BK218" s="227">
        <f>ROUND(I218*H218,2)</f>
        <v>0</v>
      </c>
      <c r="BL218" s="19" t="s">
        <v>109</v>
      </c>
      <c r="BM218" s="226" t="s">
        <v>1481</v>
      </c>
    </row>
    <row r="219" spans="1:47" s="2" customFormat="1" ht="12">
      <c r="A219" s="41"/>
      <c r="B219" s="42"/>
      <c r="C219" s="43"/>
      <c r="D219" s="228" t="s">
        <v>238</v>
      </c>
      <c r="E219" s="43"/>
      <c r="F219" s="229" t="s">
        <v>1480</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19" t="s">
        <v>238</v>
      </c>
      <c r="AU219" s="19" t="s">
        <v>85</v>
      </c>
    </row>
    <row r="220" spans="1:65" s="2" customFormat="1" ht="24.15" customHeight="1">
      <c r="A220" s="41"/>
      <c r="B220" s="42"/>
      <c r="C220" s="281" t="s">
        <v>915</v>
      </c>
      <c r="D220" s="281" t="s">
        <v>482</v>
      </c>
      <c r="E220" s="282" t="s">
        <v>1482</v>
      </c>
      <c r="F220" s="283" t="s">
        <v>1483</v>
      </c>
      <c r="G220" s="284" t="s">
        <v>327</v>
      </c>
      <c r="H220" s="285">
        <v>5</v>
      </c>
      <c r="I220" s="286"/>
      <c r="J220" s="287">
        <f>ROUND(I220*H220,2)</f>
        <v>0</v>
      </c>
      <c r="K220" s="283" t="s">
        <v>19</v>
      </c>
      <c r="L220" s="288"/>
      <c r="M220" s="289" t="s">
        <v>19</v>
      </c>
      <c r="N220" s="290" t="s">
        <v>52</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279</v>
      </c>
      <c r="AT220" s="226" t="s">
        <v>482</v>
      </c>
      <c r="AU220" s="226" t="s">
        <v>85</v>
      </c>
      <c r="AY220" s="19" t="s">
        <v>230</v>
      </c>
      <c r="BE220" s="227">
        <f>IF(N220="základní",J220,0)</f>
        <v>0</v>
      </c>
      <c r="BF220" s="227">
        <f>IF(N220="snížená",J220,0)</f>
        <v>0</v>
      </c>
      <c r="BG220" s="227">
        <f>IF(N220="zákl. přenesená",J220,0)</f>
        <v>0</v>
      </c>
      <c r="BH220" s="227">
        <f>IF(N220="sníž. přenesená",J220,0)</f>
        <v>0</v>
      </c>
      <c r="BI220" s="227">
        <f>IF(N220="nulová",J220,0)</f>
        <v>0</v>
      </c>
      <c r="BJ220" s="19" t="s">
        <v>85</v>
      </c>
      <c r="BK220" s="227">
        <f>ROUND(I220*H220,2)</f>
        <v>0</v>
      </c>
      <c r="BL220" s="19" t="s">
        <v>109</v>
      </c>
      <c r="BM220" s="226" t="s">
        <v>1484</v>
      </c>
    </row>
    <row r="221" spans="1:47" s="2" customFormat="1" ht="12">
      <c r="A221" s="41"/>
      <c r="B221" s="42"/>
      <c r="C221" s="43"/>
      <c r="D221" s="228" t="s">
        <v>238</v>
      </c>
      <c r="E221" s="43"/>
      <c r="F221" s="229" t="s">
        <v>1483</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19" t="s">
        <v>238</v>
      </c>
      <c r="AU221" s="19" t="s">
        <v>85</v>
      </c>
    </row>
    <row r="222" spans="1:65" s="2" customFormat="1" ht="24.15" customHeight="1">
      <c r="A222" s="41"/>
      <c r="B222" s="42"/>
      <c r="C222" s="281" t="s">
        <v>920</v>
      </c>
      <c r="D222" s="281" t="s">
        <v>482</v>
      </c>
      <c r="E222" s="282" t="s">
        <v>1485</v>
      </c>
      <c r="F222" s="283" t="s">
        <v>1486</v>
      </c>
      <c r="G222" s="284" t="s">
        <v>327</v>
      </c>
      <c r="H222" s="285">
        <v>4</v>
      </c>
      <c r="I222" s="286"/>
      <c r="J222" s="287">
        <f>ROUND(I222*H222,2)</f>
        <v>0</v>
      </c>
      <c r="K222" s="283" t="s">
        <v>19</v>
      </c>
      <c r="L222" s="288"/>
      <c r="M222" s="289" t="s">
        <v>19</v>
      </c>
      <c r="N222" s="290" t="s">
        <v>52</v>
      </c>
      <c r="O222" s="87"/>
      <c r="P222" s="224">
        <f>O222*H222</f>
        <v>0</v>
      </c>
      <c r="Q222" s="224">
        <v>0</v>
      </c>
      <c r="R222" s="224">
        <f>Q222*H222</f>
        <v>0</v>
      </c>
      <c r="S222" s="224">
        <v>0</v>
      </c>
      <c r="T222" s="225">
        <f>S222*H222</f>
        <v>0</v>
      </c>
      <c r="U222" s="41"/>
      <c r="V222" s="41"/>
      <c r="W222" s="41"/>
      <c r="X222" s="41"/>
      <c r="Y222" s="41"/>
      <c r="Z222" s="41"/>
      <c r="AA222" s="41"/>
      <c r="AB222" s="41"/>
      <c r="AC222" s="41"/>
      <c r="AD222" s="41"/>
      <c r="AE222" s="41"/>
      <c r="AR222" s="226" t="s">
        <v>279</v>
      </c>
      <c r="AT222" s="226" t="s">
        <v>482</v>
      </c>
      <c r="AU222" s="226" t="s">
        <v>85</v>
      </c>
      <c r="AY222" s="19" t="s">
        <v>230</v>
      </c>
      <c r="BE222" s="227">
        <f>IF(N222="základní",J222,0)</f>
        <v>0</v>
      </c>
      <c r="BF222" s="227">
        <f>IF(N222="snížená",J222,0)</f>
        <v>0</v>
      </c>
      <c r="BG222" s="227">
        <f>IF(N222="zákl. přenesená",J222,0)</f>
        <v>0</v>
      </c>
      <c r="BH222" s="227">
        <f>IF(N222="sníž. přenesená",J222,0)</f>
        <v>0</v>
      </c>
      <c r="BI222" s="227">
        <f>IF(N222="nulová",J222,0)</f>
        <v>0</v>
      </c>
      <c r="BJ222" s="19" t="s">
        <v>85</v>
      </c>
      <c r="BK222" s="227">
        <f>ROUND(I222*H222,2)</f>
        <v>0</v>
      </c>
      <c r="BL222" s="19" t="s">
        <v>109</v>
      </c>
      <c r="BM222" s="226" t="s">
        <v>1487</v>
      </c>
    </row>
    <row r="223" spans="1:47" s="2" customFormat="1" ht="12">
      <c r="A223" s="41"/>
      <c r="B223" s="42"/>
      <c r="C223" s="43"/>
      <c r="D223" s="228" t="s">
        <v>238</v>
      </c>
      <c r="E223" s="43"/>
      <c r="F223" s="229" t="s">
        <v>1486</v>
      </c>
      <c r="G223" s="43"/>
      <c r="H223" s="43"/>
      <c r="I223" s="230"/>
      <c r="J223" s="43"/>
      <c r="K223" s="43"/>
      <c r="L223" s="47"/>
      <c r="M223" s="231"/>
      <c r="N223" s="232"/>
      <c r="O223" s="87"/>
      <c r="P223" s="87"/>
      <c r="Q223" s="87"/>
      <c r="R223" s="87"/>
      <c r="S223" s="87"/>
      <c r="T223" s="88"/>
      <c r="U223" s="41"/>
      <c r="V223" s="41"/>
      <c r="W223" s="41"/>
      <c r="X223" s="41"/>
      <c r="Y223" s="41"/>
      <c r="Z223" s="41"/>
      <c r="AA223" s="41"/>
      <c r="AB223" s="41"/>
      <c r="AC223" s="41"/>
      <c r="AD223" s="41"/>
      <c r="AE223" s="41"/>
      <c r="AT223" s="19" t="s">
        <v>238</v>
      </c>
      <c r="AU223" s="19" t="s">
        <v>85</v>
      </c>
    </row>
    <row r="224" spans="1:65" s="2" customFormat="1" ht="14.4" customHeight="1">
      <c r="A224" s="41"/>
      <c r="B224" s="42"/>
      <c r="C224" s="281" t="s">
        <v>931</v>
      </c>
      <c r="D224" s="281" t="s">
        <v>482</v>
      </c>
      <c r="E224" s="282" t="s">
        <v>1337</v>
      </c>
      <c r="F224" s="283" t="s">
        <v>19</v>
      </c>
      <c r="G224" s="284" t="s">
        <v>1339</v>
      </c>
      <c r="H224" s="285">
        <v>1</v>
      </c>
      <c r="I224" s="286"/>
      <c r="J224" s="287">
        <f>ROUND(I224*H224,2)</f>
        <v>0</v>
      </c>
      <c r="K224" s="283" t="s">
        <v>19</v>
      </c>
      <c r="L224" s="288"/>
      <c r="M224" s="289" t="s">
        <v>19</v>
      </c>
      <c r="N224" s="290" t="s">
        <v>52</v>
      </c>
      <c r="O224" s="87"/>
      <c r="P224" s="224">
        <f>O224*H224</f>
        <v>0</v>
      </c>
      <c r="Q224" s="224">
        <v>0</v>
      </c>
      <c r="R224" s="224">
        <f>Q224*H224</f>
        <v>0</v>
      </c>
      <c r="S224" s="224">
        <v>0</v>
      </c>
      <c r="T224" s="225">
        <f>S224*H224</f>
        <v>0</v>
      </c>
      <c r="U224" s="41"/>
      <c r="V224" s="41"/>
      <c r="W224" s="41"/>
      <c r="X224" s="41"/>
      <c r="Y224" s="41"/>
      <c r="Z224" s="41"/>
      <c r="AA224" s="41"/>
      <c r="AB224" s="41"/>
      <c r="AC224" s="41"/>
      <c r="AD224" s="41"/>
      <c r="AE224" s="41"/>
      <c r="AR224" s="226" t="s">
        <v>279</v>
      </c>
      <c r="AT224" s="226" t="s">
        <v>482</v>
      </c>
      <c r="AU224" s="226" t="s">
        <v>85</v>
      </c>
      <c r="AY224" s="19" t="s">
        <v>230</v>
      </c>
      <c r="BE224" s="227">
        <f>IF(N224="základní",J224,0)</f>
        <v>0</v>
      </c>
      <c r="BF224" s="227">
        <f>IF(N224="snížená",J224,0)</f>
        <v>0</v>
      </c>
      <c r="BG224" s="227">
        <f>IF(N224="zákl. přenesená",J224,0)</f>
        <v>0</v>
      </c>
      <c r="BH224" s="227">
        <f>IF(N224="sníž. přenesená",J224,0)</f>
        <v>0</v>
      </c>
      <c r="BI224" s="227">
        <f>IF(N224="nulová",J224,0)</f>
        <v>0</v>
      </c>
      <c r="BJ224" s="19" t="s">
        <v>85</v>
      </c>
      <c r="BK224" s="227">
        <f>ROUND(I224*H224,2)</f>
        <v>0</v>
      </c>
      <c r="BL224" s="19" t="s">
        <v>109</v>
      </c>
      <c r="BM224" s="226" t="s">
        <v>1488</v>
      </c>
    </row>
    <row r="225" spans="1:47" s="2" customFormat="1" ht="12">
      <c r="A225" s="41"/>
      <c r="B225" s="42"/>
      <c r="C225" s="43"/>
      <c r="D225" s="228" t="s">
        <v>238</v>
      </c>
      <c r="E225" s="43"/>
      <c r="F225" s="229" t="s">
        <v>1338</v>
      </c>
      <c r="G225" s="43"/>
      <c r="H225" s="43"/>
      <c r="I225" s="230"/>
      <c r="J225" s="43"/>
      <c r="K225" s="43"/>
      <c r="L225" s="47"/>
      <c r="M225" s="231"/>
      <c r="N225" s="232"/>
      <c r="O225" s="87"/>
      <c r="P225" s="87"/>
      <c r="Q225" s="87"/>
      <c r="R225" s="87"/>
      <c r="S225" s="87"/>
      <c r="T225" s="88"/>
      <c r="U225" s="41"/>
      <c r="V225" s="41"/>
      <c r="W225" s="41"/>
      <c r="X225" s="41"/>
      <c r="Y225" s="41"/>
      <c r="Z225" s="41"/>
      <c r="AA225" s="41"/>
      <c r="AB225" s="41"/>
      <c r="AC225" s="41"/>
      <c r="AD225" s="41"/>
      <c r="AE225" s="41"/>
      <c r="AT225" s="19" t="s">
        <v>238</v>
      </c>
      <c r="AU225" s="19" t="s">
        <v>85</v>
      </c>
    </row>
    <row r="226" spans="1:65" s="2" customFormat="1" ht="14.4" customHeight="1">
      <c r="A226" s="41"/>
      <c r="B226" s="42"/>
      <c r="C226" s="215" t="s">
        <v>925</v>
      </c>
      <c r="D226" s="215" t="s">
        <v>232</v>
      </c>
      <c r="E226" s="216" t="s">
        <v>1489</v>
      </c>
      <c r="F226" s="217" t="s">
        <v>1490</v>
      </c>
      <c r="G226" s="218" t="s">
        <v>19</v>
      </c>
      <c r="H226" s="219">
        <v>100</v>
      </c>
      <c r="I226" s="220"/>
      <c r="J226" s="221">
        <f>ROUND(I226*H226,2)</f>
        <v>0</v>
      </c>
      <c r="K226" s="217" t="s">
        <v>19</v>
      </c>
      <c r="L226" s="47"/>
      <c r="M226" s="222" t="s">
        <v>19</v>
      </c>
      <c r="N226" s="223" t="s">
        <v>52</v>
      </c>
      <c r="O226" s="87"/>
      <c r="P226" s="224">
        <f>O226*H226</f>
        <v>0</v>
      </c>
      <c r="Q226" s="224">
        <v>0</v>
      </c>
      <c r="R226" s="224">
        <f>Q226*H226</f>
        <v>0</v>
      </c>
      <c r="S226" s="224">
        <v>0</v>
      </c>
      <c r="T226" s="225">
        <f>S226*H226</f>
        <v>0</v>
      </c>
      <c r="U226" s="41"/>
      <c r="V226" s="41"/>
      <c r="W226" s="41"/>
      <c r="X226" s="41"/>
      <c r="Y226" s="41"/>
      <c r="Z226" s="41"/>
      <c r="AA226" s="41"/>
      <c r="AB226" s="41"/>
      <c r="AC226" s="41"/>
      <c r="AD226" s="41"/>
      <c r="AE226" s="41"/>
      <c r="AR226" s="226" t="s">
        <v>109</v>
      </c>
      <c r="AT226" s="226" t="s">
        <v>232</v>
      </c>
      <c r="AU226" s="226" t="s">
        <v>85</v>
      </c>
      <c r="AY226" s="19" t="s">
        <v>230</v>
      </c>
      <c r="BE226" s="227">
        <f>IF(N226="základní",J226,0)</f>
        <v>0</v>
      </c>
      <c r="BF226" s="227">
        <f>IF(N226="snížená",J226,0)</f>
        <v>0</v>
      </c>
      <c r="BG226" s="227">
        <f>IF(N226="zákl. přenesená",J226,0)</f>
        <v>0</v>
      </c>
      <c r="BH226" s="227">
        <f>IF(N226="sníž. přenesená",J226,0)</f>
        <v>0</v>
      </c>
      <c r="BI226" s="227">
        <f>IF(N226="nulová",J226,0)</f>
        <v>0</v>
      </c>
      <c r="BJ226" s="19" t="s">
        <v>85</v>
      </c>
      <c r="BK226" s="227">
        <f>ROUND(I226*H226,2)</f>
        <v>0</v>
      </c>
      <c r="BL226" s="19" t="s">
        <v>109</v>
      </c>
      <c r="BM226" s="226" t="s">
        <v>1491</v>
      </c>
    </row>
    <row r="227" spans="1:47" s="2" customFormat="1" ht="12">
      <c r="A227" s="41"/>
      <c r="B227" s="42"/>
      <c r="C227" s="43"/>
      <c r="D227" s="228" t="s">
        <v>238</v>
      </c>
      <c r="E227" s="43"/>
      <c r="F227" s="229" t="s">
        <v>1490</v>
      </c>
      <c r="G227" s="43"/>
      <c r="H227" s="43"/>
      <c r="I227" s="230"/>
      <c r="J227" s="43"/>
      <c r="K227" s="43"/>
      <c r="L227" s="47"/>
      <c r="M227" s="291"/>
      <c r="N227" s="292"/>
      <c r="O227" s="293"/>
      <c r="P227" s="293"/>
      <c r="Q227" s="293"/>
      <c r="R227" s="293"/>
      <c r="S227" s="293"/>
      <c r="T227" s="294"/>
      <c r="U227" s="41"/>
      <c r="V227" s="41"/>
      <c r="W227" s="41"/>
      <c r="X227" s="41"/>
      <c r="Y227" s="41"/>
      <c r="Z227" s="41"/>
      <c r="AA227" s="41"/>
      <c r="AB227" s="41"/>
      <c r="AC227" s="41"/>
      <c r="AD227" s="41"/>
      <c r="AE227" s="41"/>
      <c r="AT227" s="19" t="s">
        <v>238</v>
      </c>
      <c r="AU227" s="19" t="s">
        <v>85</v>
      </c>
    </row>
    <row r="228" spans="1:31" s="2" customFormat="1" ht="6.95" customHeight="1">
      <c r="A228" s="41"/>
      <c r="B228" s="62"/>
      <c r="C228" s="63"/>
      <c r="D228" s="63"/>
      <c r="E228" s="63"/>
      <c r="F228" s="63"/>
      <c r="G228" s="63"/>
      <c r="H228" s="63"/>
      <c r="I228" s="63"/>
      <c r="J228" s="63"/>
      <c r="K228" s="63"/>
      <c r="L228" s="47"/>
      <c r="M228" s="41"/>
      <c r="O228" s="41"/>
      <c r="P228" s="41"/>
      <c r="Q228" s="41"/>
      <c r="R228" s="41"/>
      <c r="S228" s="41"/>
      <c r="T228" s="41"/>
      <c r="U228" s="41"/>
      <c r="V228" s="41"/>
      <c r="W228" s="41"/>
      <c r="X228" s="41"/>
      <c r="Y228" s="41"/>
      <c r="Z228" s="41"/>
      <c r="AA228" s="41"/>
      <c r="AB228" s="41"/>
      <c r="AC228" s="41"/>
      <c r="AD228" s="41"/>
      <c r="AE228" s="41"/>
    </row>
  </sheetData>
  <sheetProtection password="BB7A" sheet="1" objects="1" scenarios="1" formatColumns="0" formatRows="0" autoFilter="0"/>
  <autoFilter ref="C91:K227"/>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137</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1257</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1492</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ROUND((SUM(BE92:BE190)),2)</f>
        <v>0</v>
      </c>
      <c r="G37" s="41"/>
      <c r="H37" s="41"/>
      <c r="I37" s="160">
        <v>0.21</v>
      </c>
      <c r="J37" s="159">
        <f>ROUND(((SUM(BE92:BE190))*I37),2)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ROUND((SUM(BF92:BF190)),2)</f>
        <v>0</v>
      </c>
      <c r="G38" s="41"/>
      <c r="H38" s="41"/>
      <c r="I38" s="160">
        <v>0.15</v>
      </c>
      <c r="J38" s="159">
        <f>ROUND(((SUM(BF92:BF190))*I38),2)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ROUND((SUM(BG92:BG190)),2)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ROUND((SUM(BH92:BH190)),2)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ROUND((SUM(BI92:BI190)),2)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1257</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D.3.4.3 - Montáž RB2</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1257</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D.3.4.3 - Montáž RB2</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SUM(P94:P190)</f>
        <v>0</v>
      </c>
      <c r="Q93" s="207"/>
      <c r="R93" s="208">
        <f>SUM(R94:R190)</f>
        <v>0</v>
      </c>
      <c r="S93" s="207"/>
      <c r="T93" s="209">
        <f>SUM(T94:T190)</f>
        <v>0</v>
      </c>
      <c r="U93" s="12"/>
      <c r="V93" s="12"/>
      <c r="W93" s="12"/>
      <c r="X93" s="12"/>
      <c r="Y93" s="12"/>
      <c r="Z93" s="12"/>
      <c r="AA93" s="12"/>
      <c r="AB93" s="12"/>
      <c r="AC93" s="12"/>
      <c r="AD93" s="12"/>
      <c r="AE93" s="12"/>
      <c r="AR93" s="210" t="s">
        <v>102</v>
      </c>
      <c r="AT93" s="211" t="s">
        <v>80</v>
      </c>
      <c r="AU93" s="211" t="s">
        <v>81</v>
      </c>
      <c r="AY93" s="210" t="s">
        <v>230</v>
      </c>
      <c r="BK93" s="212">
        <f>SUM(BK94:BK190)</f>
        <v>0</v>
      </c>
    </row>
    <row r="94" spans="1:65" s="2" customFormat="1" ht="14.4" customHeight="1">
      <c r="A94" s="41"/>
      <c r="B94" s="42"/>
      <c r="C94" s="281" t="s">
        <v>81</v>
      </c>
      <c r="D94" s="281" t="s">
        <v>482</v>
      </c>
      <c r="E94" s="282" t="s">
        <v>1493</v>
      </c>
      <c r="F94" s="283" t="s">
        <v>1494</v>
      </c>
      <c r="G94" s="284" t="s">
        <v>327</v>
      </c>
      <c r="H94" s="285">
        <v>200</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91</v>
      </c>
    </row>
    <row r="95" spans="1:47" s="2" customFormat="1" ht="12">
      <c r="A95" s="41"/>
      <c r="B95" s="42"/>
      <c r="C95" s="43"/>
      <c r="D95" s="228" t="s">
        <v>238</v>
      </c>
      <c r="E95" s="43"/>
      <c r="F95" s="229" t="s">
        <v>1494</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14.4" customHeight="1">
      <c r="A96" s="41"/>
      <c r="B96" s="42"/>
      <c r="C96" s="281" t="s">
        <v>81</v>
      </c>
      <c r="D96" s="281" t="s">
        <v>482</v>
      </c>
      <c r="E96" s="282" t="s">
        <v>1495</v>
      </c>
      <c r="F96" s="283" t="s">
        <v>1496</v>
      </c>
      <c r="G96" s="284" t="s">
        <v>327</v>
      </c>
      <c r="H96" s="285">
        <v>60</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109</v>
      </c>
    </row>
    <row r="97" spans="1:47" s="2" customFormat="1" ht="12">
      <c r="A97" s="41"/>
      <c r="B97" s="42"/>
      <c r="C97" s="43"/>
      <c r="D97" s="228" t="s">
        <v>238</v>
      </c>
      <c r="E97" s="43"/>
      <c r="F97" s="229" t="s">
        <v>1496</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14.4" customHeight="1">
      <c r="A98" s="41"/>
      <c r="B98" s="42"/>
      <c r="C98" s="281" t="s">
        <v>81</v>
      </c>
      <c r="D98" s="281" t="s">
        <v>482</v>
      </c>
      <c r="E98" s="282" t="s">
        <v>1497</v>
      </c>
      <c r="F98" s="283" t="s">
        <v>1498</v>
      </c>
      <c r="G98" s="284" t="s">
        <v>327</v>
      </c>
      <c r="H98" s="285">
        <v>60</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1498</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81</v>
      </c>
      <c r="D100" s="281" t="s">
        <v>482</v>
      </c>
      <c r="E100" s="282" t="s">
        <v>1499</v>
      </c>
      <c r="F100" s="283" t="s">
        <v>1500</v>
      </c>
      <c r="G100" s="284" t="s">
        <v>327</v>
      </c>
      <c r="H100" s="285">
        <v>50</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279</v>
      </c>
    </row>
    <row r="101" spans="1:47" s="2" customFormat="1" ht="12">
      <c r="A101" s="41"/>
      <c r="B101" s="42"/>
      <c r="C101" s="43"/>
      <c r="D101" s="228" t="s">
        <v>238</v>
      </c>
      <c r="E101" s="43"/>
      <c r="F101" s="229" t="s">
        <v>1500</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81" t="s">
        <v>81</v>
      </c>
      <c r="D102" s="281" t="s">
        <v>482</v>
      </c>
      <c r="E102" s="282" t="s">
        <v>1501</v>
      </c>
      <c r="F102" s="283" t="s">
        <v>1502</v>
      </c>
      <c r="G102" s="284" t="s">
        <v>327</v>
      </c>
      <c r="H102" s="285">
        <v>60</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302</v>
      </c>
    </row>
    <row r="103" spans="1:47" s="2" customFormat="1" ht="12">
      <c r="A103" s="41"/>
      <c r="B103" s="42"/>
      <c r="C103" s="43"/>
      <c r="D103" s="228" t="s">
        <v>238</v>
      </c>
      <c r="E103" s="43"/>
      <c r="F103" s="229" t="s">
        <v>1502</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85</v>
      </c>
    </row>
    <row r="104" spans="1:65" s="2" customFormat="1" ht="14.4" customHeight="1">
      <c r="A104" s="41"/>
      <c r="B104" s="42"/>
      <c r="C104" s="281" t="s">
        <v>81</v>
      </c>
      <c r="D104" s="281" t="s">
        <v>482</v>
      </c>
      <c r="E104" s="282" t="s">
        <v>1503</v>
      </c>
      <c r="F104" s="283" t="s">
        <v>1504</v>
      </c>
      <c r="G104" s="284" t="s">
        <v>327</v>
      </c>
      <c r="H104" s="285">
        <v>120</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85</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318</v>
      </c>
    </row>
    <row r="105" spans="1:47" s="2" customFormat="1" ht="12">
      <c r="A105" s="41"/>
      <c r="B105" s="42"/>
      <c r="C105" s="43"/>
      <c r="D105" s="228" t="s">
        <v>238</v>
      </c>
      <c r="E105" s="43"/>
      <c r="F105" s="229" t="s">
        <v>1504</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85</v>
      </c>
    </row>
    <row r="106" spans="1:65" s="2" customFormat="1" ht="14.4" customHeight="1">
      <c r="A106" s="41"/>
      <c r="B106" s="42"/>
      <c r="C106" s="281" t="s">
        <v>81</v>
      </c>
      <c r="D106" s="281" t="s">
        <v>482</v>
      </c>
      <c r="E106" s="282" t="s">
        <v>1505</v>
      </c>
      <c r="F106" s="283" t="s">
        <v>1506</v>
      </c>
      <c r="G106" s="284" t="s">
        <v>327</v>
      </c>
      <c r="H106" s="285">
        <v>150</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85</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330</v>
      </c>
    </row>
    <row r="107" spans="1:47" s="2" customFormat="1" ht="12">
      <c r="A107" s="41"/>
      <c r="B107" s="42"/>
      <c r="C107" s="43"/>
      <c r="D107" s="228" t="s">
        <v>238</v>
      </c>
      <c r="E107" s="43"/>
      <c r="F107" s="229" t="s">
        <v>1506</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85</v>
      </c>
    </row>
    <row r="108" spans="1:65" s="2" customFormat="1" ht="14.4" customHeight="1">
      <c r="A108" s="41"/>
      <c r="B108" s="42"/>
      <c r="C108" s="281" t="s">
        <v>81</v>
      </c>
      <c r="D108" s="281" t="s">
        <v>482</v>
      </c>
      <c r="E108" s="282" t="s">
        <v>1507</v>
      </c>
      <c r="F108" s="283" t="s">
        <v>1508</v>
      </c>
      <c r="G108" s="284" t="s">
        <v>327</v>
      </c>
      <c r="H108" s="285">
        <v>120</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345</v>
      </c>
    </row>
    <row r="109" spans="1:47" s="2" customFormat="1" ht="12">
      <c r="A109" s="41"/>
      <c r="B109" s="42"/>
      <c r="C109" s="43"/>
      <c r="D109" s="228" t="s">
        <v>238</v>
      </c>
      <c r="E109" s="43"/>
      <c r="F109" s="229" t="s">
        <v>1508</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65" s="2" customFormat="1" ht="14.4" customHeight="1">
      <c r="A110" s="41"/>
      <c r="B110" s="42"/>
      <c r="C110" s="281" t="s">
        <v>81</v>
      </c>
      <c r="D110" s="281" t="s">
        <v>482</v>
      </c>
      <c r="E110" s="282" t="s">
        <v>1509</v>
      </c>
      <c r="F110" s="283" t="s">
        <v>1510</v>
      </c>
      <c r="G110" s="284" t="s">
        <v>327</v>
      </c>
      <c r="H110" s="285">
        <v>50</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85</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358</v>
      </c>
    </row>
    <row r="111" spans="1:47" s="2" customFormat="1" ht="12">
      <c r="A111" s="41"/>
      <c r="B111" s="42"/>
      <c r="C111" s="43"/>
      <c r="D111" s="228" t="s">
        <v>238</v>
      </c>
      <c r="E111" s="43"/>
      <c r="F111" s="229" t="s">
        <v>1510</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85</v>
      </c>
    </row>
    <row r="112" spans="1:65" s="2" customFormat="1" ht="14.4" customHeight="1">
      <c r="A112" s="41"/>
      <c r="B112" s="42"/>
      <c r="C112" s="281" t="s">
        <v>81</v>
      </c>
      <c r="D112" s="281" t="s">
        <v>482</v>
      </c>
      <c r="E112" s="282" t="s">
        <v>1511</v>
      </c>
      <c r="F112" s="283" t="s">
        <v>1512</v>
      </c>
      <c r="G112" s="284" t="s">
        <v>327</v>
      </c>
      <c r="H112" s="285">
        <v>50</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373</v>
      </c>
    </row>
    <row r="113" spans="1:47" s="2" customFormat="1" ht="12">
      <c r="A113" s="41"/>
      <c r="B113" s="42"/>
      <c r="C113" s="43"/>
      <c r="D113" s="228" t="s">
        <v>238</v>
      </c>
      <c r="E113" s="43"/>
      <c r="F113" s="229" t="s">
        <v>1512</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81" t="s">
        <v>81</v>
      </c>
      <c r="D114" s="281" t="s">
        <v>482</v>
      </c>
      <c r="E114" s="282" t="s">
        <v>1199</v>
      </c>
      <c r="F114" s="283" t="s">
        <v>1513</v>
      </c>
      <c r="G114" s="284" t="s">
        <v>327</v>
      </c>
      <c r="H114" s="285">
        <v>50</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386</v>
      </c>
    </row>
    <row r="115" spans="1:47" s="2" customFormat="1" ht="12">
      <c r="A115" s="41"/>
      <c r="B115" s="42"/>
      <c r="C115" s="43"/>
      <c r="D115" s="228" t="s">
        <v>238</v>
      </c>
      <c r="E115" s="43"/>
      <c r="F115" s="229" t="s">
        <v>1513</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81" t="s">
        <v>81</v>
      </c>
      <c r="D116" s="281" t="s">
        <v>482</v>
      </c>
      <c r="E116" s="282" t="s">
        <v>1514</v>
      </c>
      <c r="F116" s="283" t="s">
        <v>1515</v>
      </c>
      <c r="G116" s="284" t="s">
        <v>327</v>
      </c>
      <c r="H116" s="285">
        <v>5</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649</v>
      </c>
    </row>
    <row r="117" spans="1:47" s="2" customFormat="1" ht="12">
      <c r="A117" s="41"/>
      <c r="B117" s="42"/>
      <c r="C117" s="43"/>
      <c r="D117" s="228" t="s">
        <v>238</v>
      </c>
      <c r="E117" s="43"/>
      <c r="F117" s="229" t="s">
        <v>1515</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81</v>
      </c>
      <c r="D118" s="281" t="s">
        <v>482</v>
      </c>
      <c r="E118" s="282" t="s">
        <v>1516</v>
      </c>
      <c r="F118" s="283" t="s">
        <v>1517</v>
      </c>
      <c r="G118" s="284" t="s">
        <v>1041</v>
      </c>
      <c r="H118" s="285">
        <v>1</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662</v>
      </c>
    </row>
    <row r="119" spans="1:47" s="2" customFormat="1" ht="12">
      <c r="A119" s="41"/>
      <c r="B119" s="42"/>
      <c r="C119" s="43"/>
      <c r="D119" s="228" t="s">
        <v>238</v>
      </c>
      <c r="E119" s="43"/>
      <c r="F119" s="229" t="s">
        <v>1517</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81</v>
      </c>
      <c r="D120" s="281" t="s">
        <v>482</v>
      </c>
      <c r="E120" s="282" t="s">
        <v>1518</v>
      </c>
      <c r="F120" s="283" t="s">
        <v>1519</v>
      </c>
      <c r="G120" s="284" t="s">
        <v>1041</v>
      </c>
      <c r="H120" s="285">
        <v>10</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676</v>
      </c>
    </row>
    <row r="121" spans="1:47" s="2" customFormat="1" ht="12">
      <c r="A121" s="41"/>
      <c r="B121" s="42"/>
      <c r="C121" s="43"/>
      <c r="D121" s="228" t="s">
        <v>238</v>
      </c>
      <c r="E121" s="43"/>
      <c r="F121" s="229" t="s">
        <v>1519</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81" t="s">
        <v>81</v>
      </c>
      <c r="D122" s="281" t="s">
        <v>482</v>
      </c>
      <c r="E122" s="282" t="s">
        <v>1520</v>
      </c>
      <c r="F122" s="283" t="s">
        <v>1521</v>
      </c>
      <c r="G122" s="284" t="s">
        <v>1041</v>
      </c>
      <c r="H122" s="285">
        <v>10</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710</v>
      </c>
    </row>
    <row r="123" spans="1:47" s="2" customFormat="1" ht="12">
      <c r="A123" s="41"/>
      <c r="B123" s="42"/>
      <c r="C123" s="43"/>
      <c r="D123" s="228" t="s">
        <v>238</v>
      </c>
      <c r="E123" s="43"/>
      <c r="F123" s="229" t="s">
        <v>1521</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81" t="s">
        <v>81</v>
      </c>
      <c r="D124" s="281" t="s">
        <v>482</v>
      </c>
      <c r="E124" s="282" t="s">
        <v>1522</v>
      </c>
      <c r="F124" s="283" t="s">
        <v>1523</v>
      </c>
      <c r="G124" s="284" t="s">
        <v>327</v>
      </c>
      <c r="H124" s="285">
        <v>50</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722</v>
      </c>
    </row>
    <row r="125" spans="1:47" s="2" customFormat="1" ht="12">
      <c r="A125" s="41"/>
      <c r="B125" s="42"/>
      <c r="C125" s="43"/>
      <c r="D125" s="228" t="s">
        <v>238</v>
      </c>
      <c r="E125" s="43"/>
      <c r="F125" s="229" t="s">
        <v>1523</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5" s="2" customFormat="1" ht="14.4" customHeight="1">
      <c r="A126" s="41"/>
      <c r="B126" s="42"/>
      <c r="C126" s="281" t="s">
        <v>81</v>
      </c>
      <c r="D126" s="281" t="s">
        <v>482</v>
      </c>
      <c r="E126" s="282" t="s">
        <v>1524</v>
      </c>
      <c r="F126" s="283" t="s">
        <v>1525</v>
      </c>
      <c r="G126" s="284" t="s">
        <v>327</v>
      </c>
      <c r="H126" s="285">
        <v>40</v>
      </c>
      <c r="I126" s="286"/>
      <c r="J126" s="287">
        <f>ROUND(I126*H126,2)</f>
        <v>0</v>
      </c>
      <c r="K126" s="283" t="s">
        <v>19</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85</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734</v>
      </c>
    </row>
    <row r="127" spans="1:47" s="2" customFormat="1" ht="12">
      <c r="A127" s="41"/>
      <c r="B127" s="42"/>
      <c r="C127" s="43"/>
      <c r="D127" s="228" t="s">
        <v>238</v>
      </c>
      <c r="E127" s="43"/>
      <c r="F127" s="229" t="s">
        <v>1525</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85</v>
      </c>
    </row>
    <row r="128" spans="1:65" s="2" customFormat="1" ht="14.4" customHeight="1">
      <c r="A128" s="41"/>
      <c r="B128" s="42"/>
      <c r="C128" s="281" t="s">
        <v>81</v>
      </c>
      <c r="D128" s="281" t="s">
        <v>482</v>
      </c>
      <c r="E128" s="282" t="s">
        <v>1526</v>
      </c>
      <c r="F128" s="283" t="s">
        <v>1527</v>
      </c>
      <c r="G128" s="284" t="s">
        <v>327</v>
      </c>
      <c r="H128" s="285">
        <v>60</v>
      </c>
      <c r="I128" s="286"/>
      <c r="J128" s="287">
        <f>ROUND(I128*H128,2)</f>
        <v>0</v>
      </c>
      <c r="K128" s="283" t="s">
        <v>19</v>
      </c>
      <c r="L128" s="288"/>
      <c r="M128" s="289" t="s">
        <v>19</v>
      </c>
      <c r="N128" s="290"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279</v>
      </c>
      <c r="AT128" s="226" t="s">
        <v>482</v>
      </c>
      <c r="AU128" s="226" t="s">
        <v>85</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745</v>
      </c>
    </row>
    <row r="129" spans="1:47" s="2" customFormat="1" ht="12">
      <c r="A129" s="41"/>
      <c r="B129" s="42"/>
      <c r="C129" s="43"/>
      <c r="D129" s="228" t="s">
        <v>238</v>
      </c>
      <c r="E129" s="43"/>
      <c r="F129" s="229" t="s">
        <v>1527</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85</v>
      </c>
    </row>
    <row r="130" spans="1:65" s="2" customFormat="1" ht="14.4" customHeight="1">
      <c r="A130" s="41"/>
      <c r="B130" s="42"/>
      <c r="C130" s="281" t="s">
        <v>81</v>
      </c>
      <c r="D130" s="281" t="s">
        <v>482</v>
      </c>
      <c r="E130" s="282" t="s">
        <v>1528</v>
      </c>
      <c r="F130" s="283" t="s">
        <v>1529</v>
      </c>
      <c r="G130" s="284" t="s">
        <v>1041</v>
      </c>
      <c r="H130" s="285">
        <v>200</v>
      </c>
      <c r="I130" s="286"/>
      <c r="J130" s="287">
        <f>ROUND(I130*H130,2)</f>
        <v>0</v>
      </c>
      <c r="K130" s="283" t="s">
        <v>19</v>
      </c>
      <c r="L130" s="288"/>
      <c r="M130" s="289" t="s">
        <v>19</v>
      </c>
      <c r="N130" s="290"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279</v>
      </c>
      <c r="AT130" s="226" t="s">
        <v>482</v>
      </c>
      <c r="AU130" s="226" t="s">
        <v>85</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109</v>
      </c>
      <c r="BM130" s="226" t="s">
        <v>752</v>
      </c>
    </row>
    <row r="131" spans="1:47" s="2" customFormat="1" ht="12">
      <c r="A131" s="41"/>
      <c r="B131" s="42"/>
      <c r="C131" s="43"/>
      <c r="D131" s="228" t="s">
        <v>238</v>
      </c>
      <c r="E131" s="43"/>
      <c r="F131" s="229" t="s">
        <v>1529</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85</v>
      </c>
    </row>
    <row r="132" spans="1:65" s="2" customFormat="1" ht="14.4" customHeight="1">
      <c r="A132" s="41"/>
      <c r="B132" s="42"/>
      <c r="C132" s="281" t="s">
        <v>81</v>
      </c>
      <c r="D132" s="281" t="s">
        <v>482</v>
      </c>
      <c r="E132" s="282" t="s">
        <v>1530</v>
      </c>
      <c r="F132" s="283" t="s">
        <v>1531</v>
      </c>
      <c r="G132" s="284" t="s">
        <v>1348</v>
      </c>
      <c r="H132" s="285">
        <v>100</v>
      </c>
      <c r="I132" s="286"/>
      <c r="J132" s="287">
        <f>ROUND(I132*H132,2)</f>
        <v>0</v>
      </c>
      <c r="K132" s="283" t="s">
        <v>19</v>
      </c>
      <c r="L132" s="288"/>
      <c r="M132" s="289" t="s">
        <v>19</v>
      </c>
      <c r="N132" s="290"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279</v>
      </c>
      <c r="AT132" s="226" t="s">
        <v>482</v>
      </c>
      <c r="AU132" s="226" t="s">
        <v>85</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764</v>
      </c>
    </row>
    <row r="133" spans="1:47" s="2" customFormat="1" ht="12">
      <c r="A133" s="41"/>
      <c r="B133" s="42"/>
      <c r="C133" s="43"/>
      <c r="D133" s="228" t="s">
        <v>238</v>
      </c>
      <c r="E133" s="43"/>
      <c r="F133" s="229" t="s">
        <v>1531</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85</v>
      </c>
    </row>
    <row r="134" spans="1:65" s="2" customFormat="1" ht="14.4" customHeight="1">
      <c r="A134" s="41"/>
      <c r="B134" s="42"/>
      <c r="C134" s="281" t="s">
        <v>81</v>
      </c>
      <c r="D134" s="281" t="s">
        <v>482</v>
      </c>
      <c r="E134" s="282" t="s">
        <v>1532</v>
      </c>
      <c r="F134" s="283" t="s">
        <v>1533</v>
      </c>
      <c r="G134" s="284" t="s">
        <v>1041</v>
      </c>
      <c r="H134" s="285">
        <v>20</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85</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777</v>
      </c>
    </row>
    <row r="135" spans="1:47" s="2" customFormat="1" ht="12">
      <c r="A135" s="41"/>
      <c r="B135" s="42"/>
      <c r="C135" s="43"/>
      <c r="D135" s="228" t="s">
        <v>238</v>
      </c>
      <c r="E135" s="43"/>
      <c r="F135" s="229" t="s">
        <v>1533</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85</v>
      </c>
    </row>
    <row r="136" spans="1:65" s="2" customFormat="1" ht="14.4" customHeight="1">
      <c r="A136" s="41"/>
      <c r="B136" s="42"/>
      <c r="C136" s="281" t="s">
        <v>81</v>
      </c>
      <c r="D136" s="281" t="s">
        <v>482</v>
      </c>
      <c r="E136" s="282" t="s">
        <v>1534</v>
      </c>
      <c r="F136" s="283" t="s">
        <v>1535</v>
      </c>
      <c r="G136" s="284" t="s">
        <v>1041</v>
      </c>
      <c r="H136" s="285">
        <v>20</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85</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785</v>
      </c>
    </row>
    <row r="137" spans="1:47" s="2" customFormat="1" ht="12">
      <c r="A137" s="41"/>
      <c r="B137" s="42"/>
      <c r="C137" s="43"/>
      <c r="D137" s="228" t="s">
        <v>238</v>
      </c>
      <c r="E137" s="43"/>
      <c r="F137" s="229" t="s">
        <v>1535</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85</v>
      </c>
    </row>
    <row r="138" spans="1:65" s="2" customFormat="1" ht="14.4" customHeight="1">
      <c r="A138" s="41"/>
      <c r="B138" s="42"/>
      <c r="C138" s="281" t="s">
        <v>81</v>
      </c>
      <c r="D138" s="281" t="s">
        <v>482</v>
      </c>
      <c r="E138" s="282" t="s">
        <v>1536</v>
      </c>
      <c r="F138" s="283" t="s">
        <v>1537</v>
      </c>
      <c r="G138" s="284" t="s">
        <v>1041</v>
      </c>
      <c r="H138" s="285">
        <v>5</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85</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795</v>
      </c>
    </row>
    <row r="139" spans="1:47" s="2" customFormat="1" ht="12">
      <c r="A139" s="41"/>
      <c r="B139" s="42"/>
      <c r="C139" s="43"/>
      <c r="D139" s="228" t="s">
        <v>238</v>
      </c>
      <c r="E139" s="43"/>
      <c r="F139" s="229" t="s">
        <v>1537</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85</v>
      </c>
    </row>
    <row r="140" spans="1:65" s="2" customFormat="1" ht="14.4" customHeight="1">
      <c r="A140" s="41"/>
      <c r="B140" s="42"/>
      <c r="C140" s="281" t="s">
        <v>81</v>
      </c>
      <c r="D140" s="281" t="s">
        <v>482</v>
      </c>
      <c r="E140" s="282" t="s">
        <v>1538</v>
      </c>
      <c r="F140" s="283" t="s">
        <v>1539</v>
      </c>
      <c r="G140" s="284" t="s">
        <v>1041</v>
      </c>
      <c r="H140" s="285">
        <v>20</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814</v>
      </c>
    </row>
    <row r="141" spans="1:47" s="2" customFormat="1" ht="12">
      <c r="A141" s="41"/>
      <c r="B141" s="42"/>
      <c r="C141" s="43"/>
      <c r="D141" s="228" t="s">
        <v>238</v>
      </c>
      <c r="E141" s="43"/>
      <c r="F141" s="229" t="s">
        <v>1539</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65" s="2" customFormat="1" ht="14.4" customHeight="1">
      <c r="A142" s="41"/>
      <c r="B142" s="42"/>
      <c r="C142" s="281" t="s">
        <v>81</v>
      </c>
      <c r="D142" s="281" t="s">
        <v>482</v>
      </c>
      <c r="E142" s="282" t="s">
        <v>1540</v>
      </c>
      <c r="F142" s="283" t="s">
        <v>1541</v>
      </c>
      <c r="G142" s="284" t="s">
        <v>1041</v>
      </c>
      <c r="H142" s="285">
        <v>30</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279</v>
      </c>
      <c r="AT142" s="226" t="s">
        <v>482</v>
      </c>
      <c r="AU142" s="226" t="s">
        <v>85</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827</v>
      </c>
    </row>
    <row r="143" spans="1:47" s="2" customFormat="1" ht="12">
      <c r="A143" s="41"/>
      <c r="B143" s="42"/>
      <c r="C143" s="43"/>
      <c r="D143" s="228" t="s">
        <v>238</v>
      </c>
      <c r="E143" s="43"/>
      <c r="F143" s="229" t="s">
        <v>1541</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85</v>
      </c>
    </row>
    <row r="144" spans="1:65" s="2" customFormat="1" ht="14.4" customHeight="1">
      <c r="A144" s="41"/>
      <c r="B144" s="42"/>
      <c r="C144" s="281" t="s">
        <v>81</v>
      </c>
      <c r="D144" s="281" t="s">
        <v>482</v>
      </c>
      <c r="E144" s="282" t="s">
        <v>1542</v>
      </c>
      <c r="F144" s="283" t="s">
        <v>1543</v>
      </c>
      <c r="G144" s="284" t="s">
        <v>1041</v>
      </c>
      <c r="H144" s="285">
        <v>30</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279</v>
      </c>
      <c r="AT144" s="226" t="s">
        <v>482</v>
      </c>
      <c r="AU144" s="226" t="s">
        <v>85</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841</v>
      </c>
    </row>
    <row r="145" spans="1:47" s="2" customFormat="1" ht="12">
      <c r="A145" s="41"/>
      <c r="B145" s="42"/>
      <c r="C145" s="43"/>
      <c r="D145" s="228" t="s">
        <v>238</v>
      </c>
      <c r="E145" s="43"/>
      <c r="F145" s="229" t="s">
        <v>1543</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85</v>
      </c>
    </row>
    <row r="146" spans="1:65" s="2" customFormat="1" ht="14.4" customHeight="1">
      <c r="A146" s="41"/>
      <c r="B146" s="42"/>
      <c r="C146" s="281" t="s">
        <v>81</v>
      </c>
      <c r="D146" s="281" t="s">
        <v>482</v>
      </c>
      <c r="E146" s="282" t="s">
        <v>1544</v>
      </c>
      <c r="F146" s="283" t="s">
        <v>1545</v>
      </c>
      <c r="G146" s="284" t="s">
        <v>327</v>
      </c>
      <c r="H146" s="285">
        <v>50</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853</v>
      </c>
    </row>
    <row r="147" spans="1:47" s="2" customFormat="1" ht="12">
      <c r="A147" s="41"/>
      <c r="B147" s="42"/>
      <c r="C147" s="43"/>
      <c r="D147" s="228" t="s">
        <v>238</v>
      </c>
      <c r="E147" s="43"/>
      <c r="F147" s="229" t="s">
        <v>1545</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65" s="2" customFormat="1" ht="14.4" customHeight="1">
      <c r="A148" s="41"/>
      <c r="B148" s="42"/>
      <c r="C148" s="281" t="s">
        <v>81</v>
      </c>
      <c r="D148" s="281" t="s">
        <v>482</v>
      </c>
      <c r="E148" s="282" t="s">
        <v>1546</v>
      </c>
      <c r="F148" s="283" t="s">
        <v>1547</v>
      </c>
      <c r="G148" s="284" t="s">
        <v>327</v>
      </c>
      <c r="H148" s="285">
        <v>50</v>
      </c>
      <c r="I148" s="286"/>
      <c r="J148" s="287">
        <f>ROUND(I148*H148,2)</f>
        <v>0</v>
      </c>
      <c r="K148" s="283" t="s">
        <v>19</v>
      </c>
      <c r="L148" s="288"/>
      <c r="M148" s="289" t="s">
        <v>19</v>
      </c>
      <c r="N148" s="290"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279</v>
      </c>
      <c r="AT148" s="226" t="s">
        <v>482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864</v>
      </c>
    </row>
    <row r="149" spans="1:47" s="2" customFormat="1" ht="12">
      <c r="A149" s="41"/>
      <c r="B149" s="42"/>
      <c r="C149" s="43"/>
      <c r="D149" s="228" t="s">
        <v>238</v>
      </c>
      <c r="E149" s="43"/>
      <c r="F149" s="229" t="s">
        <v>1547</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14.4" customHeight="1">
      <c r="A150" s="41"/>
      <c r="B150" s="42"/>
      <c r="C150" s="281" t="s">
        <v>81</v>
      </c>
      <c r="D150" s="281" t="s">
        <v>482</v>
      </c>
      <c r="E150" s="282" t="s">
        <v>1548</v>
      </c>
      <c r="F150" s="283" t="s">
        <v>1549</v>
      </c>
      <c r="G150" s="284" t="s">
        <v>327</v>
      </c>
      <c r="H150" s="285">
        <v>50</v>
      </c>
      <c r="I150" s="286"/>
      <c r="J150" s="287">
        <f>ROUND(I150*H150,2)</f>
        <v>0</v>
      </c>
      <c r="K150" s="283" t="s">
        <v>19</v>
      </c>
      <c r="L150" s="288"/>
      <c r="M150" s="289" t="s">
        <v>19</v>
      </c>
      <c r="N150" s="290"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279</v>
      </c>
      <c r="AT150" s="226" t="s">
        <v>482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878</v>
      </c>
    </row>
    <row r="151" spans="1:47" s="2" customFormat="1" ht="12">
      <c r="A151" s="41"/>
      <c r="B151" s="42"/>
      <c r="C151" s="43"/>
      <c r="D151" s="228" t="s">
        <v>238</v>
      </c>
      <c r="E151" s="43"/>
      <c r="F151" s="229" t="s">
        <v>1549</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85</v>
      </c>
    </row>
    <row r="152" spans="1:65" s="2" customFormat="1" ht="14.4" customHeight="1">
      <c r="A152" s="41"/>
      <c r="B152" s="42"/>
      <c r="C152" s="281" t="s">
        <v>81</v>
      </c>
      <c r="D152" s="281" t="s">
        <v>482</v>
      </c>
      <c r="E152" s="282" t="s">
        <v>1550</v>
      </c>
      <c r="F152" s="283" t="s">
        <v>1551</v>
      </c>
      <c r="G152" s="284" t="s">
        <v>327</v>
      </c>
      <c r="H152" s="285">
        <v>50</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895</v>
      </c>
    </row>
    <row r="153" spans="1:47" s="2" customFormat="1" ht="12">
      <c r="A153" s="41"/>
      <c r="B153" s="42"/>
      <c r="C153" s="43"/>
      <c r="D153" s="228" t="s">
        <v>238</v>
      </c>
      <c r="E153" s="43"/>
      <c r="F153" s="229" t="s">
        <v>1551</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81" t="s">
        <v>81</v>
      </c>
      <c r="D154" s="281" t="s">
        <v>482</v>
      </c>
      <c r="E154" s="282" t="s">
        <v>1552</v>
      </c>
      <c r="F154" s="283" t="s">
        <v>1553</v>
      </c>
      <c r="G154" s="284" t="s">
        <v>327</v>
      </c>
      <c r="H154" s="285">
        <v>30</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909</v>
      </c>
    </row>
    <row r="155" spans="1:47" s="2" customFormat="1" ht="12">
      <c r="A155" s="41"/>
      <c r="B155" s="42"/>
      <c r="C155" s="43"/>
      <c r="D155" s="228" t="s">
        <v>238</v>
      </c>
      <c r="E155" s="43"/>
      <c r="F155" s="229" t="s">
        <v>1553</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14.4" customHeight="1">
      <c r="A156" s="41"/>
      <c r="B156" s="42"/>
      <c r="C156" s="281" t="s">
        <v>81</v>
      </c>
      <c r="D156" s="281" t="s">
        <v>482</v>
      </c>
      <c r="E156" s="282" t="s">
        <v>1554</v>
      </c>
      <c r="F156" s="283" t="s">
        <v>1555</v>
      </c>
      <c r="G156" s="284" t="s">
        <v>327</v>
      </c>
      <c r="H156" s="285">
        <v>30</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920</v>
      </c>
    </row>
    <row r="157" spans="1:47" s="2" customFormat="1" ht="12">
      <c r="A157" s="41"/>
      <c r="B157" s="42"/>
      <c r="C157" s="43"/>
      <c r="D157" s="228" t="s">
        <v>238</v>
      </c>
      <c r="E157" s="43"/>
      <c r="F157" s="229" t="s">
        <v>1555</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14.4" customHeight="1">
      <c r="A158" s="41"/>
      <c r="B158" s="42"/>
      <c r="C158" s="281" t="s">
        <v>81</v>
      </c>
      <c r="D158" s="281" t="s">
        <v>482</v>
      </c>
      <c r="E158" s="282" t="s">
        <v>1556</v>
      </c>
      <c r="F158" s="283" t="s">
        <v>1557</v>
      </c>
      <c r="G158" s="284" t="s">
        <v>327</v>
      </c>
      <c r="H158" s="285">
        <v>30</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931</v>
      </c>
    </row>
    <row r="159" spans="1:47" s="2" customFormat="1" ht="12">
      <c r="A159" s="41"/>
      <c r="B159" s="42"/>
      <c r="C159" s="43"/>
      <c r="D159" s="228" t="s">
        <v>238</v>
      </c>
      <c r="E159" s="43"/>
      <c r="F159" s="229" t="s">
        <v>1557</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81" t="s">
        <v>81</v>
      </c>
      <c r="D160" s="281" t="s">
        <v>482</v>
      </c>
      <c r="E160" s="282" t="s">
        <v>81</v>
      </c>
      <c r="F160" s="283" t="s">
        <v>1558</v>
      </c>
      <c r="G160" s="284" t="s">
        <v>327</v>
      </c>
      <c r="H160" s="285">
        <v>20</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946</v>
      </c>
    </row>
    <row r="161" spans="1:47" s="2" customFormat="1" ht="12">
      <c r="A161" s="41"/>
      <c r="B161" s="42"/>
      <c r="C161" s="43"/>
      <c r="D161" s="228" t="s">
        <v>238</v>
      </c>
      <c r="E161" s="43"/>
      <c r="F161" s="229" t="s">
        <v>1558</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14.4" customHeight="1">
      <c r="A162" s="41"/>
      <c r="B162" s="42"/>
      <c r="C162" s="281" t="s">
        <v>81</v>
      </c>
      <c r="D162" s="281" t="s">
        <v>482</v>
      </c>
      <c r="E162" s="282" t="s">
        <v>1559</v>
      </c>
      <c r="F162" s="283" t="s">
        <v>1560</v>
      </c>
      <c r="G162" s="284" t="s">
        <v>1041</v>
      </c>
      <c r="H162" s="285">
        <v>60</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961</v>
      </c>
    </row>
    <row r="163" spans="1:47" s="2" customFormat="1" ht="12">
      <c r="A163" s="41"/>
      <c r="B163" s="42"/>
      <c r="C163" s="43"/>
      <c r="D163" s="228" t="s">
        <v>238</v>
      </c>
      <c r="E163" s="43"/>
      <c r="F163" s="229" t="s">
        <v>1560</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14.4" customHeight="1">
      <c r="A164" s="41"/>
      <c r="B164" s="42"/>
      <c r="C164" s="281" t="s">
        <v>81</v>
      </c>
      <c r="D164" s="281" t="s">
        <v>482</v>
      </c>
      <c r="E164" s="282" t="s">
        <v>1561</v>
      </c>
      <c r="F164" s="283" t="s">
        <v>1562</v>
      </c>
      <c r="G164" s="284" t="s">
        <v>1041</v>
      </c>
      <c r="H164" s="285">
        <v>50</v>
      </c>
      <c r="I164" s="286"/>
      <c r="J164" s="287">
        <f>ROUND(I164*H164,2)</f>
        <v>0</v>
      </c>
      <c r="K164" s="283" t="s">
        <v>19</v>
      </c>
      <c r="L164" s="288"/>
      <c r="M164" s="289" t="s">
        <v>19</v>
      </c>
      <c r="N164" s="290"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279</v>
      </c>
      <c r="AT164" s="226" t="s">
        <v>482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1112</v>
      </c>
    </row>
    <row r="165" spans="1:47" s="2" customFormat="1" ht="12">
      <c r="A165" s="41"/>
      <c r="B165" s="42"/>
      <c r="C165" s="43"/>
      <c r="D165" s="228" t="s">
        <v>238</v>
      </c>
      <c r="E165" s="43"/>
      <c r="F165" s="229" t="s">
        <v>1562</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14.4" customHeight="1">
      <c r="A166" s="41"/>
      <c r="B166" s="42"/>
      <c r="C166" s="281" t="s">
        <v>81</v>
      </c>
      <c r="D166" s="281" t="s">
        <v>482</v>
      </c>
      <c r="E166" s="282" t="s">
        <v>1563</v>
      </c>
      <c r="F166" s="283" t="s">
        <v>1564</v>
      </c>
      <c r="G166" s="284" t="s">
        <v>1041</v>
      </c>
      <c r="H166" s="285">
        <v>30</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279</v>
      </c>
      <c r="AT166" s="226" t="s">
        <v>482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983</v>
      </c>
    </row>
    <row r="167" spans="1:47" s="2" customFormat="1" ht="12">
      <c r="A167" s="41"/>
      <c r="B167" s="42"/>
      <c r="C167" s="43"/>
      <c r="D167" s="228" t="s">
        <v>238</v>
      </c>
      <c r="E167" s="43"/>
      <c r="F167" s="229" t="s">
        <v>1564</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14.4" customHeight="1">
      <c r="A168" s="41"/>
      <c r="B168" s="42"/>
      <c r="C168" s="281" t="s">
        <v>81</v>
      </c>
      <c r="D168" s="281" t="s">
        <v>482</v>
      </c>
      <c r="E168" s="282" t="s">
        <v>1565</v>
      </c>
      <c r="F168" s="283" t="s">
        <v>1566</v>
      </c>
      <c r="G168" s="284" t="s">
        <v>1041</v>
      </c>
      <c r="H168" s="285">
        <v>20</v>
      </c>
      <c r="I168" s="286"/>
      <c r="J168" s="287">
        <f>ROUND(I168*H168,2)</f>
        <v>0</v>
      </c>
      <c r="K168" s="283" t="s">
        <v>19</v>
      </c>
      <c r="L168" s="288"/>
      <c r="M168" s="289" t="s">
        <v>19</v>
      </c>
      <c r="N168" s="290"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279</v>
      </c>
      <c r="AT168" s="226" t="s">
        <v>482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998</v>
      </c>
    </row>
    <row r="169" spans="1:47" s="2" customFormat="1" ht="12">
      <c r="A169" s="41"/>
      <c r="B169" s="42"/>
      <c r="C169" s="43"/>
      <c r="D169" s="228" t="s">
        <v>238</v>
      </c>
      <c r="E169" s="43"/>
      <c r="F169" s="229" t="s">
        <v>1566</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5" s="2" customFormat="1" ht="14.4" customHeight="1">
      <c r="A170" s="41"/>
      <c r="B170" s="42"/>
      <c r="C170" s="281" t="s">
        <v>81</v>
      </c>
      <c r="D170" s="281" t="s">
        <v>482</v>
      </c>
      <c r="E170" s="282" t="s">
        <v>1567</v>
      </c>
      <c r="F170" s="283" t="s">
        <v>1568</v>
      </c>
      <c r="G170" s="284" t="s">
        <v>1041</v>
      </c>
      <c r="H170" s="285">
        <v>6</v>
      </c>
      <c r="I170" s="286"/>
      <c r="J170" s="287">
        <f>ROUND(I170*H170,2)</f>
        <v>0</v>
      </c>
      <c r="K170" s="283" t="s">
        <v>19</v>
      </c>
      <c r="L170" s="288"/>
      <c r="M170" s="289" t="s">
        <v>19</v>
      </c>
      <c r="N170" s="290" t="s">
        <v>52</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279</v>
      </c>
      <c r="AT170" s="226" t="s">
        <v>482</v>
      </c>
      <c r="AU170" s="226" t="s">
        <v>85</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1010</v>
      </c>
    </row>
    <row r="171" spans="1:47" s="2" customFormat="1" ht="12">
      <c r="A171" s="41"/>
      <c r="B171" s="42"/>
      <c r="C171" s="43"/>
      <c r="D171" s="228" t="s">
        <v>238</v>
      </c>
      <c r="E171" s="43"/>
      <c r="F171" s="229" t="s">
        <v>1568</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85</v>
      </c>
    </row>
    <row r="172" spans="1:65" s="2" customFormat="1" ht="14.4" customHeight="1">
      <c r="A172" s="41"/>
      <c r="B172" s="42"/>
      <c r="C172" s="281" t="s">
        <v>81</v>
      </c>
      <c r="D172" s="281" t="s">
        <v>482</v>
      </c>
      <c r="E172" s="282" t="s">
        <v>1569</v>
      </c>
      <c r="F172" s="283" t="s">
        <v>1570</v>
      </c>
      <c r="G172" s="284" t="s">
        <v>1041</v>
      </c>
      <c r="H172" s="285">
        <v>2</v>
      </c>
      <c r="I172" s="286"/>
      <c r="J172" s="287">
        <f>ROUND(I172*H172,2)</f>
        <v>0</v>
      </c>
      <c r="K172" s="283" t="s">
        <v>19</v>
      </c>
      <c r="L172" s="288"/>
      <c r="M172" s="289" t="s">
        <v>19</v>
      </c>
      <c r="N172" s="290" t="s">
        <v>52</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279</v>
      </c>
      <c r="AT172" s="226" t="s">
        <v>482</v>
      </c>
      <c r="AU172" s="226" t="s">
        <v>85</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1121</v>
      </c>
    </row>
    <row r="173" spans="1:47" s="2" customFormat="1" ht="12">
      <c r="A173" s="41"/>
      <c r="B173" s="42"/>
      <c r="C173" s="43"/>
      <c r="D173" s="228" t="s">
        <v>238</v>
      </c>
      <c r="E173" s="43"/>
      <c r="F173" s="229" t="s">
        <v>1570</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85</v>
      </c>
    </row>
    <row r="174" spans="1:65" s="2" customFormat="1" ht="14.4" customHeight="1">
      <c r="A174" s="41"/>
      <c r="B174" s="42"/>
      <c r="C174" s="281" t="s">
        <v>81</v>
      </c>
      <c r="D174" s="281" t="s">
        <v>482</v>
      </c>
      <c r="E174" s="282" t="s">
        <v>1571</v>
      </c>
      <c r="F174" s="283" t="s">
        <v>1572</v>
      </c>
      <c r="G174" s="284" t="s">
        <v>1041</v>
      </c>
      <c r="H174" s="285">
        <v>4</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85</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1124</v>
      </c>
    </row>
    <row r="175" spans="1:47" s="2" customFormat="1" ht="12">
      <c r="A175" s="41"/>
      <c r="B175" s="42"/>
      <c r="C175" s="43"/>
      <c r="D175" s="228" t="s">
        <v>238</v>
      </c>
      <c r="E175" s="43"/>
      <c r="F175" s="229" t="s">
        <v>1572</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85</v>
      </c>
    </row>
    <row r="176" spans="1:65" s="2" customFormat="1" ht="24.15" customHeight="1">
      <c r="A176" s="41"/>
      <c r="B176" s="42"/>
      <c r="C176" s="281" t="s">
        <v>81</v>
      </c>
      <c r="D176" s="281" t="s">
        <v>482</v>
      </c>
      <c r="E176" s="282" t="s">
        <v>1573</v>
      </c>
      <c r="F176" s="283" t="s">
        <v>1574</v>
      </c>
      <c r="G176" s="284" t="s">
        <v>1041</v>
      </c>
      <c r="H176" s="285">
        <v>10</v>
      </c>
      <c r="I176" s="286"/>
      <c r="J176" s="287">
        <f>ROUND(I176*H176,2)</f>
        <v>0</v>
      </c>
      <c r="K176" s="283" t="s">
        <v>19</v>
      </c>
      <c r="L176" s="288"/>
      <c r="M176" s="289" t="s">
        <v>19</v>
      </c>
      <c r="N176" s="290" t="s">
        <v>52</v>
      </c>
      <c r="O176" s="87"/>
      <c r="P176" s="224">
        <f>O176*H176</f>
        <v>0</v>
      </c>
      <c r="Q176" s="224">
        <v>0</v>
      </c>
      <c r="R176" s="224">
        <f>Q176*H176</f>
        <v>0</v>
      </c>
      <c r="S176" s="224">
        <v>0</v>
      </c>
      <c r="T176" s="225">
        <f>S176*H176</f>
        <v>0</v>
      </c>
      <c r="U176" s="41"/>
      <c r="V176" s="41"/>
      <c r="W176" s="41"/>
      <c r="X176" s="41"/>
      <c r="Y176" s="41"/>
      <c r="Z176" s="41"/>
      <c r="AA176" s="41"/>
      <c r="AB176" s="41"/>
      <c r="AC176" s="41"/>
      <c r="AD176" s="41"/>
      <c r="AE176" s="41"/>
      <c r="AR176" s="226" t="s">
        <v>279</v>
      </c>
      <c r="AT176" s="226" t="s">
        <v>482</v>
      </c>
      <c r="AU176" s="226" t="s">
        <v>85</v>
      </c>
      <c r="AY176" s="19" t="s">
        <v>230</v>
      </c>
      <c r="BE176" s="227">
        <f>IF(N176="základní",J176,0)</f>
        <v>0</v>
      </c>
      <c r="BF176" s="227">
        <f>IF(N176="snížená",J176,0)</f>
        <v>0</v>
      </c>
      <c r="BG176" s="227">
        <f>IF(N176="zákl. přenesená",J176,0)</f>
        <v>0</v>
      </c>
      <c r="BH176" s="227">
        <f>IF(N176="sníž. přenesená",J176,0)</f>
        <v>0</v>
      </c>
      <c r="BI176" s="227">
        <f>IF(N176="nulová",J176,0)</f>
        <v>0</v>
      </c>
      <c r="BJ176" s="19" t="s">
        <v>85</v>
      </c>
      <c r="BK176" s="227">
        <f>ROUND(I176*H176,2)</f>
        <v>0</v>
      </c>
      <c r="BL176" s="19" t="s">
        <v>109</v>
      </c>
      <c r="BM176" s="226" t="s">
        <v>1127</v>
      </c>
    </row>
    <row r="177" spans="1:47" s="2" customFormat="1" ht="12">
      <c r="A177" s="41"/>
      <c r="B177" s="42"/>
      <c r="C177" s="43"/>
      <c r="D177" s="228" t="s">
        <v>238</v>
      </c>
      <c r="E177" s="43"/>
      <c r="F177" s="229" t="s">
        <v>1574</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19" t="s">
        <v>238</v>
      </c>
      <c r="AU177" s="19" t="s">
        <v>85</v>
      </c>
    </row>
    <row r="178" spans="1:65" s="2" customFormat="1" ht="14.4" customHeight="1">
      <c r="A178" s="41"/>
      <c r="B178" s="42"/>
      <c r="C178" s="281" t="s">
        <v>81</v>
      </c>
      <c r="D178" s="281" t="s">
        <v>482</v>
      </c>
      <c r="E178" s="282" t="s">
        <v>1575</v>
      </c>
      <c r="F178" s="283" t="s">
        <v>1576</v>
      </c>
      <c r="G178" s="284" t="s">
        <v>1041</v>
      </c>
      <c r="H178" s="285">
        <v>10</v>
      </c>
      <c r="I178" s="286"/>
      <c r="J178" s="287">
        <f>ROUND(I178*H178,2)</f>
        <v>0</v>
      </c>
      <c r="K178" s="283" t="s">
        <v>19</v>
      </c>
      <c r="L178" s="288"/>
      <c r="M178" s="289" t="s">
        <v>19</v>
      </c>
      <c r="N178" s="290"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279</v>
      </c>
      <c r="AT178" s="226" t="s">
        <v>482</v>
      </c>
      <c r="AU178" s="226" t="s">
        <v>85</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1130</v>
      </c>
    </row>
    <row r="179" spans="1:47" s="2" customFormat="1" ht="12">
      <c r="A179" s="41"/>
      <c r="B179" s="42"/>
      <c r="C179" s="43"/>
      <c r="D179" s="228" t="s">
        <v>238</v>
      </c>
      <c r="E179" s="43"/>
      <c r="F179" s="229" t="s">
        <v>1576</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85</v>
      </c>
    </row>
    <row r="180" spans="1:65" s="2" customFormat="1" ht="14.4" customHeight="1">
      <c r="A180" s="41"/>
      <c r="B180" s="42"/>
      <c r="C180" s="281" t="s">
        <v>81</v>
      </c>
      <c r="D180" s="281" t="s">
        <v>482</v>
      </c>
      <c r="E180" s="282" t="s">
        <v>1577</v>
      </c>
      <c r="F180" s="283" t="s">
        <v>1578</v>
      </c>
      <c r="G180" s="284" t="s">
        <v>1041</v>
      </c>
      <c r="H180" s="285">
        <v>8</v>
      </c>
      <c r="I180" s="286"/>
      <c r="J180" s="287">
        <f>ROUND(I180*H180,2)</f>
        <v>0</v>
      </c>
      <c r="K180" s="283" t="s">
        <v>19</v>
      </c>
      <c r="L180" s="288"/>
      <c r="M180" s="289" t="s">
        <v>19</v>
      </c>
      <c r="N180" s="290" t="s">
        <v>52</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279</v>
      </c>
      <c r="AT180" s="226" t="s">
        <v>482</v>
      </c>
      <c r="AU180" s="226" t="s">
        <v>85</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109</v>
      </c>
      <c r="BM180" s="226" t="s">
        <v>1133</v>
      </c>
    </row>
    <row r="181" spans="1:47" s="2" customFormat="1" ht="12">
      <c r="A181" s="41"/>
      <c r="B181" s="42"/>
      <c r="C181" s="43"/>
      <c r="D181" s="228" t="s">
        <v>238</v>
      </c>
      <c r="E181" s="43"/>
      <c r="F181" s="229" t="s">
        <v>1578</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85</v>
      </c>
    </row>
    <row r="182" spans="1:65" s="2" customFormat="1" ht="14.4" customHeight="1">
      <c r="A182" s="41"/>
      <c r="B182" s="42"/>
      <c r="C182" s="281" t="s">
        <v>81</v>
      </c>
      <c r="D182" s="281" t="s">
        <v>482</v>
      </c>
      <c r="E182" s="282" t="s">
        <v>1579</v>
      </c>
      <c r="F182" s="283" t="s">
        <v>1580</v>
      </c>
      <c r="G182" s="284" t="s">
        <v>1041</v>
      </c>
      <c r="H182" s="285">
        <v>1</v>
      </c>
      <c r="I182" s="286"/>
      <c r="J182" s="287">
        <f>ROUND(I182*H182,2)</f>
        <v>0</v>
      </c>
      <c r="K182" s="283" t="s">
        <v>19</v>
      </c>
      <c r="L182" s="288"/>
      <c r="M182" s="289" t="s">
        <v>19</v>
      </c>
      <c r="N182" s="290" t="s">
        <v>52</v>
      </c>
      <c r="O182" s="87"/>
      <c r="P182" s="224">
        <f>O182*H182</f>
        <v>0</v>
      </c>
      <c r="Q182" s="224">
        <v>0</v>
      </c>
      <c r="R182" s="224">
        <f>Q182*H182</f>
        <v>0</v>
      </c>
      <c r="S182" s="224">
        <v>0</v>
      </c>
      <c r="T182" s="225">
        <f>S182*H182</f>
        <v>0</v>
      </c>
      <c r="U182" s="41"/>
      <c r="V182" s="41"/>
      <c r="W182" s="41"/>
      <c r="X182" s="41"/>
      <c r="Y182" s="41"/>
      <c r="Z182" s="41"/>
      <c r="AA182" s="41"/>
      <c r="AB182" s="41"/>
      <c r="AC182" s="41"/>
      <c r="AD182" s="41"/>
      <c r="AE182" s="41"/>
      <c r="AR182" s="226" t="s">
        <v>279</v>
      </c>
      <c r="AT182" s="226" t="s">
        <v>482</v>
      </c>
      <c r="AU182" s="226" t="s">
        <v>85</v>
      </c>
      <c r="AY182" s="19" t="s">
        <v>230</v>
      </c>
      <c r="BE182" s="227">
        <f>IF(N182="základní",J182,0)</f>
        <v>0</v>
      </c>
      <c r="BF182" s="227">
        <f>IF(N182="snížená",J182,0)</f>
        <v>0</v>
      </c>
      <c r="BG182" s="227">
        <f>IF(N182="zákl. přenesená",J182,0)</f>
        <v>0</v>
      </c>
      <c r="BH182" s="227">
        <f>IF(N182="sníž. přenesená",J182,0)</f>
        <v>0</v>
      </c>
      <c r="BI182" s="227">
        <f>IF(N182="nulová",J182,0)</f>
        <v>0</v>
      </c>
      <c r="BJ182" s="19" t="s">
        <v>85</v>
      </c>
      <c r="BK182" s="227">
        <f>ROUND(I182*H182,2)</f>
        <v>0</v>
      </c>
      <c r="BL182" s="19" t="s">
        <v>109</v>
      </c>
      <c r="BM182" s="226" t="s">
        <v>1136</v>
      </c>
    </row>
    <row r="183" spans="1:47" s="2" customFormat="1" ht="12">
      <c r="A183" s="41"/>
      <c r="B183" s="42"/>
      <c r="C183" s="43"/>
      <c r="D183" s="228" t="s">
        <v>238</v>
      </c>
      <c r="E183" s="43"/>
      <c r="F183" s="229" t="s">
        <v>1580</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238</v>
      </c>
      <c r="AU183" s="19" t="s">
        <v>85</v>
      </c>
    </row>
    <row r="184" spans="1:65" s="2" customFormat="1" ht="14.4" customHeight="1">
      <c r="A184" s="41"/>
      <c r="B184" s="42"/>
      <c r="C184" s="281" t="s">
        <v>81</v>
      </c>
      <c r="D184" s="281" t="s">
        <v>482</v>
      </c>
      <c r="E184" s="282" t="s">
        <v>1581</v>
      </c>
      <c r="F184" s="283" t="s">
        <v>1582</v>
      </c>
      <c r="G184" s="284" t="s">
        <v>1041</v>
      </c>
      <c r="H184" s="285">
        <v>2</v>
      </c>
      <c r="I184" s="286"/>
      <c r="J184" s="287">
        <f>ROUND(I184*H184,2)</f>
        <v>0</v>
      </c>
      <c r="K184" s="283" t="s">
        <v>19</v>
      </c>
      <c r="L184" s="288"/>
      <c r="M184" s="289" t="s">
        <v>19</v>
      </c>
      <c r="N184" s="290"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279</v>
      </c>
      <c r="AT184" s="226" t="s">
        <v>482</v>
      </c>
      <c r="AU184" s="226" t="s">
        <v>85</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1139</v>
      </c>
    </row>
    <row r="185" spans="1:47" s="2" customFormat="1" ht="12">
      <c r="A185" s="41"/>
      <c r="B185" s="42"/>
      <c r="C185" s="43"/>
      <c r="D185" s="228" t="s">
        <v>238</v>
      </c>
      <c r="E185" s="43"/>
      <c r="F185" s="229" t="s">
        <v>1582</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85</v>
      </c>
    </row>
    <row r="186" spans="1:47" s="2" customFormat="1" ht="12">
      <c r="A186" s="41"/>
      <c r="B186" s="42"/>
      <c r="C186" s="43"/>
      <c r="D186" s="228" t="s">
        <v>1399</v>
      </c>
      <c r="E186" s="43"/>
      <c r="F186" s="233" t="s">
        <v>1583</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1399</v>
      </c>
      <c r="AU186" s="19" t="s">
        <v>85</v>
      </c>
    </row>
    <row r="187" spans="1:65" s="2" customFormat="1" ht="14.4" customHeight="1">
      <c r="A187" s="41"/>
      <c r="B187" s="42"/>
      <c r="C187" s="281" t="s">
        <v>85</v>
      </c>
      <c r="D187" s="281" t="s">
        <v>482</v>
      </c>
      <c r="E187" s="282" t="s">
        <v>1337</v>
      </c>
      <c r="F187" s="283" t="s">
        <v>19</v>
      </c>
      <c r="G187" s="284" t="s">
        <v>1339</v>
      </c>
      <c r="H187" s="285">
        <v>1</v>
      </c>
      <c r="I187" s="286"/>
      <c r="J187" s="287">
        <f>ROUND(I187*H187,2)</f>
        <v>0</v>
      </c>
      <c r="K187" s="283" t="s">
        <v>19</v>
      </c>
      <c r="L187" s="288"/>
      <c r="M187" s="289" t="s">
        <v>19</v>
      </c>
      <c r="N187" s="290" t="s">
        <v>52</v>
      </c>
      <c r="O187" s="87"/>
      <c r="P187" s="224">
        <f>O187*H187</f>
        <v>0</v>
      </c>
      <c r="Q187" s="224">
        <v>0</v>
      </c>
      <c r="R187" s="224">
        <f>Q187*H187</f>
        <v>0</v>
      </c>
      <c r="S187" s="224">
        <v>0</v>
      </c>
      <c r="T187" s="225">
        <f>S187*H187</f>
        <v>0</v>
      </c>
      <c r="U187" s="41"/>
      <c r="V187" s="41"/>
      <c r="W187" s="41"/>
      <c r="X187" s="41"/>
      <c r="Y187" s="41"/>
      <c r="Z187" s="41"/>
      <c r="AA187" s="41"/>
      <c r="AB187" s="41"/>
      <c r="AC187" s="41"/>
      <c r="AD187" s="41"/>
      <c r="AE187" s="41"/>
      <c r="AR187" s="226" t="s">
        <v>279</v>
      </c>
      <c r="AT187" s="226" t="s">
        <v>482</v>
      </c>
      <c r="AU187" s="226" t="s">
        <v>85</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1584</v>
      </c>
    </row>
    <row r="188" spans="1:47" s="2" customFormat="1" ht="12">
      <c r="A188" s="41"/>
      <c r="B188" s="42"/>
      <c r="C188" s="43"/>
      <c r="D188" s="228" t="s">
        <v>238</v>
      </c>
      <c r="E188" s="43"/>
      <c r="F188" s="229" t="s">
        <v>1338</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85</v>
      </c>
    </row>
    <row r="189" spans="1:65" s="2" customFormat="1" ht="14.4" customHeight="1">
      <c r="A189" s="41"/>
      <c r="B189" s="42"/>
      <c r="C189" s="215" t="s">
        <v>81</v>
      </c>
      <c r="D189" s="215" t="s">
        <v>232</v>
      </c>
      <c r="E189" s="216" t="s">
        <v>1341</v>
      </c>
      <c r="F189" s="217" t="s">
        <v>1342</v>
      </c>
      <c r="G189" s="218" t="s">
        <v>19</v>
      </c>
      <c r="H189" s="219">
        <v>250</v>
      </c>
      <c r="I189" s="220"/>
      <c r="J189" s="221">
        <f>ROUND(I189*H189,2)</f>
        <v>0</v>
      </c>
      <c r="K189" s="217" t="s">
        <v>19</v>
      </c>
      <c r="L189" s="47"/>
      <c r="M189" s="222" t="s">
        <v>19</v>
      </c>
      <c r="N189" s="223" t="s">
        <v>52</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109</v>
      </c>
      <c r="AT189" s="226" t="s">
        <v>232</v>
      </c>
      <c r="AU189" s="226" t="s">
        <v>85</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1142</v>
      </c>
    </row>
    <row r="190" spans="1:47" s="2" customFormat="1" ht="12">
      <c r="A190" s="41"/>
      <c r="B190" s="42"/>
      <c r="C190" s="43"/>
      <c r="D190" s="228" t="s">
        <v>238</v>
      </c>
      <c r="E190" s="43"/>
      <c r="F190" s="229" t="s">
        <v>1342</v>
      </c>
      <c r="G190" s="43"/>
      <c r="H190" s="43"/>
      <c r="I190" s="230"/>
      <c r="J190" s="43"/>
      <c r="K190" s="43"/>
      <c r="L190" s="47"/>
      <c r="M190" s="291"/>
      <c r="N190" s="292"/>
      <c r="O190" s="293"/>
      <c r="P190" s="293"/>
      <c r="Q190" s="293"/>
      <c r="R190" s="293"/>
      <c r="S190" s="293"/>
      <c r="T190" s="294"/>
      <c r="U190" s="41"/>
      <c r="V190" s="41"/>
      <c r="W190" s="41"/>
      <c r="X190" s="41"/>
      <c r="Y190" s="41"/>
      <c r="Z190" s="41"/>
      <c r="AA190" s="41"/>
      <c r="AB190" s="41"/>
      <c r="AC190" s="41"/>
      <c r="AD190" s="41"/>
      <c r="AE190" s="41"/>
      <c r="AT190" s="19" t="s">
        <v>238</v>
      </c>
      <c r="AU190" s="19" t="s">
        <v>85</v>
      </c>
    </row>
    <row r="191" spans="1:31" s="2" customFormat="1" ht="6.95" customHeight="1">
      <c r="A191" s="41"/>
      <c r="B191" s="62"/>
      <c r="C191" s="63"/>
      <c r="D191" s="63"/>
      <c r="E191" s="63"/>
      <c r="F191" s="63"/>
      <c r="G191" s="63"/>
      <c r="H191" s="63"/>
      <c r="I191" s="63"/>
      <c r="J191" s="63"/>
      <c r="K191" s="63"/>
      <c r="L191" s="47"/>
      <c r="M191" s="41"/>
      <c r="O191" s="41"/>
      <c r="P191" s="41"/>
      <c r="Q191" s="41"/>
      <c r="R191" s="41"/>
      <c r="S191" s="41"/>
      <c r="T191" s="41"/>
      <c r="U191" s="41"/>
      <c r="V191" s="41"/>
      <c r="W191" s="41"/>
      <c r="X191" s="41"/>
      <c r="Y191" s="41"/>
      <c r="Z191" s="41"/>
      <c r="AA191" s="41"/>
      <c r="AB191" s="41"/>
      <c r="AC191" s="41"/>
      <c r="AD191" s="41"/>
      <c r="AE191" s="41"/>
    </row>
  </sheetData>
  <sheetProtection password="BB7A" sheet="1" objects="1" scenarios="1" formatColumns="0" formatRows="0" autoFilter="0"/>
  <autoFilter ref="C91:K190"/>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6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145</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1585</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1586</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90</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203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19</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204</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ROUND(J110,2)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ROUND((SUM(BE110:BE623)),2)</f>
        <v>0</v>
      </c>
      <c r="G37" s="41"/>
      <c r="H37" s="41"/>
      <c r="I37" s="160">
        <v>0.21</v>
      </c>
      <c r="J37" s="159">
        <f>ROUND(((SUM(BE110:BE623))*I37),2)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ROUND((SUM(BF110:BF623)),2)</f>
        <v>0</v>
      </c>
      <c r="G38" s="41"/>
      <c r="H38" s="41"/>
      <c r="I38" s="160">
        <v>0.15</v>
      </c>
      <c r="J38" s="159">
        <f>ROUND(((SUM(BF110:BF623))*I38),2)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ROUND((SUM(BG110:BG623)),2)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ROUND((SUM(BH110:BH623)),2)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ROUND((SUM(BI110:BI623)),2)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1585</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D.4.1.1 - Strojovna I</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 nad Ohří</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40.05" customHeight="1">
      <c r="A63" s="41"/>
      <c r="B63" s="42"/>
      <c r="C63" s="34" t="s">
        <v>36</v>
      </c>
      <c r="D63" s="43"/>
      <c r="E63" s="43"/>
      <c r="F63" s="29" t="str">
        <f>IF(E22="","",E22)</f>
        <v>Vyplň údaj</v>
      </c>
      <c r="G63" s="43"/>
      <c r="H63" s="43"/>
      <c r="I63" s="34" t="s">
        <v>43</v>
      </c>
      <c r="J63" s="39" t="str">
        <f>E28</f>
        <v>Architektonické studio Hyysek s.r.o.</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J110</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J111</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J112</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406</v>
      </c>
      <c r="E70" s="185"/>
      <c r="F70" s="185"/>
      <c r="G70" s="185"/>
      <c r="H70" s="185"/>
      <c r="I70" s="185"/>
      <c r="J70" s="186">
        <f>J153</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407</v>
      </c>
      <c r="E71" s="185"/>
      <c r="F71" s="185"/>
      <c r="G71" s="185"/>
      <c r="H71" s="185"/>
      <c r="I71" s="185"/>
      <c r="J71" s="186">
        <f>J219</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408</v>
      </c>
      <c r="E72" s="185"/>
      <c r="F72" s="185"/>
      <c r="G72" s="185"/>
      <c r="H72" s="185"/>
      <c r="I72" s="185"/>
      <c r="J72" s="186">
        <f>J248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409</v>
      </c>
      <c r="E73" s="185"/>
      <c r="F73" s="185"/>
      <c r="G73" s="185"/>
      <c r="H73" s="185"/>
      <c r="I73" s="185"/>
      <c r="J73" s="186">
        <f>J274</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212</v>
      </c>
      <c r="E74" s="185"/>
      <c r="F74" s="185"/>
      <c r="G74" s="185"/>
      <c r="H74" s="185"/>
      <c r="I74" s="185"/>
      <c r="J74" s="186">
        <f>J307</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410</v>
      </c>
      <c r="E75" s="185"/>
      <c r="F75" s="185"/>
      <c r="G75" s="185"/>
      <c r="H75" s="185"/>
      <c r="I75" s="185"/>
      <c r="J75" s="186">
        <f>J320</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411</v>
      </c>
      <c r="E76" s="180"/>
      <c r="F76" s="180"/>
      <c r="G76" s="180"/>
      <c r="H76" s="180"/>
      <c r="I76" s="180"/>
      <c r="J76" s="181">
        <f>J324</f>
        <v>0</v>
      </c>
      <c r="K76" s="178"/>
      <c r="L76" s="182"/>
      <c r="S76" s="9"/>
      <c r="T76" s="9"/>
      <c r="U76" s="9"/>
      <c r="V76" s="9"/>
      <c r="W76" s="9"/>
      <c r="X76" s="9"/>
      <c r="Y76" s="9"/>
      <c r="Z76" s="9"/>
      <c r="AA76" s="9"/>
      <c r="AB76" s="9"/>
      <c r="AC76" s="9"/>
      <c r="AD76" s="9"/>
      <c r="AE76" s="9"/>
    </row>
    <row r="77" spans="1:31" s="10" customFormat="1" ht="19.9" customHeight="1">
      <c r="A77" s="10"/>
      <c r="B77" s="183"/>
      <c r="C77" s="127"/>
      <c r="D77" s="184" t="s">
        <v>1259</v>
      </c>
      <c r="E77" s="185"/>
      <c r="F77" s="185"/>
      <c r="G77" s="185"/>
      <c r="H77" s="185"/>
      <c r="I77" s="185"/>
      <c r="J77" s="186">
        <f>J325</f>
        <v>0</v>
      </c>
      <c r="K77" s="127"/>
      <c r="L77" s="187"/>
      <c r="S77" s="10"/>
      <c r="T77" s="10"/>
      <c r="U77" s="10"/>
      <c r="V77" s="10"/>
      <c r="W77" s="10"/>
      <c r="X77" s="10"/>
      <c r="Y77" s="10"/>
      <c r="Z77" s="10"/>
      <c r="AA77" s="10"/>
      <c r="AB77" s="10"/>
      <c r="AC77" s="10"/>
      <c r="AD77" s="10"/>
      <c r="AE77" s="10"/>
    </row>
    <row r="78" spans="1:31" s="10" customFormat="1" ht="19.9" customHeight="1">
      <c r="A78" s="10"/>
      <c r="B78" s="183"/>
      <c r="C78" s="127"/>
      <c r="D78" s="184" t="s">
        <v>1587</v>
      </c>
      <c r="E78" s="185"/>
      <c r="F78" s="185"/>
      <c r="G78" s="185"/>
      <c r="H78" s="185"/>
      <c r="I78" s="185"/>
      <c r="J78" s="186">
        <f>J443</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1588</v>
      </c>
      <c r="E79" s="185"/>
      <c r="F79" s="185"/>
      <c r="G79" s="185"/>
      <c r="H79" s="185"/>
      <c r="I79" s="185"/>
      <c r="J79" s="186">
        <f>J472</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1589</v>
      </c>
      <c r="E80" s="185"/>
      <c r="F80" s="185"/>
      <c r="G80" s="185"/>
      <c r="H80" s="185"/>
      <c r="I80" s="185"/>
      <c r="J80" s="186">
        <f>J486</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1590</v>
      </c>
      <c r="E81" s="185"/>
      <c r="F81" s="185"/>
      <c r="G81" s="185"/>
      <c r="H81" s="185"/>
      <c r="I81" s="185"/>
      <c r="J81" s="186">
        <f>J499</f>
        <v>0</v>
      </c>
      <c r="K81" s="127"/>
      <c r="L81" s="187"/>
      <c r="S81" s="10"/>
      <c r="T81" s="10"/>
      <c r="U81" s="10"/>
      <c r="V81" s="10"/>
      <c r="W81" s="10"/>
      <c r="X81" s="10"/>
      <c r="Y81" s="10"/>
      <c r="Z81" s="10"/>
      <c r="AA81" s="10"/>
      <c r="AB81" s="10"/>
      <c r="AC81" s="10"/>
      <c r="AD81" s="10"/>
      <c r="AE81" s="10"/>
    </row>
    <row r="82" spans="1:31" s="10" customFormat="1" ht="19.9" customHeight="1">
      <c r="A82" s="10"/>
      <c r="B82" s="183"/>
      <c r="C82" s="127"/>
      <c r="D82" s="184" t="s">
        <v>1591</v>
      </c>
      <c r="E82" s="185"/>
      <c r="F82" s="185"/>
      <c r="G82" s="185"/>
      <c r="H82" s="185"/>
      <c r="I82" s="185"/>
      <c r="J82" s="186">
        <f>J515</f>
        <v>0</v>
      </c>
      <c r="K82" s="127"/>
      <c r="L82" s="187"/>
      <c r="S82" s="10"/>
      <c r="T82" s="10"/>
      <c r="U82" s="10"/>
      <c r="V82" s="10"/>
      <c r="W82" s="10"/>
      <c r="X82" s="10"/>
      <c r="Y82" s="10"/>
      <c r="Z82" s="10"/>
      <c r="AA82" s="10"/>
      <c r="AB82" s="10"/>
      <c r="AC82" s="10"/>
      <c r="AD82" s="10"/>
      <c r="AE82" s="10"/>
    </row>
    <row r="83" spans="1:31" s="10" customFormat="1" ht="19.9" customHeight="1">
      <c r="A83" s="10"/>
      <c r="B83" s="183"/>
      <c r="C83" s="127"/>
      <c r="D83" s="184" t="s">
        <v>413</v>
      </c>
      <c r="E83" s="185"/>
      <c r="F83" s="185"/>
      <c r="G83" s="185"/>
      <c r="H83" s="185"/>
      <c r="I83" s="185"/>
      <c r="J83" s="186">
        <f>J524</f>
        <v>0</v>
      </c>
      <c r="K83" s="127"/>
      <c r="L83" s="187"/>
      <c r="S83" s="10"/>
      <c r="T83" s="10"/>
      <c r="U83" s="10"/>
      <c r="V83" s="10"/>
      <c r="W83" s="10"/>
      <c r="X83" s="10"/>
      <c r="Y83" s="10"/>
      <c r="Z83" s="10"/>
      <c r="AA83" s="10"/>
      <c r="AB83" s="10"/>
      <c r="AC83" s="10"/>
      <c r="AD83" s="10"/>
      <c r="AE83" s="10"/>
    </row>
    <row r="84" spans="1:31" s="10" customFormat="1" ht="19.9" customHeight="1">
      <c r="A84" s="10"/>
      <c r="B84" s="183"/>
      <c r="C84" s="127"/>
      <c r="D84" s="184" t="s">
        <v>1592</v>
      </c>
      <c r="E84" s="185"/>
      <c r="F84" s="185"/>
      <c r="G84" s="185"/>
      <c r="H84" s="185"/>
      <c r="I84" s="185"/>
      <c r="J84" s="186">
        <f>J588</f>
        <v>0</v>
      </c>
      <c r="K84" s="127"/>
      <c r="L84" s="187"/>
      <c r="S84" s="10"/>
      <c r="T84" s="10"/>
      <c r="U84" s="10"/>
      <c r="V84" s="10"/>
      <c r="W84" s="10"/>
      <c r="X84" s="10"/>
      <c r="Y84" s="10"/>
      <c r="Z84" s="10"/>
      <c r="AA84" s="10"/>
      <c r="AB84" s="10"/>
      <c r="AC84" s="10"/>
      <c r="AD84" s="10"/>
      <c r="AE84" s="10"/>
    </row>
    <row r="85" spans="1:31" s="10" customFormat="1" ht="19.9" customHeight="1">
      <c r="A85" s="10"/>
      <c r="B85" s="183"/>
      <c r="C85" s="127"/>
      <c r="D85" s="184" t="s">
        <v>415</v>
      </c>
      <c r="E85" s="185"/>
      <c r="F85" s="185"/>
      <c r="G85" s="185"/>
      <c r="H85" s="185"/>
      <c r="I85" s="185"/>
      <c r="J85" s="186">
        <f>J612</f>
        <v>0</v>
      </c>
      <c r="K85" s="127"/>
      <c r="L85" s="187"/>
      <c r="S85" s="10"/>
      <c r="T85" s="10"/>
      <c r="U85" s="10"/>
      <c r="V85" s="10"/>
      <c r="W85" s="10"/>
      <c r="X85" s="10"/>
      <c r="Y85" s="10"/>
      <c r="Z85" s="10"/>
      <c r="AA85" s="10"/>
      <c r="AB85" s="10"/>
      <c r="AC85" s="10"/>
      <c r="AD85" s="10"/>
      <c r="AE85" s="10"/>
    </row>
    <row r="86" spans="1:31" s="9" customFormat="1" ht="24.95" customHeight="1">
      <c r="A86" s="9"/>
      <c r="B86" s="177"/>
      <c r="C86" s="178"/>
      <c r="D86" s="179" t="s">
        <v>214</v>
      </c>
      <c r="E86" s="180"/>
      <c r="F86" s="180"/>
      <c r="G86" s="180"/>
      <c r="H86" s="180"/>
      <c r="I86" s="180"/>
      <c r="J86" s="181">
        <f>J617</f>
        <v>0</v>
      </c>
      <c r="K86" s="178"/>
      <c r="L86" s="182"/>
      <c r="S86" s="9"/>
      <c r="T86" s="9"/>
      <c r="U86" s="9"/>
      <c r="V86" s="9"/>
      <c r="W86" s="9"/>
      <c r="X86" s="9"/>
      <c r="Y86" s="9"/>
      <c r="Z86" s="9"/>
      <c r="AA86" s="9"/>
      <c r="AB86" s="9"/>
      <c r="AC86" s="9"/>
      <c r="AD86" s="9"/>
      <c r="AE86" s="9"/>
    </row>
    <row r="87" spans="1:31" s="2" customFormat="1" ht="21.8"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62"/>
      <c r="C88" s="63"/>
      <c r="D88" s="63"/>
      <c r="E88" s="63"/>
      <c r="F88" s="63"/>
      <c r="G88" s="63"/>
      <c r="H88" s="63"/>
      <c r="I88" s="63"/>
      <c r="J88" s="63"/>
      <c r="K88" s="63"/>
      <c r="L88" s="147"/>
      <c r="S88" s="41"/>
      <c r="T88" s="41"/>
      <c r="U88" s="41"/>
      <c r="V88" s="41"/>
      <c r="W88" s="41"/>
      <c r="X88" s="41"/>
      <c r="Y88" s="41"/>
      <c r="Z88" s="41"/>
      <c r="AA88" s="41"/>
      <c r="AB88" s="41"/>
      <c r="AC88" s="41"/>
      <c r="AD88" s="41"/>
      <c r="AE88" s="41"/>
    </row>
    <row r="92" spans="1:31" s="2" customFormat="1" ht="6.95" customHeight="1">
      <c r="A92" s="41"/>
      <c r="B92" s="64"/>
      <c r="C92" s="65"/>
      <c r="D92" s="65"/>
      <c r="E92" s="65"/>
      <c r="F92" s="65"/>
      <c r="G92" s="65"/>
      <c r="H92" s="65"/>
      <c r="I92" s="65"/>
      <c r="J92" s="65"/>
      <c r="K92" s="65"/>
      <c r="L92" s="147"/>
      <c r="S92" s="41"/>
      <c r="T92" s="41"/>
      <c r="U92" s="41"/>
      <c r="V92" s="41"/>
      <c r="W92" s="41"/>
      <c r="X92" s="41"/>
      <c r="Y92" s="41"/>
      <c r="Z92" s="41"/>
      <c r="AA92" s="41"/>
      <c r="AB92" s="41"/>
      <c r="AC92" s="41"/>
      <c r="AD92" s="41"/>
      <c r="AE92" s="41"/>
    </row>
    <row r="93" spans="1:31" s="2" customFormat="1" ht="24.95" customHeight="1">
      <c r="A93" s="41"/>
      <c r="B93" s="42"/>
      <c r="C93" s="25" t="s">
        <v>215</v>
      </c>
      <c r="D93" s="43"/>
      <c r="E93" s="43"/>
      <c r="F93" s="43"/>
      <c r="G93" s="43"/>
      <c r="H93" s="43"/>
      <c r="I93" s="43"/>
      <c r="J93" s="43"/>
      <c r="K93" s="43"/>
      <c r="L93" s="147"/>
      <c r="S93" s="41"/>
      <c r="T93" s="41"/>
      <c r="U93" s="41"/>
      <c r="V93" s="41"/>
      <c r="W93" s="41"/>
      <c r="X93" s="41"/>
      <c r="Y93" s="41"/>
      <c r="Z93" s="41"/>
      <c r="AA93" s="41"/>
      <c r="AB93" s="41"/>
      <c r="AC93" s="41"/>
      <c r="AD93" s="41"/>
      <c r="AE93" s="41"/>
    </row>
    <row r="94" spans="1:31" s="2" customFormat="1" ht="6.95"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2" customFormat="1" ht="12" customHeight="1">
      <c r="A95" s="41"/>
      <c r="B95" s="42"/>
      <c r="C95" s="34" t="s">
        <v>16</v>
      </c>
      <c r="D95" s="43"/>
      <c r="E95" s="43"/>
      <c r="F95" s="43"/>
      <c r="G95" s="43"/>
      <c r="H95" s="43"/>
      <c r="I95" s="43"/>
      <c r="J95" s="43"/>
      <c r="K95" s="43"/>
      <c r="L95" s="147"/>
      <c r="S95" s="41"/>
      <c r="T95" s="41"/>
      <c r="U95" s="41"/>
      <c r="V95" s="41"/>
      <c r="W95" s="41"/>
      <c r="X95" s="41"/>
      <c r="Y95" s="41"/>
      <c r="Z95" s="41"/>
      <c r="AA95" s="41"/>
      <c r="AB95" s="41"/>
      <c r="AC95" s="41"/>
      <c r="AD95" s="41"/>
      <c r="AE95" s="41"/>
    </row>
    <row r="96" spans="1:31" s="2" customFormat="1" ht="16.5" customHeight="1">
      <c r="A96" s="41"/>
      <c r="B96" s="42"/>
      <c r="C96" s="43"/>
      <c r="D96" s="43"/>
      <c r="E96" s="172" t="str">
        <f>E7</f>
        <v>KOUPALIŠTĚ OSTROV - rekonstrukce velkého bazénu</v>
      </c>
      <c r="F96" s="34"/>
      <c r="G96" s="34"/>
      <c r="H96" s="34"/>
      <c r="I96" s="43"/>
      <c r="J96" s="43"/>
      <c r="K96" s="43"/>
      <c r="L96" s="147"/>
      <c r="S96" s="41"/>
      <c r="T96" s="41"/>
      <c r="U96" s="41"/>
      <c r="V96" s="41"/>
      <c r="W96" s="41"/>
      <c r="X96" s="41"/>
      <c r="Y96" s="41"/>
      <c r="Z96" s="41"/>
      <c r="AA96" s="41"/>
      <c r="AB96" s="41"/>
      <c r="AC96" s="41"/>
      <c r="AD96" s="41"/>
      <c r="AE96" s="41"/>
    </row>
    <row r="97" spans="2:12" s="1" customFormat="1" ht="12" customHeight="1">
      <c r="B97" s="23"/>
      <c r="C97" s="34" t="s">
        <v>199</v>
      </c>
      <c r="D97" s="24"/>
      <c r="E97" s="24"/>
      <c r="F97" s="24"/>
      <c r="G97" s="24"/>
      <c r="H97" s="24"/>
      <c r="I97" s="24"/>
      <c r="J97" s="24"/>
      <c r="K97" s="24"/>
      <c r="L97" s="22"/>
    </row>
    <row r="98" spans="2:12" s="1" customFormat="1" ht="16.5" customHeight="1">
      <c r="B98" s="23"/>
      <c r="C98" s="24"/>
      <c r="D98" s="24"/>
      <c r="E98" s="172" t="s">
        <v>200</v>
      </c>
      <c r="F98" s="24"/>
      <c r="G98" s="24"/>
      <c r="H98" s="24"/>
      <c r="I98" s="24"/>
      <c r="J98" s="24"/>
      <c r="K98" s="24"/>
      <c r="L98" s="22"/>
    </row>
    <row r="99" spans="2:12" s="1" customFormat="1" ht="12" customHeight="1">
      <c r="B99" s="23"/>
      <c r="C99" s="34" t="s">
        <v>201</v>
      </c>
      <c r="D99" s="24"/>
      <c r="E99" s="24"/>
      <c r="F99" s="24"/>
      <c r="G99" s="24"/>
      <c r="H99" s="24"/>
      <c r="I99" s="24"/>
      <c r="J99" s="24"/>
      <c r="K99" s="24"/>
      <c r="L99" s="22"/>
    </row>
    <row r="100" spans="1:31" s="2" customFormat="1" ht="16.5" customHeight="1">
      <c r="A100" s="41"/>
      <c r="B100" s="42"/>
      <c r="C100" s="43"/>
      <c r="D100" s="43"/>
      <c r="E100" s="259" t="s">
        <v>1585</v>
      </c>
      <c r="F100" s="43"/>
      <c r="G100" s="43"/>
      <c r="H100" s="43"/>
      <c r="I100" s="43"/>
      <c r="J100" s="43"/>
      <c r="K100" s="43"/>
      <c r="L100" s="147"/>
      <c r="S100" s="41"/>
      <c r="T100" s="41"/>
      <c r="U100" s="41"/>
      <c r="V100" s="41"/>
      <c r="W100" s="41"/>
      <c r="X100" s="41"/>
      <c r="Y100" s="41"/>
      <c r="Z100" s="41"/>
      <c r="AA100" s="41"/>
      <c r="AB100" s="41"/>
      <c r="AC100" s="41"/>
      <c r="AD100" s="41"/>
      <c r="AE100" s="41"/>
    </row>
    <row r="101" spans="1:31" s="2" customFormat="1" ht="12" customHeight="1">
      <c r="A101" s="41"/>
      <c r="B101" s="42"/>
      <c r="C101" s="34" t="s">
        <v>1020</v>
      </c>
      <c r="D101" s="43"/>
      <c r="E101" s="43"/>
      <c r="F101" s="43"/>
      <c r="G101" s="43"/>
      <c r="H101" s="43"/>
      <c r="I101" s="43"/>
      <c r="J101" s="43"/>
      <c r="K101" s="43"/>
      <c r="L101" s="147"/>
      <c r="S101" s="41"/>
      <c r="T101" s="41"/>
      <c r="U101" s="41"/>
      <c r="V101" s="41"/>
      <c r="W101" s="41"/>
      <c r="X101" s="41"/>
      <c r="Y101" s="41"/>
      <c r="Z101" s="41"/>
      <c r="AA101" s="41"/>
      <c r="AB101" s="41"/>
      <c r="AC101" s="41"/>
      <c r="AD101" s="41"/>
      <c r="AE101" s="41"/>
    </row>
    <row r="102" spans="1:31" s="2" customFormat="1" ht="16.5" customHeight="1">
      <c r="A102" s="41"/>
      <c r="B102" s="42"/>
      <c r="C102" s="43"/>
      <c r="D102" s="43"/>
      <c r="E102" s="72" t="str">
        <f>E13</f>
        <v>D.4.1.1 - Strojovna I</v>
      </c>
      <c r="F102" s="43"/>
      <c r="G102" s="43"/>
      <c r="H102" s="43"/>
      <c r="I102" s="43"/>
      <c r="J102" s="43"/>
      <c r="K102" s="43"/>
      <c r="L102" s="147"/>
      <c r="S102" s="41"/>
      <c r="T102" s="41"/>
      <c r="U102" s="41"/>
      <c r="V102" s="41"/>
      <c r="W102" s="41"/>
      <c r="X102" s="41"/>
      <c r="Y102" s="41"/>
      <c r="Z102" s="41"/>
      <c r="AA102" s="41"/>
      <c r="AB102" s="41"/>
      <c r="AC102" s="41"/>
      <c r="AD102" s="41"/>
      <c r="AE102" s="41"/>
    </row>
    <row r="103" spans="1:31" s="2" customFormat="1" ht="6.95" customHeight="1">
      <c r="A103" s="41"/>
      <c r="B103" s="42"/>
      <c r="C103" s="43"/>
      <c r="D103" s="43"/>
      <c r="E103" s="43"/>
      <c r="F103" s="43"/>
      <c r="G103" s="43"/>
      <c r="H103" s="43"/>
      <c r="I103" s="43"/>
      <c r="J103" s="43"/>
      <c r="K103" s="43"/>
      <c r="L103" s="147"/>
      <c r="S103" s="41"/>
      <c r="T103" s="41"/>
      <c r="U103" s="41"/>
      <c r="V103" s="41"/>
      <c r="W103" s="41"/>
      <c r="X103" s="41"/>
      <c r="Y103" s="41"/>
      <c r="Z103" s="41"/>
      <c r="AA103" s="41"/>
      <c r="AB103" s="41"/>
      <c r="AC103" s="41"/>
      <c r="AD103" s="41"/>
      <c r="AE103" s="41"/>
    </row>
    <row r="104" spans="1:31" s="2" customFormat="1" ht="12" customHeight="1">
      <c r="A104" s="41"/>
      <c r="B104" s="42"/>
      <c r="C104" s="34" t="s">
        <v>22</v>
      </c>
      <c r="D104" s="43"/>
      <c r="E104" s="43"/>
      <c r="F104" s="29" t="str">
        <f>F16</f>
        <v>Ostrov nad Ohří</v>
      </c>
      <c r="G104" s="43"/>
      <c r="H104" s="43"/>
      <c r="I104" s="34" t="s">
        <v>24</v>
      </c>
      <c r="J104" s="75" t="str">
        <f>IF(J16="","",J16)</f>
        <v>22. 3. 2021</v>
      </c>
      <c r="K104" s="43"/>
      <c r="L104" s="147"/>
      <c r="S104" s="41"/>
      <c r="T104" s="41"/>
      <c r="U104" s="41"/>
      <c r="V104" s="41"/>
      <c r="W104" s="41"/>
      <c r="X104" s="41"/>
      <c r="Y104" s="41"/>
      <c r="Z104" s="41"/>
      <c r="AA104" s="41"/>
      <c r="AB104" s="41"/>
      <c r="AC104" s="41"/>
      <c r="AD104" s="41"/>
      <c r="AE104" s="41"/>
    </row>
    <row r="105" spans="1:31" s="2" customFormat="1" ht="6.95" customHeight="1">
      <c r="A105" s="41"/>
      <c r="B105" s="42"/>
      <c r="C105" s="43"/>
      <c r="D105" s="43"/>
      <c r="E105" s="43"/>
      <c r="F105" s="43"/>
      <c r="G105" s="43"/>
      <c r="H105" s="43"/>
      <c r="I105" s="43"/>
      <c r="J105" s="43"/>
      <c r="K105" s="43"/>
      <c r="L105" s="147"/>
      <c r="S105" s="41"/>
      <c r="T105" s="41"/>
      <c r="U105" s="41"/>
      <c r="V105" s="41"/>
      <c r="W105" s="41"/>
      <c r="X105" s="41"/>
      <c r="Y105" s="41"/>
      <c r="Z105" s="41"/>
      <c r="AA105" s="41"/>
      <c r="AB105" s="41"/>
      <c r="AC105" s="41"/>
      <c r="AD105" s="41"/>
      <c r="AE105" s="41"/>
    </row>
    <row r="106" spans="1:31" s="2" customFormat="1" ht="25.65" customHeight="1">
      <c r="A106" s="41"/>
      <c r="B106" s="42"/>
      <c r="C106" s="34" t="s">
        <v>30</v>
      </c>
      <c r="D106" s="43"/>
      <c r="E106" s="43"/>
      <c r="F106" s="29" t="str">
        <f>E19</f>
        <v>Město Ostrov</v>
      </c>
      <c r="G106" s="43"/>
      <c r="H106" s="43"/>
      <c r="I106" s="34" t="s">
        <v>38</v>
      </c>
      <c r="J106" s="39" t="str">
        <f>E25</f>
        <v>Architektonické studio Hysek s.r.o.</v>
      </c>
      <c r="K106" s="43"/>
      <c r="L106" s="147"/>
      <c r="S106" s="41"/>
      <c r="T106" s="41"/>
      <c r="U106" s="41"/>
      <c r="V106" s="41"/>
      <c r="W106" s="41"/>
      <c r="X106" s="41"/>
      <c r="Y106" s="41"/>
      <c r="Z106" s="41"/>
      <c r="AA106" s="41"/>
      <c r="AB106" s="41"/>
      <c r="AC106" s="41"/>
      <c r="AD106" s="41"/>
      <c r="AE106" s="41"/>
    </row>
    <row r="107" spans="1:31" s="2" customFormat="1" ht="40.05" customHeight="1">
      <c r="A107" s="41"/>
      <c r="B107" s="42"/>
      <c r="C107" s="34" t="s">
        <v>36</v>
      </c>
      <c r="D107" s="43"/>
      <c r="E107" s="43"/>
      <c r="F107" s="29" t="str">
        <f>IF(E22="","",E22)</f>
        <v>Vyplň údaj</v>
      </c>
      <c r="G107" s="43"/>
      <c r="H107" s="43"/>
      <c r="I107" s="34" t="s">
        <v>43</v>
      </c>
      <c r="J107" s="39" t="str">
        <f>E28</f>
        <v>Architektonické studio Hyysek s.r.o.</v>
      </c>
      <c r="K107" s="43"/>
      <c r="L107" s="147"/>
      <c r="S107" s="41"/>
      <c r="T107" s="41"/>
      <c r="U107" s="41"/>
      <c r="V107" s="41"/>
      <c r="W107" s="41"/>
      <c r="X107" s="41"/>
      <c r="Y107" s="41"/>
      <c r="Z107" s="41"/>
      <c r="AA107" s="41"/>
      <c r="AB107" s="41"/>
      <c r="AC107" s="41"/>
      <c r="AD107" s="41"/>
      <c r="AE107" s="41"/>
    </row>
    <row r="108" spans="1:31" s="2" customFormat="1" ht="10.3" customHeight="1">
      <c r="A108" s="41"/>
      <c r="B108" s="42"/>
      <c r="C108" s="43"/>
      <c r="D108" s="43"/>
      <c r="E108" s="43"/>
      <c r="F108" s="43"/>
      <c r="G108" s="43"/>
      <c r="H108" s="43"/>
      <c r="I108" s="43"/>
      <c r="J108" s="43"/>
      <c r="K108" s="43"/>
      <c r="L108" s="147"/>
      <c r="S108" s="41"/>
      <c r="T108" s="41"/>
      <c r="U108" s="41"/>
      <c r="V108" s="41"/>
      <c r="W108" s="41"/>
      <c r="X108" s="41"/>
      <c r="Y108" s="41"/>
      <c r="Z108" s="41"/>
      <c r="AA108" s="41"/>
      <c r="AB108" s="41"/>
      <c r="AC108" s="41"/>
      <c r="AD108" s="41"/>
      <c r="AE108" s="41"/>
    </row>
    <row r="109" spans="1:31" s="11" customFormat="1" ht="29.25" customHeight="1">
      <c r="A109" s="188"/>
      <c r="B109" s="189"/>
      <c r="C109" s="190" t="s">
        <v>216</v>
      </c>
      <c r="D109" s="191" t="s">
        <v>66</v>
      </c>
      <c r="E109" s="191" t="s">
        <v>62</v>
      </c>
      <c r="F109" s="191" t="s">
        <v>63</v>
      </c>
      <c r="G109" s="191" t="s">
        <v>217</v>
      </c>
      <c r="H109" s="191" t="s">
        <v>218</v>
      </c>
      <c r="I109" s="191" t="s">
        <v>219</v>
      </c>
      <c r="J109" s="191" t="s">
        <v>207</v>
      </c>
      <c r="K109" s="192" t="s">
        <v>220</v>
      </c>
      <c r="L109" s="193"/>
      <c r="M109" s="95" t="s">
        <v>19</v>
      </c>
      <c r="N109" s="96" t="s">
        <v>51</v>
      </c>
      <c r="O109" s="96" t="s">
        <v>221</v>
      </c>
      <c r="P109" s="96" t="s">
        <v>222</v>
      </c>
      <c r="Q109" s="96" t="s">
        <v>223</v>
      </c>
      <c r="R109" s="96" t="s">
        <v>224</v>
      </c>
      <c r="S109" s="96" t="s">
        <v>225</v>
      </c>
      <c r="T109" s="97" t="s">
        <v>226</v>
      </c>
      <c r="U109" s="188"/>
      <c r="V109" s="188"/>
      <c r="W109" s="188"/>
      <c r="X109" s="188"/>
      <c r="Y109" s="188"/>
      <c r="Z109" s="188"/>
      <c r="AA109" s="188"/>
      <c r="AB109" s="188"/>
      <c r="AC109" s="188"/>
      <c r="AD109" s="188"/>
      <c r="AE109" s="188"/>
    </row>
    <row r="110" spans="1:63" s="2" customFormat="1" ht="22.8" customHeight="1">
      <c r="A110" s="41"/>
      <c r="B110" s="42"/>
      <c r="C110" s="102" t="s">
        <v>227</v>
      </c>
      <c r="D110" s="43"/>
      <c r="E110" s="43"/>
      <c r="F110" s="43"/>
      <c r="G110" s="43"/>
      <c r="H110" s="43"/>
      <c r="I110" s="43"/>
      <c r="J110" s="194">
        <f>BK110</f>
        <v>0</v>
      </c>
      <c r="K110" s="43"/>
      <c r="L110" s="47"/>
      <c r="M110" s="98"/>
      <c r="N110" s="195"/>
      <c r="O110" s="99"/>
      <c r="P110" s="196">
        <f>P111+P324+P617</f>
        <v>0</v>
      </c>
      <c r="Q110" s="99"/>
      <c r="R110" s="196">
        <f>R111+R324+R617</f>
        <v>73.51211799000001</v>
      </c>
      <c r="S110" s="99"/>
      <c r="T110" s="197">
        <f>T111+T324+T617</f>
        <v>0</v>
      </c>
      <c r="U110" s="41"/>
      <c r="V110" s="41"/>
      <c r="W110" s="41"/>
      <c r="X110" s="41"/>
      <c r="Y110" s="41"/>
      <c r="Z110" s="41"/>
      <c r="AA110" s="41"/>
      <c r="AB110" s="41"/>
      <c r="AC110" s="41"/>
      <c r="AD110" s="41"/>
      <c r="AE110" s="41"/>
      <c r="AT110" s="19" t="s">
        <v>80</v>
      </c>
      <c r="AU110" s="19" t="s">
        <v>208</v>
      </c>
      <c r="BK110" s="198">
        <f>BK111+BK324+BK617</f>
        <v>0</v>
      </c>
    </row>
    <row r="111" spans="1:63" s="12" customFormat="1" ht="25.9" customHeight="1">
      <c r="A111" s="12"/>
      <c r="B111" s="199"/>
      <c r="C111" s="200"/>
      <c r="D111" s="201" t="s">
        <v>80</v>
      </c>
      <c r="E111" s="202" t="s">
        <v>228</v>
      </c>
      <c r="F111" s="202" t="s">
        <v>229</v>
      </c>
      <c r="G111" s="200"/>
      <c r="H111" s="200"/>
      <c r="I111" s="203"/>
      <c r="J111" s="204">
        <f>BK111</f>
        <v>0</v>
      </c>
      <c r="K111" s="200"/>
      <c r="L111" s="205"/>
      <c r="M111" s="206"/>
      <c r="N111" s="207"/>
      <c r="O111" s="207"/>
      <c r="P111" s="208">
        <f>P112+P153+P219+P248+P274+P307+P320</f>
        <v>0</v>
      </c>
      <c r="Q111" s="207"/>
      <c r="R111" s="208">
        <f>R112+R153+R219+R248+R274+R307+R320</f>
        <v>71.29142308</v>
      </c>
      <c r="S111" s="207"/>
      <c r="T111" s="209">
        <f>T112+T153+T219+T248+T274+T307+T320</f>
        <v>0</v>
      </c>
      <c r="U111" s="12"/>
      <c r="V111" s="12"/>
      <c r="W111" s="12"/>
      <c r="X111" s="12"/>
      <c r="Y111" s="12"/>
      <c r="Z111" s="12"/>
      <c r="AA111" s="12"/>
      <c r="AB111" s="12"/>
      <c r="AC111" s="12"/>
      <c r="AD111" s="12"/>
      <c r="AE111" s="12"/>
      <c r="AR111" s="210" t="s">
        <v>85</v>
      </c>
      <c r="AT111" s="211" t="s">
        <v>80</v>
      </c>
      <c r="AU111" s="211" t="s">
        <v>81</v>
      </c>
      <c r="AY111" s="210" t="s">
        <v>230</v>
      </c>
      <c r="BK111" s="212">
        <f>BK112+BK153+BK219+BK248+BK274+BK307+BK320</f>
        <v>0</v>
      </c>
    </row>
    <row r="112" spans="1:63" s="12" customFormat="1" ht="22.8" customHeight="1">
      <c r="A112" s="12"/>
      <c r="B112" s="199"/>
      <c r="C112" s="200"/>
      <c r="D112" s="201" t="s">
        <v>80</v>
      </c>
      <c r="E112" s="213" t="s">
        <v>85</v>
      </c>
      <c r="F112" s="213" t="s">
        <v>231</v>
      </c>
      <c r="G112" s="200"/>
      <c r="H112" s="200"/>
      <c r="I112" s="203"/>
      <c r="J112" s="214">
        <f>BK112</f>
        <v>0</v>
      </c>
      <c r="K112" s="200"/>
      <c r="L112" s="205"/>
      <c r="M112" s="206"/>
      <c r="N112" s="207"/>
      <c r="O112" s="207"/>
      <c r="P112" s="208">
        <f>SUM(P113:P152)</f>
        <v>0</v>
      </c>
      <c r="Q112" s="207"/>
      <c r="R112" s="208">
        <f>SUM(R113:R152)</f>
        <v>0</v>
      </c>
      <c r="S112" s="207"/>
      <c r="T112" s="209">
        <f>SUM(T113:T152)</f>
        <v>0</v>
      </c>
      <c r="U112" s="12"/>
      <c r="V112" s="12"/>
      <c r="W112" s="12"/>
      <c r="X112" s="12"/>
      <c r="Y112" s="12"/>
      <c r="Z112" s="12"/>
      <c r="AA112" s="12"/>
      <c r="AB112" s="12"/>
      <c r="AC112" s="12"/>
      <c r="AD112" s="12"/>
      <c r="AE112" s="12"/>
      <c r="AR112" s="210" t="s">
        <v>85</v>
      </c>
      <c r="AT112" s="211" t="s">
        <v>80</v>
      </c>
      <c r="AU112" s="211" t="s">
        <v>85</v>
      </c>
      <c r="AY112" s="210" t="s">
        <v>230</v>
      </c>
      <c r="BK112" s="212">
        <f>SUM(BK113:BK152)</f>
        <v>0</v>
      </c>
    </row>
    <row r="113" spans="1:65" s="2" customFormat="1" ht="24.15" customHeight="1">
      <c r="A113" s="41"/>
      <c r="B113" s="42"/>
      <c r="C113" s="215" t="s">
        <v>85</v>
      </c>
      <c r="D113" s="215" t="s">
        <v>232</v>
      </c>
      <c r="E113" s="216" t="s">
        <v>1593</v>
      </c>
      <c r="F113" s="217" t="s">
        <v>1594</v>
      </c>
      <c r="G113" s="218" t="s">
        <v>253</v>
      </c>
      <c r="H113" s="219">
        <v>40.873</v>
      </c>
      <c r="I113" s="220"/>
      <c r="J113" s="221">
        <f>ROUND(I113*H113,2)</f>
        <v>0</v>
      </c>
      <c r="K113" s="217" t="s">
        <v>236</v>
      </c>
      <c r="L113" s="47"/>
      <c r="M113" s="222" t="s">
        <v>19</v>
      </c>
      <c r="N113" s="223"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109</v>
      </c>
      <c r="AT113" s="226" t="s">
        <v>232</v>
      </c>
      <c r="AU113" s="226" t="s">
        <v>91</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1595</v>
      </c>
    </row>
    <row r="114" spans="1:47" s="2" customFormat="1" ht="12">
      <c r="A114" s="41"/>
      <c r="B114" s="42"/>
      <c r="C114" s="43"/>
      <c r="D114" s="228" t="s">
        <v>238</v>
      </c>
      <c r="E114" s="43"/>
      <c r="F114" s="229" t="s">
        <v>1596</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91</v>
      </c>
    </row>
    <row r="115" spans="1:47" s="2" customFormat="1" ht="12">
      <c r="A115" s="41"/>
      <c r="B115" s="42"/>
      <c r="C115" s="43"/>
      <c r="D115" s="228" t="s">
        <v>240</v>
      </c>
      <c r="E115" s="43"/>
      <c r="F115" s="233" t="s">
        <v>1597</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240</v>
      </c>
      <c r="AU115" s="19" t="s">
        <v>91</v>
      </c>
    </row>
    <row r="116" spans="1:51" s="13" customFormat="1" ht="12">
      <c r="A116" s="13"/>
      <c r="B116" s="234"/>
      <c r="C116" s="235"/>
      <c r="D116" s="228" t="s">
        <v>242</v>
      </c>
      <c r="E116" s="236" t="s">
        <v>19</v>
      </c>
      <c r="F116" s="237" t="s">
        <v>1598</v>
      </c>
      <c r="G116" s="235"/>
      <c r="H116" s="238">
        <v>37.202</v>
      </c>
      <c r="I116" s="239"/>
      <c r="J116" s="235"/>
      <c r="K116" s="235"/>
      <c r="L116" s="240"/>
      <c r="M116" s="241"/>
      <c r="N116" s="242"/>
      <c r="O116" s="242"/>
      <c r="P116" s="242"/>
      <c r="Q116" s="242"/>
      <c r="R116" s="242"/>
      <c r="S116" s="242"/>
      <c r="T116" s="243"/>
      <c r="U116" s="13"/>
      <c r="V116" s="13"/>
      <c r="W116" s="13"/>
      <c r="X116" s="13"/>
      <c r="Y116" s="13"/>
      <c r="Z116" s="13"/>
      <c r="AA116" s="13"/>
      <c r="AB116" s="13"/>
      <c r="AC116" s="13"/>
      <c r="AD116" s="13"/>
      <c r="AE116" s="13"/>
      <c r="AT116" s="244" t="s">
        <v>242</v>
      </c>
      <c r="AU116" s="244" t="s">
        <v>91</v>
      </c>
      <c r="AV116" s="13" t="s">
        <v>91</v>
      </c>
      <c r="AW116" s="13" t="s">
        <v>42</v>
      </c>
      <c r="AX116" s="13" t="s">
        <v>81</v>
      </c>
      <c r="AY116" s="244" t="s">
        <v>230</v>
      </c>
    </row>
    <row r="117" spans="1:51" s="13" customFormat="1" ht="12">
      <c r="A117" s="13"/>
      <c r="B117" s="234"/>
      <c r="C117" s="235"/>
      <c r="D117" s="228" t="s">
        <v>242</v>
      </c>
      <c r="E117" s="236" t="s">
        <v>19</v>
      </c>
      <c r="F117" s="237" t="s">
        <v>1599</v>
      </c>
      <c r="G117" s="235"/>
      <c r="H117" s="238">
        <v>3.671</v>
      </c>
      <c r="I117" s="239"/>
      <c r="J117" s="235"/>
      <c r="K117" s="235"/>
      <c r="L117" s="240"/>
      <c r="M117" s="241"/>
      <c r="N117" s="242"/>
      <c r="O117" s="242"/>
      <c r="P117" s="242"/>
      <c r="Q117" s="242"/>
      <c r="R117" s="242"/>
      <c r="S117" s="242"/>
      <c r="T117" s="243"/>
      <c r="U117" s="13"/>
      <c r="V117" s="13"/>
      <c r="W117" s="13"/>
      <c r="X117" s="13"/>
      <c r="Y117" s="13"/>
      <c r="Z117" s="13"/>
      <c r="AA117" s="13"/>
      <c r="AB117" s="13"/>
      <c r="AC117" s="13"/>
      <c r="AD117" s="13"/>
      <c r="AE117" s="13"/>
      <c r="AT117" s="244" t="s">
        <v>242</v>
      </c>
      <c r="AU117" s="244" t="s">
        <v>91</v>
      </c>
      <c r="AV117" s="13" t="s">
        <v>91</v>
      </c>
      <c r="AW117" s="13" t="s">
        <v>42</v>
      </c>
      <c r="AX117" s="13" t="s">
        <v>81</v>
      </c>
      <c r="AY117" s="244" t="s">
        <v>230</v>
      </c>
    </row>
    <row r="118" spans="1:51" s="14" customFormat="1" ht="12">
      <c r="A118" s="14"/>
      <c r="B118" s="245"/>
      <c r="C118" s="246"/>
      <c r="D118" s="228" t="s">
        <v>242</v>
      </c>
      <c r="E118" s="247" t="s">
        <v>19</v>
      </c>
      <c r="F118" s="248" t="s">
        <v>244</v>
      </c>
      <c r="G118" s="246"/>
      <c r="H118" s="249">
        <v>40.873</v>
      </c>
      <c r="I118" s="250"/>
      <c r="J118" s="246"/>
      <c r="K118" s="246"/>
      <c r="L118" s="251"/>
      <c r="M118" s="252"/>
      <c r="N118" s="253"/>
      <c r="O118" s="253"/>
      <c r="P118" s="253"/>
      <c r="Q118" s="253"/>
      <c r="R118" s="253"/>
      <c r="S118" s="253"/>
      <c r="T118" s="254"/>
      <c r="U118" s="14"/>
      <c r="V118" s="14"/>
      <c r="W118" s="14"/>
      <c r="X118" s="14"/>
      <c r="Y118" s="14"/>
      <c r="Z118" s="14"/>
      <c r="AA118" s="14"/>
      <c r="AB118" s="14"/>
      <c r="AC118" s="14"/>
      <c r="AD118" s="14"/>
      <c r="AE118" s="14"/>
      <c r="AT118" s="255" t="s">
        <v>242</v>
      </c>
      <c r="AU118" s="255" t="s">
        <v>91</v>
      </c>
      <c r="AV118" s="14" t="s">
        <v>109</v>
      </c>
      <c r="AW118" s="14" t="s">
        <v>42</v>
      </c>
      <c r="AX118" s="14" t="s">
        <v>85</v>
      </c>
      <c r="AY118" s="255" t="s">
        <v>230</v>
      </c>
    </row>
    <row r="119" spans="1:65" s="2" customFormat="1" ht="24.15" customHeight="1">
      <c r="A119" s="41"/>
      <c r="B119" s="42"/>
      <c r="C119" s="215" t="s">
        <v>91</v>
      </c>
      <c r="D119" s="215" t="s">
        <v>232</v>
      </c>
      <c r="E119" s="216" t="s">
        <v>1600</v>
      </c>
      <c r="F119" s="217" t="s">
        <v>1601</v>
      </c>
      <c r="G119" s="218" t="s">
        <v>253</v>
      </c>
      <c r="H119" s="219">
        <v>1.015</v>
      </c>
      <c r="I119" s="220"/>
      <c r="J119" s="221">
        <f>ROUND(I119*H119,2)</f>
        <v>0</v>
      </c>
      <c r="K119" s="217" t="s">
        <v>236</v>
      </c>
      <c r="L119" s="47"/>
      <c r="M119" s="222" t="s">
        <v>19</v>
      </c>
      <c r="N119" s="223"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109</v>
      </c>
      <c r="AT119" s="226" t="s">
        <v>232</v>
      </c>
      <c r="AU119" s="226" t="s">
        <v>91</v>
      </c>
      <c r="AY119" s="19" t="s">
        <v>230</v>
      </c>
      <c r="BE119" s="227">
        <f>IF(N119="základní",J119,0)</f>
        <v>0</v>
      </c>
      <c r="BF119" s="227">
        <f>IF(N119="snížená",J119,0)</f>
        <v>0</v>
      </c>
      <c r="BG119" s="227">
        <f>IF(N119="zákl. přenesená",J119,0)</f>
        <v>0</v>
      </c>
      <c r="BH119" s="227">
        <f>IF(N119="sníž. přenesená",J119,0)</f>
        <v>0</v>
      </c>
      <c r="BI119" s="227">
        <f>IF(N119="nulová",J119,0)</f>
        <v>0</v>
      </c>
      <c r="BJ119" s="19" t="s">
        <v>85</v>
      </c>
      <c r="BK119" s="227">
        <f>ROUND(I119*H119,2)</f>
        <v>0</v>
      </c>
      <c r="BL119" s="19" t="s">
        <v>109</v>
      </c>
      <c r="BM119" s="226" t="s">
        <v>1602</v>
      </c>
    </row>
    <row r="120" spans="1:47" s="2" customFormat="1" ht="12">
      <c r="A120" s="41"/>
      <c r="B120" s="42"/>
      <c r="C120" s="43"/>
      <c r="D120" s="228" t="s">
        <v>238</v>
      </c>
      <c r="E120" s="43"/>
      <c r="F120" s="229" t="s">
        <v>1603</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19" t="s">
        <v>238</v>
      </c>
      <c r="AU120" s="19" t="s">
        <v>91</v>
      </c>
    </row>
    <row r="121" spans="1:47" s="2" customFormat="1" ht="12">
      <c r="A121" s="41"/>
      <c r="B121" s="42"/>
      <c r="C121" s="43"/>
      <c r="D121" s="228" t="s">
        <v>240</v>
      </c>
      <c r="E121" s="43"/>
      <c r="F121" s="233" t="s">
        <v>420</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240</v>
      </c>
      <c r="AU121" s="19" t="s">
        <v>91</v>
      </c>
    </row>
    <row r="122" spans="1:51" s="13" customFormat="1" ht="12">
      <c r="A122" s="13"/>
      <c r="B122" s="234"/>
      <c r="C122" s="235"/>
      <c r="D122" s="228" t="s">
        <v>242</v>
      </c>
      <c r="E122" s="236" t="s">
        <v>19</v>
      </c>
      <c r="F122" s="237" t="s">
        <v>1604</v>
      </c>
      <c r="G122" s="235"/>
      <c r="H122" s="238">
        <v>1.015</v>
      </c>
      <c r="I122" s="239"/>
      <c r="J122" s="235"/>
      <c r="K122" s="235"/>
      <c r="L122" s="240"/>
      <c r="M122" s="241"/>
      <c r="N122" s="242"/>
      <c r="O122" s="242"/>
      <c r="P122" s="242"/>
      <c r="Q122" s="242"/>
      <c r="R122" s="242"/>
      <c r="S122" s="242"/>
      <c r="T122" s="243"/>
      <c r="U122" s="13"/>
      <c r="V122" s="13"/>
      <c r="W122" s="13"/>
      <c r="X122" s="13"/>
      <c r="Y122" s="13"/>
      <c r="Z122" s="13"/>
      <c r="AA122" s="13"/>
      <c r="AB122" s="13"/>
      <c r="AC122" s="13"/>
      <c r="AD122" s="13"/>
      <c r="AE122" s="13"/>
      <c r="AT122" s="244" t="s">
        <v>242</v>
      </c>
      <c r="AU122" s="244" t="s">
        <v>91</v>
      </c>
      <c r="AV122" s="13" t="s">
        <v>91</v>
      </c>
      <c r="AW122" s="13" t="s">
        <v>42</v>
      </c>
      <c r="AX122" s="13" t="s">
        <v>81</v>
      </c>
      <c r="AY122" s="244" t="s">
        <v>230</v>
      </c>
    </row>
    <row r="123" spans="1:51" s="14" customFormat="1" ht="12">
      <c r="A123" s="14"/>
      <c r="B123" s="245"/>
      <c r="C123" s="246"/>
      <c r="D123" s="228" t="s">
        <v>242</v>
      </c>
      <c r="E123" s="247" t="s">
        <v>19</v>
      </c>
      <c r="F123" s="248" t="s">
        <v>244</v>
      </c>
      <c r="G123" s="246"/>
      <c r="H123" s="249">
        <v>1.015</v>
      </c>
      <c r="I123" s="250"/>
      <c r="J123" s="246"/>
      <c r="K123" s="246"/>
      <c r="L123" s="251"/>
      <c r="M123" s="252"/>
      <c r="N123" s="253"/>
      <c r="O123" s="253"/>
      <c r="P123" s="253"/>
      <c r="Q123" s="253"/>
      <c r="R123" s="253"/>
      <c r="S123" s="253"/>
      <c r="T123" s="254"/>
      <c r="U123" s="14"/>
      <c r="V123" s="14"/>
      <c r="W123" s="14"/>
      <c r="X123" s="14"/>
      <c r="Y123" s="14"/>
      <c r="Z123" s="14"/>
      <c r="AA123" s="14"/>
      <c r="AB123" s="14"/>
      <c r="AC123" s="14"/>
      <c r="AD123" s="14"/>
      <c r="AE123" s="14"/>
      <c r="AT123" s="255" t="s">
        <v>242</v>
      </c>
      <c r="AU123" s="255" t="s">
        <v>91</v>
      </c>
      <c r="AV123" s="14" t="s">
        <v>109</v>
      </c>
      <c r="AW123" s="14" t="s">
        <v>42</v>
      </c>
      <c r="AX123" s="14" t="s">
        <v>85</v>
      </c>
      <c r="AY123" s="255" t="s">
        <v>230</v>
      </c>
    </row>
    <row r="124" spans="1:65" s="2" customFormat="1" ht="24.15" customHeight="1">
      <c r="A124" s="41"/>
      <c r="B124" s="42"/>
      <c r="C124" s="215" t="s">
        <v>102</v>
      </c>
      <c r="D124" s="215" t="s">
        <v>232</v>
      </c>
      <c r="E124" s="216" t="s">
        <v>435</v>
      </c>
      <c r="F124" s="217" t="s">
        <v>436</v>
      </c>
      <c r="G124" s="218" t="s">
        <v>253</v>
      </c>
      <c r="H124" s="219">
        <v>36.346</v>
      </c>
      <c r="I124" s="220"/>
      <c r="J124" s="221">
        <f>ROUND(I124*H124,2)</f>
        <v>0</v>
      </c>
      <c r="K124" s="217" t="s">
        <v>236</v>
      </c>
      <c r="L124" s="47"/>
      <c r="M124" s="222" t="s">
        <v>19</v>
      </c>
      <c r="N124" s="223"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109</v>
      </c>
      <c r="AT124" s="226" t="s">
        <v>232</v>
      </c>
      <c r="AU124" s="226" t="s">
        <v>91</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1605</v>
      </c>
    </row>
    <row r="125" spans="1:47" s="2" customFormat="1" ht="12">
      <c r="A125" s="41"/>
      <c r="B125" s="42"/>
      <c r="C125" s="43"/>
      <c r="D125" s="228" t="s">
        <v>238</v>
      </c>
      <c r="E125" s="43"/>
      <c r="F125" s="229" t="s">
        <v>438</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91</v>
      </c>
    </row>
    <row r="126" spans="1:47" s="2" customFormat="1" ht="12">
      <c r="A126" s="41"/>
      <c r="B126" s="42"/>
      <c r="C126" s="43"/>
      <c r="D126" s="228" t="s">
        <v>240</v>
      </c>
      <c r="E126" s="43"/>
      <c r="F126" s="233" t="s">
        <v>262</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240</v>
      </c>
      <c r="AU126" s="19" t="s">
        <v>91</v>
      </c>
    </row>
    <row r="127" spans="1:51" s="13" customFormat="1" ht="12">
      <c r="A127" s="13"/>
      <c r="B127" s="234"/>
      <c r="C127" s="235"/>
      <c r="D127" s="228" t="s">
        <v>242</v>
      </c>
      <c r="E127" s="236" t="s">
        <v>19</v>
      </c>
      <c r="F127" s="237" t="s">
        <v>1606</v>
      </c>
      <c r="G127" s="235"/>
      <c r="H127" s="238">
        <v>18.173</v>
      </c>
      <c r="I127" s="239"/>
      <c r="J127" s="235"/>
      <c r="K127" s="235"/>
      <c r="L127" s="240"/>
      <c r="M127" s="241"/>
      <c r="N127" s="242"/>
      <c r="O127" s="242"/>
      <c r="P127" s="242"/>
      <c r="Q127" s="242"/>
      <c r="R127" s="242"/>
      <c r="S127" s="242"/>
      <c r="T127" s="243"/>
      <c r="U127" s="13"/>
      <c r="V127" s="13"/>
      <c r="W127" s="13"/>
      <c r="X127" s="13"/>
      <c r="Y127" s="13"/>
      <c r="Z127" s="13"/>
      <c r="AA127" s="13"/>
      <c r="AB127" s="13"/>
      <c r="AC127" s="13"/>
      <c r="AD127" s="13"/>
      <c r="AE127" s="13"/>
      <c r="AT127" s="244" t="s">
        <v>242</v>
      </c>
      <c r="AU127" s="244" t="s">
        <v>91</v>
      </c>
      <c r="AV127" s="13" t="s">
        <v>91</v>
      </c>
      <c r="AW127" s="13" t="s">
        <v>42</v>
      </c>
      <c r="AX127" s="13" t="s">
        <v>81</v>
      </c>
      <c r="AY127" s="244" t="s">
        <v>230</v>
      </c>
    </row>
    <row r="128" spans="1:51" s="13" customFormat="1" ht="12">
      <c r="A128" s="13"/>
      <c r="B128" s="234"/>
      <c r="C128" s="235"/>
      <c r="D128" s="228" t="s">
        <v>242</v>
      </c>
      <c r="E128" s="236" t="s">
        <v>19</v>
      </c>
      <c r="F128" s="237" t="s">
        <v>1607</v>
      </c>
      <c r="G128" s="235"/>
      <c r="H128" s="238">
        <v>18.173</v>
      </c>
      <c r="I128" s="239"/>
      <c r="J128" s="235"/>
      <c r="K128" s="235"/>
      <c r="L128" s="240"/>
      <c r="M128" s="241"/>
      <c r="N128" s="242"/>
      <c r="O128" s="242"/>
      <c r="P128" s="242"/>
      <c r="Q128" s="242"/>
      <c r="R128" s="242"/>
      <c r="S128" s="242"/>
      <c r="T128" s="243"/>
      <c r="U128" s="13"/>
      <c r="V128" s="13"/>
      <c r="W128" s="13"/>
      <c r="X128" s="13"/>
      <c r="Y128" s="13"/>
      <c r="Z128" s="13"/>
      <c r="AA128" s="13"/>
      <c r="AB128" s="13"/>
      <c r="AC128" s="13"/>
      <c r="AD128" s="13"/>
      <c r="AE128" s="13"/>
      <c r="AT128" s="244" t="s">
        <v>242</v>
      </c>
      <c r="AU128" s="244" t="s">
        <v>91</v>
      </c>
      <c r="AV128" s="13" t="s">
        <v>91</v>
      </c>
      <c r="AW128" s="13" t="s">
        <v>42</v>
      </c>
      <c r="AX128" s="13" t="s">
        <v>81</v>
      </c>
      <c r="AY128" s="244" t="s">
        <v>230</v>
      </c>
    </row>
    <row r="129" spans="1:51" s="14" customFormat="1" ht="12">
      <c r="A129" s="14"/>
      <c r="B129" s="245"/>
      <c r="C129" s="246"/>
      <c r="D129" s="228" t="s">
        <v>242</v>
      </c>
      <c r="E129" s="247" t="s">
        <v>19</v>
      </c>
      <c r="F129" s="248" t="s">
        <v>244</v>
      </c>
      <c r="G129" s="246"/>
      <c r="H129" s="249">
        <v>36.346</v>
      </c>
      <c r="I129" s="250"/>
      <c r="J129" s="246"/>
      <c r="K129" s="246"/>
      <c r="L129" s="251"/>
      <c r="M129" s="252"/>
      <c r="N129" s="253"/>
      <c r="O129" s="253"/>
      <c r="P129" s="253"/>
      <c r="Q129" s="253"/>
      <c r="R129" s="253"/>
      <c r="S129" s="253"/>
      <c r="T129" s="254"/>
      <c r="U129" s="14"/>
      <c r="V129" s="14"/>
      <c r="W129" s="14"/>
      <c r="X129" s="14"/>
      <c r="Y129" s="14"/>
      <c r="Z129" s="14"/>
      <c r="AA129" s="14"/>
      <c r="AB129" s="14"/>
      <c r="AC129" s="14"/>
      <c r="AD129" s="14"/>
      <c r="AE129" s="14"/>
      <c r="AT129" s="255" t="s">
        <v>242</v>
      </c>
      <c r="AU129" s="255" t="s">
        <v>91</v>
      </c>
      <c r="AV129" s="14" t="s">
        <v>109</v>
      </c>
      <c r="AW129" s="14" t="s">
        <v>42</v>
      </c>
      <c r="AX129" s="14" t="s">
        <v>85</v>
      </c>
      <c r="AY129" s="255" t="s">
        <v>230</v>
      </c>
    </row>
    <row r="130" spans="1:65" s="2" customFormat="1" ht="24.15" customHeight="1">
      <c r="A130" s="41"/>
      <c r="B130" s="42"/>
      <c r="C130" s="215" t="s">
        <v>109</v>
      </c>
      <c r="D130" s="215" t="s">
        <v>232</v>
      </c>
      <c r="E130" s="216" t="s">
        <v>258</v>
      </c>
      <c r="F130" s="217" t="s">
        <v>259</v>
      </c>
      <c r="G130" s="218" t="s">
        <v>253</v>
      </c>
      <c r="H130" s="219">
        <v>23.715</v>
      </c>
      <c r="I130" s="220"/>
      <c r="J130" s="221">
        <f>ROUND(I130*H130,2)</f>
        <v>0</v>
      </c>
      <c r="K130" s="217" t="s">
        <v>236</v>
      </c>
      <c r="L130" s="47"/>
      <c r="M130" s="222" t="s">
        <v>19</v>
      </c>
      <c r="N130" s="223"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109</v>
      </c>
      <c r="AT130" s="226" t="s">
        <v>232</v>
      </c>
      <c r="AU130" s="226" t="s">
        <v>91</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109</v>
      </c>
      <c r="BM130" s="226" t="s">
        <v>1608</v>
      </c>
    </row>
    <row r="131" spans="1:47" s="2" customFormat="1" ht="12">
      <c r="A131" s="41"/>
      <c r="B131" s="42"/>
      <c r="C131" s="43"/>
      <c r="D131" s="228" t="s">
        <v>238</v>
      </c>
      <c r="E131" s="43"/>
      <c r="F131" s="229" t="s">
        <v>261</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91</v>
      </c>
    </row>
    <row r="132" spans="1:47" s="2" customFormat="1" ht="12">
      <c r="A132" s="41"/>
      <c r="B132" s="42"/>
      <c r="C132" s="43"/>
      <c r="D132" s="228" t="s">
        <v>240</v>
      </c>
      <c r="E132" s="43"/>
      <c r="F132" s="233" t="s">
        <v>262</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240</v>
      </c>
      <c r="AU132" s="19" t="s">
        <v>91</v>
      </c>
    </row>
    <row r="133" spans="1:51" s="13" customFormat="1" ht="12">
      <c r="A133" s="13"/>
      <c r="B133" s="234"/>
      <c r="C133" s="235"/>
      <c r="D133" s="228" t="s">
        <v>242</v>
      </c>
      <c r="E133" s="236" t="s">
        <v>19</v>
      </c>
      <c r="F133" s="237" t="s">
        <v>1609</v>
      </c>
      <c r="G133" s="235"/>
      <c r="H133" s="238">
        <v>23.715</v>
      </c>
      <c r="I133" s="239"/>
      <c r="J133" s="235"/>
      <c r="K133" s="235"/>
      <c r="L133" s="240"/>
      <c r="M133" s="241"/>
      <c r="N133" s="242"/>
      <c r="O133" s="242"/>
      <c r="P133" s="242"/>
      <c r="Q133" s="242"/>
      <c r="R133" s="242"/>
      <c r="S133" s="242"/>
      <c r="T133" s="243"/>
      <c r="U133" s="13"/>
      <c r="V133" s="13"/>
      <c r="W133" s="13"/>
      <c r="X133" s="13"/>
      <c r="Y133" s="13"/>
      <c r="Z133" s="13"/>
      <c r="AA133" s="13"/>
      <c r="AB133" s="13"/>
      <c r="AC133" s="13"/>
      <c r="AD133" s="13"/>
      <c r="AE133" s="13"/>
      <c r="AT133" s="244" t="s">
        <v>242</v>
      </c>
      <c r="AU133" s="244" t="s">
        <v>91</v>
      </c>
      <c r="AV133" s="13" t="s">
        <v>91</v>
      </c>
      <c r="AW133" s="13" t="s">
        <v>42</v>
      </c>
      <c r="AX133" s="13" t="s">
        <v>81</v>
      </c>
      <c r="AY133" s="244" t="s">
        <v>230</v>
      </c>
    </row>
    <row r="134" spans="1:51" s="14" customFormat="1" ht="12">
      <c r="A134" s="14"/>
      <c r="B134" s="245"/>
      <c r="C134" s="246"/>
      <c r="D134" s="228" t="s">
        <v>242</v>
      </c>
      <c r="E134" s="247" t="s">
        <v>19</v>
      </c>
      <c r="F134" s="248" t="s">
        <v>244</v>
      </c>
      <c r="G134" s="246"/>
      <c r="H134" s="249">
        <v>23.715</v>
      </c>
      <c r="I134" s="250"/>
      <c r="J134" s="246"/>
      <c r="K134" s="246"/>
      <c r="L134" s="251"/>
      <c r="M134" s="252"/>
      <c r="N134" s="253"/>
      <c r="O134" s="253"/>
      <c r="P134" s="253"/>
      <c r="Q134" s="253"/>
      <c r="R134" s="253"/>
      <c r="S134" s="253"/>
      <c r="T134" s="254"/>
      <c r="U134" s="14"/>
      <c r="V134" s="14"/>
      <c r="W134" s="14"/>
      <c r="X134" s="14"/>
      <c r="Y134" s="14"/>
      <c r="Z134" s="14"/>
      <c r="AA134" s="14"/>
      <c r="AB134" s="14"/>
      <c r="AC134" s="14"/>
      <c r="AD134" s="14"/>
      <c r="AE134" s="14"/>
      <c r="AT134" s="255" t="s">
        <v>242</v>
      </c>
      <c r="AU134" s="255" t="s">
        <v>91</v>
      </c>
      <c r="AV134" s="14" t="s">
        <v>109</v>
      </c>
      <c r="AW134" s="14" t="s">
        <v>42</v>
      </c>
      <c r="AX134" s="14" t="s">
        <v>85</v>
      </c>
      <c r="AY134" s="255" t="s">
        <v>230</v>
      </c>
    </row>
    <row r="135" spans="1:65" s="2" customFormat="1" ht="24.15" customHeight="1">
      <c r="A135" s="41"/>
      <c r="B135" s="42"/>
      <c r="C135" s="215" t="s">
        <v>265</v>
      </c>
      <c r="D135" s="215" t="s">
        <v>232</v>
      </c>
      <c r="E135" s="216" t="s">
        <v>453</v>
      </c>
      <c r="F135" s="217" t="s">
        <v>454</v>
      </c>
      <c r="G135" s="218" t="s">
        <v>253</v>
      </c>
      <c r="H135" s="219">
        <v>41.888</v>
      </c>
      <c r="I135" s="220"/>
      <c r="J135" s="221">
        <f>ROUND(I135*H135,2)</f>
        <v>0</v>
      </c>
      <c r="K135" s="217" t="s">
        <v>236</v>
      </c>
      <c r="L135" s="47"/>
      <c r="M135" s="222" t="s">
        <v>19</v>
      </c>
      <c r="N135" s="223"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109</v>
      </c>
      <c r="AT135" s="226" t="s">
        <v>232</v>
      </c>
      <c r="AU135" s="226" t="s">
        <v>91</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1610</v>
      </c>
    </row>
    <row r="136" spans="1:47" s="2" customFormat="1" ht="12">
      <c r="A136" s="41"/>
      <c r="B136" s="42"/>
      <c r="C136" s="43"/>
      <c r="D136" s="228" t="s">
        <v>238</v>
      </c>
      <c r="E136" s="43"/>
      <c r="F136" s="229" t="s">
        <v>456</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91</v>
      </c>
    </row>
    <row r="137" spans="1:47" s="2" customFormat="1" ht="12">
      <c r="A137" s="41"/>
      <c r="B137" s="42"/>
      <c r="C137" s="43"/>
      <c r="D137" s="228" t="s">
        <v>240</v>
      </c>
      <c r="E137" s="43"/>
      <c r="F137" s="233" t="s">
        <v>270</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240</v>
      </c>
      <c r="AU137" s="19" t="s">
        <v>91</v>
      </c>
    </row>
    <row r="138" spans="1:51" s="13" customFormat="1" ht="12">
      <c r="A138" s="13"/>
      <c r="B138" s="234"/>
      <c r="C138" s="235"/>
      <c r="D138" s="228" t="s">
        <v>242</v>
      </c>
      <c r="E138" s="236" t="s">
        <v>19</v>
      </c>
      <c r="F138" s="237" t="s">
        <v>1611</v>
      </c>
      <c r="G138" s="235"/>
      <c r="H138" s="238">
        <v>23.715</v>
      </c>
      <c r="I138" s="239"/>
      <c r="J138" s="235"/>
      <c r="K138" s="235"/>
      <c r="L138" s="240"/>
      <c r="M138" s="241"/>
      <c r="N138" s="242"/>
      <c r="O138" s="242"/>
      <c r="P138" s="242"/>
      <c r="Q138" s="242"/>
      <c r="R138" s="242"/>
      <c r="S138" s="242"/>
      <c r="T138" s="243"/>
      <c r="U138" s="13"/>
      <c r="V138" s="13"/>
      <c r="W138" s="13"/>
      <c r="X138" s="13"/>
      <c r="Y138" s="13"/>
      <c r="Z138" s="13"/>
      <c r="AA138" s="13"/>
      <c r="AB138" s="13"/>
      <c r="AC138" s="13"/>
      <c r="AD138" s="13"/>
      <c r="AE138" s="13"/>
      <c r="AT138" s="244" t="s">
        <v>242</v>
      </c>
      <c r="AU138" s="244" t="s">
        <v>91</v>
      </c>
      <c r="AV138" s="13" t="s">
        <v>91</v>
      </c>
      <c r="AW138" s="13" t="s">
        <v>42</v>
      </c>
      <c r="AX138" s="13" t="s">
        <v>81</v>
      </c>
      <c r="AY138" s="244" t="s">
        <v>230</v>
      </c>
    </row>
    <row r="139" spans="1:51" s="13" customFormat="1" ht="12">
      <c r="A139" s="13"/>
      <c r="B139" s="234"/>
      <c r="C139" s="235"/>
      <c r="D139" s="228" t="s">
        <v>242</v>
      </c>
      <c r="E139" s="236" t="s">
        <v>19</v>
      </c>
      <c r="F139" s="237" t="s">
        <v>1612</v>
      </c>
      <c r="G139" s="235"/>
      <c r="H139" s="238">
        <v>18.173</v>
      </c>
      <c r="I139" s="239"/>
      <c r="J139" s="235"/>
      <c r="K139" s="235"/>
      <c r="L139" s="240"/>
      <c r="M139" s="241"/>
      <c r="N139" s="242"/>
      <c r="O139" s="242"/>
      <c r="P139" s="242"/>
      <c r="Q139" s="242"/>
      <c r="R139" s="242"/>
      <c r="S139" s="242"/>
      <c r="T139" s="243"/>
      <c r="U139" s="13"/>
      <c r="V139" s="13"/>
      <c r="W139" s="13"/>
      <c r="X139" s="13"/>
      <c r="Y139" s="13"/>
      <c r="Z139" s="13"/>
      <c r="AA139" s="13"/>
      <c r="AB139" s="13"/>
      <c r="AC139" s="13"/>
      <c r="AD139" s="13"/>
      <c r="AE139" s="13"/>
      <c r="AT139" s="244" t="s">
        <v>242</v>
      </c>
      <c r="AU139" s="244" t="s">
        <v>91</v>
      </c>
      <c r="AV139" s="13" t="s">
        <v>91</v>
      </c>
      <c r="AW139" s="13" t="s">
        <v>42</v>
      </c>
      <c r="AX139" s="13" t="s">
        <v>81</v>
      </c>
      <c r="AY139" s="244" t="s">
        <v>230</v>
      </c>
    </row>
    <row r="140" spans="1:51" s="14" customFormat="1" ht="12">
      <c r="A140" s="14"/>
      <c r="B140" s="245"/>
      <c r="C140" s="246"/>
      <c r="D140" s="228" t="s">
        <v>242</v>
      </c>
      <c r="E140" s="247" t="s">
        <v>19</v>
      </c>
      <c r="F140" s="248" t="s">
        <v>244</v>
      </c>
      <c r="G140" s="246"/>
      <c r="H140" s="249">
        <v>41.888</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242</v>
      </c>
      <c r="AU140" s="255" t="s">
        <v>91</v>
      </c>
      <c r="AV140" s="14" t="s">
        <v>109</v>
      </c>
      <c r="AW140" s="14" t="s">
        <v>42</v>
      </c>
      <c r="AX140" s="14" t="s">
        <v>85</v>
      </c>
      <c r="AY140" s="255" t="s">
        <v>230</v>
      </c>
    </row>
    <row r="141" spans="1:65" s="2" customFormat="1" ht="14.4" customHeight="1">
      <c r="A141" s="41"/>
      <c r="B141" s="42"/>
      <c r="C141" s="215" t="s">
        <v>271</v>
      </c>
      <c r="D141" s="215" t="s">
        <v>232</v>
      </c>
      <c r="E141" s="216" t="s">
        <v>272</v>
      </c>
      <c r="F141" s="217" t="s">
        <v>273</v>
      </c>
      <c r="G141" s="218" t="s">
        <v>253</v>
      </c>
      <c r="H141" s="219">
        <v>41.888</v>
      </c>
      <c r="I141" s="220"/>
      <c r="J141" s="221">
        <f>ROUND(I141*H141,2)</f>
        <v>0</v>
      </c>
      <c r="K141" s="217" t="s">
        <v>236</v>
      </c>
      <c r="L141" s="47"/>
      <c r="M141" s="222" t="s">
        <v>19</v>
      </c>
      <c r="N141" s="223" t="s">
        <v>52</v>
      </c>
      <c r="O141" s="87"/>
      <c r="P141" s="224">
        <f>O141*H141</f>
        <v>0</v>
      </c>
      <c r="Q141" s="224">
        <v>0</v>
      </c>
      <c r="R141" s="224">
        <f>Q141*H141</f>
        <v>0</v>
      </c>
      <c r="S141" s="224">
        <v>0</v>
      </c>
      <c r="T141" s="225">
        <f>S141*H141</f>
        <v>0</v>
      </c>
      <c r="U141" s="41"/>
      <c r="V141" s="41"/>
      <c r="W141" s="41"/>
      <c r="X141" s="41"/>
      <c r="Y141" s="41"/>
      <c r="Z141" s="41"/>
      <c r="AA141" s="41"/>
      <c r="AB141" s="41"/>
      <c r="AC141" s="41"/>
      <c r="AD141" s="41"/>
      <c r="AE141" s="41"/>
      <c r="AR141" s="226" t="s">
        <v>109</v>
      </c>
      <c r="AT141" s="226" t="s">
        <v>232</v>
      </c>
      <c r="AU141" s="226" t="s">
        <v>91</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109</v>
      </c>
      <c r="BM141" s="226" t="s">
        <v>1613</v>
      </c>
    </row>
    <row r="142" spans="1:47" s="2" customFormat="1" ht="12">
      <c r="A142" s="41"/>
      <c r="B142" s="42"/>
      <c r="C142" s="43"/>
      <c r="D142" s="228" t="s">
        <v>238</v>
      </c>
      <c r="E142" s="43"/>
      <c r="F142" s="229" t="s">
        <v>275</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91</v>
      </c>
    </row>
    <row r="143" spans="1:47" s="2" customFormat="1" ht="12">
      <c r="A143" s="41"/>
      <c r="B143" s="42"/>
      <c r="C143" s="43"/>
      <c r="D143" s="228" t="s">
        <v>240</v>
      </c>
      <c r="E143" s="43"/>
      <c r="F143" s="233" t="s">
        <v>276</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240</v>
      </c>
      <c r="AU143" s="19" t="s">
        <v>91</v>
      </c>
    </row>
    <row r="144" spans="1:51" s="13" customFormat="1" ht="12">
      <c r="A144" s="13"/>
      <c r="B144" s="234"/>
      <c r="C144" s="235"/>
      <c r="D144" s="228" t="s">
        <v>242</v>
      </c>
      <c r="E144" s="236" t="s">
        <v>19</v>
      </c>
      <c r="F144" s="237" t="s">
        <v>1614</v>
      </c>
      <c r="G144" s="235"/>
      <c r="H144" s="238">
        <v>41.888</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242</v>
      </c>
      <c r="AU144" s="244" t="s">
        <v>91</v>
      </c>
      <c r="AV144" s="13" t="s">
        <v>91</v>
      </c>
      <c r="AW144" s="13" t="s">
        <v>42</v>
      </c>
      <c r="AX144" s="13" t="s">
        <v>81</v>
      </c>
      <c r="AY144" s="244" t="s">
        <v>230</v>
      </c>
    </row>
    <row r="145" spans="1:51" s="14" customFormat="1" ht="12">
      <c r="A145" s="14"/>
      <c r="B145" s="245"/>
      <c r="C145" s="246"/>
      <c r="D145" s="228" t="s">
        <v>242</v>
      </c>
      <c r="E145" s="247" t="s">
        <v>19</v>
      </c>
      <c r="F145" s="248" t="s">
        <v>244</v>
      </c>
      <c r="G145" s="246"/>
      <c r="H145" s="249">
        <v>41.888</v>
      </c>
      <c r="I145" s="250"/>
      <c r="J145" s="246"/>
      <c r="K145" s="246"/>
      <c r="L145" s="251"/>
      <c r="M145" s="252"/>
      <c r="N145" s="253"/>
      <c r="O145" s="253"/>
      <c r="P145" s="253"/>
      <c r="Q145" s="253"/>
      <c r="R145" s="253"/>
      <c r="S145" s="253"/>
      <c r="T145" s="254"/>
      <c r="U145" s="14"/>
      <c r="V145" s="14"/>
      <c r="W145" s="14"/>
      <c r="X145" s="14"/>
      <c r="Y145" s="14"/>
      <c r="Z145" s="14"/>
      <c r="AA145" s="14"/>
      <c r="AB145" s="14"/>
      <c r="AC145" s="14"/>
      <c r="AD145" s="14"/>
      <c r="AE145" s="14"/>
      <c r="AT145" s="255" t="s">
        <v>242</v>
      </c>
      <c r="AU145" s="255" t="s">
        <v>91</v>
      </c>
      <c r="AV145" s="14" t="s">
        <v>109</v>
      </c>
      <c r="AW145" s="14" t="s">
        <v>42</v>
      </c>
      <c r="AX145" s="14" t="s">
        <v>85</v>
      </c>
      <c r="AY145" s="255" t="s">
        <v>230</v>
      </c>
    </row>
    <row r="146" spans="1:65" s="2" customFormat="1" ht="24.15" customHeight="1">
      <c r="A146" s="41"/>
      <c r="B146" s="42"/>
      <c r="C146" s="215" t="s">
        <v>281</v>
      </c>
      <c r="D146" s="215" t="s">
        <v>232</v>
      </c>
      <c r="E146" s="216" t="s">
        <v>461</v>
      </c>
      <c r="F146" s="217" t="s">
        <v>462</v>
      </c>
      <c r="G146" s="218" t="s">
        <v>253</v>
      </c>
      <c r="H146" s="219">
        <v>18.173</v>
      </c>
      <c r="I146" s="220"/>
      <c r="J146" s="221">
        <f>ROUND(I146*H146,2)</f>
        <v>0</v>
      </c>
      <c r="K146" s="217" t="s">
        <v>236</v>
      </c>
      <c r="L146" s="47"/>
      <c r="M146" s="222" t="s">
        <v>19</v>
      </c>
      <c r="N146" s="223"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109</v>
      </c>
      <c r="AT146" s="226" t="s">
        <v>232</v>
      </c>
      <c r="AU146" s="226" t="s">
        <v>91</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1615</v>
      </c>
    </row>
    <row r="147" spans="1:47" s="2" customFormat="1" ht="12">
      <c r="A147" s="41"/>
      <c r="B147" s="42"/>
      <c r="C147" s="43"/>
      <c r="D147" s="228" t="s">
        <v>238</v>
      </c>
      <c r="E147" s="43"/>
      <c r="F147" s="229" t="s">
        <v>464</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91</v>
      </c>
    </row>
    <row r="148" spans="1:47" s="2" customFormat="1" ht="12">
      <c r="A148" s="41"/>
      <c r="B148" s="42"/>
      <c r="C148" s="43"/>
      <c r="D148" s="228" t="s">
        <v>240</v>
      </c>
      <c r="E148" s="43"/>
      <c r="F148" s="233" t="s">
        <v>465</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240</v>
      </c>
      <c r="AU148" s="19" t="s">
        <v>91</v>
      </c>
    </row>
    <row r="149" spans="1:51" s="13" customFormat="1" ht="12">
      <c r="A149" s="13"/>
      <c r="B149" s="234"/>
      <c r="C149" s="235"/>
      <c r="D149" s="228" t="s">
        <v>242</v>
      </c>
      <c r="E149" s="236" t="s">
        <v>19</v>
      </c>
      <c r="F149" s="237" t="s">
        <v>1616</v>
      </c>
      <c r="G149" s="235"/>
      <c r="H149" s="238">
        <v>1.78</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242</v>
      </c>
      <c r="AU149" s="244" t="s">
        <v>91</v>
      </c>
      <c r="AV149" s="13" t="s">
        <v>91</v>
      </c>
      <c r="AW149" s="13" t="s">
        <v>42</v>
      </c>
      <c r="AX149" s="13" t="s">
        <v>81</v>
      </c>
      <c r="AY149" s="244" t="s">
        <v>230</v>
      </c>
    </row>
    <row r="150" spans="1:51" s="13" customFormat="1" ht="12">
      <c r="A150" s="13"/>
      <c r="B150" s="234"/>
      <c r="C150" s="235"/>
      <c r="D150" s="228" t="s">
        <v>242</v>
      </c>
      <c r="E150" s="236" t="s">
        <v>19</v>
      </c>
      <c r="F150" s="237" t="s">
        <v>1617</v>
      </c>
      <c r="G150" s="235"/>
      <c r="H150" s="238">
        <v>9.94</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242</v>
      </c>
      <c r="AU150" s="244" t="s">
        <v>91</v>
      </c>
      <c r="AV150" s="13" t="s">
        <v>91</v>
      </c>
      <c r="AW150" s="13" t="s">
        <v>42</v>
      </c>
      <c r="AX150" s="13" t="s">
        <v>81</v>
      </c>
      <c r="AY150" s="244" t="s">
        <v>230</v>
      </c>
    </row>
    <row r="151" spans="1:51" s="13" customFormat="1" ht="12">
      <c r="A151" s="13"/>
      <c r="B151" s="234"/>
      <c r="C151" s="235"/>
      <c r="D151" s="228" t="s">
        <v>242</v>
      </c>
      <c r="E151" s="236" t="s">
        <v>19</v>
      </c>
      <c r="F151" s="237" t="s">
        <v>1618</v>
      </c>
      <c r="G151" s="235"/>
      <c r="H151" s="238">
        <v>6.453</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242</v>
      </c>
      <c r="AU151" s="244" t="s">
        <v>91</v>
      </c>
      <c r="AV151" s="13" t="s">
        <v>91</v>
      </c>
      <c r="AW151" s="13" t="s">
        <v>42</v>
      </c>
      <c r="AX151" s="13" t="s">
        <v>81</v>
      </c>
      <c r="AY151" s="244" t="s">
        <v>230</v>
      </c>
    </row>
    <row r="152" spans="1:51" s="14" customFormat="1" ht="12">
      <c r="A152" s="14"/>
      <c r="B152" s="245"/>
      <c r="C152" s="246"/>
      <c r="D152" s="228" t="s">
        <v>242</v>
      </c>
      <c r="E152" s="247" t="s">
        <v>19</v>
      </c>
      <c r="F152" s="248" t="s">
        <v>244</v>
      </c>
      <c r="G152" s="246"/>
      <c r="H152" s="249">
        <v>18.173</v>
      </c>
      <c r="I152" s="250"/>
      <c r="J152" s="246"/>
      <c r="K152" s="246"/>
      <c r="L152" s="251"/>
      <c r="M152" s="252"/>
      <c r="N152" s="253"/>
      <c r="O152" s="253"/>
      <c r="P152" s="253"/>
      <c r="Q152" s="253"/>
      <c r="R152" s="253"/>
      <c r="S152" s="253"/>
      <c r="T152" s="254"/>
      <c r="U152" s="14"/>
      <c r="V152" s="14"/>
      <c r="W152" s="14"/>
      <c r="X152" s="14"/>
      <c r="Y152" s="14"/>
      <c r="Z152" s="14"/>
      <c r="AA152" s="14"/>
      <c r="AB152" s="14"/>
      <c r="AC152" s="14"/>
      <c r="AD152" s="14"/>
      <c r="AE152" s="14"/>
      <c r="AT152" s="255" t="s">
        <v>242</v>
      </c>
      <c r="AU152" s="255" t="s">
        <v>91</v>
      </c>
      <c r="AV152" s="14" t="s">
        <v>109</v>
      </c>
      <c r="AW152" s="14" t="s">
        <v>42</v>
      </c>
      <c r="AX152" s="14" t="s">
        <v>85</v>
      </c>
      <c r="AY152" s="255" t="s">
        <v>230</v>
      </c>
    </row>
    <row r="153" spans="1:63" s="12" customFormat="1" ht="22.8" customHeight="1">
      <c r="A153" s="12"/>
      <c r="B153" s="199"/>
      <c r="C153" s="200"/>
      <c r="D153" s="201" t="s">
        <v>80</v>
      </c>
      <c r="E153" s="213" t="s">
        <v>91</v>
      </c>
      <c r="F153" s="213" t="s">
        <v>495</v>
      </c>
      <c r="G153" s="200"/>
      <c r="H153" s="200"/>
      <c r="I153" s="203"/>
      <c r="J153" s="214">
        <f>BK153</f>
        <v>0</v>
      </c>
      <c r="K153" s="200"/>
      <c r="L153" s="205"/>
      <c r="M153" s="206"/>
      <c r="N153" s="207"/>
      <c r="O153" s="207"/>
      <c r="P153" s="208">
        <f>SUM(P154:P218)</f>
        <v>0</v>
      </c>
      <c r="Q153" s="207"/>
      <c r="R153" s="208">
        <f>SUM(R154:R218)</f>
        <v>51.69014846</v>
      </c>
      <c r="S153" s="207"/>
      <c r="T153" s="209">
        <f>SUM(T154:T218)</f>
        <v>0</v>
      </c>
      <c r="U153" s="12"/>
      <c r="V153" s="12"/>
      <c r="W153" s="12"/>
      <c r="X153" s="12"/>
      <c r="Y153" s="12"/>
      <c r="Z153" s="12"/>
      <c r="AA153" s="12"/>
      <c r="AB153" s="12"/>
      <c r="AC153" s="12"/>
      <c r="AD153" s="12"/>
      <c r="AE153" s="12"/>
      <c r="AR153" s="210" t="s">
        <v>85</v>
      </c>
      <c r="AT153" s="211" t="s">
        <v>80</v>
      </c>
      <c r="AU153" s="211" t="s">
        <v>85</v>
      </c>
      <c r="AY153" s="210" t="s">
        <v>230</v>
      </c>
      <c r="BK153" s="212">
        <f>SUM(BK154:BK218)</f>
        <v>0</v>
      </c>
    </row>
    <row r="154" spans="1:65" s="2" customFormat="1" ht="14.4" customHeight="1">
      <c r="A154" s="41"/>
      <c r="B154" s="42"/>
      <c r="C154" s="215" t="s">
        <v>279</v>
      </c>
      <c r="D154" s="215" t="s">
        <v>232</v>
      </c>
      <c r="E154" s="216" t="s">
        <v>1619</v>
      </c>
      <c r="F154" s="217" t="s">
        <v>1620</v>
      </c>
      <c r="G154" s="218" t="s">
        <v>253</v>
      </c>
      <c r="H154" s="219">
        <v>1.545</v>
      </c>
      <c r="I154" s="220"/>
      <c r="J154" s="221">
        <f>ROUND(I154*H154,2)</f>
        <v>0</v>
      </c>
      <c r="K154" s="217" t="s">
        <v>236</v>
      </c>
      <c r="L154" s="47"/>
      <c r="M154" s="222" t="s">
        <v>19</v>
      </c>
      <c r="N154" s="223" t="s">
        <v>52</v>
      </c>
      <c r="O154" s="87"/>
      <c r="P154" s="224">
        <f>O154*H154</f>
        <v>0</v>
      </c>
      <c r="Q154" s="224">
        <v>1.92</v>
      </c>
      <c r="R154" s="224">
        <f>Q154*H154</f>
        <v>2.9663999999999997</v>
      </c>
      <c r="S154" s="224">
        <v>0</v>
      </c>
      <c r="T154" s="225">
        <f>S154*H154</f>
        <v>0</v>
      </c>
      <c r="U154" s="41"/>
      <c r="V154" s="41"/>
      <c r="W154" s="41"/>
      <c r="X154" s="41"/>
      <c r="Y154" s="41"/>
      <c r="Z154" s="41"/>
      <c r="AA154" s="41"/>
      <c r="AB154" s="41"/>
      <c r="AC154" s="41"/>
      <c r="AD154" s="41"/>
      <c r="AE154" s="41"/>
      <c r="AR154" s="226" t="s">
        <v>109</v>
      </c>
      <c r="AT154" s="226" t="s">
        <v>232</v>
      </c>
      <c r="AU154" s="226" t="s">
        <v>91</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1621</v>
      </c>
    </row>
    <row r="155" spans="1:47" s="2" customFormat="1" ht="12">
      <c r="A155" s="41"/>
      <c r="B155" s="42"/>
      <c r="C155" s="43"/>
      <c r="D155" s="228" t="s">
        <v>238</v>
      </c>
      <c r="E155" s="43"/>
      <c r="F155" s="229" t="s">
        <v>1620</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91</v>
      </c>
    </row>
    <row r="156" spans="1:47" s="2" customFormat="1" ht="12">
      <c r="A156" s="41"/>
      <c r="B156" s="42"/>
      <c r="C156" s="43"/>
      <c r="D156" s="228" t="s">
        <v>240</v>
      </c>
      <c r="E156" s="43"/>
      <c r="F156" s="233" t="s">
        <v>1622</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19" t="s">
        <v>240</v>
      </c>
      <c r="AU156" s="19" t="s">
        <v>91</v>
      </c>
    </row>
    <row r="157" spans="1:51" s="13" customFormat="1" ht="12">
      <c r="A157" s="13"/>
      <c r="B157" s="234"/>
      <c r="C157" s="235"/>
      <c r="D157" s="228" t="s">
        <v>242</v>
      </c>
      <c r="E157" s="236" t="s">
        <v>19</v>
      </c>
      <c r="F157" s="237" t="s">
        <v>1623</v>
      </c>
      <c r="G157" s="235"/>
      <c r="H157" s="238">
        <v>1.545</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242</v>
      </c>
      <c r="AU157" s="244" t="s">
        <v>91</v>
      </c>
      <c r="AV157" s="13" t="s">
        <v>91</v>
      </c>
      <c r="AW157" s="13" t="s">
        <v>42</v>
      </c>
      <c r="AX157" s="13" t="s">
        <v>81</v>
      </c>
      <c r="AY157" s="244" t="s">
        <v>230</v>
      </c>
    </row>
    <row r="158" spans="1:51" s="14" customFormat="1" ht="12">
      <c r="A158" s="14"/>
      <c r="B158" s="245"/>
      <c r="C158" s="246"/>
      <c r="D158" s="228" t="s">
        <v>242</v>
      </c>
      <c r="E158" s="247" t="s">
        <v>19</v>
      </c>
      <c r="F158" s="248" t="s">
        <v>244</v>
      </c>
      <c r="G158" s="246"/>
      <c r="H158" s="249">
        <v>1.545</v>
      </c>
      <c r="I158" s="250"/>
      <c r="J158" s="246"/>
      <c r="K158" s="246"/>
      <c r="L158" s="251"/>
      <c r="M158" s="252"/>
      <c r="N158" s="253"/>
      <c r="O158" s="253"/>
      <c r="P158" s="253"/>
      <c r="Q158" s="253"/>
      <c r="R158" s="253"/>
      <c r="S158" s="253"/>
      <c r="T158" s="254"/>
      <c r="U158" s="14"/>
      <c r="V158" s="14"/>
      <c r="W158" s="14"/>
      <c r="X158" s="14"/>
      <c r="Y158" s="14"/>
      <c r="Z158" s="14"/>
      <c r="AA158" s="14"/>
      <c r="AB158" s="14"/>
      <c r="AC158" s="14"/>
      <c r="AD158" s="14"/>
      <c r="AE158" s="14"/>
      <c r="AT158" s="255" t="s">
        <v>242</v>
      </c>
      <c r="AU158" s="255" t="s">
        <v>91</v>
      </c>
      <c r="AV158" s="14" t="s">
        <v>109</v>
      </c>
      <c r="AW158" s="14" t="s">
        <v>42</v>
      </c>
      <c r="AX158" s="14" t="s">
        <v>85</v>
      </c>
      <c r="AY158" s="255" t="s">
        <v>230</v>
      </c>
    </row>
    <row r="159" spans="1:65" s="2" customFormat="1" ht="24.15" customHeight="1">
      <c r="A159" s="41"/>
      <c r="B159" s="42"/>
      <c r="C159" s="215" t="s">
        <v>288</v>
      </c>
      <c r="D159" s="215" t="s">
        <v>232</v>
      </c>
      <c r="E159" s="216" t="s">
        <v>496</v>
      </c>
      <c r="F159" s="217" t="s">
        <v>497</v>
      </c>
      <c r="G159" s="218" t="s">
        <v>327</v>
      </c>
      <c r="H159" s="219">
        <v>20.6</v>
      </c>
      <c r="I159" s="220"/>
      <c r="J159" s="221">
        <f>ROUND(I159*H159,2)</f>
        <v>0</v>
      </c>
      <c r="K159" s="217" t="s">
        <v>236</v>
      </c>
      <c r="L159" s="47"/>
      <c r="M159" s="222" t="s">
        <v>19</v>
      </c>
      <c r="N159" s="223" t="s">
        <v>52</v>
      </c>
      <c r="O159" s="87"/>
      <c r="P159" s="224">
        <f>O159*H159</f>
        <v>0</v>
      </c>
      <c r="Q159" s="224">
        <v>0.00049</v>
      </c>
      <c r="R159" s="224">
        <f>Q159*H159</f>
        <v>0.010094</v>
      </c>
      <c r="S159" s="224">
        <v>0</v>
      </c>
      <c r="T159" s="225">
        <f>S159*H159</f>
        <v>0</v>
      </c>
      <c r="U159" s="41"/>
      <c r="V159" s="41"/>
      <c r="W159" s="41"/>
      <c r="X159" s="41"/>
      <c r="Y159" s="41"/>
      <c r="Z159" s="41"/>
      <c r="AA159" s="41"/>
      <c r="AB159" s="41"/>
      <c r="AC159" s="41"/>
      <c r="AD159" s="41"/>
      <c r="AE159" s="41"/>
      <c r="AR159" s="226" t="s">
        <v>109</v>
      </c>
      <c r="AT159" s="226" t="s">
        <v>232</v>
      </c>
      <c r="AU159" s="226" t="s">
        <v>91</v>
      </c>
      <c r="AY159" s="19" t="s">
        <v>230</v>
      </c>
      <c r="BE159" s="227">
        <f>IF(N159="základní",J159,0)</f>
        <v>0</v>
      </c>
      <c r="BF159" s="227">
        <f>IF(N159="snížená",J159,0)</f>
        <v>0</v>
      </c>
      <c r="BG159" s="227">
        <f>IF(N159="zákl. přenesená",J159,0)</f>
        <v>0</v>
      </c>
      <c r="BH159" s="227">
        <f>IF(N159="sníž. přenesená",J159,0)</f>
        <v>0</v>
      </c>
      <c r="BI159" s="227">
        <f>IF(N159="nulová",J159,0)</f>
        <v>0</v>
      </c>
      <c r="BJ159" s="19" t="s">
        <v>85</v>
      </c>
      <c r="BK159" s="227">
        <f>ROUND(I159*H159,2)</f>
        <v>0</v>
      </c>
      <c r="BL159" s="19" t="s">
        <v>109</v>
      </c>
      <c r="BM159" s="226" t="s">
        <v>1624</v>
      </c>
    </row>
    <row r="160" spans="1:47" s="2" customFormat="1" ht="12">
      <c r="A160" s="41"/>
      <c r="B160" s="42"/>
      <c r="C160" s="43"/>
      <c r="D160" s="228" t="s">
        <v>238</v>
      </c>
      <c r="E160" s="43"/>
      <c r="F160" s="229" t="s">
        <v>499</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19" t="s">
        <v>238</v>
      </c>
      <c r="AU160" s="19" t="s">
        <v>91</v>
      </c>
    </row>
    <row r="161" spans="1:47" s="2" customFormat="1" ht="12">
      <c r="A161" s="41"/>
      <c r="B161" s="42"/>
      <c r="C161" s="43"/>
      <c r="D161" s="228" t="s">
        <v>240</v>
      </c>
      <c r="E161" s="43"/>
      <c r="F161" s="233" t="s">
        <v>500</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240</v>
      </c>
      <c r="AU161" s="19" t="s">
        <v>91</v>
      </c>
    </row>
    <row r="162" spans="1:51" s="13" customFormat="1" ht="12">
      <c r="A162" s="13"/>
      <c r="B162" s="234"/>
      <c r="C162" s="235"/>
      <c r="D162" s="228" t="s">
        <v>242</v>
      </c>
      <c r="E162" s="236" t="s">
        <v>19</v>
      </c>
      <c r="F162" s="237" t="s">
        <v>1625</v>
      </c>
      <c r="G162" s="235"/>
      <c r="H162" s="238">
        <v>20.6</v>
      </c>
      <c r="I162" s="239"/>
      <c r="J162" s="235"/>
      <c r="K162" s="235"/>
      <c r="L162" s="240"/>
      <c r="M162" s="241"/>
      <c r="N162" s="242"/>
      <c r="O162" s="242"/>
      <c r="P162" s="242"/>
      <c r="Q162" s="242"/>
      <c r="R162" s="242"/>
      <c r="S162" s="242"/>
      <c r="T162" s="243"/>
      <c r="U162" s="13"/>
      <c r="V162" s="13"/>
      <c r="W162" s="13"/>
      <c r="X162" s="13"/>
      <c r="Y162" s="13"/>
      <c r="Z162" s="13"/>
      <c r="AA162" s="13"/>
      <c r="AB162" s="13"/>
      <c r="AC162" s="13"/>
      <c r="AD162" s="13"/>
      <c r="AE162" s="13"/>
      <c r="AT162" s="244" t="s">
        <v>242</v>
      </c>
      <c r="AU162" s="244" t="s">
        <v>91</v>
      </c>
      <c r="AV162" s="13" t="s">
        <v>91</v>
      </c>
      <c r="AW162" s="13" t="s">
        <v>42</v>
      </c>
      <c r="AX162" s="13" t="s">
        <v>81</v>
      </c>
      <c r="AY162" s="244" t="s">
        <v>230</v>
      </c>
    </row>
    <row r="163" spans="1:51" s="14" customFormat="1" ht="12">
      <c r="A163" s="14"/>
      <c r="B163" s="245"/>
      <c r="C163" s="246"/>
      <c r="D163" s="228" t="s">
        <v>242</v>
      </c>
      <c r="E163" s="247" t="s">
        <v>19</v>
      </c>
      <c r="F163" s="248" t="s">
        <v>244</v>
      </c>
      <c r="G163" s="246"/>
      <c r="H163" s="249">
        <v>20.6</v>
      </c>
      <c r="I163" s="250"/>
      <c r="J163" s="246"/>
      <c r="K163" s="246"/>
      <c r="L163" s="251"/>
      <c r="M163" s="252"/>
      <c r="N163" s="253"/>
      <c r="O163" s="253"/>
      <c r="P163" s="253"/>
      <c r="Q163" s="253"/>
      <c r="R163" s="253"/>
      <c r="S163" s="253"/>
      <c r="T163" s="254"/>
      <c r="U163" s="14"/>
      <c r="V163" s="14"/>
      <c r="W163" s="14"/>
      <c r="X163" s="14"/>
      <c r="Y163" s="14"/>
      <c r="Z163" s="14"/>
      <c r="AA163" s="14"/>
      <c r="AB163" s="14"/>
      <c r="AC163" s="14"/>
      <c r="AD163" s="14"/>
      <c r="AE163" s="14"/>
      <c r="AT163" s="255" t="s">
        <v>242</v>
      </c>
      <c r="AU163" s="255" t="s">
        <v>91</v>
      </c>
      <c r="AV163" s="14" t="s">
        <v>109</v>
      </c>
      <c r="AW163" s="14" t="s">
        <v>42</v>
      </c>
      <c r="AX163" s="14" t="s">
        <v>85</v>
      </c>
      <c r="AY163" s="255" t="s">
        <v>230</v>
      </c>
    </row>
    <row r="164" spans="1:65" s="2" customFormat="1" ht="14.4" customHeight="1">
      <c r="A164" s="41"/>
      <c r="B164" s="42"/>
      <c r="C164" s="215" t="s">
        <v>302</v>
      </c>
      <c r="D164" s="215" t="s">
        <v>232</v>
      </c>
      <c r="E164" s="216" t="s">
        <v>1626</v>
      </c>
      <c r="F164" s="217" t="s">
        <v>1627</v>
      </c>
      <c r="G164" s="218" t="s">
        <v>253</v>
      </c>
      <c r="H164" s="219">
        <v>2.275</v>
      </c>
      <c r="I164" s="220"/>
      <c r="J164" s="221">
        <f>ROUND(I164*H164,2)</f>
        <v>0</v>
      </c>
      <c r="K164" s="217" t="s">
        <v>236</v>
      </c>
      <c r="L164" s="47"/>
      <c r="M164" s="222" t="s">
        <v>19</v>
      </c>
      <c r="N164" s="223" t="s">
        <v>52</v>
      </c>
      <c r="O164" s="87"/>
      <c r="P164" s="224">
        <f>O164*H164</f>
        <v>0</v>
      </c>
      <c r="Q164" s="224">
        <v>2.25634</v>
      </c>
      <c r="R164" s="224">
        <f>Q164*H164</f>
        <v>5.133173499999999</v>
      </c>
      <c r="S164" s="224">
        <v>0</v>
      </c>
      <c r="T164" s="225">
        <f>S164*H164</f>
        <v>0</v>
      </c>
      <c r="U164" s="41"/>
      <c r="V164" s="41"/>
      <c r="W164" s="41"/>
      <c r="X164" s="41"/>
      <c r="Y164" s="41"/>
      <c r="Z164" s="41"/>
      <c r="AA164" s="41"/>
      <c r="AB164" s="41"/>
      <c r="AC164" s="41"/>
      <c r="AD164" s="41"/>
      <c r="AE164" s="41"/>
      <c r="AR164" s="226" t="s">
        <v>109</v>
      </c>
      <c r="AT164" s="226" t="s">
        <v>232</v>
      </c>
      <c r="AU164" s="226" t="s">
        <v>91</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1628</v>
      </c>
    </row>
    <row r="165" spans="1:47" s="2" customFormat="1" ht="12">
      <c r="A165" s="41"/>
      <c r="B165" s="42"/>
      <c r="C165" s="43"/>
      <c r="D165" s="228" t="s">
        <v>238</v>
      </c>
      <c r="E165" s="43"/>
      <c r="F165" s="229" t="s">
        <v>1629</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91</v>
      </c>
    </row>
    <row r="166" spans="1:47" s="2" customFormat="1" ht="12">
      <c r="A166" s="41"/>
      <c r="B166" s="42"/>
      <c r="C166" s="43"/>
      <c r="D166" s="228" t="s">
        <v>240</v>
      </c>
      <c r="E166" s="43"/>
      <c r="F166" s="233" t="s">
        <v>517</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19" t="s">
        <v>240</v>
      </c>
      <c r="AU166" s="19" t="s">
        <v>91</v>
      </c>
    </row>
    <row r="167" spans="1:51" s="13" customFormat="1" ht="12">
      <c r="A167" s="13"/>
      <c r="B167" s="234"/>
      <c r="C167" s="235"/>
      <c r="D167" s="228" t="s">
        <v>242</v>
      </c>
      <c r="E167" s="236" t="s">
        <v>19</v>
      </c>
      <c r="F167" s="237" t="s">
        <v>1630</v>
      </c>
      <c r="G167" s="235"/>
      <c r="H167" s="238">
        <v>2.275</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242</v>
      </c>
      <c r="AU167" s="244" t="s">
        <v>91</v>
      </c>
      <c r="AV167" s="13" t="s">
        <v>91</v>
      </c>
      <c r="AW167" s="13" t="s">
        <v>42</v>
      </c>
      <c r="AX167" s="13" t="s">
        <v>81</v>
      </c>
      <c r="AY167" s="244" t="s">
        <v>230</v>
      </c>
    </row>
    <row r="168" spans="1:51" s="14" customFormat="1" ht="12">
      <c r="A168" s="14"/>
      <c r="B168" s="245"/>
      <c r="C168" s="246"/>
      <c r="D168" s="228" t="s">
        <v>242</v>
      </c>
      <c r="E168" s="247" t="s">
        <v>19</v>
      </c>
      <c r="F168" s="248" t="s">
        <v>244</v>
      </c>
      <c r="G168" s="246"/>
      <c r="H168" s="249">
        <v>2.275</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242</v>
      </c>
      <c r="AU168" s="255" t="s">
        <v>91</v>
      </c>
      <c r="AV168" s="14" t="s">
        <v>109</v>
      </c>
      <c r="AW168" s="14" t="s">
        <v>42</v>
      </c>
      <c r="AX168" s="14" t="s">
        <v>85</v>
      </c>
      <c r="AY168" s="255" t="s">
        <v>230</v>
      </c>
    </row>
    <row r="169" spans="1:65" s="2" customFormat="1" ht="24.15" customHeight="1">
      <c r="A169" s="41"/>
      <c r="B169" s="42"/>
      <c r="C169" s="215" t="s">
        <v>308</v>
      </c>
      <c r="D169" s="215" t="s">
        <v>232</v>
      </c>
      <c r="E169" s="216" t="s">
        <v>1631</v>
      </c>
      <c r="F169" s="217" t="s">
        <v>1632</v>
      </c>
      <c r="G169" s="218" t="s">
        <v>253</v>
      </c>
      <c r="H169" s="219">
        <v>4.72</v>
      </c>
      <c r="I169" s="220"/>
      <c r="J169" s="221">
        <f>ROUND(I169*H169,2)</f>
        <v>0</v>
      </c>
      <c r="K169" s="217" t="s">
        <v>236</v>
      </c>
      <c r="L169" s="47"/>
      <c r="M169" s="222" t="s">
        <v>19</v>
      </c>
      <c r="N169" s="223" t="s">
        <v>52</v>
      </c>
      <c r="O169" s="87"/>
      <c r="P169" s="224">
        <f>O169*H169</f>
        <v>0</v>
      </c>
      <c r="Q169" s="224">
        <v>2.45329</v>
      </c>
      <c r="R169" s="224">
        <f>Q169*H169</f>
        <v>11.579528799999999</v>
      </c>
      <c r="S169" s="224">
        <v>0</v>
      </c>
      <c r="T169" s="225">
        <f>S169*H169</f>
        <v>0</v>
      </c>
      <c r="U169" s="41"/>
      <c r="V169" s="41"/>
      <c r="W169" s="41"/>
      <c r="X169" s="41"/>
      <c r="Y169" s="41"/>
      <c r="Z169" s="41"/>
      <c r="AA169" s="41"/>
      <c r="AB169" s="41"/>
      <c r="AC169" s="41"/>
      <c r="AD169" s="41"/>
      <c r="AE169" s="41"/>
      <c r="AR169" s="226" t="s">
        <v>109</v>
      </c>
      <c r="AT169" s="226" t="s">
        <v>232</v>
      </c>
      <c r="AU169" s="226" t="s">
        <v>91</v>
      </c>
      <c r="AY169" s="19" t="s">
        <v>230</v>
      </c>
      <c r="BE169" s="227">
        <f>IF(N169="základní",J169,0)</f>
        <v>0</v>
      </c>
      <c r="BF169" s="227">
        <f>IF(N169="snížená",J169,0)</f>
        <v>0</v>
      </c>
      <c r="BG169" s="227">
        <f>IF(N169="zákl. přenesená",J169,0)</f>
        <v>0</v>
      </c>
      <c r="BH169" s="227">
        <f>IF(N169="sníž. přenesená",J169,0)</f>
        <v>0</v>
      </c>
      <c r="BI169" s="227">
        <f>IF(N169="nulová",J169,0)</f>
        <v>0</v>
      </c>
      <c r="BJ169" s="19" t="s">
        <v>85</v>
      </c>
      <c r="BK169" s="227">
        <f>ROUND(I169*H169,2)</f>
        <v>0</v>
      </c>
      <c r="BL169" s="19" t="s">
        <v>109</v>
      </c>
      <c r="BM169" s="226" t="s">
        <v>1633</v>
      </c>
    </row>
    <row r="170" spans="1:47" s="2" customFormat="1" ht="12">
      <c r="A170" s="41"/>
      <c r="B170" s="42"/>
      <c r="C170" s="43"/>
      <c r="D170" s="228" t="s">
        <v>238</v>
      </c>
      <c r="E170" s="43"/>
      <c r="F170" s="229" t="s">
        <v>1634</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19" t="s">
        <v>238</v>
      </c>
      <c r="AU170" s="19" t="s">
        <v>91</v>
      </c>
    </row>
    <row r="171" spans="1:47" s="2" customFormat="1" ht="12">
      <c r="A171" s="41"/>
      <c r="B171" s="42"/>
      <c r="C171" s="43"/>
      <c r="D171" s="228" t="s">
        <v>240</v>
      </c>
      <c r="E171" s="43"/>
      <c r="F171" s="233" t="s">
        <v>526</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240</v>
      </c>
      <c r="AU171" s="19" t="s">
        <v>91</v>
      </c>
    </row>
    <row r="172" spans="1:51" s="13" customFormat="1" ht="12">
      <c r="A172" s="13"/>
      <c r="B172" s="234"/>
      <c r="C172" s="235"/>
      <c r="D172" s="228" t="s">
        <v>242</v>
      </c>
      <c r="E172" s="236" t="s">
        <v>19</v>
      </c>
      <c r="F172" s="237" t="s">
        <v>1635</v>
      </c>
      <c r="G172" s="235"/>
      <c r="H172" s="238">
        <v>4.72</v>
      </c>
      <c r="I172" s="239"/>
      <c r="J172" s="235"/>
      <c r="K172" s="235"/>
      <c r="L172" s="240"/>
      <c r="M172" s="241"/>
      <c r="N172" s="242"/>
      <c r="O172" s="242"/>
      <c r="P172" s="242"/>
      <c r="Q172" s="242"/>
      <c r="R172" s="242"/>
      <c r="S172" s="242"/>
      <c r="T172" s="243"/>
      <c r="U172" s="13"/>
      <c r="V172" s="13"/>
      <c r="W172" s="13"/>
      <c r="X172" s="13"/>
      <c r="Y172" s="13"/>
      <c r="Z172" s="13"/>
      <c r="AA172" s="13"/>
      <c r="AB172" s="13"/>
      <c r="AC172" s="13"/>
      <c r="AD172" s="13"/>
      <c r="AE172" s="13"/>
      <c r="AT172" s="244" t="s">
        <v>242</v>
      </c>
      <c r="AU172" s="244" t="s">
        <v>91</v>
      </c>
      <c r="AV172" s="13" t="s">
        <v>91</v>
      </c>
      <c r="AW172" s="13" t="s">
        <v>42</v>
      </c>
      <c r="AX172" s="13" t="s">
        <v>81</v>
      </c>
      <c r="AY172" s="244" t="s">
        <v>230</v>
      </c>
    </row>
    <row r="173" spans="1:51" s="14" customFormat="1" ht="12">
      <c r="A173" s="14"/>
      <c r="B173" s="245"/>
      <c r="C173" s="246"/>
      <c r="D173" s="228" t="s">
        <v>242</v>
      </c>
      <c r="E173" s="247" t="s">
        <v>19</v>
      </c>
      <c r="F173" s="248" t="s">
        <v>244</v>
      </c>
      <c r="G173" s="246"/>
      <c r="H173" s="249">
        <v>4.72</v>
      </c>
      <c r="I173" s="250"/>
      <c r="J173" s="246"/>
      <c r="K173" s="246"/>
      <c r="L173" s="251"/>
      <c r="M173" s="252"/>
      <c r="N173" s="253"/>
      <c r="O173" s="253"/>
      <c r="P173" s="253"/>
      <c r="Q173" s="253"/>
      <c r="R173" s="253"/>
      <c r="S173" s="253"/>
      <c r="T173" s="254"/>
      <c r="U173" s="14"/>
      <c r="V173" s="14"/>
      <c r="W173" s="14"/>
      <c r="X173" s="14"/>
      <c r="Y173" s="14"/>
      <c r="Z173" s="14"/>
      <c r="AA173" s="14"/>
      <c r="AB173" s="14"/>
      <c r="AC173" s="14"/>
      <c r="AD173" s="14"/>
      <c r="AE173" s="14"/>
      <c r="AT173" s="255" t="s">
        <v>242</v>
      </c>
      <c r="AU173" s="255" t="s">
        <v>91</v>
      </c>
      <c r="AV173" s="14" t="s">
        <v>109</v>
      </c>
      <c r="AW173" s="14" t="s">
        <v>42</v>
      </c>
      <c r="AX173" s="14" t="s">
        <v>85</v>
      </c>
      <c r="AY173" s="255" t="s">
        <v>230</v>
      </c>
    </row>
    <row r="174" spans="1:65" s="2" customFormat="1" ht="14.4" customHeight="1">
      <c r="A174" s="41"/>
      <c r="B174" s="42"/>
      <c r="C174" s="215" t="s">
        <v>318</v>
      </c>
      <c r="D174" s="215" t="s">
        <v>232</v>
      </c>
      <c r="E174" s="216" t="s">
        <v>1636</v>
      </c>
      <c r="F174" s="217" t="s">
        <v>1637</v>
      </c>
      <c r="G174" s="218" t="s">
        <v>369</v>
      </c>
      <c r="H174" s="219">
        <v>1.239</v>
      </c>
      <c r="I174" s="220"/>
      <c r="J174" s="221">
        <f>ROUND(I174*H174,2)</f>
        <v>0</v>
      </c>
      <c r="K174" s="217" t="s">
        <v>236</v>
      </c>
      <c r="L174" s="47"/>
      <c r="M174" s="222" t="s">
        <v>19</v>
      </c>
      <c r="N174" s="223" t="s">
        <v>52</v>
      </c>
      <c r="O174" s="87"/>
      <c r="P174" s="224">
        <f>O174*H174</f>
        <v>0</v>
      </c>
      <c r="Q174" s="224">
        <v>1.06062</v>
      </c>
      <c r="R174" s="224">
        <f>Q174*H174</f>
        <v>1.31410818</v>
      </c>
      <c r="S174" s="224">
        <v>0</v>
      </c>
      <c r="T174" s="225">
        <f>S174*H174</f>
        <v>0</v>
      </c>
      <c r="U174" s="41"/>
      <c r="V174" s="41"/>
      <c r="W174" s="41"/>
      <c r="X174" s="41"/>
      <c r="Y174" s="41"/>
      <c r="Z174" s="41"/>
      <c r="AA174" s="41"/>
      <c r="AB174" s="41"/>
      <c r="AC174" s="41"/>
      <c r="AD174" s="41"/>
      <c r="AE174" s="41"/>
      <c r="AR174" s="226" t="s">
        <v>109</v>
      </c>
      <c r="AT174" s="226" t="s">
        <v>232</v>
      </c>
      <c r="AU174" s="226" t="s">
        <v>91</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1638</v>
      </c>
    </row>
    <row r="175" spans="1:47" s="2" customFormat="1" ht="12">
      <c r="A175" s="41"/>
      <c r="B175" s="42"/>
      <c r="C175" s="43"/>
      <c r="D175" s="228" t="s">
        <v>238</v>
      </c>
      <c r="E175" s="43"/>
      <c r="F175" s="229" t="s">
        <v>1639</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91</v>
      </c>
    </row>
    <row r="176" spans="1:47" s="2" customFormat="1" ht="12">
      <c r="A176" s="41"/>
      <c r="B176" s="42"/>
      <c r="C176" s="43"/>
      <c r="D176" s="228" t="s">
        <v>240</v>
      </c>
      <c r="E176" s="43"/>
      <c r="F176" s="233" t="s">
        <v>578</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19" t="s">
        <v>240</v>
      </c>
      <c r="AU176" s="19" t="s">
        <v>91</v>
      </c>
    </row>
    <row r="177" spans="1:51" s="13" customFormat="1" ht="12">
      <c r="A177" s="13"/>
      <c r="B177" s="234"/>
      <c r="C177" s="235"/>
      <c r="D177" s="228" t="s">
        <v>242</v>
      </c>
      <c r="E177" s="236" t="s">
        <v>19</v>
      </c>
      <c r="F177" s="237" t="s">
        <v>1640</v>
      </c>
      <c r="G177" s="235"/>
      <c r="H177" s="238">
        <v>1.239</v>
      </c>
      <c r="I177" s="239"/>
      <c r="J177" s="235"/>
      <c r="K177" s="235"/>
      <c r="L177" s="240"/>
      <c r="M177" s="241"/>
      <c r="N177" s="242"/>
      <c r="O177" s="242"/>
      <c r="P177" s="242"/>
      <c r="Q177" s="242"/>
      <c r="R177" s="242"/>
      <c r="S177" s="242"/>
      <c r="T177" s="243"/>
      <c r="U177" s="13"/>
      <c r="V177" s="13"/>
      <c r="W177" s="13"/>
      <c r="X177" s="13"/>
      <c r="Y177" s="13"/>
      <c r="Z177" s="13"/>
      <c r="AA177" s="13"/>
      <c r="AB177" s="13"/>
      <c r="AC177" s="13"/>
      <c r="AD177" s="13"/>
      <c r="AE177" s="13"/>
      <c r="AT177" s="244" t="s">
        <v>242</v>
      </c>
      <c r="AU177" s="244" t="s">
        <v>91</v>
      </c>
      <c r="AV177" s="13" t="s">
        <v>91</v>
      </c>
      <c r="AW177" s="13" t="s">
        <v>42</v>
      </c>
      <c r="AX177" s="13" t="s">
        <v>81</v>
      </c>
      <c r="AY177" s="244" t="s">
        <v>230</v>
      </c>
    </row>
    <row r="178" spans="1:51" s="14" customFormat="1" ht="12">
      <c r="A178" s="14"/>
      <c r="B178" s="245"/>
      <c r="C178" s="246"/>
      <c r="D178" s="228" t="s">
        <v>242</v>
      </c>
      <c r="E178" s="247" t="s">
        <v>19</v>
      </c>
      <c r="F178" s="248" t="s">
        <v>244</v>
      </c>
      <c r="G178" s="246"/>
      <c r="H178" s="249">
        <v>1.239</v>
      </c>
      <c r="I178" s="250"/>
      <c r="J178" s="246"/>
      <c r="K178" s="246"/>
      <c r="L178" s="251"/>
      <c r="M178" s="252"/>
      <c r="N178" s="253"/>
      <c r="O178" s="253"/>
      <c r="P178" s="253"/>
      <c r="Q178" s="253"/>
      <c r="R178" s="253"/>
      <c r="S178" s="253"/>
      <c r="T178" s="254"/>
      <c r="U178" s="14"/>
      <c r="V178" s="14"/>
      <c r="W178" s="14"/>
      <c r="X178" s="14"/>
      <c r="Y178" s="14"/>
      <c r="Z178" s="14"/>
      <c r="AA178" s="14"/>
      <c r="AB178" s="14"/>
      <c r="AC178" s="14"/>
      <c r="AD178" s="14"/>
      <c r="AE178" s="14"/>
      <c r="AT178" s="255" t="s">
        <v>242</v>
      </c>
      <c r="AU178" s="255" t="s">
        <v>91</v>
      </c>
      <c r="AV178" s="14" t="s">
        <v>109</v>
      </c>
      <c r="AW178" s="14" t="s">
        <v>42</v>
      </c>
      <c r="AX178" s="14" t="s">
        <v>85</v>
      </c>
      <c r="AY178" s="255" t="s">
        <v>230</v>
      </c>
    </row>
    <row r="179" spans="1:65" s="2" customFormat="1" ht="24.15" customHeight="1">
      <c r="A179" s="41"/>
      <c r="B179" s="42"/>
      <c r="C179" s="215" t="s">
        <v>324</v>
      </c>
      <c r="D179" s="215" t="s">
        <v>232</v>
      </c>
      <c r="E179" s="216" t="s">
        <v>595</v>
      </c>
      <c r="F179" s="217" t="s">
        <v>596</v>
      </c>
      <c r="G179" s="218" t="s">
        <v>253</v>
      </c>
      <c r="H179" s="219">
        <v>1.015</v>
      </c>
      <c r="I179" s="220"/>
      <c r="J179" s="221">
        <f>ROUND(I179*H179,2)</f>
        <v>0</v>
      </c>
      <c r="K179" s="217" t="s">
        <v>236</v>
      </c>
      <c r="L179" s="47"/>
      <c r="M179" s="222" t="s">
        <v>19</v>
      </c>
      <c r="N179" s="223" t="s">
        <v>52</v>
      </c>
      <c r="O179" s="87"/>
      <c r="P179" s="224">
        <f>O179*H179</f>
        <v>0</v>
      </c>
      <c r="Q179" s="224">
        <v>2.45329</v>
      </c>
      <c r="R179" s="224">
        <f>Q179*H179</f>
        <v>2.49008935</v>
      </c>
      <c r="S179" s="224">
        <v>0</v>
      </c>
      <c r="T179" s="225">
        <f>S179*H179</f>
        <v>0</v>
      </c>
      <c r="U179" s="41"/>
      <c r="V179" s="41"/>
      <c r="W179" s="41"/>
      <c r="X179" s="41"/>
      <c r="Y179" s="41"/>
      <c r="Z179" s="41"/>
      <c r="AA179" s="41"/>
      <c r="AB179" s="41"/>
      <c r="AC179" s="41"/>
      <c r="AD179" s="41"/>
      <c r="AE179" s="41"/>
      <c r="AR179" s="226" t="s">
        <v>109</v>
      </c>
      <c r="AT179" s="226" t="s">
        <v>232</v>
      </c>
      <c r="AU179" s="226" t="s">
        <v>91</v>
      </c>
      <c r="AY179" s="19" t="s">
        <v>230</v>
      </c>
      <c r="BE179" s="227">
        <f>IF(N179="základní",J179,0)</f>
        <v>0</v>
      </c>
      <c r="BF179" s="227">
        <f>IF(N179="snížená",J179,0)</f>
        <v>0</v>
      </c>
      <c r="BG179" s="227">
        <f>IF(N179="zákl. přenesená",J179,0)</f>
        <v>0</v>
      </c>
      <c r="BH179" s="227">
        <f>IF(N179="sníž. přenesená",J179,0)</f>
        <v>0</v>
      </c>
      <c r="BI179" s="227">
        <f>IF(N179="nulová",J179,0)</f>
        <v>0</v>
      </c>
      <c r="BJ179" s="19" t="s">
        <v>85</v>
      </c>
      <c r="BK179" s="227">
        <f>ROUND(I179*H179,2)</f>
        <v>0</v>
      </c>
      <c r="BL179" s="19" t="s">
        <v>109</v>
      </c>
      <c r="BM179" s="226" t="s">
        <v>1641</v>
      </c>
    </row>
    <row r="180" spans="1:47" s="2" customFormat="1" ht="12">
      <c r="A180" s="41"/>
      <c r="B180" s="42"/>
      <c r="C180" s="43"/>
      <c r="D180" s="228" t="s">
        <v>238</v>
      </c>
      <c r="E180" s="43"/>
      <c r="F180" s="229" t="s">
        <v>598</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19" t="s">
        <v>238</v>
      </c>
      <c r="AU180" s="19" t="s">
        <v>91</v>
      </c>
    </row>
    <row r="181" spans="1:47" s="2" customFormat="1" ht="12">
      <c r="A181" s="41"/>
      <c r="B181" s="42"/>
      <c r="C181" s="43"/>
      <c r="D181" s="228" t="s">
        <v>240</v>
      </c>
      <c r="E181" s="43"/>
      <c r="F181" s="233" t="s">
        <v>526</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240</v>
      </c>
      <c r="AU181" s="19" t="s">
        <v>91</v>
      </c>
    </row>
    <row r="182" spans="1:51" s="13" customFormat="1" ht="12">
      <c r="A182" s="13"/>
      <c r="B182" s="234"/>
      <c r="C182" s="235"/>
      <c r="D182" s="228" t="s">
        <v>242</v>
      </c>
      <c r="E182" s="236" t="s">
        <v>19</v>
      </c>
      <c r="F182" s="237" t="s">
        <v>1604</v>
      </c>
      <c r="G182" s="235"/>
      <c r="H182" s="238">
        <v>1.015</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81</v>
      </c>
      <c r="AY182" s="244" t="s">
        <v>230</v>
      </c>
    </row>
    <row r="183" spans="1:51" s="14" customFormat="1" ht="12">
      <c r="A183" s="14"/>
      <c r="B183" s="245"/>
      <c r="C183" s="246"/>
      <c r="D183" s="228" t="s">
        <v>242</v>
      </c>
      <c r="E183" s="247" t="s">
        <v>19</v>
      </c>
      <c r="F183" s="248" t="s">
        <v>244</v>
      </c>
      <c r="G183" s="246"/>
      <c r="H183" s="249">
        <v>1.015</v>
      </c>
      <c r="I183" s="250"/>
      <c r="J183" s="246"/>
      <c r="K183" s="246"/>
      <c r="L183" s="251"/>
      <c r="M183" s="252"/>
      <c r="N183" s="253"/>
      <c r="O183" s="253"/>
      <c r="P183" s="253"/>
      <c r="Q183" s="253"/>
      <c r="R183" s="253"/>
      <c r="S183" s="253"/>
      <c r="T183" s="254"/>
      <c r="U183" s="14"/>
      <c r="V183" s="14"/>
      <c r="W183" s="14"/>
      <c r="X183" s="14"/>
      <c r="Y183" s="14"/>
      <c r="Z183" s="14"/>
      <c r="AA183" s="14"/>
      <c r="AB183" s="14"/>
      <c r="AC183" s="14"/>
      <c r="AD183" s="14"/>
      <c r="AE183" s="14"/>
      <c r="AT183" s="255" t="s">
        <v>242</v>
      </c>
      <c r="AU183" s="255" t="s">
        <v>91</v>
      </c>
      <c r="AV183" s="14" t="s">
        <v>109</v>
      </c>
      <c r="AW183" s="14" t="s">
        <v>42</v>
      </c>
      <c r="AX183" s="14" t="s">
        <v>85</v>
      </c>
      <c r="AY183" s="255" t="s">
        <v>230</v>
      </c>
    </row>
    <row r="184" spans="1:65" s="2" customFormat="1" ht="14.4" customHeight="1">
      <c r="A184" s="41"/>
      <c r="B184" s="42"/>
      <c r="C184" s="215" t="s">
        <v>330</v>
      </c>
      <c r="D184" s="215" t="s">
        <v>232</v>
      </c>
      <c r="E184" s="216" t="s">
        <v>624</v>
      </c>
      <c r="F184" s="217" t="s">
        <v>625</v>
      </c>
      <c r="G184" s="218" t="s">
        <v>235</v>
      </c>
      <c r="H184" s="219">
        <v>5.51</v>
      </c>
      <c r="I184" s="220"/>
      <c r="J184" s="221">
        <f>ROUND(I184*H184,2)</f>
        <v>0</v>
      </c>
      <c r="K184" s="217" t="s">
        <v>236</v>
      </c>
      <c r="L184" s="47"/>
      <c r="M184" s="222" t="s">
        <v>19</v>
      </c>
      <c r="N184" s="223" t="s">
        <v>52</v>
      </c>
      <c r="O184" s="87"/>
      <c r="P184" s="224">
        <f>O184*H184</f>
        <v>0</v>
      </c>
      <c r="Q184" s="224">
        <v>0.00264</v>
      </c>
      <c r="R184" s="224">
        <f>Q184*H184</f>
        <v>0.0145464</v>
      </c>
      <c r="S184" s="224">
        <v>0</v>
      </c>
      <c r="T184" s="225">
        <f>S184*H184</f>
        <v>0</v>
      </c>
      <c r="U184" s="41"/>
      <c r="V184" s="41"/>
      <c r="W184" s="41"/>
      <c r="X184" s="41"/>
      <c r="Y184" s="41"/>
      <c r="Z184" s="41"/>
      <c r="AA184" s="41"/>
      <c r="AB184" s="41"/>
      <c r="AC184" s="41"/>
      <c r="AD184" s="41"/>
      <c r="AE184" s="41"/>
      <c r="AR184" s="226" t="s">
        <v>109</v>
      </c>
      <c r="AT184" s="226" t="s">
        <v>232</v>
      </c>
      <c r="AU184" s="226" t="s">
        <v>91</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1642</v>
      </c>
    </row>
    <row r="185" spans="1:47" s="2" customFormat="1" ht="12">
      <c r="A185" s="41"/>
      <c r="B185" s="42"/>
      <c r="C185" s="43"/>
      <c r="D185" s="228" t="s">
        <v>238</v>
      </c>
      <c r="E185" s="43"/>
      <c r="F185" s="229" t="s">
        <v>627</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91</v>
      </c>
    </row>
    <row r="186" spans="1:47" s="2" customFormat="1" ht="12">
      <c r="A186" s="41"/>
      <c r="B186" s="42"/>
      <c r="C186" s="43"/>
      <c r="D186" s="228" t="s">
        <v>240</v>
      </c>
      <c r="E186" s="43"/>
      <c r="F186" s="233" t="s">
        <v>553</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240</v>
      </c>
      <c r="AU186" s="19" t="s">
        <v>91</v>
      </c>
    </row>
    <row r="187" spans="1:51" s="13" customFormat="1" ht="12">
      <c r="A187" s="13"/>
      <c r="B187" s="234"/>
      <c r="C187" s="235"/>
      <c r="D187" s="228" t="s">
        <v>242</v>
      </c>
      <c r="E187" s="236" t="s">
        <v>19</v>
      </c>
      <c r="F187" s="237" t="s">
        <v>1643</v>
      </c>
      <c r="G187" s="235"/>
      <c r="H187" s="238">
        <v>5.51</v>
      </c>
      <c r="I187" s="239"/>
      <c r="J187" s="235"/>
      <c r="K187" s="235"/>
      <c r="L187" s="240"/>
      <c r="M187" s="241"/>
      <c r="N187" s="242"/>
      <c r="O187" s="242"/>
      <c r="P187" s="242"/>
      <c r="Q187" s="242"/>
      <c r="R187" s="242"/>
      <c r="S187" s="242"/>
      <c r="T187" s="243"/>
      <c r="U187" s="13"/>
      <c r="V187" s="13"/>
      <c r="W187" s="13"/>
      <c r="X187" s="13"/>
      <c r="Y187" s="13"/>
      <c r="Z187" s="13"/>
      <c r="AA187" s="13"/>
      <c r="AB187" s="13"/>
      <c r="AC187" s="13"/>
      <c r="AD187" s="13"/>
      <c r="AE187" s="13"/>
      <c r="AT187" s="244" t="s">
        <v>242</v>
      </c>
      <c r="AU187" s="244" t="s">
        <v>91</v>
      </c>
      <c r="AV187" s="13" t="s">
        <v>91</v>
      </c>
      <c r="AW187" s="13" t="s">
        <v>42</v>
      </c>
      <c r="AX187" s="13" t="s">
        <v>81</v>
      </c>
      <c r="AY187" s="244" t="s">
        <v>230</v>
      </c>
    </row>
    <row r="188" spans="1:51" s="14" customFormat="1" ht="12">
      <c r="A188" s="14"/>
      <c r="B188" s="245"/>
      <c r="C188" s="246"/>
      <c r="D188" s="228" t="s">
        <v>242</v>
      </c>
      <c r="E188" s="247" t="s">
        <v>19</v>
      </c>
      <c r="F188" s="248" t="s">
        <v>244</v>
      </c>
      <c r="G188" s="246"/>
      <c r="H188" s="249">
        <v>5.51</v>
      </c>
      <c r="I188" s="250"/>
      <c r="J188" s="246"/>
      <c r="K188" s="246"/>
      <c r="L188" s="251"/>
      <c r="M188" s="252"/>
      <c r="N188" s="253"/>
      <c r="O188" s="253"/>
      <c r="P188" s="253"/>
      <c r="Q188" s="253"/>
      <c r="R188" s="253"/>
      <c r="S188" s="253"/>
      <c r="T188" s="254"/>
      <c r="U188" s="14"/>
      <c r="V188" s="14"/>
      <c r="W188" s="14"/>
      <c r="X188" s="14"/>
      <c r="Y188" s="14"/>
      <c r="Z188" s="14"/>
      <c r="AA188" s="14"/>
      <c r="AB188" s="14"/>
      <c r="AC188" s="14"/>
      <c r="AD188" s="14"/>
      <c r="AE188" s="14"/>
      <c r="AT188" s="255" t="s">
        <v>242</v>
      </c>
      <c r="AU188" s="255" t="s">
        <v>91</v>
      </c>
      <c r="AV188" s="14" t="s">
        <v>109</v>
      </c>
      <c r="AW188" s="14" t="s">
        <v>42</v>
      </c>
      <c r="AX188" s="14" t="s">
        <v>85</v>
      </c>
      <c r="AY188" s="255" t="s">
        <v>230</v>
      </c>
    </row>
    <row r="189" spans="1:65" s="2" customFormat="1" ht="14.4" customHeight="1">
      <c r="A189" s="41"/>
      <c r="B189" s="42"/>
      <c r="C189" s="215" t="s">
        <v>8</v>
      </c>
      <c r="D189" s="215" t="s">
        <v>232</v>
      </c>
      <c r="E189" s="216" t="s">
        <v>645</v>
      </c>
      <c r="F189" s="217" t="s">
        <v>646</v>
      </c>
      <c r="G189" s="218" t="s">
        <v>235</v>
      </c>
      <c r="H189" s="219">
        <v>5.51</v>
      </c>
      <c r="I189" s="220"/>
      <c r="J189" s="221">
        <f>ROUND(I189*H189,2)</f>
        <v>0</v>
      </c>
      <c r="K189" s="217" t="s">
        <v>236</v>
      </c>
      <c r="L189" s="47"/>
      <c r="M189" s="222" t="s">
        <v>19</v>
      </c>
      <c r="N189" s="223" t="s">
        <v>52</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109</v>
      </c>
      <c r="AT189" s="226" t="s">
        <v>232</v>
      </c>
      <c r="AU189" s="226" t="s">
        <v>91</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1644</v>
      </c>
    </row>
    <row r="190" spans="1:47" s="2" customFormat="1" ht="12">
      <c r="A190" s="41"/>
      <c r="B190" s="42"/>
      <c r="C190" s="43"/>
      <c r="D190" s="228" t="s">
        <v>238</v>
      </c>
      <c r="E190" s="43"/>
      <c r="F190" s="229" t="s">
        <v>648</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19" t="s">
        <v>238</v>
      </c>
      <c r="AU190" s="19" t="s">
        <v>91</v>
      </c>
    </row>
    <row r="191" spans="1:47" s="2" customFormat="1" ht="12">
      <c r="A191" s="41"/>
      <c r="B191" s="42"/>
      <c r="C191" s="43"/>
      <c r="D191" s="228" t="s">
        <v>240</v>
      </c>
      <c r="E191" s="43"/>
      <c r="F191" s="233" t="s">
        <v>553</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240</v>
      </c>
      <c r="AU191" s="19" t="s">
        <v>91</v>
      </c>
    </row>
    <row r="192" spans="1:65" s="2" customFormat="1" ht="14.4" customHeight="1">
      <c r="A192" s="41"/>
      <c r="B192" s="42"/>
      <c r="C192" s="215" t="s">
        <v>345</v>
      </c>
      <c r="D192" s="215" t="s">
        <v>232</v>
      </c>
      <c r="E192" s="216" t="s">
        <v>1645</v>
      </c>
      <c r="F192" s="217" t="s">
        <v>1646</v>
      </c>
      <c r="G192" s="218" t="s">
        <v>369</v>
      </c>
      <c r="H192" s="219">
        <v>0.05</v>
      </c>
      <c r="I192" s="220"/>
      <c r="J192" s="221">
        <f>ROUND(I192*H192,2)</f>
        <v>0</v>
      </c>
      <c r="K192" s="217" t="s">
        <v>236</v>
      </c>
      <c r="L192" s="47"/>
      <c r="M192" s="222" t="s">
        <v>19</v>
      </c>
      <c r="N192" s="223" t="s">
        <v>52</v>
      </c>
      <c r="O192" s="87"/>
      <c r="P192" s="224">
        <f>O192*H192</f>
        <v>0</v>
      </c>
      <c r="Q192" s="224">
        <v>1.06277</v>
      </c>
      <c r="R192" s="224">
        <f>Q192*H192</f>
        <v>0.053138500000000005</v>
      </c>
      <c r="S192" s="224">
        <v>0</v>
      </c>
      <c r="T192" s="225">
        <f>S192*H192</f>
        <v>0</v>
      </c>
      <c r="U192" s="41"/>
      <c r="V192" s="41"/>
      <c r="W192" s="41"/>
      <c r="X192" s="41"/>
      <c r="Y192" s="41"/>
      <c r="Z192" s="41"/>
      <c r="AA192" s="41"/>
      <c r="AB192" s="41"/>
      <c r="AC192" s="41"/>
      <c r="AD192" s="41"/>
      <c r="AE192" s="41"/>
      <c r="AR192" s="226" t="s">
        <v>109</v>
      </c>
      <c r="AT192" s="226" t="s">
        <v>232</v>
      </c>
      <c r="AU192" s="226" t="s">
        <v>91</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1647</v>
      </c>
    </row>
    <row r="193" spans="1:47" s="2" customFormat="1" ht="12">
      <c r="A193" s="41"/>
      <c r="B193" s="42"/>
      <c r="C193" s="43"/>
      <c r="D193" s="228" t="s">
        <v>238</v>
      </c>
      <c r="E193" s="43"/>
      <c r="F193" s="229" t="s">
        <v>1648</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91</v>
      </c>
    </row>
    <row r="194" spans="1:47" s="2" customFormat="1" ht="12">
      <c r="A194" s="41"/>
      <c r="B194" s="42"/>
      <c r="C194" s="43"/>
      <c r="D194" s="228" t="s">
        <v>240</v>
      </c>
      <c r="E194" s="43"/>
      <c r="F194" s="233" t="s">
        <v>578</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19" t="s">
        <v>240</v>
      </c>
      <c r="AU194" s="19" t="s">
        <v>91</v>
      </c>
    </row>
    <row r="195" spans="1:51" s="13" customFormat="1" ht="12">
      <c r="A195" s="13"/>
      <c r="B195" s="234"/>
      <c r="C195" s="235"/>
      <c r="D195" s="228" t="s">
        <v>242</v>
      </c>
      <c r="E195" s="236" t="s">
        <v>19</v>
      </c>
      <c r="F195" s="237" t="s">
        <v>1649</v>
      </c>
      <c r="G195" s="235"/>
      <c r="H195" s="238">
        <v>0.05</v>
      </c>
      <c r="I195" s="239"/>
      <c r="J195" s="235"/>
      <c r="K195" s="235"/>
      <c r="L195" s="240"/>
      <c r="M195" s="241"/>
      <c r="N195" s="242"/>
      <c r="O195" s="242"/>
      <c r="P195" s="242"/>
      <c r="Q195" s="242"/>
      <c r="R195" s="242"/>
      <c r="S195" s="242"/>
      <c r="T195" s="243"/>
      <c r="U195" s="13"/>
      <c r="V195" s="13"/>
      <c r="W195" s="13"/>
      <c r="X195" s="13"/>
      <c r="Y195" s="13"/>
      <c r="Z195" s="13"/>
      <c r="AA195" s="13"/>
      <c r="AB195" s="13"/>
      <c r="AC195" s="13"/>
      <c r="AD195" s="13"/>
      <c r="AE195" s="13"/>
      <c r="AT195" s="244" t="s">
        <v>242</v>
      </c>
      <c r="AU195" s="244" t="s">
        <v>91</v>
      </c>
      <c r="AV195" s="13" t="s">
        <v>91</v>
      </c>
      <c r="AW195" s="13" t="s">
        <v>42</v>
      </c>
      <c r="AX195" s="13" t="s">
        <v>81</v>
      </c>
      <c r="AY195" s="244" t="s">
        <v>230</v>
      </c>
    </row>
    <row r="196" spans="1:51" s="14" customFormat="1" ht="12">
      <c r="A196" s="14"/>
      <c r="B196" s="245"/>
      <c r="C196" s="246"/>
      <c r="D196" s="228" t="s">
        <v>242</v>
      </c>
      <c r="E196" s="247" t="s">
        <v>19</v>
      </c>
      <c r="F196" s="248" t="s">
        <v>244</v>
      </c>
      <c r="G196" s="246"/>
      <c r="H196" s="249">
        <v>0.05</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242</v>
      </c>
      <c r="AU196" s="255" t="s">
        <v>91</v>
      </c>
      <c r="AV196" s="14" t="s">
        <v>109</v>
      </c>
      <c r="AW196" s="14" t="s">
        <v>42</v>
      </c>
      <c r="AX196" s="14" t="s">
        <v>85</v>
      </c>
      <c r="AY196" s="255" t="s">
        <v>230</v>
      </c>
    </row>
    <row r="197" spans="1:65" s="2" customFormat="1" ht="24.15" customHeight="1">
      <c r="A197" s="41"/>
      <c r="B197" s="42"/>
      <c r="C197" s="215" t="s">
        <v>352</v>
      </c>
      <c r="D197" s="215" t="s">
        <v>232</v>
      </c>
      <c r="E197" s="216" t="s">
        <v>677</v>
      </c>
      <c r="F197" s="217" t="s">
        <v>678</v>
      </c>
      <c r="G197" s="218" t="s">
        <v>253</v>
      </c>
      <c r="H197" s="219">
        <v>10.637</v>
      </c>
      <c r="I197" s="220"/>
      <c r="J197" s="221">
        <f>ROUND(I197*H197,2)</f>
        <v>0</v>
      </c>
      <c r="K197" s="217" t="s">
        <v>236</v>
      </c>
      <c r="L197" s="47"/>
      <c r="M197" s="222" t="s">
        <v>19</v>
      </c>
      <c r="N197" s="223" t="s">
        <v>52</v>
      </c>
      <c r="O197" s="87"/>
      <c r="P197" s="224">
        <f>O197*H197</f>
        <v>0</v>
      </c>
      <c r="Q197" s="224">
        <v>2.45329</v>
      </c>
      <c r="R197" s="224">
        <f>Q197*H197</f>
        <v>26.09564573</v>
      </c>
      <c r="S197" s="224">
        <v>0</v>
      </c>
      <c r="T197" s="225">
        <f>S197*H197</f>
        <v>0</v>
      </c>
      <c r="U197" s="41"/>
      <c r="V197" s="41"/>
      <c r="W197" s="41"/>
      <c r="X197" s="41"/>
      <c r="Y197" s="41"/>
      <c r="Z197" s="41"/>
      <c r="AA197" s="41"/>
      <c r="AB197" s="41"/>
      <c r="AC197" s="41"/>
      <c r="AD197" s="41"/>
      <c r="AE197" s="41"/>
      <c r="AR197" s="226" t="s">
        <v>109</v>
      </c>
      <c r="AT197" s="226" t="s">
        <v>232</v>
      </c>
      <c r="AU197" s="226" t="s">
        <v>91</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1650</v>
      </c>
    </row>
    <row r="198" spans="1:47" s="2" customFormat="1" ht="12">
      <c r="A198" s="41"/>
      <c r="B198" s="42"/>
      <c r="C198" s="43"/>
      <c r="D198" s="228" t="s">
        <v>238</v>
      </c>
      <c r="E198" s="43"/>
      <c r="F198" s="229" t="s">
        <v>680</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91</v>
      </c>
    </row>
    <row r="199" spans="1:47" s="2" customFormat="1" ht="12">
      <c r="A199" s="41"/>
      <c r="B199" s="42"/>
      <c r="C199" s="43"/>
      <c r="D199" s="228" t="s">
        <v>240</v>
      </c>
      <c r="E199" s="43"/>
      <c r="F199" s="233" t="s">
        <v>681</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240</v>
      </c>
      <c r="AU199" s="19" t="s">
        <v>91</v>
      </c>
    </row>
    <row r="200" spans="1:51" s="13" customFormat="1" ht="12">
      <c r="A200" s="13"/>
      <c r="B200" s="234"/>
      <c r="C200" s="235"/>
      <c r="D200" s="228" t="s">
        <v>242</v>
      </c>
      <c r="E200" s="236" t="s">
        <v>19</v>
      </c>
      <c r="F200" s="237" t="s">
        <v>1651</v>
      </c>
      <c r="G200" s="235"/>
      <c r="H200" s="238">
        <v>3.342</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242</v>
      </c>
      <c r="AU200" s="244" t="s">
        <v>91</v>
      </c>
      <c r="AV200" s="13" t="s">
        <v>91</v>
      </c>
      <c r="AW200" s="13" t="s">
        <v>42</v>
      </c>
      <c r="AX200" s="13" t="s">
        <v>81</v>
      </c>
      <c r="AY200" s="244" t="s">
        <v>230</v>
      </c>
    </row>
    <row r="201" spans="1:51" s="13" customFormat="1" ht="12">
      <c r="A201" s="13"/>
      <c r="B201" s="234"/>
      <c r="C201" s="235"/>
      <c r="D201" s="228" t="s">
        <v>242</v>
      </c>
      <c r="E201" s="236" t="s">
        <v>19</v>
      </c>
      <c r="F201" s="237" t="s">
        <v>1652</v>
      </c>
      <c r="G201" s="235"/>
      <c r="H201" s="238">
        <v>7.295</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242</v>
      </c>
      <c r="AU201" s="244" t="s">
        <v>91</v>
      </c>
      <c r="AV201" s="13" t="s">
        <v>91</v>
      </c>
      <c r="AW201" s="13" t="s">
        <v>42</v>
      </c>
      <c r="AX201" s="13" t="s">
        <v>81</v>
      </c>
      <c r="AY201" s="244" t="s">
        <v>230</v>
      </c>
    </row>
    <row r="202" spans="1:51" s="14" customFormat="1" ht="12">
      <c r="A202" s="14"/>
      <c r="B202" s="245"/>
      <c r="C202" s="246"/>
      <c r="D202" s="228" t="s">
        <v>242</v>
      </c>
      <c r="E202" s="247" t="s">
        <v>19</v>
      </c>
      <c r="F202" s="248" t="s">
        <v>244</v>
      </c>
      <c r="G202" s="246"/>
      <c r="H202" s="249">
        <v>10.637</v>
      </c>
      <c r="I202" s="250"/>
      <c r="J202" s="246"/>
      <c r="K202" s="246"/>
      <c r="L202" s="251"/>
      <c r="M202" s="252"/>
      <c r="N202" s="253"/>
      <c r="O202" s="253"/>
      <c r="P202" s="253"/>
      <c r="Q202" s="253"/>
      <c r="R202" s="253"/>
      <c r="S202" s="253"/>
      <c r="T202" s="254"/>
      <c r="U202" s="14"/>
      <c r="V202" s="14"/>
      <c r="W202" s="14"/>
      <c r="X202" s="14"/>
      <c r="Y202" s="14"/>
      <c r="Z202" s="14"/>
      <c r="AA202" s="14"/>
      <c r="AB202" s="14"/>
      <c r="AC202" s="14"/>
      <c r="AD202" s="14"/>
      <c r="AE202" s="14"/>
      <c r="AT202" s="255" t="s">
        <v>242</v>
      </c>
      <c r="AU202" s="255" t="s">
        <v>91</v>
      </c>
      <c r="AV202" s="14" t="s">
        <v>109</v>
      </c>
      <c r="AW202" s="14" t="s">
        <v>42</v>
      </c>
      <c r="AX202" s="14" t="s">
        <v>85</v>
      </c>
      <c r="AY202" s="255" t="s">
        <v>230</v>
      </c>
    </row>
    <row r="203" spans="1:65" s="2" customFormat="1" ht="14.4" customHeight="1">
      <c r="A203" s="41"/>
      <c r="B203" s="42"/>
      <c r="C203" s="215" t="s">
        <v>358</v>
      </c>
      <c r="D203" s="215" t="s">
        <v>232</v>
      </c>
      <c r="E203" s="216" t="s">
        <v>692</v>
      </c>
      <c r="F203" s="217" t="s">
        <v>693</v>
      </c>
      <c r="G203" s="218" t="s">
        <v>235</v>
      </c>
      <c r="H203" s="219">
        <v>94.156</v>
      </c>
      <c r="I203" s="220"/>
      <c r="J203" s="221">
        <f>ROUND(I203*H203,2)</f>
        <v>0</v>
      </c>
      <c r="K203" s="217" t="s">
        <v>236</v>
      </c>
      <c r="L203" s="47"/>
      <c r="M203" s="222" t="s">
        <v>19</v>
      </c>
      <c r="N203" s="223" t="s">
        <v>52</v>
      </c>
      <c r="O203" s="87"/>
      <c r="P203" s="224">
        <f>O203*H203</f>
        <v>0</v>
      </c>
      <c r="Q203" s="224">
        <v>0.00275</v>
      </c>
      <c r="R203" s="224">
        <f>Q203*H203</f>
        <v>0.258929</v>
      </c>
      <c r="S203" s="224">
        <v>0</v>
      </c>
      <c r="T203" s="225">
        <f>S203*H203</f>
        <v>0</v>
      </c>
      <c r="U203" s="41"/>
      <c r="V203" s="41"/>
      <c r="W203" s="41"/>
      <c r="X203" s="41"/>
      <c r="Y203" s="41"/>
      <c r="Z203" s="41"/>
      <c r="AA203" s="41"/>
      <c r="AB203" s="41"/>
      <c r="AC203" s="41"/>
      <c r="AD203" s="41"/>
      <c r="AE203" s="41"/>
      <c r="AR203" s="226" t="s">
        <v>109</v>
      </c>
      <c r="AT203" s="226" t="s">
        <v>232</v>
      </c>
      <c r="AU203" s="226" t="s">
        <v>91</v>
      </c>
      <c r="AY203" s="19" t="s">
        <v>230</v>
      </c>
      <c r="BE203" s="227">
        <f>IF(N203="základní",J203,0)</f>
        <v>0</v>
      </c>
      <c r="BF203" s="227">
        <f>IF(N203="snížená",J203,0)</f>
        <v>0</v>
      </c>
      <c r="BG203" s="227">
        <f>IF(N203="zákl. přenesená",J203,0)</f>
        <v>0</v>
      </c>
      <c r="BH203" s="227">
        <f>IF(N203="sníž. přenesená",J203,0)</f>
        <v>0</v>
      </c>
      <c r="BI203" s="227">
        <f>IF(N203="nulová",J203,0)</f>
        <v>0</v>
      </c>
      <c r="BJ203" s="19" t="s">
        <v>85</v>
      </c>
      <c r="BK203" s="227">
        <f>ROUND(I203*H203,2)</f>
        <v>0</v>
      </c>
      <c r="BL203" s="19" t="s">
        <v>109</v>
      </c>
      <c r="BM203" s="226" t="s">
        <v>1653</v>
      </c>
    </row>
    <row r="204" spans="1:47" s="2" customFormat="1" ht="12">
      <c r="A204" s="41"/>
      <c r="B204" s="42"/>
      <c r="C204" s="43"/>
      <c r="D204" s="228" t="s">
        <v>238</v>
      </c>
      <c r="E204" s="43"/>
      <c r="F204" s="229" t="s">
        <v>695</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19" t="s">
        <v>238</v>
      </c>
      <c r="AU204" s="19" t="s">
        <v>91</v>
      </c>
    </row>
    <row r="205" spans="1:47" s="2" customFormat="1" ht="12">
      <c r="A205" s="41"/>
      <c r="B205" s="42"/>
      <c r="C205" s="43"/>
      <c r="D205" s="228" t="s">
        <v>240</v>
      </c>
      <c r="E205" s="43"/>
      <c r="F205" s="233" t="s">
        <v>696</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240</v>
      </c>
      <c r="AU205" s="19" t="s">
        <v>91</v>
      </c>
    </row>
    <row r="206" spans="1:51" s="13" customFormat="1" ht="12">
      <c r="A206" s="13"/>
      <c r="B206" s="234"/>
      <c r="C206" s="235"/>
      <c r="D206" s="228" t="s">
        <v>242</v>
      </c>
      <c r="E206" s="236" t="s">
        <v>19</v>
      </c>
      <c r="F206" s="237" t="s">
        <v>1654</v>
      </c>
      <c r="G206" s="235"/>
      <c r="H206" s="238">
        <v>6.579</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242</v>
      </c>
      <c r="AU206" s="244" t="s">
        <v>91</v>
      </c>
      <c r="AV206" s="13" t="s">
        <v>91</v>
      </c>
      <c r="AW206" s="13" t="s">
        <v>42</v>
      </c>
      <c r="AX206" s="13" t="s">
        <v>81</v>
      </c>
      <c r="AY206" s="244" t="s">
        <v>230</v>
      </c>
    </row>
    <row r="207" spans="1:51" s="13" customFormat="1" ht="12">
      <c r="A207" s="13"/>
      <c r="B207" s="234"/>
      <c r="C207" s="235"/>
      <c r="D207" s="228" t="s">
        <v>242</v>
      </c>
      <c r="E207" s="236" t="s">
        <v>19</v>
      </c>
      <c r="F207" s="237" t="s">
        <v>1655</v>
      </c>
      <c r="G207" s="235"/>
      <c r="H207" s="238">
        <v>10.294</v>
      </c>
      <c r="I207" s="239"/>
      <c r="J207" s="235"/>
      <c r="K207" s="235"/>
      <c r="L207" s="240"/>
      <c r="M207" s="241"/>
      <c r="N207" s="242"/>
      <c r="O207" s="242"/>
      <c r="P207" s="242"/>
      <c r="Q207" s="242"/>
      <c r="R207" s="242"/>
      <c r="S207" s="242"/>
      <c r="T207" s="243"/>
      <c r="U207" s="13"/>
      <c r="V207" s="13"/>
      <c r="W207" s="13"/>
      <c r="X207" s="13"/>
      <c r="Y207" s="13"/>
      <c r="Z207" s="13"/>
      <c r="AA207" s="13"/>
      <c r="AB207" s="13"/>
      <c r="AC207" s="13"/>
      <c r="AD207" s="13"/>
      <c r="AE207" s="13"/>
      <c r="AT207" s="244" t="s">
        <v>242</v>
      </c>
      <c r="AU207" s="244" t="s">
        <v>91</v>
      </c>
      <c r="AV207" s="13" t="s">
        <v>91</v>
      </c>
      <c r="AW207" s="13" t="s">
        <v>42</v>
      </c>
      <c r="AX207" s="13" t="s">
        <v>81</v>
      </c>
      <c r="AY207" s="244" t="s">
        <v>230</v>
      </c>
    </row>
    <row r="208" spans="1:51" s="13" customFormat="1" ht="12">
      <c r="A208" s="13"/>
      <c r="B208" s="234"/>
      <c r="C208" s="235"/>
      <c r="D208" s="228" t="s">
        <v>242</v>
      </c>
      <c r="E208" s="236" t="s">
        <v>19</v>
      </c>
      <c r="F208" s="237" t="s">
        <v>1656</v>
      </c>
      <c r="G208" s="235"/>
      <c r="H208" s="238">
        <v>38.229</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242</v>
      </c>
      <c r="AU208" s="244" t="s">
        <v>91</v>
      </c>
      <c r="AV208" s="13" t="s">
        <v>91</v>
      </c>
      <c r="AW208" s="13" t="s">
        <v>42</v>
      </c>
      <c r="AX208" s="13" t="s">
        <v>81</v>
      </c>
      <c r="AY208" s="244" t="s">
        <v>230</v>
      </c>
    </row>
    <row r="209" spans="1:51" s="13" customFormat="1" ht="12">
      <c r="A209" s="13"/>
      <c r="B209" s="234"/>
      <c r="C209" s="235"/>
      <c r="D209" s="228" t="s">
        <v>242</v>
      </c>
      <c r="E209" s="236" t="s">
        <v>19</v>
      </c>
      <c r="F209" s="237" t="s">
        <v>1657</v>
      </c>
      <c r="G209" s="235"/>
      <c r="H209" s="238">
        <v>9.873</v>
      </c>
      <c r="I209" s="239"/>
      <c r="J209" s="235"/>
      <c r="K209" s="235"/>
      <c r="L209" s="240"/>
      <c r="M209" s="241"/>
      <c r="N209" s="242"/>
      <c r="O209" s="242"/>
      <c r="P209" s="242"/>
      <c r="Q209" s="242"/>
      <c r="R209" s="242"/>
      <c r="S209" s="242"/>
      <c r="T209" s="243"/>
      <c r="U209" s="13"/>
      <c r="V209" s="13"/>
      <c r="W209" s="13"/>
      <c r="X209" s="13"/>
      <c r="Y209" s="13"/>
      <c r="Z209" s="13"/>
      <c r="AA209" s="13"/>
      <c r="AB209" s="13"/>
      <c r="AC209" s="13"/>
      <c r="AD209" s="13"/>
      <c r="AE209" s="13"/>
      <c r="AT209" s="244" t="s">
        <v>242</v>
      </c>
      <c r="AU209" s="244" t="s">
        <v>91</v>
      </c>
      <c r="AV209" s="13" t="s">
        <v>91</v>
      </c>
      <c r="AW209" s="13" t="s">
        <v>42</v>
      </c>
      <c r="AX209" s="13" t="s">
        <v>81</v>
      </c>
      <c r="AY209" s="244" t="s">
        <v>230</v>
      </c>
    </row>
    <row r="210" spans="1:51" s="13" customFormat="1" ht="12">
      <c r="A210" s="13"/>
      <c r="B210" s="234"/>
      <c r="C210" s="235"/>
      <c r="D210" s="228" t="s">
        <v>242</v>
      </c>
      <c r="E210" s="236" t="s">
        <v>19</v>
      </c>
      <c r="F210" s="237" t="s">
        <v>1658</v>
      </c>
      <c r="G210" s="235"/>
      <c r="H210" s="238">
        <v>29.181</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242</v>
      </c>
      <c r="AU210" s="244" t="s">
        <v>91</v>
      </c>
      <c r="AV210" s="13" t="s">
        <v>91</v>
      </c>
      <c r="AW210" s="13" t="s">
        <v>42</v>
      </c>
      <c r="AX210" s="13" t="s">
        <v>81</v>
      </c>
      <c r="AY210" s="244" t="s">
        <v>230</v>
      </c>
    </row>
    <row r="211" spans="1:51" s="14" customFormat="1" ht="12">
      <c r="A211" s="14"/>
      <c r="B211" s="245"/>
      <c r="C211" s="246"/>
      <c r="D211" s="228" t="s">
        <v>242</v>
      </c>
      <c r="E211" s="247" t="s">
        <v>19</v>
      </c>
      <c r="F211" s="248" t="s">
        <v>244</v>
      </c>
      <c r="G211" s="246"/>
      <c r="H211" s="249">
        <v>94.156</v>
      </c>
      <c r="I211" s="250"/>
      <c r="J211" s="246"/>
      <c r="K211" s="246"/>
      <c r="L211" s="251"/>
      <c r="M211" s="252"/>
      <c r="N211" s="253"/>
      <c r="O211" s="253"/>
      <c r="P211" s="253"/>
      <c r="Q211" s="253"/>
      <c r="R211" s="253"/>
      <c r="S211" s="253"/>
      <c r="T211" s="254"/>
      <c r="U211" s="14"/>
      <c r="V211" s="14"/>
      <c r="W211" s="14"/>
      <c r="X211" s="14"/>
      <c r="Y211" s="14"/>
      <c r="Z211" s="14"/>
      <c r="AA211" s="14"/>
      <c r="AB211" s="14"/>
      <c r="AC211" s="14"/>
      <c r="AD211" s="14"/>
      <c r="AE211" s="14"/>
      <c r="AT211" s="255" t="s">
        <v>242</v>
      </c>
      <c r="AU211" s="255" t="s">
        <v>91</v>
      </c>
      <c r="AV211" s="14" t="s">
        <v>109</v>
      </c>
      <c r="AW211" s="14" t="s">
        <v>42</v>
      </c>
      <c r="AX211" s="14" t="s">
        <v>85</v>
      </c>
      <c r="AY211" s="255" t="s">
        <v>230</v>
      </c>
    </row>
    <row r="212" spans="1:65" s="2" customFormat="1" ht="14.4" customHeight="1">
      <c r="A212" s="41"/>
      <c r="B212" s="42"/>
      <c r="C212" s="215" t="s">
        <v>366</v>
      </c>
      <c r="D212" s="215" t="s">
        <v>232</v>
      </c>
      <c r="E212" s="216" t="s">
        <v>711</v>
      </c>
      <c r="F212" s="217" t="s">
        <v>712</v>
      </c>
      <c r="G212" s="218" t="s">
        <v>235</v>
      </c>
      <c r="H212" s="219">
        <v>94.156</v>
      </c>
      <c r="I212" s="220"/>
      <c r="J212" s="221">
        <f>ROUND(I212*H212,2)</f>
        <v>0</v>
      </c>
      <c r="K212" s="217" t="s">
        <v>236</v>
      </c>
      <c r="L212" s="47"/>
      <c r="M212" s="222" t="s">
        <v>19</v>
      </c>
      <c r="N212" s="223"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109</v>
      </c>
      <c r="AT212" s="226" t="s">
        <v>232</v>
      </c>
      <c r="AU212" s="226" t="s">
        <v>91</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1659</v>
      </c>
    </row>
    <row r="213" spans="1:47" s="2" customFormat="1" ht="12">
      <c r="A213" s="41"/>
      <c r="B213" s="42"/>
      <c r="C213" s="43"/>
      <c r="D213" s="228" t="s">
        <v>238</v>
      </c>
      <c r="E213" s="43"/>
      <c r="F213" s="229" t="s">
        <v>714</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238</v>
      </c>
      <c r="AU213" s="19" t="s">
        <v>91</v>
      </c>
    </row>
    <row r="214" spans="1:47" s="2" customFormat="1" ht="12">
      <c r="A214" s="41"/>
      <c r="B214" s="42"/>
      <c r="C214" s="43"/>
      <c r="D214" s="228" t="s">
        <v>240</v>
      </c>
      <c r="E214" s="43"/>
      <c r="F214" s="233" t="s">
        <v>696</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19" t="s">
        <v>240</v>
      </c>
      <c r="AU214" s="19" t="s">
        <v>91</v>
      </c>
    </row>
    <row r="215" spans="1:65" s="2" customFormat="1" ht="24.15" customHeight="1">
      <c r="A215" s="41"/>
      <c r="B215" s="42"/>
      <c r="C215" s="215" t="s">
        <v>373</v>
      </c>
      <c r="D215" s="215" t="s">
        <v>232</v>
      </c>
      <c r="E215" s="216" t="s">
        <v>716</v>
      </c>
      <c r="F215" s="217" t="s">
        <v>717</v>
      </c>
      <c r="G215" s="218" t="s">
        <v>369</v>
      </c>
      <c r="H215" s="219">
        <v>1.675</v>
      </c>
      <c r="I215" s="220"/>
      <c r="J215" s="221">
        <f>ROUND(I215*H215,2)</f>
        <v>0</v>
      </c>
      <c r="K215" s="217" t="s">
        <v>236</v>
      </c>
      <c r="L215" s="47"/>
      <c r="M215" s="222" t="s">
        <v>19</v>
      </c>
      <c r="N215" s="223" t="s">
        <v>52</v>
      </c>
      <c r="O215" s="87"/>
      <c r="P215" s="224">
        <f>O215*H215</f>
        <v>0</v>
      </c>
      <c r="Q215" s="224">
        <v>1.0594</v>
      </c>
      <c r="R215" s="224">
        <f>Q215*H215</f>
        <v>1.774495</v>
      </c>
      <c r="S215" s="224">
        <v>0</v>
      </c>
      <c r="T215" s="225">
        <f>S215*H215</f>
        <v>0</v>
      </c>
      <c r="U215" s="41"/>
      <c r="V215" s="41"/>
      <c r="W215" s="41"/>
      <c r="X215" s="41"/>
      <c r="Y215" s="41"/>
      <c r="Z215" s="41"/>
      <c r="AA215" s="41"/>
      <c r="AB215" s="41"/>
      <c r="AC215" s="41"/>
      <c r="AD215" s="41"/>
      <c r="AE215" s="41"/>
      <c r="AR215" s="226" t="s">
        <v>109</v>
      </c>
      <c r="AT215" s="226" t="s">
        <v>232</v>
      </c>
      <c r="AU215" s="226" t="s">
        <v>91</v>
      </c>
      <c r="AY215" s="19" t="s">
        <v>230</v>
      </c>
      <c r="BE215" s="227">
        <f>IF(N215="základní",J215,0)</f>
        <v>0</v>
      </c>
      <c r="BF215" s="227">
        <f>IF(N215="snížená",J215,0)</f>
        <v>0</v>
      </c>
      <c r="BG215" s="227">
        <f>IF(N215="zákl. přenesená",J215,0)</f>
        <v>0</v>
      </c>
      <c r="BH215" s="227">
        <f>IF(N215="sníž. přenesená",J215,0)</f>
        <v>0</v>
      </c>
      <c r="BI215" s="227">
        <f>IF(N215="nulová",J215,0)</f>
        <v>0</v>
      </c>
      <c r="BJ215" s="19" t="s">
        <v>85</v>
      </c>
      <c r="BK215" s="227">
        <f>ROUND(I215*H215,2)</f>
        <v>0</v>
      </c>
      <c r="BL215" s="19" t="s">
        <v>109</v>
      </c>
      <c r="BM215" s="226" t="s">
        <v>1660</v>
      </c>
    </row>
    <row r="216" spans="1:47" s="2" customFormat="1" ht="12">
      <c r="A216" s="41"/>
      <c r="B216" s="42"/>
      <c r="C216" s="43"/>
      <c r="D216" s="228" t="s">
        <v>238</v>
      </c>
      <c r="E216" s="43"/>
      <c r="F216" s="229" t="s">
        <v>719</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238</v>
      </c>
      <c r="AU216" s="19" t="s">
        <v>91</v>
      </c>
    </row>
    <row r="217" spans="1:51" s="13" customFormat="1" ht="12">
      <c r="A217" s="13"/>
      <c r="B217" s="234"/>
      <c r="C217" s="235"/>
      <c r="D217" s="228" t="s">
        <v>242</v>
      </c>
      <c r="E217" s="236" t="s">
        <v>19</v>
      </c>
      <c r="F217" s="237" t="s">
        <v>1661</v>
      </c>
      <c r="G217" s="235"/>
      <c r="H217" s="238">
        <v>1.675</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242</v>
      </c>
      <c r="AU217" s="244" t="s">
        <v>91</v>
      </c>
      <c r="AV217" s="13" t="s">
        <v>91</v>
      </c>
      <c r="AW217" s="13" t="s">
        <v>42</v>
      </c>
      <c r="AX217" s="13" t="s">
        <v>81</v>
      </c>
      <c r="AY217" s="244" t="s">
        <v>230</v>
      </c>
    </row>
    <row r="218" spans="1:51" s="14" customFormat="1" ht="12">
      <c r="A218" s="14"/>
      <c r="B218" s="245"/>
      <c r="C218" s="246"/>
      <c r="D218" s="228" t="s">
        <v>242</v>
      </c>
      <c r="E218" s="247" t="s">
        <v>19</v>
      </c>
      <c r="F218" s="248" t="s">
        <v>244</v>
      </c>
      <c r="G218" s="246"/>
      <c r="H218" s="249">
        <v>1.675</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242</v>
      </c>
      <c r="AU218" s="255" t="s">
        <v>91</v>
      </c>
      <c r="AV218" s="14" t="s">
        <v>109</v>
      </c>
      <c r="AW218" s="14" t="s">
        <v>42</v>
      </c>
      <c r="AX218" s="14" t="s">
        <v>85</v>
      </c>
      <c r="AY218" s="255" t="s">
        <v>230</v>
      </c>
    </row>
    <row r="219" spans="1:63" s="12" customFormat="1" ht="22.8" customHeight="1">
      <c r="A219" s="12"/>
      <c r="B219" s="199"/>
      <c r="C219" s="200"/>
      <c r="D219" s="201" t="s">
        <v>80</v>
      </c>
      <c r="E219" s="213" t="s">
        <v>102</v>
      </c>
      <c r="F219" s="213" t="s">
        <v>721</v>
      </c>
      <c r="G219" s="200"/>
      <c r="H219" s="200"/>
      <c r="I219" s="203"/>
      <c r="J219" s="214">
        <f>BK219</f>
        <v>0</v>
      </c>
      <c r="K219" s="200"/>
      <c r="L219" s="205"/>
      <c r="M219" s="206"/>
      <c r="N219" s="207"/>
      <c r="O219" s="207"/>
      <c r="P219" s="208">
        <f>SUM(P220:P247)</f>
        <v>0</v>
      </c>
      <c r="Q219" s="207"/>
      <c r="R219" s="208">
        <f>SUM(R220:R247)</f>
        <v>0.10600000000000001</v>
      </c>
      <c r="S219" s="207"/>
      <c r="T219" s="209">
        <f>SUM(T220:T247)</f>
        <v>0</v>
      </c>
      <c r="U219" s="12"/>
      <c r="V219" s="12"/>
      <c r="W219" s="12"/>
      <c r="X219" s="12"/>
      <c r="Y219" s="12"/>
      <c r="Z219" s="12"/>
      <c r="AA219" s="12"/>
      <c r="AB219" s="12"/>
      <c r="AC219" s="12"/>
      <c r="AD219" s="12"/>
      <c r="AE219" s="12"/>
      <c r="AR219" s="210" t="s">
        <v>85</v>
      </c>
      <c r="AT219" s="211" t="s">
        <v>80</v>
      </c>
      <c r="AU219" s="211" t="s">
        <v>85</v>
      </c>
      <c r="AY219" s="210" t="s">
        <v>230</v>
      </c>
      <c r="BK219" s="212">
        <f>SUM(BK220:BK247)</f>
        <v>0</v>
      </c>
    </row>
    <row r="220" spans="1:65" s="2" customFormat="1" ht="24.15" customHeight="1">
      <c r="A220" s="41"/>
      <c r="B220" s="42"/>
      <c r="C220" s="215" t="s">
        <v>7</v>
      </c>
      <c r="D220" s="215" t="s">
        <v>232</v>
      </c>
      <c r="E220" s="216" t="s">
        <v>1272</v>
      </c>
      <c r="F220" s="217" t="s">
        <v>1273</v>
      </c>
      <c r="G220" s="218" t="s">
        <v>327</v>
      </c>
      <c r="H220" s="219">
        <v>3</v>
      </c>
      <c r="I220" s="220"/>
      <c r="J220" s="221">
        <f>ROUND(I220*H220,2)</f>
        <v>0</v>
      </c>
      <c r="K220" s="217" t="s">
        <v>236</v>
      </c>
      <c r="L220" s="47"/>
      <c r="M220" s="222" t="s">
        <v>19</v>
      </c>
      <c r="N220" s="223" t="s">
        <v>52</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109</v>
      </c>
      <c r="AT220" s="226" t="s">
        <v>232</v>
      </c>
      <c r="AU220" s="226" t="s">
        <v>91</v>
      </c>
      <c r="AY220" s="19" t="s">
        <v>230</v>
      </c>
      <c r="BE220" s="227">
        <f>IF(N220="základní",J220,0)</f>
        <v>0</v>
      </c>
      <c r="BF220" s="227">
        <f>IF(N220="snížená",J220,0)</f>
        <v>0</v>
      </c>
      <c r="BG220" s="227">
        <f>IF(N220="zákl. přenesená",J220,0)</f>
        <v>0</v>
      </c>
      <c r="BH220" s="227">
        <f>IF(N220="sníž. přenesená",J220,0)</f>
        <v>0</v>
      </c>
      <c r="BI220" s="227">
        <f>IF(N220="nulová",J220,0)</f>
        <v>0</v>
      </c>
      <c r="BJ220" s="19" t="s">
        <v>85</v>
      </c>
      <c r="BK220" s="227">
        <f>ROUND(I220*H220,2)</f>
        <v>0</v>
      </c>
      <c r="BL220" s="19" t="s">
        <v>109</v>
      </c>
      <c r="BM220" s="226" t="s">
        <v>1662</v>
      </c>
    </row>
    <row r="221" spans="1:47" s="2" customFormat="1" ht="12">
      <c r="A221" s="41"/>
      <c r="B221" s="42"/>
      <c r="C221" s="43"/>
      <c r="D221" s="228" t="s">
        <v>238</v>
      </c>
      <c r="E221" s="43"/>
      <c r="F221" s="229" t="s">
        <v>726</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19" t="s">
        <v>238</v>
      </c>
      <c r="AU221" s="19" t="s">
        <v>91</v>
      </c>
    </row>
    <row r="222" spans="1:47" s="2" customFormat="1" ht="12">
      <c r="A222" s="41"/>
      <c r="B222" s="42"/>
      <c r="C222" s="43"/>
      <c r="D222" s="228" t="s">
        <v>240</v>
      </c>
      <c r="E222" s="43"/>
      <c r="F222" s="233" t="s">
        <v>727</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19" t="s">
        <v>240</v>
      </c>
      <c r="AU222" s="19" t="s">
        <v>91</v>
      </c>
    </row>
    <row r="223" spans="1:51" s="13" customFormat="1" ht="12">
      <c r="A223" s="13"/>
      <c r="B223" s="234"/>
      <c r="C223" s="235"/>
      <c r="D223" s="228" t="s">
        <v>242</v>
      </c>
      <c r="E223" s="236" t="s">
        <v>19</v>
      </c>
      <c r="F223" s="237" t="s">
        <v>1663</v>
      </c>
      <c r="G223" s="235"/>
      <c r="H223" s="238">
        <v>0.5</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242</v>
      </c>
      <c r="AU223" s="244" t="s">
        <v>91</v>
      </c>
      <c r="AV223" s="13" t="s">
        <v>91</v>
      </c>
      <c r="AW223" s="13" t="s">
        <v>42</v>
      </c>
      <c r="AX223" s="13" t="s">
        <v>81</v>
      </c>
      <c r="AY223" s="244" t="s">
        <v>230</v>
      </c>
    </row>
    <row r="224" spans="1:51" s="13" customFormat="1" ht="12">
      <c r="A224" s="13"/>
      <c r="B224" s="234"/>
      <c r="C224" s="235"/>
      <c r="D224" s="228" t="s">
        <v>242</v>
      </c>
      <c r="E224" s="236" t="s">
        <v>19</v>
      </c>
      <c r="F224" s="237" t="s">
        <v>1664</v>
      </c>
      <c r="G224" s="235"/>
      <c r="H224" s="238">
        <v>2.5</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242</v>
      </c>
      <c r="AU224" s="244" t="s">
        <v>91</v>
      </c>
      <c r="AV224" s="13" t="s">
        <v>91</v>
      </c>
      <c r="AW224" s="13" t="s">
        <v>42</v>
      </c>
      <c r="AX224" s="13" t="s">
        <v>81</v>
      </c>
      <c r="AY224" s="244" t="s">
        <v>230</v>
      </c>
    </row>
    <row r="225" spans="1:51" s="14" customFormat="1" ht="12">
      <c r="A225" s="14"/>
      <c r="B225" s="245"/>
      <c r="C225" s="246"/>
      <c r="D225" s="228" t="s">
        <v>242</v>
      </c>
      <c r="E225" s="247" t="s">
        <v>19</v>
      </c>
      <c r="F225" s="248" t="s">
        <v>244</v>
      </c>
      <c r="G225" s="246"/>
      <c r="H225" s="249">
        <v>3</v>
      </c>
      <c r="I225" s="250"/>
      <c r="J225" s="246"/>
      <c r="K225" s="246"/>
      <c r="L225" s="251"/>
      <c r="M225" s="252"/>
      <c r="N225" s="253"/>
      <c r="O225" s="253"/>
      <c r="P225" s="253"/>
      <c r="Q225" s="253"/>
      <c r="R225" s="253"/>
      <c r="S225" s="253"/>
      <c r="T225" s="254"/>
      <c r="U225" s="14"/>
      <c r="V225" s="14"/>
      <c r="W225" s="14"/>
      <c r="X225" s="14"/>
      <c r="Y225" s="14"/>
      <c r="Z225" s="14"/>
      <c r="AA225" s="14"/>
      <c r="AB225" s="14"/>
      <c r="AC225" s="14"/>
      <c r="AD225" s="14"/>
      <c r="AE225" s="14"/>
      <c r="AT225" s="255" t="s">
        <v>242</v>
      </c>
      <c r="AU225" s="255" t="s">
        <v>91</v>
      </c>
      <c r="AV225" s="14" t="s">
        <v>109</v>
      </c>
      <c r="AW225" s="14" t="s">
        <v>42</v>
      </c>
      <c r="AX225" s="14" t="s">
        <v>85</v>
      </c>
      <c r="AY225" s="255" t="s">
        <v>230</v>
      </c>
    </row>
    <row r="226" spans="1:65" s="2" customFormat="1" ht="37.8" customHeight="1">
      <c r="A226" s="41"/>
      <c r="B226" s="42"/>
      <c r="C226" s="281" t="s">
        <v>386</v>
      </c>
      <c r="D226" s="281" t="s">
        <v>482</v>
      </c>
      <c r="E226" s="282" t="s">
        <v>1665</v>
      </c>
      <c r="F226" s="283" t="s">
        <v>1666</v>
      </c>
      <c r="G226" s="284" t="s">
        <v>737</v>
      </c>
      <c r="H226" s="285">
        <v>2</v>
      </c>
      <c r="I226" s="286"/>
      <c r="J226" s="287">
        <f>ROUND(I226*H226,2)</f>
        <v>0</v>
      </c>
      <c r="K226" s="283" t="s">
        <v>19</v>
      </c>
      <c r="L226" s="288"/>
      <c r="M226" s="289" t="s">
        <v>19</v>
      </c>
      <c r="N226" s="290" t="s">
        <v>52</v>
      </c>
      <c r="O226" s="87"/>
      <c r="P226" s="224">
        <f>O226*H226</f>
        <v>0</v>
      </c>
      <c r="Q226" s="224">
        <v>0.005</v>
      </c>
      <c r="R226" s="224">
        <f>Q226*H226</f>
        <v>0.01</v>
      </c>
      <c r="S226" s="224">
        <v>0</v>
      </c>
      <c r="T226" s="225">
        <f>S226*H226</f>
        <v>0</v>
      </c>
      <c r="U226" s="41"/>
      <c r="V226" s="41"/>
      <c r="W226" s="41"/>
      <c r="X226" s="41"/>
      <c r="Y226" s="41"/>
      <c r="Z226" s="41"/>
      <c r="AA226" s="41"/>
      <c r="AB226" s="41"/>
      <c r="AC226" s="41"/>
      <c r="AD226" s="41"/>
      <c r="AE226" s="41"/>
      <c r="AR226" s="226" t="s">
        <v>279</v>
      </c>
      <c r="AT226" s="226" t="s">
        <v>482</v>
      </c>
      <c r="AU226" s="226" t="s">
        <v>91</v>
      </c>
      <c r="AY226" s="19" t="s">
        <v>230</v>
      </c>
      <c r="BE226" s="227">
        <f>IF(N226="základní",J226,0)</f>
        <v>0</v>
      </c>
      <c r="BF226" s="227">
        <f>IF(N226="snížená",J226,0)</f>
        <v>0</v>
      </c>
      <c r="BG226" s="227">
        <f>IF(N226="zákl. přenesená",J226,0)</f>
        <v>0</v>
      </c>
      <c r="BH226" s="227">
        <f>IF(N226="sníž. přenesená",J226,0)</f>
        <v>0</v>
      </c>
      <c r="BI226" s="227">
        <f>IF(N226="nulová",J226,0)</f>
        <v>0</v>
      </c>
      <c r="BJ226" s="19" t="s">
        <v>85</v>
      </c>
      <c r="BK226" s="227">
        <f>ROUND(I226*H226,2)</f>
        <v>0</v>
      </c>
      <c r="BL226" s="19" t="s">
        <v>109</v>
      </c>
      <c r="BM226" s="226" t="s">
        <v>1667</v>
      </c>
    </row>
    <row r="227" spans="1:47" s="2" customFormat="1" ht="12">
      <c r="A227" s="41"/>
      <c r="B227" s="42"/>
      <c r="C227" s="43"/>
      <c r="D227" s="228" t="s">
        <v>238</v>
      </c>
      <c r="E227" s="43"/>
      <c r="F227" s="229" t="s">
        <v>1666</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19" t="s">
        <v>238</v>
      </c>
      <c r="AU227" s="19" t="s">
        <v>91</v>
      </c>
    </row>
    <row r="228" spans="1:51" s="13" customFormat="1" ht="12">
      <c r="A228" s="13"/>
      <c r="B228" s="234"/>
      <c r="C228" s="235"/>
      <c r="D228" s="228" t="s">
        <v>242</v>
      </c>
      <c r="E228" s="236" t="s">
        <v>19</v>
      </c>
      <c r="F228" s="237" t="s">
        <v>1668</v>
      </c>
      <c r="G228" s="235"/>
      <c r="H228" s="238">
        <v>2</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242</v>
      </c>
      <c r="AU228" s="244" t="s">
        <v>91</v>
      </c>
      <c r="AV228" s="13" t="s">
        <v>91</v>
      </c>
      <c r="AW228" s="13" t="s">
        <v>42</v>
      </c>
      <c r="AX228" s="13" t="s">
        <v>81</v>
      </c>
      <c r="AY228" s="244" t="s">
        <v>230</v>
      </c>
    </row>
    <row r="229" spans="1:51" s="14" customFormat="1" ht="12">
      <c r="A229" s="14"/>
      <c r="B229" s="245"/>
      <c r="C229" s="246"/>
      <c r="D229" s="228" t="s">
        <v>242</v>
      </c>
      <c r="E229" s="247" t="s">
        <v>19</v>
      </c>
      <c r="F229" s="248" t="s">
        <v>244</v>
      </c>
      <c r="G229" s="246"/>
      <c r="H229" s="249">
        <v>2</v>
      </c>
      <c r="I229" s="250"/>
      <c r="J229" s="246"/>
      <c r="K229" s="246"/>
      <c r="L229" s="251"/>
      <c r="M229" s="252"/>
      <c r="N229" s="253"/>
      <c r="O229" s="253"/>
      <c r="P229" s="253"/>
      <c r="Q229" s="253"/>
      <c r="R229" s="253"/>
      <c r="S229" s="253"/>
      <c r="T229" s="254"/>
      <c r="U229" s="14"/>
      <c r="V229" s="14"/>
      <c r="W229" s="14"/>
      <c r="X229" s="14"/>
      <c r="Y229" s="14"/>
      <c r="Z229" s="14"/>
      <c r="AA229" s="14"/>
      <c r="AB229" s="14"/>
      <c r="AC229" s="14"/>
      <c r="AD229" s="14"/>
      <c r="AE229" s="14"/>
      <c r="AT229" s="255" t="s">
        <v>242</v>
      </c>
      <c r="AU229" s="255" t="s">
        <v>91</v>
      </c>
      <c r="AV229" s="14" t="s">
        <v>109</v>
      </c>
      <c r="AW229" s="14" t="s">
        <v>42</v>
      </c>
      <c r="AX229" s="14" t="s">
        <v>85</v>
      </c>
      <c r="AY229" s="255" t="s">
        <v>230</v>
      </c>
    </row>
    <row r="230" spans="1:65" s="2" customFormat="1" ht="37.8" customHeight="1">
      <c r="A230" s="41"/>
      <c r="B230" s="42"/>
      <c r="C230" s="281" t="s">
        <v>395</v>
      </c>
      <c r="D230" s="281" t="s">
        <v>482</v>
      </c>
      <c r="E230" s="282" t="s">
        <v>1669</v>
      </c>
      <c r="F230" s="283" t="s">
        <v>1670</v>
      </c>
      <c r="G230" s="284" t="s">
        <v>737</v>
      </c>
      <c r="H230" s="285">
        <v>10</v>
      </c>
      <c r="I230" s="286"/>
      <c r="J230" s="287">
        <f>ROUND(I230*H230,2)</f>
        <v>0</v>
      </c>
      <c r="K230" s="283" t="s">
        <v>19</v>
      </c>
      <c r="L230" s="288"/>
      <c r="M230" s="289" t="s">
        <v>19</v>
      </c>
      <c r="N230" s="290" t="s">
        <v>52</v>
      </c>
      <c r="O230" s="87"/>
      <c r="P230" s="224">
        <f>O230*H230</f>
        <v>0</v>
      </c>
      <c r="Q230" s="224">
        <v>0.005</v>
      </c>
      <c r="R230" s="224">
        <f>Q230*H230</f>
        <v>0.05</v>
      </c>
      <c r="S230" s="224">
        <v>0</v>
      </c>
      <c r="T230" s="225">
        <f>S230*H230</f>
        <v>0</v>
      </c>
      <c r="U230" s="41"/>
      <c r="V230" s="41"/>
      <c r="W230" s="41"/>
      <c r="X230" s="41"/>
      <c r="Y230" s="41"/>
      <c r="Z230" s="41"/>
      <c r="AA230" s="41"/>
      <c r="AB230" s="41"/>
      <c r="AC230" s="41"/>
      <c r="AD230" s="41"/>
      <c r="AE230" s="41"/>
      <c r="AR230" s="226" t="s">
        <v>279</v>
      </c>
      <c r="AT230" s="226" t="s">
        <v>482</v>
      </c>
      <c r="AU230" s="226" t="s">
        <v>91</v>
      </c>
      <c r="AY230" s="19" t="s">
        <v>230</v>
      </c>
      <c r="BE230" s="227">
        <f>IF(N230="základní",J230,0)</f>
        <v>0</v>
      </c>
      <c r="BF230" s="227">
        <f>IF(N230="snížená",J230,0)</f>
        <v>0</v>
      </c>
      <c r="BG230" s="227">
        <f>IF(N230="zákl. přenesená",J230,0)</f>
        <v>0</v>
      </c>
      <c r="BH230" s="227">
        <f>IF(N230="sníž. přenesená",J230,0)</f>
        <v>0</v>
      </c>
      <c r="BI230" s="227">
        <f>IF(N230="nulová",J230,0)</f>
        <v>0</v>
      </c>
      <c r="BJ230" s="19" t="s">
        <v>85</v>
      </c>
      <c r="BK230" s="227">
        <f>ROUND(I230*H230,2)</f>
        <v>0</v>
      </c>
      <c r="BL230" s="19" t="s">
        <v>109</v>
      </c>
      <c r="BM230" s="226" t="s">
        <v>1671</v>
      </c>
    </row>
    <row r="231" spans="1:47" s="2" customFormat="1" ht="12">
      <c r="A231" s="41"/>
      <c r="B231" s="42"/>
      <c r="C231" s="43"/>
      <c r="D231" s="228" t="s">
        <v>238</v>
      </c>
      <c r="E231" s="43"/>
      <c r="F231" s="229" t="s">
        <v>1670</v>
      </c>
      <c r="G231" s="43"/>
      <c r="H231" s="43"/>
      <c r="I231" s="230"/>
      <c r="J231" s="43"/>
      <c r="K231" s="43"/>
      <c r="L231" s="47"/>
      <c r="M231" s="231"/>
      <c r="N231" s="232"/>
      <c r="O231" s="87"/>
      <c r="P231" s="87"/>
      <c r="Q231" s="87"/>
      <c r="R231" s="87"/>
      <c r="S231" s="87"/>
      <c r="T231" s="88"/>
      <c r="U231" s="41"/>
      <c r="V231" s="41"/>
      <c r="W231" s="41"/>
      <c r="X231" s="41"/>
      <c r="Y231" s="41"/>
      <c r="Z231" s="41"/>
      <c r="AA231" s="41"/>
      <c r="AB231" s="41"/>
      <c r="AC231" s="41"/>
      <c r="AD231" s="41"/>
      <c r="AE231" s="41"/>
      <c r="AT231" s="19" t="s">
        <v>238</v>
      </c>
      <c r="AU231" s="19" t="s">
        <v>91</v>
      </c>
    </row>
    <row r="232" spans="1:51" s="13" customFormat="1" ht="12">
      <c r="A232" s="13"/>
      <c r="B232" s="234"/>
      <c r="C232" s="235"/>
      <c r="D232" s="228" t="s">
        <v>242</v>
      </c>
      <c r="E232" s="236" t="s">
        <v>19</v>
      </c>
      <c r="F232" s="237" t="s">
        <v>1672</v>
      </c>
      <c r="G232" s="235"/>
      <c r="H232" s="238">
        <v>10</v>
      </c>
      <c r="I232" s="239"/>
      <c r="J232" s="235"/>
      <c r="K232" s="235"/>
      <c r="L232" s="240"/>
      <c r="M232" s="241"/>
      <c r="N232" s="242"/>
      <c r="O232" s="242"/>
      <c r="P232" s="242"/>
      <c r="Q232" s="242"/>
      <c r="R232" s="242"/>
      <c r="S232" s="242"/>
      <c r="T232" s="243"/>
      <c r="U232" s="13"/>
      <c r="V232" s="13"/>
      <c r="W232" s="13"/>
      <c r="X232" s="13"/>
      <c r="Y232" s="13"/>
      <c r="Z232" s="13"/>
      <c r="AA232" s="13"/>
      <c r="AB232" s="13"/>
      <c r="AC232" s="13"/>
      <c r="AD232" s="13"/>
      <c r="AE232" s="13"/>
      <c r="AT232" s="244" t="s">
        <v>242</v>
      </c>
      <c r="AU232" s="244" t="s">
        <v>91</v>
      </c>
      <c r="AV232" s="13" t="s">
        <v>91</v>
      </c>
      <c r="AW232" s="13" t="s">
        <v>42</v>
      </c>
      <c r="AX232" s="13" t="s">
        <v>81</v>
      </c>
      <c r="AY232" s="244" t="s">
        <v>230</v>
      </c>
    </row>
    <row r="233" spans="1:51" s="14" customFormat="1" ht="12">
      <c r="A233" s="14"/>
      <c r="B233" s="245"/>
      <c r="C233" s="246"/>
      <c r="D233" s="228" t="s">
        <v>242</v>
      </c>
      <c r="E233" s="247" t="s">
        <v>19</v>
      </c>
      <c r="F233" s="248" t="s">
        <v>244</v>
      </c>
      <c r="G233" s="246"/>
      <c r="H233" s="249">
        <v>10</v>
      </c>
      <c r="I233" s="250"/>
      <c r="J233" s="246"/>
      <c r="K233" s="246"/>
      <c r="L233" s="251"/>
      <c r="M233" s="252"/>
      <c r="N233" s="253"/>
      <c r="O233" s="253"/>
      <c r="P233" s="253"/>
      <c r="Q233" s="253"/>
      <c r="R233" s="253"/>
      <c r="S233" s="253"/>
      <c r="T233" s="254"/>
      <c r="U233" s="14"/>
      <c r="V233" s="14"/>
      <c r="W233" s="14"/>
      <c r="X233" s="14"/>
      <c r="Y233" s="14"/>
      <c r="Z233" s="14"/>
      <c r="AA233" s="14"/>
      <c r="AB233" s="14"/>
      <c r="AC233" s="14"/>
      <c r="AD233" s="14"/>
      <c r="AE233" s="14"/>
      <c r="AT233" s="255" t="s">
        <v>242</v>
      </c>
      <c r="AU233" s="255" t="s">
        <v>91</v>
      </c>
      <c r="AV233" s="14" t="s">
        <v>109</v>
      </c>
      <c r="AW233" s="14" t="s">
        <v>42</v>
      </c>
      <c r="AX233" s="14" t="s">
        <v>85</v>
      </c>
      <c r="AY233" s="255" t="s">
        <v>230</v>
      </c>
    </row>
    <row r="234" spans="1:65" s="2" customFormat="1" ht="24.15" customHeight="1">
      <c r="A234" s="41"/>
      <c r="B234" s="42"/>
      <c r="C234" s="215" t="s">
        <v>649</v>
      </c>
      <c r="D234" s="215" t="s">
        <v>232</v>
      </c>
      <c r="E234" s="216" t="s">
        <v>723</v>
      </c>
      <c r="F234" s="217" t="s">
        <v>724</v>
      </c>
      <c r="G234" s="218" t="s">
        <v>327</v>
      </c>
      <c r="H234" s="219">
        <v>2.25</v>
      </c>
      <c r="I234" s="220"/>
      <c r="J234" s="221">
        <f>ROUND(I234*H234,2)</f>
        <v>0</v>
      </c>
      <c r="K234" s="217" t="s">
        <v>236</v>
      </c>
      <c r="L234" s="47"/>
      <c r="M234" s="222" t="s">
        <v>19</v>
      </c>
      <c r="N234" s="223" t="s">
        <v>52</v>
      </c>
      <c r="O234" s="87"/>
      <c r="P234" s="224">
        <f>O234*H234</f>
        <v>0</v>
      </c>
      <c r="Q234" s="224">
        <v>0</v>
      </c>
      <c r="R234" s="224">
        <f>Q234*H234</f>
        <v>0</v>
      </c>
      <c r="S234" s="224">
        <v>0</v>
      </c>
      <c r="T234" s="225">
        <f>S234*H234</f>
        <v>0</v>
      </c>
      <c r="U234" s="41"/>
      <c r="V234" s="41"/>
      <c r="W234" s="41"/>
      <c r="X234" s="41"/>
      <c r="Y234" s="41"/>
      <c r="Z234" s="41"/>
      <c r="AA234" s="41"/>
      <c r="AB234" s="41"/>
      <c r="AC234" s="41"/>
      <c r="AD234" s="41"/>
      <c r="AE234" s="41"/>
      <c r="AR234" s="226" t="s">
        <v>109</v>
      </c>
      <c r="AT234" s="226" t="s">
        <v>232</v>
      </c>
      <c r="AU234" s="226" t="s">
        <v>91</v>
      </c>
      <c r="AY234" s="19" t="s">
        <v>230</v>
      </c>
      <c r="BE234" s="227">
        <f>IF(N234="základní",J234,0)</f>
        <v>0</v>
      </c>
      <c r="BF234" s="227">
        <f>IF(N234="snížená",J234,0)</f>
        <v>0</v>
      </c>
      <c r="BG234" s="227">
        <f>IF(N234="zákl. přenesená",J234,0)</f>
        <v>0</v>
      </c>
      <c r="BH234" s="227">
        <f>IF(N234="sníž. přenesená",J234,0)</f>
        <v>0</v>
      </c>
      <c r="BI234" s="227">
        <f>IF(N234="nulová",J234,0)</f>
        <v>0</v>
      </c>
      <c r="BJ234" s="19" t="s">
        <v>85</v>
      </c>
      <c r="BK234" s="227">
        <f>ROUND(I234*H234,2)</f>
        <v>0</v>
      </c>
      <c r="BL234" s="19" t="s">
        <v>109</v>
      </c>
      <c r="BM234" s="226" t="s">
        <v>1673</v>
      </c>
    </row>
    <row r="235" spans="1:47" s="2" customFormat="1" ht="12">
      <c r="A235" s="41"/>
      <c r="B235" s="42"/>
      <c r="C235" s="43"/>
      <c r="D235" s="228" t="s">
        <v>238</v>
      </c>
      <c r="E235" s="43"/>
      <c r="F235" s="229" t="s">
        <v>726</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19" t="s">
        <v>238</v>
      </c>
      <c r="AU235" s="19" t="s">
        <v>91</v>
      </c>
    </row>
    <row r="236" spans="1:47" s="2" customFormat="1" ht="12">
      <c r="A236" s="41"/>
      <c r="B236" s="42"/>
      <c r="C236" s="43"/>
      <c r="D236" s="228" t="s">
        <v>240</v>
      </c>
      <c r="E236" s="43"/>
      <c r="F236" s="233" t="s">
        <v>727</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19" t="s">
        <v>240</v>
      </c>
      <c r="AU236" s="19" t="s">
        <v>91</v>
      </c>
    </row>
    <row r="237" spans="1:51" s="13" customFormat="1" ht="12">
      <c r="A237" s="13"/>
      <c r="B237" s="234"/>
      <c r="C237" s="235"/>
      <c r="D237" s="228" t="s">
        <v>242</v>
      </c>
      <c r="E237" s="236" t="s">
        <v>19</v>
      </c>
      <c r="F237" s="237" t="s">
        <v>1674</v>
      </c>
      <c r="G237" s="235"/>
      <c r="H237" s="238">
        <v>2</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242</v>
      </c>
      <c r="AU237" s="244" t="s">
        <v>91</v>
      </c>
      <c r="AV237" s="13" t="s">
        <v>91</v>
      </c>
      <c r="AW237" s="13" t="s">
        <v>42</v>
      </c>
      <c r="AX237" s="13" t="s">
        <v>81</v>
      </c>
      <c r="AY237" s="244" t="s">
        <v>230</v>
      </c>
    </row>
    <row r="238" spans="1:51" s="13" customFormat="1" ht="12">
      <c r="A238" s="13"/>
      <c r="B238" s="234"/>
      <c r="C238" s="235"/>
      <c r="D238" s="228" t="s">
        <v>242</v>
      </c>
      <c r="E238" s="236" t="s">
        <v>19</v>
      </c>
      <c r="F238" s="237" t="s">
        <v>1675</v>
      </c>
      <c r="G238" s="235"/>
      <c r="H238" s="238">
        <v>0.25</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242</v>
      </c>
      <c r="AU238" s="244" t="s">
        <v>91</v>
      </c>
      <c r="AV238" s="13" t="s">
        <v>91</v>
      </c>
      <c r="AW238" s="13" t="s">
        <v>42</v>
      </c>
      <c r="AX238" s="13" t="s">
        <v>81</v>
      </c>
      <c r="AY238" s="244" t="s">
        <v>230</v>
      </c>
    </row>
    <row r="239" spans="1:51" s="14" customFormat="1" ht="12">
      <c r="A239" s="14"/>
      <c r="B239" s="245"/>
      <c r="C239" s="246"/>
      <c r="D239" s="228" t="s">
        <v>242</v>
      </c>
      <c r="E239" s="247" t="s">
        <v>19</v>
      </c>
      <c r="F239" s="248" t="s">
        <v>244</v>
      </c>
      <c r="G239" s="246"/>
      <c r="H239" s="249">
        <v>2.25</v>
      </c>
      <c r="I239" s="250"/>
      <c r="J239" s="246"/>
      <c r="K239" s="246"/>
      <c r="L239" s="251"/>
      <c r="M239" s="252"/>
      <c r="N239" s="253"/>
      <c r="O239" s="253"/>
      <c r="P239" s="253"/>
      <c r="Q239" s="253"/>
      <c r="R239" s="253"/>
      <c r="S239" s="253"/>
      <c r="T239" s="254"/>
      <c r="U239" s="14"/>
      <c r="V239" s="14"/>
      <c r="W239" s="14"/>
      <c r="X239" s="14"/>
      <c r="Y239" s="14"/>
      <c r="Z239" s="14"/>
      <c r="AA239" s="14"/>
      <c r="AB239" s="14"/>
      <c r="AC239" s="14"/>
      <c r="AD239" s="14"/>
      <c r="AE239" s="14"/>
      <c r="AT239" s="255" t="s">
        <v>242</v>
      </c>
      <c r="AU239" s="255" t="s">
        <v>91</v>
      </c>
      <c r="AV239" s="14" t="s">
        <v>109</v>
      </c>
      <c r="AW239" s="14" t="s">
        <v>42</v>
      </c>
      <c r="AX239" s="14" t="s">
        <v>85</v>
      </c>
      <c r="AY239" s="255" t="s">
        <v>230</v>
      </c>
    </row>
    <row r="240" spans="1:65" s="2" customFormat="1" ht="37.8" customHeight="1">
      <c r="A240" s="41"/>
      <c r="B240" s="42"/>
      <c r="C240" s="281" t="s">
        <v>655</v>
      </c>
      <c r="D240" s="281" t="s">
        <v>482</v>
      </c>
      <c r="E240" s="282" t="s">
        <v>1676</v>
      </c>
      <c r="F240" s="283" t="s">
        <v>1677</v>
      </c>
      <c r="G240" s="284" t="s">
        <v>737</v>
      </c>
      <c r="H240" s="285">
        <v>8</v>
      </c>
      <c r="I240" s="286"/>
      <c r="J240" s="287">
        <f>ROUND(I240*H240,2)</f>
        <v>0</v>
      </c>
      <c r="K240" s="283" t="s">
        <v>19</v>
      </c>
      <c r="L240" s="288"/>
      <c r="M240" s="289" t="s">
        <v>19</v>
      </c>
      <c r="N240" s="290" t="s">
        <v>52</v>
      </c>
      <c r="O240" s="87"/>
      <c r="P240" s="224">
        <f>O240*H240</f>
        <v>0</v>
      </c>
      <c r="Q240" s="224">
        <v>0.005</v>
      </c>
      <c r="R240" s="224">
        <f>Q240*H240</f>
        <v>0.04</v>
      </c>
      <c r="S240" s="224">
        <v>0</v>
      </c>
      <c r="T240" s="225">
        <f>S240*H240</f>
        <v>0</v>
      </c>
      <c r="U240" s="41"/>
      <c r="V240" s="41"/>
      <c r="W240" s="41"/>
      <c r="X240" s="41"/>
      <c r="Y240" s="41"/>
      <c r="Z240" s="41"/>
      <c r="AA240" s="41"/>
      <c r="AB240" s="41"/>
      <c r="AC240" s="41"/>
      <c r="AD240" s="41"/>
      <c r="AE240" s="41"/>
      <c r="AR240" s="226" t="s">
        <v>279</v>
      </c>
      <c r="AT240" s="226" t="s">
        <v>482</v>
      </c>
      <c r="AU240" s="226" t="s">
        <v>91</v>
      </c>
      <c r="AY240" s="19" t="s">
        <v>230</v>
      </c>
      <c r="BE240" s="227">
        <f>IF(N240="základní",J240,0)</f>
        <v>0</v>
      </c>
      <c r="BF240" s="227">
        <f>IF(N240="snížená",J240,0)</f>
        <v>0</v>
      </c>
      <c r="BG240" s="227">
        <f>IF(N240="zákl. přenesená",J240,0)</f>
        <v>0</v>
      </c>
      <c r="BH240" s="227">
        <f>IF(N240="sníž. přenesená",J240,0)</f>
        <v>0</v>
      </c>
      <c r="BI240" s="227">
        <f>IF(N240="nulová",J240,0)</f>
        <v>0</v>
      </c>
      <c r="BJ240" s="19" t="s">
        <v>85</v>
      </c>
      <c r="BK240" s="227">
        <f>ROUND(I240*H240,2)</f>
        <v>0</v>
      </c>
      <c r="BL240" s="19" t="s">
        <v>109</v>
      </c>
      <c r="BM240" s="226" t="s">
        <v>1678</v>
      </c>
    </row>
    <row r="241" spans="1:47" s="2" customFormat="1" ht="12">
      <c r="A241" s="41"/>
      <c r="B241" s="42"/>
      <c r="C241" s="43"/>
      <c r="D241" s="228" t="s">
        <v>238</v>
      </c>
      <c r="E241" s="43"/>
      <c r="F241" s="229" t="s">
        <v>1677</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19" t="s">
        <v>238</v>
      </c>
      <c r="AU241" s="19" t="s">
        <v>91</v>
      </c>
    </row>
    <row r="242" spans="1:51" s="13" customFormat="1" ht="12">
      <c r="A242" s="13"/>
      <c r="B242" s="234"/>
      <c r="C242" s="235"/>
      <c r="D242" s="228" t="s">
        <v>242</v>
      </c>
      <c r="E242" s="236" t="s">
        <v>19</v>
      </c>
      <c r="F242" s="237" t="s">
        <v>1679</v>
      </c>
      <c r="G242" s="235"/>
      <c r="H242" s="238">
        <v>8</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242</v>
      </c>
      <c r="AU242" s="244" t="s">
        <v>91</v>
      </c>
      <c r="AV242" s="13" t="s">
        <v>91</v>
      </c>
      <c r="AW242" s="13" t="s">
        <v>42</v>
      </c>
      <c r="AX242" s="13" t="s">
        <v>81</v>
      </c>
      <c r="AY242" s="244" t="s">
        <v>230</v>
      </c>
    </row>
    <row r="243" spans="1:51" s="14" customFormat="1" ht="12">
      <c r="A243" s="14"/>
      <c r="B243" s="245"/>
      <c r="C243" s="246"/>
      <c r="D243" s="228" t="s">
        <v>242</v>
      </c>
      <c r="E243" s="247" t="s">
        <v>19</v>
      </c>
      <c r="F243" s="248" t="s">
        <v>244</v>
      </c>
      <c r="G243" s="246"/>
      <c r="H243" s="249">
        <v>8</v>
      </c>
      <c r="I243" s="250"/>
      <c r="J243" s="246"/>
      <c r="K243" s="246"/>
      <c r="L243" s="251"/>
      <c r="M243" s="252"/>
      <c r="N243" s="253"/>
      <c r="O243" s="253"/>
      <c r="P243" s="253"/>
      <c r="Q243" s="253"/>
      <c r="R243" s="253"/>
      <c r="S243" s="253"/>
      <c r="T243" s="254"/>
      <c r="U243" s="14"/>
      <c r="V243" s="14"/>
      <c r="W243" s="14"/>
      <c r="X243" s="14"/>
      <c r="Y243" s="14"/>
      <c r="Z243" s="14"/>
      <c r="AA243" s="14"/>
      <c r="AB243" s="14"/>
      <c r="AC243" s="14"/>
      <c r="AD243" s="14"/>
      <c r="AE243" s="14"/>
      <c r="AT243" s="255" t="s">
        <v>242</v>
      </c>
      <c r="AU243" s="255" t="s">
        <v>91</v>
      </c>
      <c r="AV243" s="14" t="s">
        <v>109</v>
      </c>
      <c r="AW243" s="14" t="s">
        <v>42</v>
      </c>
      <c r="AX243" s="14" t="s">
        <v>85</v>
      </c>
      <c r="AY243" s="255" t="s">
        <v>230</v>
      </c>
    </row>
    <row r="244" spans="1:65" s="2" customFormat="1" ht="37.8" customHeight="1">
      <c r="A244" s="41"/>
      <c r="B244" s="42"/>
      <c r="C244" s="281" t="s">
        <v>662</v>
      </c>
      <c r="D244" s="281" t="s">
        <v>482</v>
      </c>
      <c r="E244" s="282" t="s">
        <v>1680</v>
      </c>
      <c r="F244" s="283" t="s">
        <v>1681</v>
      </c>
      <c r="G244" s="284" t="s">
        <v>737</v>
      </c>
      <c r="H244" s="285">
        <v>1</v>
      </c>
      <c r="I244" s="286"/>
      <c r="J244" s="287">
        <f>ROUND(I244*H244,2)</f>
        <v>0</v>
      </c>
      <c r="K244" s="283" t="s">
        <v>19</v>
      </c>
      <c r="L244" s="288"/>
      <c r="M244" s="289" t="s">
        <v>19</v>
      </c>
      <c r="N244" s="290" t="s">
        <v>52</v>
      </c>
      <c r="O244" s="87"/>
      <c r="P244" s="224">
        <f>O244*H244</f>
        <v>0</v>
      </c>
      <c r="Q244" s="224">
        <v>0.006</v>
      </c>
      <c r="R244" s="224">
        <f>Q244*H244</f>
        <v>0.006</v>
      </c>
      <c r="S244" s="224">
        <v>0</v>
      </c>
      <c r="T244" s="225">
        <f>S244*H244</f>
        <v>0</v>
      </c>
      <c r="U244" s="41"/>
      <c r="V244" s="41"/>
      <c r="W244" s="41"/>
      <c r="X244" s="41"/>
      <c r="Y244" s="41"/>
      <c r="Z244" s="41"/>
      <c r="AA244" s="41"/>
      <c r="AB244" s="41"/>
      <c r="AC244" s="41"/>
      <c r="AD244" s="41"/>
      <c r="AE244" s="41"/>
      <c r="AR244" s="226" t="s">
        <v>279</v>
      </c>
      <c r="AT244" s="226" t="s">
        <v>482</v>
      </c>
      <c r="AU244" s="226" t="s">
        <v>91</v>
      </c>
      <c r="AY244" s="19" t="s">
        <v>230</v>
      </c>
      <c r="BE244" s="227">
        <f>IF(N244="základní",J244,0)</f>
        <v>0</v>
      </c>
      <c r="BF244" s="227">
        <f>IF(N244="snížená",J244,0)</f>
        <v>0</v>
      </c>
      <c r="BG244" s="227">
        <f>IF(N244="zákl. přenesená",J244,0)</f>
        <v>0</v>
      </c>
      <c r="BH244" s="227">
        <f>IF(N244="sníž. přenesená",J244,0)</f>
        <v>0</v>
      </c>
      <c r="BI244" s="227">
        <f>IF(N244="nulová",J244,0)</f>
        <v>0</v>
      </c>
      <c r="BJ244" s="19" t="s">
        <v>85</v>
      </c>
      <c r="BK244" s="227">
        <f>ROUND(I244*H244,2)</f>
        <v>0</v>
      </c>
      <c r="BL244" s="19" t="s">
        <v>109</v>
      </c>
      <c r="BM244" s="226" t="s">
        <v>1682</v>
      </c>
    </row>
    <row r="245" spans="1:47" s="2" customFormat="1" ht="12">
      <c r="A245" s="41"/>
      <c r="B245" s="42"/>
      <c r="C245" s="43"/>
      <c r="D245" s="228" t="s">
        <v>238</v>
      </c>
      <c r="E245" s="43"/>
      <c r="F245" s="229" t="s">
        <v>1681</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19" t="s">
        <v>238</v>
      </c>
      <c r="AU245" s="19" t="s">
        <v>91</v>
      </c>
    </row>
    <row r="246" spans="1:51" s="13" customFormat="1" ht="12">
      <c r="A246" s="13"/>
      <c r="B246" s="234"/>
      <c r="C246" s="235"/>
      <c r="D246" s="228" t="s">
        <v>242</v>
      </c>
      <c r="E246" s="236" t="s">
        <v>19</v>
      </c>
      <c r="F246" s="237" t="s">
        <v>1683</v>
      </c>
      <c r="G246" s="235"/>
      <c r="H246" s="238">
        <v>1</v>
      </c>
      <c r="I246" s="239"/>
      <c r="J246" s="235"/>
      <c r="K246" s="235"/>
      <c r="L246" s="240"/>
      <c r="M246" s="241"/>
      <c r="N246" s="242"/>
      <c r="O246" s="242"/>
      <c r="P246" s="242"/>
      <c r="Q246" s="242"/>
      <c r="R246" s="242"/>
      <c r="S246" s="242"/>
      <c r="T246" s="243"/>
      <c r="U246" s="13"/>
      <c r="V246" s="13"/>
      <c r="W246" s="13"/>
      <c r="X246" s="13"/>
      <c r="Y246" s="13"/>
      <c r="Z246" s="13"/>
      <c r="AA246" s="13"/>
      <c r="AB246" s="13"/>
      <c r="AC246" s="13"/>
      <c r="AD246" s="13"/>
      <c r="AE246" s="13"/>
      <c r="AT246" s="244" t="s">
        <v>242</v>
      </c>
      <c r="AU246" s="244" t="s">
        <v>91</v>
      </c>
      <c r="AV246" s="13" t="s">
        <v>91</v>
      </c>
      <c r="AW246" s="13" t="s">
        <v>42</v>
      </c>
      <c r="AX246" s="13" t="s">
        <v>81</v>
      </c>
      <c r="AY246" s="244" t="s">
        <v>230</v>
      </c>
    </row>
    <row r="247" spans="1:51" s="14" customFormat="1" ht="12">
      <c r="A247" s="14"/>
      <c r="B247" s="245"/>
      <c r="C247" s="246"/>
      <c r="D247" s="228" t="s">
        <v>242</v>
      </c>
      <c r="E247" s="247" t="s">
        <v>19</v>
      </c>
      <c r="F247" s="248" t="s">
        <v>244</v>
      </c>
      <c r="G247" s="246"/>
      <c r="H247" s="249">
        <v>1</v>
      </c>
      <c r="I247" s="250"/>
      <c r="J247" s="246"/>
      <c r="K247" s="246"/>
      <c r="L247" s="251"/>
      <c r="M247" s="252"/>
      <c r="N247" s="253"/>
      <c r="O247" s="253"/>
      <c r="P247" s="253"/>
      <c r="Q247" s="253"/>
      <c r="R247" s="253"/>
      <c r="S247" s="253"/>
      <c r="T247" s="254"/>
      <c r="U247" s="14"/>
      <c r="V247" s="14"/>
      <c r="W247" s="14"/>
      <c r="X247" s="14"/>
      <c r="Y247" s="14"/>
      <c r="Z247" s="14"/>
      <c r="AA247" s="14"/>
      <c r="AB247" s="14"/>
      <c r="AC247" s="14"/>
      <c r="AD247" s="14"/>
      <c r="AE247" s="14"/>
      <c r="AT247" s="255" t="s">
        <v>242</v>
      </c>
      <c r="AU247" s="255" t="s">
        <v>91</v>
      </c>
      <c r="AV247" s="14" t="s">
        <v>109</v>
      </c>
      <c r="AW247" s="14" t="s">
        <v>42</v>
      </c>
      <c r="AX247" s="14" t="s">
        <v>85</v>
      </c>
      <c r="AY247" s="255" t="s">
        <v>230</v>
      </c>
    </row>
    <row r="248" spans="1:63" s="12" customFormat="1" ht="22.8" customHeight="1">
      <c r="A248" s="12"/>
      <c r="B248" s="199"/>
      <c r="C248" s="200"/>
      <c r="D248" s="201" t="s">
        <v>80</v>
      </c>
      <c r="E248" s="213" t="s">
        <v>109</v>
      </c>
      <c r="F248" s="213" t="s">
        <v>733</v>
      </c>
      <c r="G248" s="200"/>
      <c r="H248" s="200"/>
      <c r="I248" s="203"/>
      <c r="J248" s="214">
        <f>BK248</f>
        <v>0</v>
      </c>
      <c r="K248" s="200"/>
      <c r="L248" s="205"/>
      <c r="M248" s="206"/>
      <c r="N248" s="207"/>
      <c r="O248" s="207"/>
      <c r="P248" s="208">
        <f>SUM(P249:P273)</f>
        <v>0</v>
      </c>
      <c r="Q248" s="207"/>
      <c r="R248" s="208">
        <f>SUM(R249:R273)</f>
        <v>13.442390929999998</v>
      </c>
      <c r="S248" s="207"/>
      <c r="T248" s="209">
        <f>SUM(T249:T273)</f>
        <v>0</v>
      </c>
      <c r="U248" s="12"/>
      <c r="V248" s="12"/>
      <c r="W248" s="12"/>
      <c r="X248" s="12"/>
      <c r="Y248" s="12"/>
      <c r="Z248" s="12"/>
      <c r="AA248" s="12"/>
      <c r="AB248" s="12"/>
      <c r="AC248" s="12"/>
      <c r="AD248" s="12"/>
      <c r="AE248" s="12"/>
      <c r="AR248" s="210" t="s">
        <v>85</v>
      </c>
      <c r="AT248" s="211" t="s">
        <v>80</v>
      </c>
      <c r="AU248" s="211" t="s">
        <v>85</v>
      </c>
      <c r="AY248" s="210" t="s">
        <v>230</v>
      </c>
      <c r="BK248" s="212">
        <f>SUM(BK249:BK273)</f>
        <v>0</v>
      </c>
    </row>
    <row r="249" spans="1:65" s="2" customFormat="1" ht="14.4" customHeight="1">
      <c r="A249" s="41"/>
      <c r="B249" s="42"/>
      <c r="C249" s="215" t="s">
        <v>668</v>
      </c>
      <c r="D249" s="215" t="s">
        <v>232</v>
      </c>
      <c r="E249" s="216" t="s">
        <v>1684</v>
      </c>
      <c r="F249" s="217" t="s">
        <v>1685</v>
      </c>
      <c r="G249" s="218" t="s">
        <v>253</v>
      </c>
      <c r="H249" s="219">
        <v>4.919</v>
      </c>
      <c r="I249" s="220"/>
      <c r="J249" s="221">
        <f>ROUND(I249*H249,2)</f>
        <v>0</v>
      </c>
      <c r="K249" s="217" t="s">
        <v>236</v>
      </c>
      <c r="L249" s="47"/>
      <c r="M249" s="222" t="s">
        <v>19</v>
      </c>
      <c r="N249" s="223" t="s">
        <v>52</v>
      </c>
      <c r="O249" s="87"/>
      <c r="P249" s="224">
        <f>O249*H249</f>
        <v>0</v>
      </c>
      <c r="Q249" s="224">
        <v>2.45343</v>
      </c>
      <c r="R249" s="224">
        <f>Q249*H249</f>
        <v>12.06842217</v>
      </c>
      <c r="S249" s="224">
        <v>0</v>
      </c>
      <c r="T249" s="225">
        <f>S249*H249</f>
        <v>0</v>
      </c>
      <c r="U249" s="41"/>
      <c r="V249" s="41"/>
      <c r="W249" s="41"/>
      <c r="X249" s="41"/>
      <c r="Y249" s="41"/>
      <c r="Z249" s="41"/>
      <c r="AA249" s="41"/>
      <c r="AB249" s="41"/>
      <c r="AC249" s="41"/>
      <c r="AD249" s="41"/>
      <c r="AE249" s="41"/>
      <c r="AR249" s="226" t="s">
        <v>109</v>
      </c>
      <c r="AT249" s="226" t="s">
        <v>232</v>
      </c>
      <c r="AU249" s="226" t="s">
        <v>91</v>
      </c>
      <c r="AY249" s="19" t="s">
        <v>230</v>
      </c>
      <c r="BE249" s="227">
        <f>IF(N249="základní",J249,0)</f>
        <v>0</v>
      </c>
      <c r="BF249" s="227">
        <f>IF(N249="snížená",J249,0)</f>
        <v>0</v>
      </c>
      <c r="BG249" s="227">
        <f>IF(N249="zákl. přenesená",J249,0)</f>
        <v>0</v>
      </c>
      <c r="BH249" s="227">
        <f>IF(N249="sníž. přenesená",J249,0)</f>
        <v>0</v>
      </c>
      <c r="BI249" s="227">
        <f>IF(N249="nulová",J249,0)</f>
        <v>0</v>
      </c>
      <c r="BJ249" s="19" t="s">
        <v>85</v>
      </c>
      <c r="BK249" s="227">
        <f>ROUND(I249*H249,2)</f>
        <v>0</v>
      </c>
      <c r="BL249" s="19" t="s">
        <v>109</v>
      </c>
      <c r="BM249" s="226" t="s">
        <v>1686</v>
      </c>
    </row>
    <row r="250" spans="1:47" s="2" customFormat="1" ht="12">
      <c r="A250" s="41"/>
      <c r="B250" s="42"/>
      <c r="C250" s="43"/>
      <c r="D250" s="228" t="s">
        <v>238</v>
      </c>
      <c r="E250" s="43"/>
      <c r="F250" s="229" t="s">
        <v>1687</v>
      </c>
      <c r="G250" s="43"/>
      <c r="H250" s="43"/>
      <c r="I250" s="230"/>
      <c r="J250" s="43"/>
      <c r="K250" s="43"/>
      <c r="L250" s="47"/>
      <c r="M250" s="231"/>
      <c r="N250" s="232"/>
      <c r="O250" s="87"/>
      <c r="P250" s="87"/>
      <c r="Q250" s="87"/>
      <c r="R250" s="87"/>
      <c r="S250" s="87"/>
      <c r="T250" s="88"/>
      <c r="U250" s="41"/>
      <c r="V250" s="41"/>
      <c r="W250" s="41"/>
      <c r="X250" s="41"/>
      <c r="Y250" s="41"/>
      <c r="Z250" s="41"/>
      <c r="AA250" s="41"/>
      <c r="AB250" s="41"/>
      <c r="AC250" s="41"/>
      <c r="AD250" s="41"/>
      <c r="AE250" s="41"/>
      <c r="AT250" s="19" t="s">
        <v>238</v>
      </c>
      <c r="AU250" s="19" t="s">
        <v>91</v>
      </c>
    </row>
    <row r="251" spans="1:47" s="2" customFormat="1" ht="12">
      <c r="A251" s="41"/>
      <c r="B251" s="42"/>
      <c r="C251" s="43"/>
      <c r="D251" s="228" t="s">
        <v>240</v>
      </c>
      <c r="E251" s="43"/>
      <c r="F251" s="233" t="s">
        <v>1688</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19" t="s">
        <v>240</v>
      </c>
      <c r="AU251" s="19" t="s">
        <v>91</v>
      </c>
    </row>
    <row r="252" spans="1:51" s="13" customFormat="1" ht="12">
      <c r="A252" s="13"/>
      <c r="B252" s="234"/>
      <c r="C252" s="235"/>
      <c r="D252" s="228" t="s">
        <v>242</v>
      </c>
      <c r="E252" s="236" t="s">
        <v>19</v>
      </c>
      <c r="F252" s="237" t="s">
        <v>1689</v>
      </c>
      <c r="G252" s="235"/>
      <c r="H252" s="238">
        <v>4.919</v>
      </c>
      <c r="I252" s="239"/>
      <c r="J252" s="235"/>
      <c r="K252" s="235"/>
      <c r="L252" s="240"/>
      <c r="M252" s="241"/>
      <c r="N252" s="242"/>
      <c r="O252" s="242"/>
      <c r="P252" s="242"/>
      <c r="Q252" s="242"/>
      <c r="R252" s="242"/>
      <c r="S252" s="242"/>
      <c r="T252" s="243"/>
      <c r="U252" s="13"/>
      <c r="V252" s="13"/>
      <c r="W252" s="13"/>
      <c r="X252" s="13"/>
      <c r="Y252" s="13"/>
      <c r="Z252" s="13"/>
      <c r="AA252" s="13"/>
      <c r="AB252" s="13"/>
      <c r="AC252" s="13"/>
      <c r="AD252" s="13"/>
      <c r="AE252" s="13"/>
      <c r="AT252" s="244" t="s">
        <v>242</v>
      </c>
      <c r="AU252" s="244" t="s">
        <v>91</v>
      </c>
      <c r="AV252" s="13" t="s">
        <v>91</v>
      </c>
      <c r="AW252" s="13" t="s">
        <v>42</v>
      </c>
      <c r="AX252" s="13" t="s">
        <v>81</v>
      </c>
      <c r="AY252" s="244" t="s">
        <v>230</v>
      </c>
    </row>
    <row r="253" spans="1:51" s="14" customFormat="1" ht="12">
      <c r="A253" s="14"/>
      <c r="B253" s="245"/>
      <c r="C253" s="246"/>
      <c r="D253" s="228" t="s">
        <v>242</v>
      </c>
      <c r="E253" s="247" t="s">
        <v>19</v>
      </c>
      <c r="F253" s="248" t="s">
        <v>244</v>
      </c>
      <c r="G253" s="246"/>
      <c r="H253" s="249">
        <v>4.919</v>
      </c>
      <c r="I253" s="250"/>
      <c r="J253" s="246"/>
      <c r="K253" s="246"/>
      <c r="L253" s="251"/>
      <c r="M253" s="252"/>
      <c r="N253" s="253"/>
      <c r="O253" s="253"/>
      <c r="P253" s="253"/>
      <c r="Q253" s="253"/>
      <c r="R253" s="253"/>
      <c r="S253" s="253"/>
      <c r="T253" s="254"/>
      <c r="U253" s="14"/>
      <c r="V253" s="14"/>
      <c r="W253" s="14"/>
      <c r="X253" s="14"/>
      <c r="Y253" s="14"/>
      <c r="Z253" s="14"/>
      <c r="AA253" s="14"/>
      <c r="AB253" s="14"/>
      <c r="AC253" s="14"/>
      <c r="AD253" s="14"/>
      <c r="AE253" s="14"/>
      <c r="AT253" s="255" t="s">
        <v>242</v>
      </c>
      <c r="AU253" s="255" t="s">
        <v>91</v>
      </c>
      <c r="AV253" s="14" t="s">
        <v>109</v>
      </c>
      <c r="AW253" s="14" t="s">
        <v>42</v>
      </c>
      <c r="AX253" s="14" t="s">
        <v>85</v>
      </c>
      <c r="AY253" s="255" t="s">
        <v>230</v>
      </c>
    </row>
    <row r="254" spans="1:65" s="2" customFormat="1" ht="24.15" customHeight="1">
      <c r="A254" s="41"/>
      <c r="B254" s="42"/>
      <c r="C254" s="215" t="s">
        <v>676</v>
      </c>
      <c r="D254" s="215" t="s">
        <v>232</v>
      </c>
      <c r="E254" s="216" t="s">
        <v>1690</v>
      </c>
      <c r="F254" s="217" t="s">
        <v>1691</v>
      </c>
      <c r="G254" s="218" t="s">
        <v>235</v>
      </c>
      <c r="H254" s="219">
        <v>14.994</v>
      </c>
      <c r="I254" s="220"/>
      <c r="J254" s="221">
        <f>ROUND(I254*H254,2)</f>
        <v>0</v>
      </c>
      <c r="K254" s="217" t="s">
        <v>236</v>
      </c>
      <c r="L254" s="47"/>
      <c r="M254" s="222" t="s">
        <v>19</v>
      </c>
      <c r="N254" s="223" t="s">
        <v>52</v>
      </c>
      <c r="O254" s="87"/>
      <c r="P254" s="224">
        <f>O254*H254</f>
        <v>0</v>
      </c>
      <c r="Q254" s="224">
        <v>0.00533</v>
      </c>
      <c r="R254" s="224">
        <f>Q254*H254</f>
        <v>0.07991801999999999</v>
      </c>
      <c r="S254" s="224">
        <v>0</v>
      </c>
      <c r="T254" s="225">
        <f>S254*H254</f>
        <v>0</v>
      </c>
      <c r="U254" s="41"/>
      <c r="V254" s="41"/>
      <c r="W254" s="41"/>
      <c r="X254" s="41"/>
      <c r="Y254" s="41"/>
      <c r="Z254" s="41"/>
      <c r="AA254" s="41"/>
      <c r="AB254" s="41"/>
      <c r="AC254" s="41"/>
      <c r="AD254" s="41"/>
      <c r="AE254" s="41"/>
      <c r="AR254" s="226" t="s">
        <v>109</v>
      </c>
      <c r="AT254" s="226" t="s">
        <v>232</v>
      </c>
      <c r="AU254" s="226" t="s">
        <v>91</v>
      </c>
      <c r="AY254" s="19" t="s">
        <v>230</v>
      </c>
      <c r="BE254" s="227">
        <f>IF(N254="základní",J254,0)</f>
        <v>0</v>
      </c>
      <c r="BF254" s="227">
        <f>IF(N254="snížená",J254,0)</f>
        <v>0</v>
      </c>
      <c r="BG254" s="227">
        <f>IF(N254="zákl. přenesená",J254,0)</f>
        <v>0</v>
      </c>
      <c r="BH254" s="227">
        <f>IF(N254="sníž. přenesená",J254,0)</f>
        <v>0</v>
      </c>
      <c r="BI254" s="227">
        <f>IF(N254="nulová",J254,0)</f>
        <v>0</v>
      </c>
      <c r="BJ254" s="19" t="s">
        <v>85</v>
      </c>
      <c r="BK254" s="227">
        <f>ROUND(I254*H254,2)</f>
        <v>0</v>
      </c>
      <c r="BL254" s="19" t="s">
        <v>109</v>
      </c>
      <c r="BM254" s="226" t="s">
        <v>1692</v>
      </c>
    </row>
    <row r="255" spans="1:47" s="2" customFormat="1" ht="12">
      <c r="A255" s="41"/>
      <c r="B255" s="42"/>
      <c r="C255" s="43"/>
      <c r="D255" s="228" t="s">
        <v>238</v>
      </c>
      <c r="E255" s="43"/>
      <c r="F255" s="229" t="s">
        <v>1693</v>
      </c>
      <c r="G255" s="43"/>
      <c r="H255" s="43"/>
      <c r="I255" s="230"/>
      <c r="J255" s="43"/>
      <c r="K255" s="43"/>
      <c r="L255" s="47"/>
      <c r="M255" s="231"/>
      <c r="N255" s="232"/>
      <c r="O255" s="87"/>
      <c r="P255" s="87"/>
      <c r="Q255" s="87"/>
      <c r="R255" s="87"/>
      <c r="S255" s="87"/>
      <c r="T255" s="88"/>
      <c r="U255" s="41"/>
      <c r="V255" s="41"/>
      <c r="W255" s="41"/>
      <c r="X255" s="41"/>
      <c r="Y255" s="41"/>
      <c r="Z255" s="41"/>
      <c r="AA255" s="41"/>
      <c r="AB255" s="41"/>
      <c r="AC255" s="41"/>
      <c r="AD255" s="41"/>
      <c r="AE255" s="41"/>
      <c r="AT255" s="19" t="s">
        <v>238</v>
      </c>
      <c r="AU255" s="19" t="s">
        <v>91</v>
      </c>
    </row>
    <row r="256" spans="1:47" s="2" customFormat="1" ht="12">
      <c r="A256" s="41"/>
      <c r="B256" s="42"/>
      <c r="C256" s="43"/>
      <c r="D256" s="228" t="s">
        <v>240</v>
      </c>
      <c r="E256" s="43"/>
      <c r="F256" s="233" t="s">
        <v>1694</v>
      </c>
      <c r="G256" s="43"/>
      <c r="H256" s="43"/>
      <c r="I256" s="230"/>
      <c r="J256" s="43"/>
      <c r="K256" s="43"/>
      <c r="L256" s="47"/>
      <c r="M256" s="231"/>
      <c r="N256" s="232"/>
      <c r="O256" s="87"/>
      <c r="P256" s="87"/>
      <c r="Q256" s="87"/>
      <c r="R256" s="87"/>
      <c r="S256" s="87"/>
      <c r="T256" s="88"/>
      <c r="U256" s="41"/>
      <c r="V256" s="41"/>
      <c r="W256" s="41"/>
      <c r="X256" s="41"/>
      <c r="Y256" s="41"/>
      <c r="Z256" s="41"/>
      <c r="AA256" s="41"/>
      <c r="AB256" s="41"/>
      <c r="AC256" s="41"/>
      <c r="AD256" s="41"/>
      <c r="AE256" s="41"/>
      <c r="AT256" s="19" t="s">
        <v>240</v>
      </c>
      <c r="AU256" s="19" t="s">
        <v>91</v>
      </c>
    </row>
    <row r="257" spans="1:51" s="13" customFormat="1" ht="12">
      <c r="A257" s="13"/>
      <c r="B257" s="234"/>
      <c r="C257" s="235"/>
      <c r="D257" s="228" t="s">
        <v>242</v>
      </c>
      <c r="E257" s="236" t="s">
        <v>19</v>
      </c>
      <c r="F257" s="237" t="s">
        <v>1695</v>
      </c>
      <c r="G257" s="235"/>
      <c r="H257" s="238">
        <v>14.994</v>
      </c>
      <c r="I257" s="239"/>
      <c r="J257" s="235"/>
      <c r="K257" s="235"/>
      <c r="L257" s="240"/>
      <c r="M257" s="241"/>
      <c r="N257" s="242"/>
      <c r="O257" s="242"/>
      <c r="P257" s="242"/>
      <c r="Q257" s="242"/>
      <c r="R257" s="242"/>
      <c r="S257" s="242"/>
      <c r="T257" s="243"/>
      <c r="U257" s="13"/>
      <c r="V257" s="13"/>
      <c r="W257" s="13"/>
      <c r="X257" s="13"/>
      <c r="Y257" s="13"/>
      <c r="Z257" s="13"/>
      <c r="AA257" s="13"/>
      <c r="AB257" s="13"/>
      <c r="AC257" s="13"/>
      <c r="AD257" s="13"/>
      <c r="AE257" s="13"/>
      <c r="AT257" s="244" t="s">
        <v>242</v>
      </c>
      <c r="AU257" s="244" t="s">
        <v>91</v>
      </c>
      <c r="AV257" s="13" t="s">
        <v>91</v>
      </c>
      <c r="AW257" s="13" t="s">
        <v>42</v>
      </c>
      <c r="AX257" s="13" t="s">
        <v>81</v>
      </c>
      <c r="AY257" s="244" t="s">
        <v>230</v>
      </c>
    </row>
    <row r="258" spans="1:51" s="14" customFormat="1" ht="12">
      <c r="A258" s="14"/>
      <c r="B258" s="245"/>
      <c r="C258" s="246"/>
      <c r="D258" s="228" t="s">
        <v>242</v>
      </c>
      <c r="E258" s="247" t="s">
        <v>19</v>
      </c>
      <c r="F258" s="248" t="s">
        <v>244</v>
      </c>
      <c r="G258" s="246"/>
      <c r="H258" s="249">
        <v>14.994</v>
      </c>
      <c r="I258" s="250"/>
      <c r="J258" s="246"/>
      <c r="K258" s="246"/>
      <c r="L258" s="251"/>
      <c r="M258" s="252"/>
      <c r="N258" s="253"/>
      <c r="O258" s="253"/>
      <c r="P258" s="253"/>
      <c r="Q258" s="253"/>
      <c r="R258" s="253"/>
      <c r="S258" s="253"/>
      <c r="T258" s="254"/>
      <c r="U258" s="14"/>
      <c r="V258" s="14"/>
      <c r="W258" s="14"/>
      <c r="X258" s="14"/>
      <c r="Y258" s="14"/>
      <c r="Z258" s="14"/>
      <c r="AA258" s="14"/>
      <c r="AB258" s="14"/>
      <c r="AC258" s="14"/>
      <c r="AD258" s="14"/>
      <c r="AE258" s="14"/>
      <c r="AT258" s="255" t="s">
        <v>242</v>
      </c>
      <c r="AU258" s="255" t="s">
        <v>91</v>
      </c>
      <c r="AV258" s="14" t="s">
        <v>109</v>
      </c>
      <c r="AW258" s="14" t="s">
        <v>42</v>
      </c>
      <c r="AX258" s="14" t="s">
        <v>85</v>
      </c>
      <c r="AY258" s="255" t="s">
        <v>230</v>
      </c>
    </row>
    <row r="259" spans="1:65" s="2" customFormat="1" ht="24.15" customHeight="1">
      <c r="A259" s="41"/>
      <c r="B259" s="42"/>
      <c r="C259" s="215" t="s">
        <v>691</v>
      </c>
      <c r="D259" s="215" t="s">
        <v>232</v>
      </c>
      <c r="E259" s="216" t="s">
        <v>1696</v>
      </c>
      <c r="F259" s="217" t="s">
        <v>1697</v>
      </c>
      <c r="G259" s="218" t="s">
        <v>235</v>
      </c>
      <c r="H259" s="219">
        <v>14.994</v>
      </c>
      <c r="I259" s="220"/>
      <c r="J259" s="221">
        <f>ROUND(I259*H259,2)</f>
        <v>0</v>
      </c>
      <c r="K259" s="217" t="s">
        <v>236</v>
      </c>
      <c r="L259" s="47"/>
      <c r="M259" s="222" t="s">
        <v>19</v>
      </c>
      <c r="N259" s="223" t="s">
        <v>52</v>
      </c>
      <c r="O259" s="87"/>
      <c r="P259" s="224">
        <f>O259*H259</f>
        <v>0</v>
      </c>
      <c r="Q259" s="224">
        <v>0</v>
      </c>
      <c r="R259" s="224">
        <f>Q259*H259</f>
        <v>0</v>
      </c>
      <c r="S259" s="224">
        <v>0</v>
      </c>
      <c r="T259" s="225">
        <f>S259*H259</f>
        <v>0</v>
      </c>
      <c r="U259" s="41"/>
      <c r="V259" s="41"/>
      <c r="W259" s="41"/>
      <c r="X259" s="41"/>
      <c r="Y259" s="41"/>
      <c r="Z259" s="41"/>
      <c r="AA259" s="41"/>
      <c r="AB259" s="41"/>
      <c r="AC259" s="41"/>
      <c r="AD259" s="41"/>
      <c r="AE259" s="41"/>
      <c r="AR259" s="226" t="s">
        <v>109</v>
      </c>
      <c r="AT259" s="226" t="s">
        <v>232</v>
      </c>
      <c r="AU259" s="226" t="s">
        <v>91</v>
      </c>
      <c r="AY259" s="19" t="s">
        <v>230</v>
      </c>
      <c r="BE259" s="227">
        <f>IF(N259="základní",J259,0)</f>
        <v>0</v>
      </c>
      <c r="BF259" s="227">
        <f>IF(N259="snížená",J259,0)</f>
        <v>0</v>
      </c>
      <c r="BG259" s="227">
        <f>IF(N259="zákl. přenesená",J259,0)</f>
        <v>0</v>
      </c>
      <c r="BH259" s="227">
        <f>IF(N259="sníž. přenesená",J259,0)</f>
        <v>0</v>
      </c>
      <c r="BI259" s="227">
        <f>IF(N259="nulová",J259,0)</f>
        <v>0</v>
      </c>
      <c r="BJ259" s="19" t="s">
        <v>85</v>
      </c>
      <c r="BK259" s="227">
        <f>ROUND(I259*H259,2)</f>
        <v>0</v>
      </c>
      <c r="BL259" s="19" t="s">
        <v>109</v>
      </c>
      <c r="BM259" s="226" t="s">
        <v>1698</v>
      </c>
    </row>
    <row r="260" spans="1:47" s="2" customFormat="1" ht="12">
      <c r="A260" s="41"/>
      <c r="B260" s="42"/>
      <c r="C260" s="43"/>
      <c r="D260" s="228" t="s">
        <v>238</v>
      </c>
      <c r="E260" s="43"/>
      <c r="F260" s="229" t="s">
        <v>1699</v>
      </c>
      <c r="G260" s="43"/>
      <c r="H260" s="43"/>
      <c r="I260" s="230"/>
      <c r="J260" s="43"/>
      <c r="K260" s="43"/>
      <c r="L260" s="47"/>
      <c r="M260" s="231"/>
      <c r="N260" s="232"/>
      <c r="O260" s="87"/>
      <c r="P260" s="87"/>
      <c r="Q260" s="87"/>
      <c r="R260" s="87"/>
      <c r="S260" s="87"/>
      <c r="T260" s="88"/>
      <c r="U260" s="41"/>
      <c r="V260" s="41"/>
      <c r="W260" s="41"/>
      <c r="X260" s="41"/>
      <c r="Y260" s="41"/>
      <c r="Z260" s="41"/>
      <c r="AA260" s="41"/>
      <c r="AB260" s="41"/>
      <c r="AC260" s="41"/>
      <c r="AD260" s="41"/>
      <c r="AE260" s="41"/>
      <c r="AT260" s="19" t="s">
        <v>238</v>
      </c>
      <c r="AU260" s="19" t="s">
        <v>91</v>
      </c>
    </row>
    <row r="261" spans="1:47" s="2" customFormat="1" ht="12">
      <c r="A261" s="41"/>
      <c r="B261" s="42"/>
      <c r="C261" s="43"/>
      <c r="D261" s="228" t="s">
        <v>240</v>
      </c>
      <c r="E261" s="43"/>
      <c r="F261" s="233" t="s">
        <v>1694</v>
      </c>
      <c r="G261" s="43"/>
      <c r="H261" s="43"/>
      <c r="I261" s="230"/>
      <c r="J261" s="43"/>
      <c r="K261" s="43"/>
      <c r="L261" s="47"/>
      <c r="M261" s="231"/>
      <c r="N261" s="232"/>
      <c r="O261" s="87"/>
      <c r="P261" s="87"/>
      <c r="Q261" s="87"/>
      <c r="R261" s="87"/>
      <c r="S261" s="87"/>
      <c r="T261" s="88"/>
      <c r="U261" s="41"/>
      <c r="V261" s="41"/>
      <c r="W261" s="41"/>
      <c r="X261" s="41"/>
      <c r="Y261" s="41"/>
      <c r="Z261" s="41"/>
      <c r="AA261" s="41"/>
      <c r="AB261" s="41"/>
      <c r="AC261" s="41"/>
      <c r="AD261" s="41"/>
      <c r="AE261" s="41"/>
      <c r="AT261" s="19" t="s">
        <v>240</v>
      </c>
      <c r="AU261" s="19" t="s">
        <v>91</v>
      </c>
    </row>
    <row r="262" spans="1:65" s="2" customFormat="1" ht="24.15" customHeight="1">
      <c r="A262" s="41"/>
      <c r="B262" s="42"/>
      <c r="C262" s="215" t="s">
        <v>710</v>
      </c>
      <c r="D262" s="215" t="s">
        <v>232</v>
      </c>
      <c r="E262" s="216" t="s">
        <v>1700</v>
      </c>
      <c r="F262" s="217" t="s">
        <v>1701</v>
      </c>
      <c r="G262" s="218" t="s">
        <v>235</v>
      </c>
      <c r="H262" s="219">
        <v>14.333</v>
      </c>
      <c r="I262" s="220"/>
      <c r="J262" s="221">
        <f>ROUND(I262*H262,2)</f>
        <v>0</v>
      </c>
      <c r="K262" s="217" t="s">
        <v>236</v>
      </c>
      <c r="L262" s="47"/>
      <c r="M262" s="222" t="s">
        <v>19</v>
      </c>
      <c r="N262" s="223" t="s">
        <v>52</v>
      </c>
      <c r="O262" s="87"/>
      <c r="P262" s="224">
        <f>O262*H262</f>
        <v>0</v>
      </c>
      <c r="Q262" s="224">
        <v>0.00088</v>
      </c>
      <c r="R262" s="224">
        <f>Q262*H262</f>
        <v>0.01261304</v>
      </c>
      <c r="S262" s="224">
        <v>0</v>
      </c>
      <c r="T262" s="225">
        <f>S262*H262</f>
        <v>0</v>
      </c>
      <c r="U262" s="41"/>
      <c r="V262" s="41"/>
      <c r="W262" s="41"/>
      <c r="X262" s="41"/>
      <c r="Y262" s="41"/>
      <c r="Z262" s="41"/>
      <c r="AA262" s="41"/>
      <c r="AB262" s="41"/>
      <c r="AC262" s="41"/>
      <c r="AD262" s="41"/>
      <c r="AE262" s="41"/>
      <c r="AR262" s="226" t="s">
        <v>109</v>
      </c>
      <c r="AT262" s="226" t="s">
        <v>232</v>
      </c>
      <c r="AU262" s="226" t="s">
        <v>91</v>
      </c>
      <c r="AY262" s="19" t="s">
        <v>230</v>
      </c>
      <c r="BE262" s="227">
        <f>IF(N262="základní",J262,0)</f>
        <v>0</v>
      </c>
      <c r="BF262" s="227">
        <f>IF(N262="snížená",J262,0)</f>
        <v>0</v>
      </c>
      <c r="BG262" s="227">
        <f>IF(N262="zákl. přenesená",J262,0)</f>
        <v>0</v>
      </c>
      <c r="BH262" s="227">
        <f>IF(N262="sníž. přenesená",J262,0)</f>
        <v>0</v>
      </c>
      <c r="BI262" s="227">
        <f>IF(N262="nulová",J262,0)</f>
        <v>0</v>
      </c>
      <c r="BJ262" s="19" t="s">
        <v>85</v>
      </c>
      <c r="BK262" s="227">
        <f>ROUND(I262*H262,2)</f>
        <v>0</v>
      </c>
      <c r="BL262" s="19" t="s">
        <v>109</v>
      </c>
      <c r="BM262" s="226" t="s">
        <v>1702</v>
      </c>
    </row>
    <row r="263" spans="1:47" s="2" customFormat="1" ht="12">
      <c r="A263" s="41"/>
      <c r="B263" s="42"/>
      <c r="C263" s="43"/>
      <c r="D263" s="228" t="s">
        <v>238</v>
      </c>
      <c r="E263" s="43"/>
      <c r="F263" s="229" t="s">
        <v>1703</v>
      </c>
      <c r="G263" s="43"/>
      <c r="H263" s="43"/>
      <c r="I263" s="230"/>
      <c r="J263" s="43"/>
      <c r="K263" s="43"/>
      <c r="L263" s="47"/>
      <c r="M263" s="231"/>
      <c r="N263" s="232"/>
      <c r="O263" s="87"/>
      <c r="P263" s="87"/>
      <c r="Q263" s="87"/>
      <c r="R263" s="87"/>
      <c r="S263" s="87"/>
      <c r="T263" s="88"/>
      <c r="U263" s="41"/>
      <c r="V263" s="41"/>
      <c r="W263" s="41"/>
      <c r="X263" s="41"/>
      <c r="Y263" s="41"/>
      <c r="Z263" s="41"/>
      <c r="AA263" s="41"/>
      <c r="AB263" s="41"/>
      <c r="AC263" s="41"/>
      <c r="AD263" s="41"/>
      <c r="AE263" s="41"/>
      <c r="AT263" s="19" t="s">
        <v>238</v>
      </c>
      <c r="AU263" s="19" t="s">
        <v>91</v>
      </c>
    </row>
    <row r="264" spans="1:47" s="2" customFormat="1" ht="12">
      <c r="A264" s="41"/>
      <c r="B264" s="42"/>
      <c r="C264" s="43"/>
      <c r="D264" s="228" t="s">
        <v>240</v>
      </c>
      <c r="E264" s="43"/>
      <c r="F264" s="233" t="s">
        <v>1704</v>
      </c>
      <c r="G264" s="43"/>
      <c r="H264" s="43"/>
      <c r="I264" s="230"/>
      <c r="J264" s="43"/>
      <c r="K264" s="43"/>
      <c r="L264" s="47"/>
      <c r="M264" s="231"/>
      <c r="N264" s="232"/>
      <c r="O264" s="87"/>
      <c r="P264" s="87"/>
      <c r="Q264" s="87"/>
      <c r="R264" s="87"/>
      <c r="S264" s="87"/>
      <c r="T264" s="88"/>
      <c r="U264" s="41"/>
      <c r="V264" s="41"/>
      <c r="W264" s="41"/>
      <c r="X264" s="41"/>
      <c r="Y264" s="41"/>
      <c r="Z264" s="41"/>
      <c r="AA264" s="41"/>
      <c r="AB264" s="41"/>
      <c r="AC264" s="41"/>
      <c r="AD264" s="41"/>
      <c r="AE264" s="41"/>
      <c r="AT264" s="19" t="s">
        <v>240</v>
      </c>
      <c r="AU264" s="19" t="s">
        <v>91</v>
      </c>
    </row>
    <row r="265" spans="1:51" s="13" customFormat="1" ht="12">
      <c r="A265" s="13"/>
      <c r="B265" s="234"/>
      <c r="C265" s="235"/>
      <c r="D265" s="228" t="s">
        <v>242</v>
      </c>
      <c r="E265" s="236" t="s">
        <v>19</v>
      </c>
      <c r="F265" s="237" t="s">
        <v>1705</v>
      </c>
      <c r="G265" s="235"/>
      <c r="H265" s="238">
        <v>14.333</v>
      </c>
      <c r="I265" s="239"/>
      <c r="J265" s="235"/>
      <c r="K265" s="235"/>
      <c r="L265" s="240"/>
      <c r="M265" s="241"/>
      <c r="N265" s="242"/>
      <c r="O265" s="242"/>
      <c r="P265" s="242"/>
      <c r="Q265" s="242"/>
      <c r="R265" s="242"/>
      <c r="S265" s="242"/>
      <c r="T265" s="243"/>
      <c r="U265" s="13"/>
      <c r="V265" s="13"/>
      <c r="W265" s="13"/>
      <c r="X265" s="13"/>
      <c r="Y265" s="13"/>
      <c r="Z265" s="13"/>
      <c r="AA265" s="13"/>
      <c r="AB265" s="13"/>
      <c r="AC265" s="13"/>
      <c r="AD265" s="13"/>
      <c r="AE265" s="13"/>
      <c r="AT265" s="244" t="s">
        <v>242</v>
      </c>
      <c r="AU265" s="244" t="s">
        <v>91</v>
      </c>
      <c r="AV265" s="13" t="s">
        <v>91</v>
      </c>
      <c r="AW265" s="13" t="s">
        <v>42</v>
      </c>
      <c r="AX265" s="13" t="s">
        <v>81</v>
      </c>
      <c r="AY265" s="244" t="s">
        <v>230</v>
      </c>
    </row>
    <row r="266" spans="1:51" s="14" customFormat="1" ht="12">
      <c r="A266" s="14"/>
      <c r="B266" s="245"/>
      <c r="C266" s="246"/>
      <c r="D266" s="228" t="s">
        <v>242</v>
      </c>
      <c r="E266" s="247" t="s">
        <v>19</v>
      </c>
      <c r="F266" s="248" t="s">
        <v>244</v>
      </c>
      <c r="G266" s="246"/>
      <c r="H266" s="249">
        <v>14.333</v>
      </c>
      <c r="I266" s="250"/>
      <c r="J266" s="246"/>
      <c r="K266" s="246"/>
      <c r="L266" s="251"/>
      <c r="M266" s="252"/>
      <c r="N266" s="253"/>
      <c r="O266" s="253"/>
      <c r="P266" s="253"/>
      <c r="Q266" s="253"/>
      <c r="R266" s="253"/>
      <c r="S266" s="253"/>
      <c r="T266" s="254"/>
      <c r="U266" s="14"/>
      <c r="V266" s="14"/>
      <c r="W266" s="14"/>
      <c r="X266" s="14"/>
      <c r="Y266" s="14"/>
      <c r="Z266" s="14"/>
      <c r="AA266" s="14"/>
      <c r="AB266" s="14"/>
      <c r="AC266" s="14"/>
      <c r="AD266" s="14"/>
      <c r="AE266" s="14"/>
      <c r="AT266" s="255" t="s">
        <v>242</v>
      </c>
      <c r="AU266" s="255" t="s">
        <v>91</v>
      </c>
      <c r="AV266" s="14" t="s">
        <v>109</v>
      </c>
      <c r="AW266" s="14" t="s">
        <v>42</v>
      </c>
      <c r="AX266" s="14" t="s">
        <v>85</v>
      </c>
      <c r="AY266" s="255" t="s">
        <v>230</v>
      </c>
    </row>
    <row r="267" spans="1:65" s="2" customFormat="1" ht="24.15" customHeight="1">
      <c r="A267" s="41"/>
      <c r="B267" s="42"/>
      <c r="C267" s="215" t="s">
        <v>715</v>
      </c>
      <c r="D267" s="215" t="s">
        <v>232</v>
      </c>
      <c r="E267" s="216" t="s">
        <v>1706</v>
      </c>
      <c r="F267" s="217" t="s">
        <v>1707</v>
      </c>
      <c r="G267" s="218" t="s">
        <v>235</v>
      </c>
      <c r="H267" s="219">
        <v>14.333</v>
      </c>
      <c r="I267" s="220"/>
      <c r="J267" s="221">
        <f>ROUND(I267*H267,2)</f>
        <v>0</v>
      </c>
      <c r="K267" s="217" t="s">
        <v>236</v>
      </c>
      <c r="L267" s="47"/>
      <c r="M267" s="222" t="s">
        <v>19</v>
      </c>
      <c r="N267" s="223" t="s">
        <v>52</v>
      </c>
      <c r="O267" s="87"/>
      <c r="P267" s="224">
        <f>O267*H267</f>
        <v>0</v>
      </c>
      <c r="Q267" s="224">
        <v>0</v>
      </c>
      <c r="R267" s="224">
        <f>Q267*H267</f>
        <v>0</v>
      </c>
      <c r="S267" s="224">
        <v>0</v>
      </c>
      <c r="T267" s="225">
        <f>S267*H267</f>
        <v>0</v>
      </c>
      <c r="U267" s="41"/>
      <c r="V267" s="41"/>
      <c r="W267" s="41"/>
      <c r="X267" s="41"/>
      <c r="Y267" s="41"/>
      <c r="Z267" s="41"/>
      <c r="AA267" s="41"/>
      <c r="AB267" s="41"/>
      <c r="AC267" s="41"/>
      <c r="AD267" s="41"/>
      <c r="AE267" s="41"/>
      <c r="AR267" s="226" t="s">
        <v>109</v>
      </c>
      <c r="AT267" s="226" t="s">
        <v>232</v>
      </c>
      <c r="AU267" s="226" t="s">
        <v>91</v>
      </c>
      <c r="AY267" s="19" t="s">
        <v>230</v>
      </c>
      <c r="BE267" s="227">
        <f>IF(N267="základní",J267,0)</f>
        <v>0</v>
      </c>
      <c r="BF267" s="227">
        <f>IF(N267="snížená",J267,0)</f>
        <v>0</v>
      </c>
      <c r="BG267" s="227">
        <f>IF(N267="zákl. přenesená",J267,0)</f>
        <v>0</v>
      </c>
      <c r="BH267" s="227">
        <f>IF(N267="sníž. přenesená",J267,0)</f>
        <v>0</v>
      </c>
      <c r="BI267" s="227">
        <f>IF(N267="nulová",J267,0)</f>
        <v>0</v>
      </c>
      <c r="BJ267" s="19" t="s">
        <v>85</v>
      </c>
      <c r="BK267" s="227">
        <f>ROUND(I267*H267,2)</f>
        <v>0</v>
      </c>
      <c r="BL267" s="19" t="s">
        <v>109</v>
      </c>
      <c r="BM267" s="226" t="s">
        <v>1708</v>
      </c>
    </row>
    <row r="268" spans="1:47" s="2" customFormat="1" ht="12">
      <c r="A268" s="41"/>
      <c r="B268" s="42"/>
      <c r="C268" s="43"/>
      <c r="D268" s="228" t="s">
        <v>238</v>
      </c>
      <c r="E268" s="43"/>
      <c r="F268" s="229" t="s">
        <v>1709</v>
      </c>
      <c r="G268" s="43"/>
      <c r="H268" s="43"/>
      <c r="I268" s="230"/>
      <c r="J268" s="43"/>
      <c r="K268" s="43"/>
      <c r="L268" s="47"/>
      <c r="M268" s="231"/>
      <c r="N268" s="232"/>
      <c r="O268" s="87"/>
      <c r="P268" s="87"/>
      <c r="Q268" s="87"/>
      <c r="R268" s="87"/>
      <c r="S268" s="87"/>
      <c r="T268" s="88"/>
      <c r="U268" s="41"/>
      <c r="V268" s="41"/>
      <c r="W268" s="41"/>
      <c r="X268" s="41"/>
      <c r="Y268" s="41"/>
      <c r="Z268" s="41"/>
      <c r="AA268" s="41"/>
      <c r="AB268" s="41"/>
      <c r="AC268" s="41"/>
      <c r="AD268" s="41"/>
      <c r="AE268" s="41"/>
      <c r="AT268" s="19" t="s">
        <v>238</v>
      </c>
      <c r="AU268" s="19" t="s">
        <v>91</v>
      </c>
    </row>
    <row r="269" spans="1:47" s="2" customFormat="1" ht="12">
      <c r="A269" s="41"/>
      <c r="B269" s="42"/>
      <c r="C269" s="43"/>
      <c r="D269" s="228" t="s">
        <v>240</v>
      </c>
      <c r="E269" s="43"/>
      <c r="F269" s="233" t="s">
        <v>1704</v>
      </c>
      <c r="G269" s="43"/>
      <c r="H269" s="43"/>
      <c r="I269" s="230"/>
      <c r="J269" s="43"/>
      <c r="K269" s="43"/>
      <c r="L269" s="47"/>
      <c r="M269" s="231"/>
      <c r="N269" s="232"/>
      <c r="O269" s="87"/>
      <c r="P269" s="87"/>
      <c r="Q269" s="87"/>
      <c r="R269" s="87"/>
      <c r="S269" s="87"/>
      <c r="T269" s="88"/>
      <c r="U269" s="41"/>
      <c r="V269" s="41"/>
      <c r="W269" s="41"/>
      <c r="X269" s="41"/>
      <c r="Y269" s="41"/>
      <c r="Z269" s="41"/>
      <c r="AA269" s="41"/>
      <c r="AB269" s="41"/>
      <c r="AC269" s="41"/>
      <c r="AD269" s="41"/>
      <c r="AE269" s="41"/>
      <c r="AT269" s="19" t="s">
        <v>240</v>
      </c>
      <c r="AU269" s="19" t="s">
        <v>91</v>
      </c>
    </row>
    <row r="270" spans="1:65" s="2" customFormat="1" ht="14.4" customHeight="1">
      <c r="A270" s="41"/>
      <c r="B270" s="42"/>
      <c r="C270" s="215" t="s">
        <v>722</v>
      </c>
      <c r="D270" s="215" t="s">
        <v>232</v>
      </c>
      <c r="E270" s="216" t="s">
        <v>1710</v>
      </c>
      <c r="F270" s="217" t="s">
        <v>1711</v>
      </c>
      <c r="G270" s="218" t="s">
        <v>369</v>
      </c>
      <c r="H270" s="219">
        <v>1.214</v>
      </c>
      <c r="I270" s="220"/>
      <c r="J270" s="221">
        <f>ROUND(I270*H270,2)</f>
        <v>0</v>
      </c>
      <c r="K270" s="217" t="s">
        <v>236</v>
      </c>
      <c r="L270" s="47"/>
      <c r="M270" s="222" t="s">
        <v>19</v>
      </c>
      <c r="N270" s="223" t="s">
        <v>52</v>
      </c>
      <c r="O270" s="87"/>
      <c r="P270" s="224">
        <f>O270*H270</f>
        <v>0</v>
      </c>
      <c r="Q270" s="224">
        <v>1.05555</v>
      </c>
      <c r="R270" s="224">
        <f>Q270*H270</f>
        <v>1.2814377</v>
      </c>
      <c r="S270" s="224">
        <v>0</v>
      </c>
      <c r="T270" s="225">
        <f>S270*H270</f>
        <v>0</v>
      </c>
      <c r="U270" s="41"/>
      <c r="V270" s="41"/>
      <c r="W270" s="41"/>
      <c r="X270" s="41"/>
      <c r="Y270" s="41"/>
      <c r="Z270" s="41"/>
      <c r="AA270" s="41"/>
      <c r="AB270" s="41"/>
      <c r="AC270" s="41"/>
      <c r="AD270" s="41"/>
      <c r="AE270" s="41"/>
      <c r="AR270" s="226" t="s">
        <v>109</v>
      </c>
      <c r="AT270" s="226" t="s">
        <v>232</v>
      </c>
      <c r="AU270" s="226" t="s">
        <v>91</v>
      </c>
      <c r="AY270" s="19" t="s">
        <v>230</v>
      </c>
      <c r="BE270" s="227">
        <f>IF(N270="základní",J270,0)</f>
        <v>0</v>
      </c>
      <c r="BF270" s="227">
        <f>IF(N270="snížená",J270,0)</f>
        <v>0</v>
      </c>
      <c r="BG270" s="227">
        <f>IF(N270="zákl. přenesená",J270,0)</f>
        <v>0</v>
      </c>
      <c r="BH270" s="227">
        <f>IF(N270="sníž. přenesená",J270,0)</f>
        <v>0</v>
      </c>
      <c r="BI270" s="227">
        <f>IF(N270="nulová",J270,0)</f>
        <v>0</v>
      </c>
      <c r="BJ270" s="19" t="s">
        <v>85</v>
      </c>
      <c r="BK270" s="227">
        <f>ROUND(I270*H270,2)</f>
        <v>0</v>
      </c>
      <c r="BL270" s="19" t="s">
        <v>109</v>
      </c>
      <c r="BM270" s="226" t="s">
        <v>1712</v>
      </c>
    </row>
    <row r="271" spans="1:47" s="2" customFormat="1" ht="12">
      <c r="A271" s="41"/>
      <c r="B271" s="42"/>
      <c r="C271" s="43"/>
      <c r="D271" s="228" t="s">
        <v>238</v>
      </c>
      <c r="E271" s="43"/>
      <c r="F271" s="229" t="s">
        <v>1713</v>
      </c>
      <c r="G271" s="43"/>
      <c r="H271" s="43"/>
      <c r="I271" s="230"/>
      <c r="J271" s="43"/>
      <c r="K271" s="43"/>
      <c r="L271" s="47"/>
      <c r="M271" s="231"/>
      <c r="N271" s="232"/>
      <c r="O271" s="87"/>
      <c r="P271" s="87"/>
      <c r="Q271" s="87"/>
      <c r="R271" s="87"/>
      <c r="S271" s="87"/>
      <c r="T271" s="88"/>
      <c r="U271" s="41"/>
      <c r="V271" s="41"/>
      <c r="W271" s="41"/>
      <c r="X271" s="41"/>
      <c r="Y271" s="41"/>
      <c r="Z271" s="41"/>
      <c r="AA271" s="41"/>
      <c r="AB271" s="41"/>
      <c r="AC271" s="41"/>
      <c r="AD271" s="41"/>
      <c r="AE271" s="41"/>
      <c r="AT271" s="19" t="s">
        <v>238</v>
      </c>
      <c r="AU271" s="19" t="s">
        <v>91</v>
      </c>
    </row>
    <row r="272" spans="1:51" s="13" customFormat="1" ht="12">
      <c r="A272" s="13"/>
      <c r="B272" s="234"/>
      <c r="C272" s="235"/>
      <c r="D272" s="228" t="s">
        <v>242</v>
      </c>
      <c r="E272" s="236" t="s">
        <v>19</v>
      </c>
      <c r="F272" s="237" t="s">
        <v>1714</v>
      </c>
      <c r="G272" s="235"/>
      <c r="H272" s="238">
        <v>1.214</v>
      </c>
      <c r="I272" s="239"/>
      <c r="J272" s="235"/>
      <c r="K272" s="235"/>
      <c r="L272" s="240"/>
      <c r="M272" s="241"/>
      <c r="N272" s="242"/>
      <c r="O272" s="242"/>
      <c r="P272" s="242"/>
      <c r="Q272" s="242"/>
      <c r="R272" s="242"/>
      <c r="S272" s="242"/>
      <c r="T272" s="243"/>
      <c r="U272" s="13"/>
      <c r="V272" s="13"/>
      <c r="W272" s="13"/>
      <c r="X272" s="13"/>
      <c r="Y272" s="13"/>
      <c r="Z272" s="13"/>
      <c r="AA272" s="13"/>
      <c r="AB272" s="13"/>
      <c r="AC272" s="13"/>
      <c r="AD272" s="13"/>
      <c r="AE272" s="13"/>
      <c r="AT272" s="244" t="s">
        <v>242</v>
      </c>
      <c r="AU272" s="244" t="s">
        <v>91</v>
      </c>
      <c r="AV272" s="13" t="s">
        <v>91</v>
      </c>
      <c r="AW272" s="13" t="s">
        <v>42</v>
      </c>
      <c r="AX272" s="13" t="s">
        <v>81</v>
      </c>
      <c r="AY272" s="244" t="s">
        <v>230</v>
      </c>
    </row>
    <row r="273" spans="1:51" s="14" customFormat="1" ht="12">
      <c r="A273" s="14"/>
      <c r="B273" s="245"/>
      <c r="C273" s="246"/>
      <c r="D273" s="228" t="s">
        <v>242</v>
      </c>
      <c r="E273" s="247" t="s">
        <v>19</v>
      </c>
      <c r="F273" s="248" t="s">
        <v>244</v>
      </c>
      <c r="G273" s="246"/>
      <c r="H273" s="249">
        <v>1.214</v>
      </c>
      <c r="I273" s="250"/>
      <c r="J273" s="246"/>
      <c r="K273" s="246"/>
      <c r="L273" s="251"/>
      <c r="M273" s="252"/>
      <c r="N273" s="253"/>
      <c r="O273" s="253"/>
      <c r="P273" s="253"/>
      <c r="Q273" s="253"/>
      <c r="R273" s="253"/>
      <c r="S273" s="253"/>
      <c r="T273" s="254"/>
      <c r="U273" s="14"/>
      <c r="V273" s="14"/>
      <c r="W273" s="14"/>
      <c r="X273" s="14"/>
      <c r="Y273" s="14"/>
      <c r="Z273" s="14"/>
      <c r="AA273" s="14"/>
      <c r="AB273" s="14"/>
      <c r="AC273" s="14"/>
      <c r="AD273" s="14"/>
      <c r="AE273" s="14"/>
      <c r="AT273" s="255" t="s">
        <v>242</v>
      </c>
      <c r="AU273" s="255" t="s">
        <v>91</v>
      </c>
      <c r="AV273" s="14" t="s">
        <v>109</v>
      </c>
      <c r="AW273" s="14" t="s">
        <v>42</v>
      </c>
      <c r="AX273" s="14" t="s">
        <v>85</v>
      </c>
      <c r="AY273" s="255" t="s">
        <v>230</v>
      </c>
    </row>
    <row r="274" spans="1:63" s="12" customFormat="1" ht="22.8" customHeight="1">
      <c r="A274" s="12"/>
      <c r="B274" s="199"/>
      <c r="C274" s="200"/>
      <c r="D274" s="201" t="s">
        <v>80</v>
      </c>
      <c r="E274" s="213" t="s">
        <v>271</v>
      </c>
      <c r="F274" s="213" t="s">
        <v>756</v>
      </c>
      <c r="G274" s="200"/>
      <c r="H274" s="200"/>
      <c r="I274" s="203"/>
      <c r="J274" s="214">
        <f>BK274</f>
        <v>0</v>
      </c>
      <c r="K274" s="200"/>
      <c r="L274" s="205"/>
      <c r="M274" s="206"/>
      <c r="N274" s="207"/>
      <c r="O274" s="207"/>
      <c r="P274" s="208">
        <f>SUM(P275:P306)</f>
        <v>0</v>
      </c>
      <c r="Q274" s="207"/>
      <c r="R274" s="208">
        <f>SUM(R275:R306)</f>
        <v>4.40432769</v>
      </c>
      <c r="S274" s="207"/>
      <c r="T274" s="209">
        <f>SUM(T275:T306)</f>
        <v>0</v>
      </c>
      <c r="U274" s="12"/>
      <c r="V274" s="12"/>
      <c r="W274" s="12"/>
      <c r="X274" s="12"/>
      <c r="Y274" s="12"/>
      <c r="Z274" s="12"/>
      <c r="AA274" s="12"/>
      <c r="AB274" s="12"/>
      <c r="AC274" s="12"/>
      <c r="AD274" s="12"/>
      <c r="AE274" s="12"/>
      <c r="AR274" s="210" t="s">
        <v>85</v>
      </c>
      <c r="AT274" s="211" t="s">
        <v>80</v>
      </c>
      <c r="AU274" s="211" t="s">
        <v>85</v>
      </c>
      <c r="AY274" s="210" t="s">
        <v>230</v>
      </c>
      <c r="BK274" s="212">
        <f>SUM(BK275:BK306)</f>
        <v>0</v>
      </c>
    </row>
    <row r="275" spans="1:65" s="2" customFormat="1" ht="24.15" customHeight="1">
      <c r="A275" s="41"/>
      <c r="B275" s="42"/>
      <c r="C275" s="215" t="s">
        <v>729</v>
      </c>
      <c r="D275" s="215" t="s">
        <v>232</v>
      </c>
      <c r="E275" s="216" t="s">
        <v>1715</v>
      </c>
      <c r="F275" s="217" t="s">
        <v>1716</v>
      </c>
      <c r="G275" s="218" t="s">
        <v>235</v>
      </c>
      <c r="H275" s="219">
        <v>33.107</v>
      </c>
      <c r="I275" s="220"/>
      <c r="J275" s="221">
        <f>ROUND(I275*H275,2)</f>
        <v>0</v>
      </c>
      <c r="K275" s="217" t="s">
        <v>236</v>
      </c>
      <c r="L275" s="47"/>
      <c r="M275" s="222" t="s">
        <v>19</v>
      </c>
      <c r="N275" s="223" t="s">
        <v>52</v>
      </c>
      <c r="O275" s="87"/>
      <c r="P275" s="224">
        <f>O275*H275</f>
        <v>0</v>
      </c>
      <c r="Q275" s="224">
        <v>0.00348</v>
      </c>
      <c r="R275" s="224">
        <f>Q275*H275</f>
        <v>0.11521236</v>
      </c>
      <c r="S275" s="224">
        <v>0</v>
      </c>
      <c r="T275" s="225">
        <f>S275*H275</f>
        <v>0</v>
      </c>
      <c r="U275" s="41"/>
      <c r="V275" s="41"/>
      <c r="W275" s="41"/>
      <c r="X275" s="41"/>
      <c r="Y275" s="41"/>
      <c r="Z275" s="41"/>
      <c r="AA275" s="41"/>
      <c r="AB275" s="41"/>
      <c r="AC275" s="41"/>
      <c r="AD275" s="41"/>
      <c r="AE275" s="41"/>
      <c r="AR275" s="226" t="s">
        <v>345</v>
      </c>
      <c r="AT275" s="226" t="s">
        <v>232</v>
      </c>
      <c r="AU275" s="226" t="s">
        <v>91</v>
      </c>
      <c r="AY275" s="19" t="s">
        <v>230</v>
      </c>
      <c r="BE275" s="227">
        <f>IF(N275="základní",J275,0)</f>
        <v>0</v>
      </c>
      <c r="BF275" s="227">
        <f>IF(N275="snížená",J275,0)</f>
        <v>0</v>
      </c>
      <c r="BG275" s="227">
        <f>IF(N275="zákl. přenesená",J275,0)</f>
        <v>0</v>
      </c>
      <c r="BH275" s="227">
        <f>IF(N275="sníž. přenesená",J275,0)</f>
        <v>0</v>
      </c>
      <c r="BI275" s="227">
        <f>IF(N275="nulová",J275,0)</f>
        <v>0</v>
      </c>
      <c r="BJ275" s="19" t="s">
        <v>85</v>
      </c>
      <c r="BK275" s="227">
        <f>ROUND(I275*H275,2)</f>
        <v>0</v>
      </c>
      <c r="BL275" s="19" t="s">
        <v>345</v>
      </c>
      <c r="BM275" s="226" t="s">
        <v>1717</v>
      </c>
    </row>
    <row r="276" spans="1:47" s="2" customFormat="1" ht="12">
      <c r="A276" s="41"/>
      <c r="B276" s="42"/>
      <c r="C276" s="43"/>
      <c r="D276" s="228" t="s">
        <v>238</v>
      </c>
      <c r="E276" s="43"/>
      <c r="F276" s="229" t="s">
        <v>1718</v>
      </c>
      <c r="G276" s="43"/>
      <c r="H276" s="43"/>
      <c r="I276" s="230"/>
      <c r="J276" s="43"/>
      <c r="K276" s="43"/>
      <c r="L276" s="47"/>
      <c r="M276" s="231"/>
      <c r="N276" s="232"/>
      <c r="O276" s="87"/>
      <c r="P276" s="87"/>
      <c r="Q276" s="87"/>
      <c r="R276" s="87"/>
      <c r="S276" s="87"/>
      <c r="T276" s="88"/>
      <c r="U276" s="41"/>
      <c r="V276" s="41"/>
      <c r="W276" s="41"/>
      <c r="X276" s="41"/>
      <c r="Y276" s="41"/>
      <c r="Z276" s="41"/>
      <c r="AA276" s="41"/>
      <c r="AB276" s="41"/>
      <c r="AC276" s="41"/>
      <c r="AD276" s="41"/>
      <c r="AE276" s="41"/>
      <c r="AT276" s="19" t="s">
        <v>238</v>
      </c>
      <c r="AU276" s="19" t="s">
        <v>91</v>
      </c>
    </row>
    <row r="277" spans="1:51" s="13" customFormat="1" ht="12">
      <c r="A277" s="13"/>
      <c r="B277" s="234"/>
      <c r="C277" s="235"/>
      <c r="D277" s="228" t="s">
        <v>242</v>
      </c>
      <c r="E277" s="236" t="s">
        <v>19</v>
      </c>
      <c r="F277" s="237" t="s">
        <v>1719</v>
      </c>
      <c r="G277" s="235"/>
      <c r="H277" s="238">
        <v>10.523</v>
      </c>
      <c r="I277" s="239"/>
      <c r="J277" s="235"/>
      <c r="K277" s="235"/>
      <c r="L277" s="240"/>
      <c r="M277" s="241"/>
      <c r="N277" s="242"/>
      <c r="O277" s="242"/>
      <c r="P277" s="242"/>
      <c r="Q277" s="242"/>
      <c r="R277" s="242"/>
      <c r="S277" s="242"/>
      <c r="T277" s="243"/>
      <c r="U277" s="13"/>
      <c r="V277" s="13"/>
      <c r="W277" s="13"/>
      <c r="X277" s="13"/>
      <c r="Y277" s="13"/>
      <c r="Z277" s="13"/>
      <c r="AA277" s="13"/>
      <c r="AB277" s="13"/>
      <c r="AC277" s="13"/>
      <c r="AD277" s="13"/>
      <c r="AE277" s="13"/>
      <c r="AT277" s="244" t="s">
        <v>242</v>
      </c>
      <c r="AU277" s="244" t="s">
        <v>91</v>
      </c>
      <c r="AV277" s="13" t="s">
        <v>91</v>
      </c>
      <c r="AW277" s="13" t="s">
        <v>42</v>
      </c>
      <c r="AX277" s="13" t="s">
        <v>81</v>
      </c>
      <c r="AY277" s="244" t="s">
        <v>230</v>
      </c>
    </row>
    <row r="278" spans="1:51" s="13" customFormat="1" ht="12">
      <c r="A278" s="13"/>
      <c r="B278" s="234"/>
      <c r="C278" s="235"/>
      <c r="D278" s="228" t="s">
        <v>242</v>
      </c>
      <c r="E278" s="236" t="s">
        <v>19</v>
      </c>
      <c r="F278" s="237" t="s">
        <v>1720</v>
      </c>
      <c r="G278" s="235"/>
      <c r="H278" s="238">
        <v>22.584</v>
      </c>
      <c r="I278" s="239"/>
      <c r="J278" s="235"/>
      <c r="K278" s="235"/>
      <c r="L278" s="240"/>
      <c r="M278" s="241"/>
      <c r="N278" s="242"/>
      <c r="O278" s="242"/>
      <c r="P278" s="242"/>
      <c r="Q278" s="242"/>
      <c r="R278" s="242"/>
      <c r="S278" s="242"/>
      <c r="T278" s="243"/>
      <c r="U278" s="13"/>
      <c r="V278" s="13"/>
      <c r="W278" s="13"/>
      <c r="X278" s="13"/>
      <c r="Y278" s="13"/>
      <c r="Z278" s="13"/>
      <c r="AA278" s="13"/>
      <c r="AB278" s="13"/>
      <c r="AC278" s="13"/>
      <c r="AD278" s="13"/>
      <c r="AE278" s="13"/>
      <c r="AT278" s="244" t="s">
        <v>242</v>
      </c>
      <c r="AU278" s="244" t="s">
        <v>91</v>
      </c>
      <c r="AV278" s="13" t="s">
        <v>91</v>
      </c>
      <c r="AW278" s="13" t="s">
        <v>42</v>
      </c>
      <c r="AX278" s="13" t="s">
        <v>81</v>
      </c>
      <c r="AY278" s="244" t="s">
        <v>230</v>
      </c>
    </row>
    <row r="279" spans="1:51" s="14" customFormat="1" ht="12">
      <c r="A279" s="14"/>
      <c r="B279" s="245"/>
      <c r="C279" s="246"/>
      <c r="D279" s="228" t="s">
        <v>242</v>
      </c>
      <c r="E279" s="247" t="s">
        <v>19</v>
      </c>
      <c r="F279" s="248" t="s">
        <v>244</v>
      </c>
      <c r="G279" s="246"/>
      <c r="H279" s="249">
        <v>33.107</v>
      </c>
      <c r="I279" s="250"/>
      <c r="J279" s="246"/>
      <c r="K279" s="246"/>
      <c r="L279" s="251"/>
      <c r="M279" s="252"/>
      <c r="N279" s="253"/>
      <c r="O279" s="253"/>
      <c r="P279" s="253"/>
      <c r="Q279" s="253"/>
      <c r="R279" s="253"/>
      <c r="S279" s="253"/>
      <c r="T279" s="254"/>
      <c r="U279" s="14"/>
      <c r="V279" s="14"/>
      <c r="W279" s="14"/>
      <c r="X279" s="14"/>
      <c r="Y279" s="14"/>
      <c r="Z279" s="14"/>
      <c r="AA279" s="14"/>
      <c r="AB279" s="14"/>
      <c r="AC279" s="14"/>
      <c r="AD279" s="14"/>
      <c r="AE279" s="14"/>
      <c r="AT279" s="255" t="s">
        <v>242</v>
      </c>
      <c r="AU279" s="255" t="s">
        <v>91</v>
      </c>
      <c r="AV279" s="14" t="s">
        <v>109</v>
      </c>
      <c r="AW279" s="14" t="s">
        <v>42</v>
      </c>
      <c r="AX279" s="14" t="s">
        <v>85</v>
      </c>
      <c r="AY279" s="255" t="s">
        <v>230</v>
      </c>
    </row>
    <row r="280" spans="1:65" s="2" customFormat="1" ht="24.15" customHeight="1">
      <c r="A280" s="41"/>
      <c r="B280" s="42"/>
      <c r="C280" s="215" t="s">
        <v>734</v>
      </c>
      <c r="D280" s="215" t="s">
        <v>232</v>
      </c>
      <c r="E280" s="216" t="s">
        <v>1721</v>
      </c>
      <c r="F280" s="217" t="s">
        <v>1722</v>
      </c>
      <c r="G280" s="218" t="s">
        <v>253</v>
      </c>
      <c r="H280" s="219">
        <v>0.944</v>
      </c>
      <c r="I280" s="220"/>
      <c r="J280" s="221">
        <f>ROUND(I280*H280,2)</f>
        <v>0</v>
      </c>
      <c r="K280" s="217" t="s">
        <v>236</v>
      </c>
      <c r="L280" s="47"/>
      <c r="M280" s="222" t="s">
        <v>19</v>
      </c>
      <c r="N280" s="223" t="s">
        <v>52</v>
      </c>
      <c r="O280" s="87"/>
      <c r="P280" s="224">
        <f>O280*H280</f>
        <v>0</v>
      </c>
      <c r="Q280" s="224">
        <v>2.25634</v>
      </c>
      <c r="R280" s="224">
        <f>Q280*H280</f>
        <v>2.12998496</v>
      </c>
      <c r="S280" s="224">
        <v>0</v>
      </c>
      <c r="T280" s="225">
        <f>S280*H280</f>
        <v>0</v>
      </c>
      <c r="U280" s="41"/>
      <c r="V280" s="41"/>
      <c r="W280" s="41"/>
      <c r="X280" s="41"/>
      <c r="Y280" s="41"/>
      <c r="Z280" s="41"/>
      <c r="AA280" s="41"/>
      <c r="AB280" s="41"/>
      <c r="AC280" s="41"/>
      <c r="AD280" s="41"/>
      <c r="AE280" s="41"/>
      <c r="AR280" s="226" t="s">
        <v>109</v>
      </c>
      <c r="AT280" s="226" t="s">
        <v>232</v>
      </c>
      <c r="AU280" s="226" t="s">
        <v>91</v>
      </c>
      <c r="AY280" s="19" t="s">
        <v>230</v>
      </c>
      <c r="BE280" s="227">
        <f>IF(N280="základní",J280,0)</f>
        <v>0</v>
      </c>
      <c r="BF280" s="227">
        <f>IF(N280="snížená",J280,0)</f>
        <v>0</v>
      </c>
      <c r="BG280" s="227">
        <f>IF(N280="zákl. přenesená",J280,0)</f>
        <v>0</v>
      </c>
      <c r="BH280" s="227">
        <f>IF(N280="sníž. přenesená",J280,0)</f>
        <v>0</v>
      </c>
      <c r="BI280" s="227">
        <f>IF(N280="nulová",J280,0)</f>
        <v>0</v>
      </c>
      <c r="BJ280" s="19" t="s">
        <v>85</v>
      </c>
      <c r="BK280" s="227">
        <f>ROUND(I280*H280,2)</f>
        <v>0</v>
      </c>
      <c r="BL280" s="19" t="s">
        <v>109</v>
      </c>
      <c r="BM280" s="226" t="s">
        <v>1723</v>
      </c>
    </row>
    <row r="281" spans="1:47" s="2" customFormat="1" ht="12">
      <c r="A281" s="41"/>
      <c r="B281" s="42"/>
      <c r="C281" s="43"/>
      <c r="D281" s="228" t="s">
        <v>238</v>
      </c>
      <c r="E281" s="43"/>
      <c r="F281" s="229" t="s">
        <v>1724</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19" t="s">
        <v>238</v>
      </c>
      <c r="AU281" s="19" t="s">
        <v>91</v>
      </c>
    </row>
    <row r="282" spans="1:47" s="2" customFormat="1" ht="12">
      <c r="A282" s="41"/>
      <c r="B282" s="42"/>
      <c r="C282" s="43"/>
      <c r="D282" s="228" t="s">
        <v>240</v>
      </c>
      <c r="E282" s="43"/>
      <c r="F282" s="233" t="s">
        <v>1725</v>
      </c>
      <c r="G282" s="43"/>
      <c r="H282" s="43"/>
      <c r="I282" s="230"/>
      <c r="J282" s="43"/>
      <c r="K282" s="43"/>
      <c r="L282" s="47"/>
      <c r="M282" s="231"/>
      <c r="N282" s="232"/>
      <c r="O282" s="87"/>
      <c r="P282" s="87"/>
      <c r="Q282" s="87"/>
      <c r="R282" s="87"/>
      <c r="S282" s="87"/>
      <c r="T282" s="88"/>
      <c r="U282" s="41"/>
      <c r="V282" s="41"/>
      <c r="W282" s="41"/>
      <c r="X282" s="41"/>
      <c r="Y282" s="41"/>
      <c r="Z282" s="41"/>
      <c r="AA282" s="41"/>
      <c r="AB282" s="41"/>
      <c r="AC282" s="41"/>
      <c r="AD282" s="41"/>
      <c r="AE282" s="41"/>
      <c r="AT282" s="19" t="s">
        <v>240</v>
      </c>
      <c r="AU282" s="19" t="s">
        <v>91</v>
      </c>
    </row>
    <row r="283" spans="1:51" s="13" customFormat="1" ht="12">
      <c r="A283" s="13"/>
      <c r="B283" s="234"/>
      <c r="C283" s="235"/>
      <c r="D283" s="228" t="s">
        <v>242</v>
      </c>
      <c r="E283" s="236" t="s">
        <v>19</v>
      </c>
      <c r="F283" s="237" t="s">
        <v>1726</v>
      </c>
      <c r="G283" s="235"/>
      <c r="H283" s="238">
        <v>0.944</v>
      </c>
      <c r="I283" s="239"/>
      <c r="J283" s="235"/>
      <c r="K283" s="235"/>
      <c r="L283" s="240"/>
      <c r="M283" s="241"/>
      <c r="N283" s="242"/>
      <c r="O283" s="242"/>
      <c r="P283" s="242"/>
      <c r="Q283" s="242"/>
      <c r="R283" s="242"/>
      <c r="S283" s="242"/>
      <c r="T283" s="243"/>
      <c r="U283" s="13"/>
      <c r="V283" s="13"/>
      <c r="W283" s="13"/>
      <c r="X283" s="13"/>
      <c r="Y283" s="13"/>
      <c r="Z283" s="13"/>
      <c r="AA283" s="13"/>
      <c r="AB283" s="13"/>
      <c r="AC283" s="13"/>
      <c r="AD283" s="13"/>
      <c r="AE283" s="13"/>
      <c r="AT283" s="244" t="s">
        <v>242</v>
      </c>
      <c r="AU283" s="244" t="s">
        <v>91</v>
      </c>
      <c r="AV283" s="13" t="s">
        <v>91</v>
      </c>
      <c r="AW283" s="13" t="s">
        <v>42</v>
      </c>
      <c r="AX283" s="13" t="s">
        <v>81</v>
      </c>
      <c r="AY283" s="244" t="s">
        <v>230</v>
      </c>
    </row>
    <row r="284" spans="1:51" s="14" customFormat="1" ht="12">
      <c r="A284" s="14"/>
      <c r="B284" s="245"/>
      <c r="C284" s="246"/>
      <c r="D284" s="228" t="s">
        <v>242</v>
      </c>
      <c r="E284" s="247" t="s">
        <v>19</v>
      </c>
      <c r="F284" s="248" t="s">
        <v>244</v>
      </c>
      <c r="G284" s="246"/>
      <c r="H284" s="249">
        <v>0.944</v>
      </c>
      <c r="I284" s="250"/>
      <c r="J284" s="246"/>
      <c r="K284" s="246"/>
      <c r="L284" s="251"/>
      <c r="M284" s="252"/>
      <c r="N284" s="253"/>
      <c r="O284" s="253"/>
      <c r="P284" s="253"/>
      <c r="Q284" s="253"/>
      <c r="R284" s="253"/>
      <c r="S284" s="253"/>
      <c r="T284" s="254"/>
      <c r="U284" s="14"/>
      <c r="V284" s="14"/>
      <c r="W284" s="14"/>
      <c r="X284" s="14"/>
      <c r="Y284" s="14"/>
      <c r="Z284" s="14"/>
      <c r="AA284" s="14"/>
      <c r="AB284" s="14"/>
      <c r="AC284" s="14"/>
      <c r="AD284" s="14"/>
      <c r="AE284" s="14"/>
      <c r="AT284" s="255" t="s">
        <v>242</v>
      </c>
      <c r="AU284" s="255" t="s">
        <v>91</v>
      </c>
      <c r="AV284" s="14" t="s">
        <v>109</v>
      </c>
      <c r="AW284" s="14" t="s">
        <v>42</v>
      </c>
      <c r="AX284" s="14" t="s">
        <v>85</v>
      </c>
      <c r="AY284" s="255" t="s">
        <v>230</v>
      </c>
    </row>
    <row r="285" spans="1:65" s="2" customFormat="1" ht="24.15" customHeight="1">
      <c r="A285" s="41"/>
      <c r="B285" s="42"/>
      <c r="C285" s="215" t="s">
        <v>741</v>
      </c>
      <c r="D285" s="215" t="s">
        <v>232</v>
      </c>
      <c r="E285" s="216" t="s">
        <v>1727</v>
      </c>
      <c r="F285" s="217" t="s">
        <v>1728</v>
      </c>
      <c r="G285" s="218" t="s">
        <v>253</v>
      </c>
      <c r="H285" s="219">
        <v>0.932</v>
      </c>
      <c r="I285" s="220"/>
      <c r="J285" s="221">
        <f>ROUND(I285*H285,2)</f>
        <v>0</v>
      </c>
      <c r="K285" s="217" t="s">
        <v>236</v>
      </c>
      <c r="L285" s="47"/>
      <c r="M285" s="222" t="s">
        <v>19</v>
      </c>
      <c r="N285" s="223" t="s">
        <v>52</v>
      </c>
      <c r="O285" s="87"/>
      <c r="P285" s="224">
        <f>O285*H285</f>
        <v>0</v>
      </c>
      <c r="Q285" s="224">
        <v>2.25634</v>
      </c>
      <c r="R285" s="224">
        <f>Q285*H285</f>
        <v>2.1029088799999998</v>
      </c>
      <c r="S285" s="224">
        <v>0</v>
      </c>
      <c r="T285" s="225">
        <f>S285*H285</f>
        <v>0</v>
      </c>
      <c r="U285" s="41"/>
      <c r="V285" s="41"/>
      <c r="W285" s="41"/>
      <c r="X285" s="41"/>
      <c r="Y285" s="41"/>
      <c r="Z285" s="41"/>
      <c r="AA285" s="41"/>
      <c r="AB285" s="41"/>
      <c r="AC285" s="41"/>
      <c r="AD285" s="41"/>
      <c r="AE285" s="41"/>
      <c r="AR285" s="226" t="s">
        <v>109</v>
      </c>
      <c r="AT285" s="226" t="s">
        <v>232</v>
      </c>
      <c r="AU285" s="226" t="s">
        <v>91</v>
      </c>
      <c r="AY285" s="19" t="s">
        <v>230</v>
      </c>
      <c r="BE285" s="227">
        <f>IF(N285="základní",J285,0)</f>
        <v>0</v>
      </c>
      <c r="BF285" s="227">
        <f>IF(N285="snížená",J285,0)</f>
        <v>0</v>
      </c>
      <c r="BG285" s="227">
        <f>IF(N285="zákl. přenesená",J285,0)</f>
        <v>0</v>
      </c>
      <c r="BH285" s="227">
        <f>IF(N285="sníž. přenesená",J285,0)</f>
        <v>0</v>
      </c>
      <c r="BI285" s="227">
        <f>IF(N285="nulová",J285,0)</f>
        <v>0</v>
      </c>
      <c r="BJ285" s="19" t="s">
        <v>85</v>
      </c>
      <c r="BK285" s="227">
        <f>ROUND(I285*H285,2)</f>
        <v>0</v>
      </c>
      <c r="BL285" s="19" t="s">
        <v>109</v>
      </c>
      <c r="BM285" s="226" t="s">
        <v>1729</v>
      </c>
    </row>
    <row r="286" spans="1:47" s="2" customFormat="1" ht="12">
      <c r="A286" s="41"/>
      <c r="B286" s="42"/>
      <c r="C286" s="43"/>
      <c r="D286" s="228" t="s">
        <v>238</v>
      </c>
      <c r="E286" s="43"/>
      <c r="F286" s="229" t="s">
        <v>1730</v>
      </c>
      <c r="G286" s="43"/>
      <c r="H286" s="43"/>
      <c r="I286" s="230"/>
      <c r="J286" s="43"/>
      <c r="K286" s="43"/>
      <c r="L286" s="47"/>
      <c r="M286" s="231"/>
      <c r="N286" s="232"/>
      <c r="O286" s="87"/>
      <c r="P286" s="87"/>
      <c r="Q286" s="87"/>
      <c r="R286" s="87"/>
      <c r="S286" s="87"/>
      <c r="T286" s="88"/>
      <c r="U286" s="41"/>
      <c r="V286" s="41"/>
      <c r="W286" s="41"/>
      <c r="X286" s="41"/>
      <c r="Y286" s="41"/>
      <c r="Z286" s="41"/>
      <c r="AA286" s="41"/>
      <c r="AB286" s="41"/>
      <c r="AC286" s="41"/>
      <c r="AD286" s="41"/>
      <c r="AE286" s="41"/>
      <c r="AT286" s="19" t="s">
        <v>238</v>
      </c>
      <c r="AU286" s="19" t="s">
        <v>91</v>
      </c>
    </row>
    <row r="287" spans="1:47" s="2" customFormat="1" ht="12">
      <c r="A287" s="41"/>
      <c r="B287" s="42"/>
      <c r="C287" s="43"/>
      <c r="D287" s="228" t="s">
        <v>240</v>
      </c>
      <c r="E287" s="43"/>
      <c r="F287" s="233" t="s">
        <v>1725</v>
      </c>
      <c r="G287" s="43"/>
      <c r="H287" s="43"/>
      <c r="I287" s="230"/>
      <c r="J287" s="43"/>
      <c r="K287" s="43"/>
      <c r="L287" s="47"/>
      <c r="M287" s="231"/>
      <c r="N287" s="232"/>
      <c r="O287" s="87"/>
      <c r="P287" s="87"/>
      <c r="Q287" s="87"/>
      <c r="R287" s="87"/>
      <c r="S287" s="87"/>
      <c r="T287" s="88"/>
      <c r="U287" s="41"/>
      <c r="V287" s="41"/>
      <c r="W287" s="41"/>
      <c r="X287" s="41"/>
      <c r="Y287" s="41"/>
      <c r="Z287" s="41"/>
      <c r="AA287" s="41"/>
      <c r="AB287" s="41"/>
      <c r="AC287" s="41"/>
      <c r="AD287" s="41"/>
      <c r="AE287" s="41"/>
      <c r="AT287" s="19" t="s">
        <v>240</v>
      </c>
      <c r="AU287" s="19" t="s">
        <v>91</v>
      </c>
    </row>
    <row r="288" spans="1:51" s="13" customFormat="1" ht="12">
      <c r="A288" s="13"/>
      <c r="B288" s="234"/>
      <c r="C288" s="235"/>
      <c r="D288" s="228" t="s">
        <v>242</v>
      </c>
      <c r="E288" s="236" t="s">
        <v>19</v>
      </c>
      <c r="F288" s="237" t="s">
        <v>1731</v>
      </c>
      <c r="G288" s="235"/>
      <c r="H288" s="238">
        <v>0.932</v>
      </c>
      <c r="I288" s="239"/>
      <c r="J288" s="235"/>
      <c r="K288" s="235"/>
      <c r="L288" s="240"/>
      <c r="M288" s="241"/>
      <c r="N288" s="242"/>
      <c r="O288" s="242"/>
      <c r="P288" s="242"/>
      <c r="Q288" s="242"/>
      <c r="R288" s="242"/>
      <c r="S288" s="242"/>
      <c r="T288" s="243"/>
      <c r="U288" s="13"/>
      <c r="V288" s="13"/>
      <c r="W288" s="13"/>
      <c r="X288" s="13"/>
      <c r="Y288" s="13"/>
      <c r="Z288" s="13"/>
      <c r="AA288" s="13"/>
      <c r="AB288" s="13"/>
      <c r="AC288" s="13"/>
      <c r="AD288" s="13"/>
      <c r="AE288" s="13"/>
      <c r="AT288" s="244" t="s">
        <v>242</v>
      </c>
      <c r="AU288" s="244" t="s">
        <v>91</v>
      </c>
      <c r="AV288" s="13" t="s">
        <v>91</v>
      </c>
      <c r="AW288" s="13" t="s">
        <v>42</v>
      </c>
      <c r="AX288" s="13" t="s">
        <v>81</v>
      </c>
      <c r="AY288" s="244" t="s">
        <v>230</v>
      </c>
    </row>
    <row r="289" spans="1:51" s="14" customFormat="1" ht="12">
      <c r="A289" s="14"/>
      <c r="B289" s="245"/>
      <c r="C289" s="246"/>
      <c r="D289" s="228" t="s">
        <v>242</v>
      </c>
      <c r="E289" s="247" t="s">
        <v>19</v>
      </c>
      <c r="F289" s="248" t="s">
        <v>244</v>
      </c>
      <c r="G289" s="246"/>
      <c r="H289" s="249">
        <v>0.932</v>
      </c>
      <c r="I289" s="250"/>
      <c r="J289" s="246"/>
      <c r="K289" s="246"/>
      <c r="L289" s="251"/>
      <c r="M289" s="252"/>
      <c r="N289" s="253"/>
      <c r="O289" s="253"/>
      <c r="P289" s="253"/>
      <c r="Q289" s="253"/>
      <c r="R289" s="253"/>
      <c r="S289" s="253"/>
      <c r="T289" s="254"/>
      <c r="U289" s="14"/>
      <c r="V289" s="14"/>
      <c r="W289" s="14"/>
      <c r="X289" s="14"/>
      <c r="Y289" s="14"/>
      <c r="Z289" s="14"/>
      <c r="AA289" s="14"/>
      <c r="AB289" s="14"/>
      <c r="AC289" s="14"/>
      <c r="AD289" s="14"/>
      <c r="AE289" s="14"/>
      <c r="AT289" s="255" t="s">
        <v>242</v>
      </c>
      <c r="AU289" s="255" t="s">
        <v>91</v>
      </c>
      <c r="AV289" s="14" t="s">
        <v>109</v>
      </c>
      <c r="AW289" s="14" t="s">
        <v>42</v>
      </c>
      <c r="AX289" s="14" t="s">
        <v>85</v>
      </c>
      <c r="AY289" s="255" t="s">
        <v>230</v>
      </c>
    </row>
    <row r="290" spans="1:65" s="2" customFormat="1" ht="24.15" customHeight="1">
      <c r="A290" s="41"/>
      <c r="B290" s="42"/>
      <c r="C290" s="215" t="s">
        <v>745</v>
      </c>
      <c r="D290" s="215" t="s">
        <v>232</v>
      </c>
      <c r="E290" s="216" t="s">
        <v>1732</v>
      </c>
      <c r="F290" s="217" t="s">
        <v>1733</v>
      </c>
      <c r="G290" s="218" t="s">
        <v>253</v>
      </c>
      <c r="H290" s="219">
        <v>0.932</v>
      </c>
      <c r="I290" s="220"/>
      <c r="J290" s="221">
        <f>ROUND(I290*H290,2)</f>
        <v>0</v>
      </c>
      <c r="K290" s="217" t="s">
        <v>236</v>
      </c>
      <c r="L290" s="47"/>
      <c r="M290" s="222" t="s">
        <v>19</v>
      </c>
      <c r="N290" s="223" t="s">
        <v>52</v>
      </c>
      <c r="O290" s="87"/>
      <c r="P290" s="224">
        <f>O290*H290</f>
        <v>0</v>
      </c>
      <c r="Q290" s="224">
        <v>0</v>
      </c>
      <c r="R290" s="224">
        <f>Q290*H290</f>
        <v>0</v>
      </c>
      <c r="S290" s="224">
        <v>0</v>
      </c>
      <c r="T290" s="225">
        <f>S290*H290</f>
        <v>0</v>
      </c>
      <c r="U290" s="41"/>
      <c r="V290" s="41"/>
      <c r="W290" s="41"/>
      <c r="X290" s="41"/>
      <c r="Y290" s="41"/>
      <c r="Z290" s="41"/>
      <c r="AA290" s="41"/>
      <c r="AB290" s="41"/>
      <c r="AC290" s="41"/>
      <c r="AD290" s="41"/>
      <c r="AE290" s="41"/>
      <c r="AR290" s="226" t="s">
        <v>109</v>
      </c>
      <c r="AT290" s="226" t="s">
        <v>232</v>
      </c>
      <c r="AU290" s="226" t="s">
        <v>91</v>
      </c>
      <c r="AY290" s="19" t="s">
        <v>230</v>
      </c>
      <c r="BE290" s="227">
        <f>IF(N290="základní",J290,0)</f>
        <v>0</v>
      </c>
      <c r="BF290" s="227">
        <f>IF(N290="snížená",J290,0)</f>
        <v>0</v>
      </c>
      <c r="BG290" s="227">
        <f>IF(N290="zákl. přenesená",J290,0)</f>
        <v>0</v>
      </c>
      <c r="BH290" s="227">
        <f>IF(N290="sníž. přenesená",J290,0)</f>
        <v>0</v>
      </c>
      <c r="BI290" s="227">
        <f>IF(N290="nulová",J290,0)</f>
        <v>0</v>
      </c>
      <c r="BJ290" s="19" t="s">
        <v>85</v>
      </c>
      <c r="BK290" s="227">
        <f>ROUND(I290*H290,2)</f>
        <v>0</v>
      </c>
      <c r="BL290" s="19" t="s">
        <v>109</v>
      </c>
      <c r="BM290" s="226" t="s">
        <v>1734</v>
      </c>
    </row>
    <row r="291" spans="1:47" s="2" customFormat="1" ht="12">
      <c r="A291" s="41"/>
      <c r="B291" s="42"/>
      <c r="C291" s="43"/>
      <c r="D291" s="228" t="s">
        <v>238</v>
      </c>
      <c r="E291" s="43"/>
      <c r="F291" s="229" t="s">
        <v>1735</v>
      </c>
      <c r="G291" s="43"/>
      <c r="H291" s="43"/>
      <c r="I291" s="230"/>
      <c r="J291" s="43"/>
      <c r="K291" s="43"/>
      <c r="L291" s="47"/>
      <c r="M291" s="231"/>
      <c r="N291" s="232"/>
      <c r="O291" s="87"/>
      <c r="P291" s="87"/>
      <c r="Q291" s="87"/>
      <c r="R291" s="87"/>
      <c r="S291" s="87"/>
      <c r="T291" s="88"/>
      <c r="U291" s="41"/>
      <c r="V291" s="41"/>
      <c r="W291" s="41"/>
      <c r="X291" s="41"/>
      <c r="Y291" s="41"/>
      <c r="Z291" s="41"/>
      <c r="AA291" s="41"/>
      <c r="AB291" s="41"/>
      <c r="AC291" s="41"/>
      <c r="AD291" s="41"/>
      <c r="AE291" s="41"/>
      <c r="AT291" s="19" t="s">
        <v>238</v>
      </c>
      <c r="AU291" s="19" t="s">
        <v>91</v>
      </c>
    </row>
    <row r="292" spans="1:47" s="2" customFormat="1" ht="12">
      <c r="A292" s="41"/>
      <c r="B292" s="42"/>
      <c r="C292" s="43"/>
      <c r="D292" s="228" t="s">
        <v>240</v>
      </c>
      <c r="E292" s="43"/>
      <c r="F292" s="233" t="s">
        <v>1736</v>
      </c>
      <c r="G292" s="43"/>
      <c r="H292" s="43"/>
      <c r="I292" s="230"/>
      <c r="J292" s="43"/>
      <c r="K292" s="43"/>
      <c r="L292" s="47"/>
      <c r="M292" s="231"/>
      <c r="N292" s="232"/>
      <c r="O292" s="87"/>
      <c r="P292" s="87"/>
      <c r="Q292" s="87"/>
      <c r="R292" s="87"/>
      <c r="S292" s="87"/>
      <c r="T292" s="88"/>
      <c r="U292" s="41"/>
      <c r="V292" s="41"/>
      <c r="W292" s="41"/>
      <c r="X292" s="41"/>
      <c r="Y292" s="41"/>
      <c r="Z292" s="41"/>
      <c r="AA292" s="41"/>
      <c r="AB292" s="41"/>
      <c r="AC292" s="41"/>
      <c r="AD292" s="41"/>
      <c r="AE292" s="41"/>
      <c r="AT292" s="19" t="s">
        <v>240</v>
      </c>
      <c r="AU292" s="19" t="s">
        <v>91</v>
      </c>
    </row>
    <row r="293" spans="1:65" s="2" customFormat="1" ht="14.4" customHeight="1">
      <c r="A293" s="41"/>
      <c r="B293" s="42"/>
      <c r="C293" s="215" t="s">
        <v>748</v>
      </c>
      <c r="D293" s="215" t="s">
        <v>232</v>
      </c>
      <c r="E293" s="216" t="s">
        <v>1737</v>
      </c>
      <c r="F293" s="217" t="s">
        <v>1738</v>
      </c>
      <c r="G293" s="218" t="s">
        <v>235</v>
      </c>
      <c r="H293" s="219">
        <v>0.935</v>
      </c>
      <c r="I293" s="220"/>
      <c r="J293" s="221">
        <f>ROUND(I293*H293,2)</f>
        <v>0</v>
      </c>
      <c r="K293" s="217" t="s">
        <v>236</v>
      </c>
      <c r="L293" s="47"/>
      <c r="M293" s="222" t="s">
        <v>19</v>
      </c>
      <c r="N293" s="223" t="s">
        <v>52</v>
      </c>
      <c r="O293" s="87"/>
      <c r="P293" s="224">
        <f>O293*H293</f>
        <v>0</v>
      </c>
      <c r="Q293" s="224">
        <v>0.01352</v>
      </c>
      <c r="R293" s="224">
        <f>Q293*H293</f>
        <v>0.012641200000000002</v>
      </c>
      <c r="S293" s="224">
        <v>0</v>
      </c>
      <c r="T293" s="225">
        <f>S293*H293</f>
        <v>0</v>
      </c>
      <c r="U293" s="41"/>
      <c r="V293" s="41"/>
      <c r="W293" s="41"/>
      <c r="X293" s="41"/>
      <c r="Y293" s="41"/>
      <c r="Z293" s="41"/>
      <c r="AA293" s="41"/>
      <c r="AB293" s="41"/>
      <c r="AC293" s="41"/>
      <c r="AD293" s="41"/>
      <c r="AE293" s="41"/>
      <c r="AR293" s="226" t="s">
        <v>109</v>
      </c>
      <c r="AT293" s="226" t="s">
        <v>232</v>
      </c>
      <c r="AU293" s="226" t="s">
        <v>91</v>
      </c>
      <c r="AY293" s="19" t="s">
        <v>230</v>
      </c>
      <c r="BE293" s="227">
        <f>IF(N293="základní",J293,0)</f>
        <v>0</v>
      </c>
      <c r="BF293" s="227">
        <f>IF(N293="snížená",J293,0)</f>
        <v>0</v>
      </c>
      <c r="BG293" s="227">
        <f>IF(N293="zákl. přenesená",J293,0)</f>
        <v>0</v>
      </c>
      <c r="BH293" s="227">
        <f>IF(N293="sníž. přenesená",J293,0)</f>
        <v>0</v>
      </c>
      <c r="BI293" s="227">
        <f>IF(N293="nulová",J293,0)</f>
        <v>0</v>
      </c>
      <c r="BJ293" s="19" t="s">
        <v>85</v>
      </c>
      <c r="BK293" s="227">
        <f>ROUND(I293*H293,2)</f>
        <v>0</v>
      </c>
      <c r="BL293" s="19" t="s">
        <v>109</v>
      </c>
      <c r="BM293" s="226" t="s">
        <v>1739</v>
      </c>
    </row>
    <row r="294" spans="1:47" s="2" customFormat="1" ht="12">
      <c r="A294" s="41"/>
      <c r="B294" s="42"/>
      <c r="C294" s="43"/>
      <c r="D294" s="228" t="s">
        <v>238</v>
      </c>
      <c r="E294" s="43"/>
      <c r="F294" s="229" t="s">
        <v>1740</v>
      </c>
      <c r="G294" s="43"/>
      <c r="H294" s="43"/>
      <c r="I294" s="230"/>
      <c r="J294" s="43"/>
      <c r="K294" s="43"/>
      <c r="L294" s="47"/>
      <c r="M294" s="231"/>
      <c r="N294" s="232"/>
      <c r="O294" s="87"/>
      <c r="P294" s="87"/>
      <c r="Q294" s="87"/>
      <c r="R294" s="87"/>
      <c r="S294" s="87"/>
      <c r="T294" s="88"/>
      <c r="U294" s="41"/>
      <c r="V294" s="41"/>
      <c r="W294" s="41"/>
      <c r="X294" s="41"/>
      <c r="Y294" s="41"/>
      <c r="Z294" s="41"/>
      <c r="AA294" s="41"/>
      <c r="AB294" s="41"/>
      <c r="AC294" s="41"/>
      <c r="AD294" s="41"/>
      <c r="AE294" s="41"/>
      <c r="AT294" s="19" t="s">
        <v>238</v>
      </c>
      <c r="AU294" s="19" t="s">
        <v>91</v>
      </c>
    </row>
    <row r="295" spans="1:51" s="13" customFormat="1" ht="12">
      <c r="A295" s="13"/>
      <c r="B295" s="234"/>
      <c r="C295" s="235"/>
      <c r="D295" s="228" t="s">
        <v>242</v>
      </c>
      <c r="E295" s="236" t="s">
        <v>19</v>
      </c>
      <c r="F295" s="237" t="s">
        <v>1741</v>
      </c>
      <c r="G295" s="235"/>
      <c r="H295" s="238">
        <v>0.935</v>
      </c>
      <c r="I295" s="239"/>
      <c r="J295" s="235"/>
      <c r="K295" s="235"/>
      <c r="L295" s="240"/>
      <c r="M295" s="241"/>
      <c r="N295" s="242"/>
      <c r="O295" s="242"/>
      <c r="P295" s="242"/>
      <c r="Q295" s="242"/>
      <c r="R295" s="242"/>
      <c r="S295" s="242"/>
      <c r="T295" s="243"/>
      <c r="U295" s="13"/>
      <c r="V295" s="13"/>
      <c r="W295" s="13"/>
      <c r="X295" s="13"/>
      <c r="Y295" s="13"/>
      <c r="Z295" s="13"/>
      <c r="AA295" s="13"/>
      <c r="AB295" s="13"/>
      <c r="AC295" s="13"/>
      <c r="AD295" s="13"/>
      <c r="AE295" s="13"/>
      <c r="AT295" s="244" t="s">
        <v>242</v>
      </c>
      <c r="AU295" s="244" t="s">
        <v>91</v>
      </c>
      <c r="AV295" s="13" t="s">
        <v>91</v>
      </c>
      <c r="AW295" s="13" t="s">
        <v>42</v>
      </c>
      <c r="AX295" s="13" t="s">
        <v>81</v>
      </c>
      <c r="AY295" s="244" t="s">
        <v>230</v>
      </c>
    </row>
    <row r="296" spans="1:51" s="14" customFormat="1" ht="12">
      <c r="A296" s="14"/>
      <c r="B296" s="245"/>
      <c r="C296" s="246"/>
      <c r="D296" s="228" t="s">
        <v>242</v>
      </c>
      <c r="E296" s="247" t="s">
        <v>19</v>
      </c>
      <c r="F296" s="248" t="s">
        <v>244</v>
      </c>
      <c r="G296" s="246"/>
      <c r="H296" s="249">
        <v>0.935</v>
      </c>
      <c r="I296" s="250"/>
      <c r="J296" s="246"/>
      <c r="K296" s="246"/>
      <c r="L296" s="251"/>
      <c r="M296" s="252"/>
      <c r="N296" s="253"/>
      <c r="O296" s="253"/>
      <c r="P296" s="253"/>
      <c r="Q296" s="253"/>
      <c r="R296" s="253"/>
      <c r="S296" s="253"/>
      <c r="T296" s="254"/>
      <c r="U296" s="14"/>
      <c r="V296" s="14"/>
      <c r="W296" s="14"/>
      <c r="X296" s="14"/>
      <c r="Y296" s="14"/>
      <c r="Z296" s="14"/>
      <c r="AA296" s="14"/>
      <c r="AB296" s="14"/>
      <c r="AC296" s="14"/>
      <c r="AD296" s="14"/>
      <c r="AE296" s="14"/>
      <c r="AT296" s="255" t="s">
        <v>242</v>
      </c>
      <c r="AU296" s="255" t="s">
        <v>91</v>
      </c>
      <c r="AV296" s="14" t="s">
        <v>109</v>
      </c>
      <c r="AW296" s="14" t="s">
        <v>42</v>
      </c>
      <c r="AX296" s="14" t="s">
        <v>85</v>
      </c>
      <c r="AY296" s="255" t="s">
        <v>230</v>
      </c>
    </row>
    <row r="297" spans="1:65" s="2" customFormat="1" ht="14.4" customHeight="1">
      <c r="A297" s="41"/>
      <c r="B297" s="42"/>
      <c r="C297" s="215" t="s">
        <v>752</v>
      </c>
      <c r="D297" s="215" t="s">
        <v>232</v>
      </c>
      <c r="E297" s="216" t="s">
        <v>1742</v>
      </c>
      <c r="F297" s="217" t="s">
        <v>1743</v>
      </c>
      <c r="G297" s="218" t="s">
        <v>235</v>
      </c>
      <c r="H297" s="219">
        <v>0.935</v>
      </c>
      <c r="I297" s="220"/>
      <c r="J297" s="221">
        <f>ROUND(I297*H297,2)</f>
        <v>0</v>
      </c>
      <c r="K297" s="217" t="s">
        <v>236</v>
      </c>
      <c r="L297" s="47"/>
      <c r="M297" s="222" t="s">
        <v>19</v>
      </c>
      <c r="N297" s="223" t="s">
        <v>52</v>
      </c>
      <c r="O297" s="87"/>
      <c r="P297" s="224">
        <f>O297*H297</f>
        <v>0</v>
      </c>
      <c r="Q297" s="224">
        <v>0</v>
      </c>
      <c r="R297" s="224">
        <f>Q297*H297</f>
        <v>0</v>
      </c>
      <c r="S297" s="224">
        <v>0</v>
      </c>
      <c r="T297" s="225">
        <f>S297*H297</f>
        <v>0</v>
      </c>
      <c r="U297" s="41"/>
      <c r="V297" s="41"/>
      <c r="W297" s="41"/>
      <c r="X297" s="41"/>
      <c r="Y297" s="41"/>
      <c r="Z297" s="41"/>
      <c r="AA297" s="41"/>
      <c r="AB297" s="41"/>
      <c r="AC297" s="41"/>
      <c r="AD297" s="41"/>
      <c r="AE297" s="41"/>
      <c r="AR297" s="226" t="s">
        <v>109</v>
      </c>
      <c r="AT297" s="226" t="s">
        <v>232</v>
      </c>
      <c r="AU297" s="226" t="s">
        <v>91</v>
      </c>
      <c r="AY297" s="19" t="s">
        <v>230</v>
      </c>
      <c r="BE297" s="227">
        <f>IF(N297="základní",J297,0)</f>
        <v>0</v>
      </c>
      <c r="BF297" s="227">
        <f>IF(N297="snížená",J297,0)</f>
        <v>0</v>
      </c>
      <c r="BG297" s="227">
        <f>IF(N297="zákl. přenesená",J297,0)</f>
        <v>0</v>
      </c>
      <c r="BH297" s="227">
        <f>IF(N297="sníž. přenesená",J297,0)</f>
        <v>0</v>
      </c>
      <c r="BI297" s="227">
        <f>IF(N297="nulová",J297,0)</f>
        <v>0</v>
      </c>
      <c r="BJ297" s="19" t="s">
        <v>85</v>
      </c>
      <c r="BK297" s="227">
        <f>ROUND(I297*H297,2)</f>
        <v>0</v>
      </c>
      <c r="BL297" s="19" t="s">
        <v>109</v>
      </c>
      <c r="BM297" s="226" t="s">
        <v>1744</v>
      </c>
    </row>
    <row r="298" spans="1:47" s="2" customFormat="1" ht="12">
      <c r="A298" s="41"/>
      <c r="B298" s="42"/>
      <c r="C298" s="43"/>
      <c r="D298" s="228" t="s">
        <v>238</v>
      </c>
      <c r="E298" s="43"/>
      <c r="F298" s="229" t="s">
        <v>1745</v>
      </c>
      <c r="G298" s="43"/>
      <c r="H298" s="43"/>
      <c r="I298" s="230"/>
      <c r="J298" s="43"/>
      <c r="K298" s="43"/>
      <c r="L298" s="47"/>
      <c r="M298" s="231"/>
      <c r="N298" s="232"/>
      <c r="O298" s="87"/>
      <c r="P298" s="87"/>
      <c r="Q298" s="87"/>
      <c r="R298" s="87"/>
      <c r="S298" s="87"/>
      <c r="T298" s="88"/>
      <c r="U298" s="41"/>
      <c r="V298" s="41"/>
      <c r="W298" s="41"/>
      <c r="X298" s="41"/>
      <c r="Y298" s="41"/>
      <c r="Z298" s="41"/>
      <c r="AA298" s="41"/>
      <c r="AB298" s="41"/>
      <c r="AC298" s="41"/>
      <c r="AD298" s="41"/>
      <c r="AE298" s="41"/>
      <c r="AT298" s="19" t="s">
        <v>238</v>
      </c>
      <c r="AU298" s="19" t="s">
        <v>91</v>
      </c>
    </row>
    <row r="299" spans="1:65" s="2" customFormat="1" ht="14.4" customHeight="1">
      <c r="A299" s="41"/>
      <c r="B299" s="42"/>
      <c r="C299" s="215" t="s">
        <v>757</v>
      </c>
      <c r="D299" s="215" t="s">
        <v>232</v>
      </c>
      <c r="E299" s="216" t="s">
        <v>1746</v>
      </c>
      <c r="F299" s="217" t="s">
        <v>1747</v>
      </c>
      <c r="G299" s="218" t="s">
        <v>369</v>
      </c>
      <c r="H299" s="219">
        <v>0.039</v>
      </c>
      <c r="I299" s="220"/>
      <c r="J299" s="221">
        <f>ROUND(I299*H299,2)</f>
        <v>0</v>
      </c>
      <c r="K299" s="217" t="s">
        <v>236</v>
      </c>
      <c r="L299" s="47"/>
      <c r="M299" s="222" t="s">
        <v>19</v>
      </c>
      <c r="N299" s="223" t="s">
        <v>52</v>
      </c>
      <c r="O299" s="87"/>
      <c r="P299" s="224">
        <f>O299*H299</f>
        <v>0</v>
      </c>
      <c r="Q299" s="224">
        <v>1.04161</v>
      </c>
      <c r="R299" s="224">
        <f>Q299*H299</f>
        <v>0.04062279</v>
      </c>
      <c r="S299" s="224">
        <v>0</v>
      </c>
      <c r="T299" s="225">
        <f>S299*H299</f>
        <v>0</v>
      </c>
      <c r="U299" s="41"/>
      <c r="V299" s="41"/>
      <c r="W299" s="41"/>
      <c r="X299" s="41"/>
      <c r="Y299" s="41"/>
      <c r="Z299" s="41"/>
      <c r="AA299" s="41"/>
      <c r="AB299" s="41"/>
      <c r="AC299" s="41"/>
      <c r="AD299" s="41"/>
      <c r="AE299" s="41"/>
      <c r="AR299" s="226" t="s">
        <v>109</v>
      </c>
      <c r="AT299" s="226" t="s">
        <v>232</v>
      </c>
      <c r="AU299" s="226" t="s">
        <v>91</v>
      </c>
      <c r="AY299" s="19" t="s">
        <v>230</v>
      </c>
      <c r="BE299" s="227">
        <f>IF(N299="základní",J299,0)</f>
        <v>0</v>
      </c>
      <c r="BF299" s="227">
        <f>IF(N299="snížená",J299,0)</f>
        <v>0</v>
      </c>
      <c r="BG299" s="227">
        <f>IF(N299="zákl. přenesená",J299,0)</f>
        <v>0</v>
      </c>
      <c r="BH299" s="227">
        <f>IF(N299="sníž. přenesená",J299,0)</f>
        <v>0</v>
      </c>
      <c r="BI299" s="227">
        <f>IF(N299="nulová",J299,0)</f>
        <v>0</v>
      </c>
      <c r="BJ299" s="19" t="s">
        <v>85</v>
      </c>
      <c r="BK299" s="227">
        <f>ROUND(I299*H299,2)</f>
        <v>0</v>
      </c>
      <c r="BL299" s="19" t="s">
        <v>109</v>
      </c>
      <c r="BM299" s="226" t="s">
        <v>1748</v>
      </c>
    </row>
    <row r="300" spans="1:47" s="2" customFormat="1" ht="12">
      <c r="A300" s="41"/>
      <c r="B300" s="42"/>
      <c r="C300" s="43"/>
      <c r="D300" s="228" t="s">
        <v>238</v>
      </c>
      <c r="E300" s="43"/>
      <c r="F300" s="229" t="s">
        <v>1749</v>
      </c>
      <c r="G300" s="43"/>
      <c r="H300" s="43"/>
      <c r="I300" s="230"/>
      <c r="J300" s="43"/>
      <c r="K300" s="43"/>
      <c r="L300" s="47"/>
      <c r="M300" s="231"/>
      <c r="N300" s="232"/>
      <c r="O300" s="87"/>
      <c r="P300" s="87"/>
      <c r="Q300" s="87"/>
      <c r="R300" s="87"/>
      <c r="S300" s="87"/>
      <c r="T300" s="88"/>
      <c r="U300" s="41"/>
      <c r="V300" s="41"/>
      <c r="W300" s="41"/>
      <c r="X300" s="41"/>
      <c r="Y300" s="41"/>
      <c r="Z300" s="41"/>
      <c r="AA300" s="41"/>
      <c r="AB300" s="41"/>
      <c r="AC300" s="41"/>
      <c r="AD300" s="41"/>
      <c r="AE300" s="41"/>
      <c r="AT300" s="19" t="s">
        <v>238</v>
      </c>
      <c r="AU300" s="19" t="s">
        <v>91</v>
      </c>
    </row>
    <row r="301" spans="1:47" s="2" customFormat="1" ht="12">
      <c r="A301" s="41"/>
      <c r="B301" s="42"/>
      <c r="C301" s="43"/>
      <c r="D301" s="228" t="s">
        <v>240</v>
      </c>
      <c r="E301" s="43"/>
      <c r="F301" s="233" t="s">
        <v>1750</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19" t="s">
        <v>240</v>
      </c>
      <c r="AU301" s="19" t="s">
        <v>91</v>
      </c>
    </row>
    <row r="302" spans="1:51" s="13" customFormat="1" ht="12">
      <c r="A302" s="13"/>
      <c r="B302" s="234"/>
      <c r="C302" s="235"/>
      <c r="D302" s="228" t="s">
        <v>242</v>
      </c>
      <c r="E302" s="236" t="s">
        <v>19</v>
      </c>
      <c r="F302" s="237" t="s">
        <v>1751</v>
      </c>
      <c r="G302" s="235"/>
      <c r="H302" s="238">
        <v>0.039</v>
      </c>
      <c r="I302" s="239"/>
      <c r="J302" s="235"/>
      <c r="K302" s="235"/>
      <c r="L302" s="240"/>
      <c r="M302" s="241"/>
      <c r="N302" s="242"/>
      <c r="O302" s="242"/>
      <c r="P302" s="242"/>
      <c r="Q302" s="242"/>
      <c r="R302" s="242"/>
      <c r="S302" s="242"/>
      <c r="T302" s="243"/>
      <c r="U302" s="13"/>
      <c r="V302" s="13"/>
      <c r="W302" s="13"/>
      <c r="X302" s="13"/>
      <c r="Y302" s="13"/>
      <c r="Z302" s="13"/>
      <c r="AA302" s="13"/>
      <c r="AB302" s="13"/>
      <c r="AC302" s="13"/>
      <c r="AD302" s="13"/>
      <c r="AE302" s="13"/>
      <c r="AT302" s="244" t="s">
        <v>242</v>
      </c>
      <c r="AU302" s="244" t="s">
        <v>91</v>
      </c>
      <c r="AV302" s="13" t="s">
        <v>91</v>
      </c>
      <c r="AW302" s="13" t="s">
        <v>42</v>
      </c>
      <c r="AX302" s="13" t="s">
        <v>81</v>
      </c>
      <c r="AY302" s="244" t="s">
        <v>230</v>
      </c>
    </row>
    <row r="303" spans="1:51" s="14" customFormat="1" ht="12">
      <c r="A303" s="14"/>
      <c r="B303" s="245"/>
      <c r="C303" s="246"/>
      <c r="D303" s="228" t="s">
        <v>242</v>
      </c>
      <c r="E303" s="247" t="s">
        <v>19</v>
      </c>
      <c r="F303" s="248" t="s">
        <v>244</v>
      </c>
      <c r="G303" s="246"/>
      <c r="H303" s="249">
        <v>0.039</v>
      </c>
      <c r="I303" s="250"/>
      <c r="J303" s="246"/>
      <c r="K303" s="246"/>
      <c r="L303" s="251"/>
      <c r="M303" s="252"/>
      <c r="N303" s="253"/>
      <c r="O303" s="253"/>
      <c r="P303" s="253"/>
      <c r="Q303" s="253"/>
      <c r="R303" s="253"/>
      <c r="S303" s="253"/>
      <c r="T303" s="254"/>
      <c r="U303" s="14"/>
      <c r="V303" s="14"/>
      <c r="W303" s="14"/>
      <c r="X303" s="14"/>
      <c r="Y303" s="14"/>
      <c r="Z303" s="14"/>
      <c r="AA303" s="14"/>
      <c r="AB303" s="14"/>
      <c r="AC303" s="14"/>
      <c r="AD303" s="14"/>
      <c r="AE303" s="14"/>
      <c r="AT303" s="255" t="s">
        <v>242</v>
      </c>
      <c r="AU303" s="255" t="s">
        <v>91</v>
      </c>
      <c r="AV303" s="14" t="s">
        <v>109</v>
      </c>
      <c r="AW303" s="14" t="s">
        <v>42</v>
      </c>
      <c r="AX303" s="14" t="s">
        <v>85</v>
      </c>
      <c r="AY303" s="255" t="s">
        <v>230</v>
      </c>
    </row>
    <row r="304" spans="1:65" s="2" customFormat="1" ht="14.4" customHeight="1">
      <c r="A304" s="41"/>
      <c r="B304" s="42"/>
      <c r="C304" s="215" t="s">
        <v>764</v>
      </c>
      <c r="D304" s="215" t="s">
        <v>232</v>
      </c>
      <c r="E304" s="216" t="s">
        <v>1752</v>
      </c>
      <c r="F304" s="217" t="s">
        <v>1753</v>
      </c>
      <c r="G304" s="218" t="s">
        <v>235</v>
      </c>
      <c r="H304" s="219">
        <v>22.75</v>
      </c>
      <c r="I304" s="220"/>
      <c r="J304" s="221">
        <f>ROUND(I304*H304,2)</f>
        <v>0</v>
      </c>
      <c r="K304" s="217" t="s">
        <v>236</v>
      </c>
      <c r="L304" s="47"/>
      <c r="M304" s="222" t="s">
        <v>19</v>
      </c>
      <c r="N304" s="223" t="s">
        <v>52</v>
      </c>
      <c r="O304" s="87"/>
      <c r="P304" s="224">
        <f>O304*H304</f>
        <v>0</v>
      </c>
      <c r="Q304" s="224">
        <v>0.00013</v>
      </c>
      <c r="R304" s="224">
        <f>Q304*H304</f>
        <v>0.0029574999999999996</v>
      </c>
      <c r="S304" s="224">
        <v>0</v>
      </c>
      <c r="T304" s="225">
        <f>S304*H304</f>
        <v>0</v>
      </c>
      <c r="U304" s="41"/>
      <c r="V304" s="41"/>
      <c r="W304" s="41"/>
      <c r="X304" s="41"/>
      <c r="Y304" s="41"/>
      <c r="Z304" s="41"/>
      <c r="AA304" s="41"/>
      <c r="AB304" s="41"/>
      <c r="AC304" s="41"/>
      <c r="AD304" s="41"/>
      <c r="AE304" s="41"/>
      <c r="AR304" s="226" t="s">
        <v>109</v>
      </c>
      <c r="AT304" s="226" t="s">
        <v>232</v>
      </c>
      <c r="AU304" s="226" t="s">
        <v>91</v>
      </c>
      <c r="AY304" s="19" t="s">
        <v>230</v>
      </c>
      <c r="BE304" s="227">
        <f>IF(N304="základní",J304,0)</f>
        <v>0</v>
      </c>
      <c r="BF304" s="227">
        <f>IF(N304="snížená",J304,0)</f>
        <v>0</v>
      </c>
      <c r="BG304" s="227">
        <f>IF(N304="zákl. přenesená",J304,0)</f>
        <v>0</v>
      </c>
      <c r="BH304" s="227">
        <f>IF(N304="sníž. přenesená",J304,0)</f>
        <v>0</v>
      </c>
      <c r="BI304" s="227">
        <f>IF(N304="nulová",J304,0)</f>
        <v>0</v>
      </c>
      <c r="BJ304" s="19" t="s">
        <v>85</v>
      </c>
      <c r="BK304" s="227">
        <f>ROUND(I304*H304,2)</f>
        <v>0</v>
      </c>
      <c r="BL304" s="19" t="s">
        <v>109</v>
      </c>
      <c r="BM304" s="226" t="s">
        <v>1754</v>
      </c>
    </row>
    <row r="305" spans="1:47" s="2" customFormat="1" ht="12">
      <c r="A305" s="41"/>
      <c r="B305" s="42"/>
      <c r="C305" s="43"/>
      <c r="D305" s="228" t="s">
        <v>238</v>
      </c>
      <c r="E305" s="43"/>
      <c r="F305" s="229" t="s">
        <v>1755</v>
      </c>
      <c r="G305" s="43"/>
      <c r="H305" s="43"/>
      <c r="I305" s="230"/>
      <c r="J305" s="43"/>
      <c r="K305" s="43"/>
      <c r="L305" s="47"/>
      <c r="M305" s="231"/>
      <c r="N305" s="232"/>
      <c r="O305" s="87"/>
      <c r="P305" s="87"/>
      <c r="Q305" s="87"/>
      <c r="R305" s="87"/>
      <c r="S305" s="87"/>
      <c r="T305" s="88"/>
      <c r="U305" s="41"/>
      <c r="V305" s="41"/>
      <c r="W305" s="41"/>
      <c r="X305" s="41"/>
      <c r="Y305" s="41"/>
      <c r="Z305" s="41"/>
      <c r="AA305" s="41"/>
      <c r="AB305" s="41"/>
      <c r="AC305" s="41"/>
      <c r="AD305" s="41"/>
      <c r="AE305" s="41"/>
      <c r="AT305" s="19" t="s">
        <v>238</v>
      </c>
      <c r="AU305" s="19" t="s">
        <v>91</v>
      </c>
    </row>
    <row r="306" spans="1:51" s="13" customFormat="1" ht="12">
      <c r="A306" s="13"/>
      <c r="B306" s="234"/>
      <c r="C306" s="235"/>
      <c r="D306" s="228" t="s">
        <v>242</v>
      </c>
      <c r="E306" s="236" t="s">
        <v>19</v>
      </c>
      <c r="F306" s="237" t="s">
        <v>1756</v>
      </c>
      <c r="G306" s="235"/>
      <c r="H306" s="238">
        <v>22.75</v>
      </c>
      <c r="I306" s="239"/>
      <c r="J306" s="235"/>
      <c r="K306" s="235"/>
      <c r="L306" s="240"/>
      <c r="M306" s="241"/>
      <c r="N306" s="242"/>
      <c r="O306" s="242"/>
      <c r="P306" s="242"/>
      <c r="Q306" s="242"/>
      <c r="R306" s="242"/>
      <c r="S306" s="242"/>
      <c r="T306" s="243"/>
      <c r="U306" s="13"/>
      <c r="V306" s="13"/>
      <c r="W306" s="13"/>
      <c r="X306" s="13"/>
      <c r="Y306" s="13"/>
      <c r="Z306" s="13"/>
      <c r="AA306" s="13"/>
      <c r="AB306" s="13"/>
      <c r="AC306" s="13"/>
      <c r="AD306" s="13"/>
      <c r="AE306" s="13"/>
      <c r="AT306" s="244" t="s">
        <v>242</v>
      </c>
      <c r="AU306" s="244" t="s">
        <v>91</v>
      </c>
      <c r="AV306" s="13" t="s">
        <v>91</v>
      </c>
      <c r="AW306" s="13" t="s">
        <v>42</v>
      </c>
      <c r="AX306" s="13" t="s">
        <v>85</v>
      </c>
      <c r="AY306" s="244" t="s">
        <v>230</v>
      </c>
    </row>
    <row r="307" spans="1:63" s="12" customFormat="1" ht="22.8" customHeight="1">
      <c r="A307" s="12"/>
      <c r="B307" s="199"/>
      <c r="C307" s="200"/>
      <c r="D307" s="201" t="s">
        <v>80</v>
      </c>
      <c r="E307" s="213" t="s">
        <v>288</v>
      </c>
      <c r="F307" s="213" t="s">
        <v>289</v>
      </c>
      <c r="G307" s="200"/>
      <c r="H307" s="200"/>
      <c r="I307" s="203"/>
      <c r="J307" s="214">
        <f>BK307</f>
        <v>0</v>
      </c>
      <c r="K307" s="200"/>
      <c r="L307" s="205"/>
      <c r="M307" s="206"/>
      <c r="N307" s="207"/>
      <c r="O307" s="207"/>
      <c r="P307" s="208">
        <f>SUM(P308:P319)</f>
        <v>0</v>
      </c>
      <c r="Q307" s="207"/>
      <c r="R307" s="208">
        <f>SUM(R308:R319)</f>
        <v>1.6485560000000001</v>
      </c>
      <c r="S307" s="207"/>
      <c r="T307" s="209">
        <f>SUM(T308:T319)</f>
        <v>0</v>
      </c>
      <c r="U307" s="12"/>
      <c r="V307" s="12"/>
      <c r="W307" s="12"/>
      <c r="X307" s="12"/>
      <c r="Y307" s="12"/>
      <c r="Z307" s="12"/>
      <c r="AA307" s="12"/>
      <c r="AB307" s="12"/>
      <c r="AC307" s="12"/>
      <c r="AD307" s="12"/>
      <c r="AE307" s="12"/>
      <c r="AR307" s="210" t="s">
        <v>85</v>
      </c>
      <c r="AT307" s="211" t="s">
        <v>80</v>
      </c>
      <c r="AU307" s="211" t="s">
        <v>85</v>
      </c>
      <c r="AY307" s="210" t="s">
        <v>230</v>
      </c>
      <c r="BK307" s="212">
        <f>SUM(BK308:BK319)</f>
        <v>0</v>
      </c>
    </row>
    <row r="308" spans="1:65" s="2" customFormat="1" ht="24.15" customHeight="1">
      <c r="A308" s="41"/>
      <c r="B308" s="42"/>
      <c r="C308" s="215" t="s">
        <v>770</v>
      </c>
      <c r="D308" s="215" t="s">
        <v>232</v>
      </c>
      <c r="E308" s="216" t="s">
        <v>1757</v>
      </c>
      <c r="F308" s="217" t="s">
        <v>1758</v>
      </c>
      <c r="G308" s="218" t="s">
        <v>327</v>
      </c>
      <c r="H308" s="219">
        <v>5.6</v>
      </c>
      <c r="I308" s="220"/>
      <c r="J308" s="221">
        <f>ROUND(I308*H308,2)</f>
        <v>0</v>
      </c>
      <c r="K308" s="217" t="s">
        <v>19</v>
      </c>
      <c r="L308" s="47"/>
      <c r="M308" s="222" t="s">
        <v>19</v>
      </c>
      <c r="N308" s="223" t="s">
        <v>52</v>
      </c>
      <c r="O308" s="87"/>
      <c r="P308" s="224">
        <f>O308*H308</f>
        <v>0</v>
      </c>
      <c r="Q308" s="224">
        <v>0.29221</v>
      </c>
      <c r="R308" s="224">
        <f>Q308*H308</f>
        <v>1.636376</v>
      </c>
      <c r="S308" s="224">
        <v>0</v>
      </c>
      <c r="T308" s="225">
        <f>S308*H308</f>
        <v>0</v>
      </c>
      <c r="U308" s="41"/>
      <c r="V308" s="41"/>
      <c r="W308" s="41"/>
      <c r="X308" s="41"/>
      <c r="Y308" s="41"/>
      <c r="Z308" s="41"/>
      <c r="AA308" s="41"/>
      <c r="AB308" s="41"/>
      <c r="AC308" s="41"/>
      <c r="AD308" s="41"/>
      <c r="AE308" s="41"/>
      <c r="AR308" s="226" t="s">
        <v>109</v>
      </c>
      <c r="AT308" s="226" t="s">
        <v>232</v>
      </c>
      <c r="AU308" s="226" t="s">
        <v>91</v>
      </c>
      <c r="AY308" s="19" t="s">
        <v>230</v>
      </c>
      <c r="BE308" s="227">
        <f>IF(N308="základní",J308,0)</f>
        <v>0</v>
      </c>
      <c r="BF308" s="227">
        <f>IF(N308="snížená",J308,0)</f>
        <v>0</v>
      </c>
      <c r="BG308" s="227">
        <f>IF(N308="zákl. přenesená",J308,0)</f>
        <v>0</v>
      </c>
      <c r="BH308" s="227">
        <f>IF(N308="sníž. přenesená",J308,0)</f>
        <v>0</v>
      </c>
      <c r="BI308" s="227">
        <f>IF(N308="nulová",J308,0)</f>
        <v>0</v>
      </c>
      <c r="BJ308" s="19" t="s">
        <v>85</v>
      </c>
      <c r="BK308" s="227">
        <f>ROUND(I308*H308,2)</f>
        <v>0</v>
      </c>
      <c r="BL308" s="19" t="s">
        <v>109</v>
      </c>
      <c r="BM308" s="226" t="s">
        <v>1759</v>
      </c>
    </row>
    <row r="309" spans="1:47" s="2" customFormat="1" ht="12">
      <c r="A309" s="41"/>
      <c r="B309" s="42"/>
      <c r="C309" s="43"/>
      <c r="D309" s="228" t="s">
        <v>238</v>
      </c>
      <c r="E309" s="43"/>
      <c r="F309" s="229" t="s">
        <v>1758</v>
      </c>
      <c r="G309" s="43"/>
      <c r="H309" s="43"/>
      <c r="I309" s="230"/>
      <c r="J309" s="43"/>
      <c r="K309" s="43"/>
      <c r="L309" s="47"/>
      <c r="M309" s="231"/>
      <c r="N309" s="232"/>
      <c r="O309" s="87"/>
      <c r="P309" s="87"/>
      <c r="Q309" s="87"/>
      <c r="R309" s="87"/>
      <c r="S309" s="87"/>
      <c r="T309" s="88"/>
      <c r="U309" s="41"/>
      <c r="V309" s="41"/>
      <c r="W309" s="41"/>
      <c r="X309" s="41"/>
      <c r="Y309" s="41"/>
      <c r="Z309" s="41"/>
      <c r="AA309" s="41"/>
      <c r="AB309" s="41"/>
      <c r="AC309" s="41"/>
      <c r="AD309" s="41"/>
      <c r="AE309" s="41"/>
      <c r="AT309" s="19" t="s">
        <v>238</v>
      </c>
      <c r="AU309" s="19" t="s">
        <v>91</v>
      </c>
    </row>
    <row r="310" spans="1:47" s="2" customFormat="1" ht="12">
      <c r="A310" s="41"/>
      <c r="B310" s="42"/>
      <c r="C310" s="43"/>
      <c r="D310" s="228" t="s">
        <v>240</v>
      </c>
      <c r="E310" s="43"/>
      <c r="F310" s="233" t="s">
        <v>1760</v>
      </c>
      <c r="G310" s="43"/>
      <c r="H310" s="43"/>
      <c r="I310" s="230"/>
      <c r="J310" s="43"/>
      <c r="K310" s="43"/>
      <c r="L310" s="47"/>
      <c r="M310" s="231"/>
      <c r="N310" s="232"/>
      <c r="O310" s="87"/>
      <c r="P310" s="87"/>
      <c r="Q310" s="87"/>
      <c r="R310" s="87"/>
      <c r="S310" s="87"/>
      <c r="T310" s="88"/>
      <c r="U310" s="41"/>
      <c r="V310" s="41"/>
      <c r="W310" s="41"/>
      <c r="X310" s="41"/>
      <c r="Y310" s="41"/>
      <c r="Z310" s="41"/>
      <c r="AA310" s="41"/>
      <c r="AB310" s="41"/>
      <c r="AC310" s="41"/>
      <c r="AD310" s="41"/>
      <c r="AE310" s="41"/>
      <c r="AT310" s="19" t="s">
        <v>240</v>
      </c>
      <c r="AU310" s="19" t="s">
        <v>91</v>
      </c>
    </row>
    <row r="311" spans="1:51" s="13" customFormat="1" ht="12">
      <c r="A311" s="13"/>
      <c r="B311" s="234"/>
      <c r="C311" s="235"/>
      <c r="D311" s="228" t="s">
        <v>242</v>
      </c>
      <c r="E311" s="236" t="s">
        <v>19</v>
      </c>
      <c r="F311" s="237" t="s">
        <v>1761</v>
      </c>
      <c r="G311" s="235"/>
      <c r="H311" s="238">
        <v>5.6</v>
      </c>
      <c r="I311" s="239"/>
      <c r="J311" s="235"/>
      <c r="K311" s="235"/>
      <c r="L311" s="240"/>
      <c r="M311" s="241"/>
      <c r="N311" s="242"/>
      <c r="O311" s="242"/>
      <c r="P311" s="242"/>
      <c r="Q311" s="242"/>
      <c r="R311" s="242"/>
      <c r="S311" s="242"/>
      <c r="T311" s="243"/>
      <c r="U311" s="13"/>
      <c r="V311" s="13"/>
      <c r="W311" s="13"/>
      <c r="X311" s="13"/>
      <c r="Y311" s="13"/>
      <c r="Z311" s="13"/>
      <c r="AA311" s="13"/>
      <c r="AB311" s="13"/>
      <c r="AC311" s="13"/>
      <c r="AD311" s="13"/>
      <c r="AE311" s="13"/>
      <c r="AT311" s="244" t="s">
        <v>242</v>
      </c>
      <c r="AU311" s="244" t="s">
        <v>91</v>
      </c>
      <c r="AV311" s="13" t="s">
        <v>91</v>
      </c>
      <c r="AW311" s="13" t="s">
        <v>42</v>
      </c>
      <c r="AX311" s="13" t="s">
        <v>81</v>
      </c>
      <c r="AY311" s="244" t="s">
        <v>230</v>
      </c>
    </row>
    <row r="312" spans="1:51" s="14" customFormat="1" ht="12">
      <c r="A312" s="14"/>
      <c r="B312" s="245"/>
      <c r="C312" s="246"/>
      <c r="D312" s="228" t="s">
        <v>242</v>
      </c>
      <c r="E312" s="247" t="s">
        <v>19</v>
      </c>
      <c r="F312" s="248" t="s">
        <v>244</v>
      </c>
      <c r="G312" s="246"/>
      <c r="H312" s="249">
        <v>5.6</v>
      </c>
      <c r="I312" s="250"/>
      <c r="J312" s="246"/>
      <c r="K312" s="246"/>
      <c r="L312" s="251"/>
      <c r="M312" s="252"/>
      <c r="N312" s="253"/>
      <c r="O312" s="253"/>
      <c r="P312" s="253"/>
      <c r="Q312" s="253"/>
      <c r="R312" s="253"/>
      <c r="S312" s="253"/>
      <c r="T312" s="254"/>
      <c r="U312" s="14"/>
      <c r="V312" s="14"/>
      <c r="W312" s="14"/>
      <c r="X312" s="14"/>
      <c r="Y312" s="14"/>
      <c r="Z312" s="14"/>
      <c r="AA312" s="14"/>
      <c r="AB312" s="14"/>
      <c r="AC312" s="14"/>
      <c r="AD312" s="14"/>
      <c r="AE312" s="14"/>
      <c r="AT312" s="255" t="s">
        <v>242</v>
      </c>
      <c r="AU312" s="255" t="s">
        <v>91</v>
      </c>
      <c r="AV312" s="14" t="s">
        <v>109</v>
      </c>
      <c r="AW312" s="14" t="s">
        <v>42</v>
      </c>
      <c r="AX312" s="14" t="s">
        <v>85</v>
      </c>
      <c r="AY312" s="255" t="s">
        <v>230</v>
      </c>
    </row>
    <row r="313" spans="1:65" s="2" customFormat="1" ht="24.15" customHeight="1">
      <c r="A313" s="41"/>
      <c r="B313" s="42"/>
      <c r="C313" s="281" t="s">
        <v>777</v>
      </c>
      <c r="D313" s="281" t="s">
        <v>482</v>
      </c>
      <c r="E313" s="282" t="s">
        <v>1762</v>
      </c>
      <c r="F313" s="283" t="s">
        <v>1763</v>
      </c>
      <c r="G313" s="284" t="s">
        <v>1339</v>
      </c>
      <c r="H313" s="285">
        <v>1</v>
      </c>
      <c r="I313" s="286"/>
      <c r="J313" s="287">
        <f>ROUND(I313*H313,2)</f>
        <v>0</v>
      </c>
      <c r="K313" s="283" t="s">
        <v>19</v>
      </c>
      <c r="L313" s="288"/>
      <c r="M313" s="289" t="s">
        <v>19</v>
      </c>
      <c r="N313" s="290" t="s">
        <v>52</v>
      </c>
      <c r="O313" s="87"/>
      <c r="P313" s="224">
        <f>O313*H313</f>
        <v>0</v>
      </c>
      <c r="Q313" s="224">
        <v>0</v>
      </c>
      <c r="R313" s="224">
        <f>Q313*H313</f>
        <v>0</v>
      </c>
      <c r="S313" s="224">
        <v>0</v>
      </c>
      <c r="T313" s="225">
        <f>S313*H313</f>
        <v>0</v>
      </c>
      <c r="U313" s="41"/>
      <c r="V313" s="41"/>
      <c r="W313" s="41"/>
      <c r="X313" s="41"/>
      <c r="Y313" s="41"/>
      <c r="Z313" s="41"/>
      <c r="AA313" s="41"/>
      <c r="AB313" s="41"/>
      <c r="AC313" s="41"/>
      <c r="AD313" s="41"/>
      <c r="AE313" s="41"/>
      <c r="AR313" s="226" t="s">
        <v>279</v>
      </c>
      <c r="AT313" s="226" t="s">
        <v>482</v>
      </c>
      <c r="AU313" s="226" t="s">
        <v>91</v>
      </c>
      <c r="AY313" s="19" t="s">
        <v>230</v>
      </c>
      <c r="BE313" s="227">
        <f>IF(N313="základní",J313,0)</f>
        <v>0</v>
      </c>
      <c r="BF313" s="227">
        <f>IF(N313="snížená",J313,0)</f>
        <v>0</v>
      </c>
      <c r="BG313" s="227">
        <f>IF(N313="zákl. přenesená",J313,0)</f>
        <v>0</v>
      </c>
      <c r="BH313" s="227">
        <f>IF(N313="sníž. přenesená",J313,0)</f>
        <v>0</v>
      </c>
      <c r="BI313" s="227">
        <f>IF(N313="nulová",J313,0)</f>
        <v>0</v>
      </c>
      <c r="BJ313" s="19" t="s">
        <v>85</v>
      </c>
      <c r="BK313" s="227">
        <f>ROUND(I313*H313,2)</f>
        <v>0</v>
      </c>
      <c r="BL313" s="19" t="s">
        <v>109</v>
      </c>
      <c r="BM313" s="226" t="s">
        <v>1764</v>
      </c>
    </row>
    <row r="314" spans="1:47" s="2" customFormat="1" ht="12">
      <c r="A314" s="41"/>
      <c r="B314" s="42"/>
      <c r="C314" s="43"/>
      <c r="D314" s="228" t="s">
        <v>238</v>
      </c>
      <c r="E314" s="43"/>
      <c r="F314" s="229" t="s">
        <v>1763</v>
      </c>
      <c r="G314" s="43"/>
      <c r="H314" s="43"/>
      <c r="I314" s="230"/>
      <c r="J314" s="43"/>
      <c r="K314" s="43"/>
      <c r="L314" s="47"/>
      <c r="M314" s="231"/>
      <c r="N314" s="232"/>
      <c r="O314" s="87"/>
      <c r="P314" s="87"/>
      <c r="Q314" s="87"/>
      <c r="R314" s="87"/>
      <c r="S314" s="87"/>
      <c r="T314" s="88"/>
      <c r="U314" s="41"/>
      <c r="V314" s="41"/>
      <c r="W314" s="41"/>
      <c r="X314" s="41"/>
      <c r="Y314" s="41"/>
      <c r="Z314" s="41"/>
      <c r="AA314" s="41"/>
      <c r="AB314" s="41"/>
      <c r="AC314" s="41"/>
      <c r="AD314" s="41"/>
      <c r="AE314" s="41"/>
      <c r="AT314" s="19" t="s">
        <v>238</v>
      </c>
      <c r="AU314" s="19" t="s">
        <v>91</v>
      </c>
    </row>
    <row r="315" spans="1:65" s="2" customFormat="1" ht="14.4" customHeight="1">
      <c r="A315" s="41"/>
      <c r="B315" s="42"/>
      <c r="C315" s="215" t="s">
        <v>783</v>
      </c>
      <c r="D315" s="215" t="s">
        <v>232</v>
      </c>
      <c r="E315" s="216" t="s">
        <v>1765</v>
      </c>
      <c r="F315" s="217" t="s">
        <v>1766</v>
      </c>
      <c r="G315" s="218" t="s">
        <v>737</v>
      </c>
      <c r="H315" s="219">
        <v>1</v>
      </c>
      <c r="I315" s="220"/>
      <c r="J315" s="221">
        <f>ROUND(I315*H315,2)</f>
        <v>0</v>
      </c>
      <c r="K315" s="217" t="s">
        <v>236</v>
      </c>
      <c r="L315" s="47"/>
      <c r="M315" s="222" t="s">
        <v>19</v>
      </c>
      <c r="N315" s="223" t="s">
        <v>52</v>
      </c>
      <c r="O315" s="87"/>
      <c r="P315" s="224">
        <f>O315*H315</f>
        <v>0</v>
      </c>
      <c r="Q315" s="224">
        <v>0.00018</v>
      </c>
      <c r="R315" s="224">
        <f>Q315*H315</f>
        <v>0.00018</v>
      </c>
      <c r="S315" s="224">
        <v>0</v>
      </c>
      <c r="T315" s="225">
        <f>S315*H315</f>
        <v>0</v>
      </c>
      <c r="U315" s="41"/>
      <c r="V315" s="41"/>
      <c r="W315" s="41"/>
      <c r="X315" s="41"/>
      <c r="Y315" s="41"/>
      <c r="Z315" s="41"/>
      <c r="AA315" s="41"/>
      <c r="AB315" s="41"/>
      <c r="AC315" s="41"/>
      <c r="AD315" s="41"/>
      <c r="AE315" s="41"/>
      <c r="AR315" s="226" t="s">
        <v>109</v>
      </c>
      <c r="AT315" s="226" t="s">
        <v>232</v>
      </c>
      <c r="AU315" s="226" t="s">
        <v>91</v>
      </c>
      <c r="AY315" s="19" t="s">
        <v>230</v>
      </c>
      <c r="BE315" s="227">
        <f>IF(N315="základní",J315,0)</f>
        <v>0</v>
      </c>
      <c r="BF315" s="227">
        <f>IF(N315="snížená",J315,0)</f>
        <v>0</v>
      </c>
      <c r="BG315" s="227">
        <f>IF(N315="zákl. přenesená",J315,0)</f>
        <v>0</v>
      </c>
      <c r="BH315" s="227">
        <f>IF(N315="sníž. přenesená",J315,0)</f>
        <v>0</v>
      </c>
      <c r="BI315" s="227">
        <f>IF(N315="nulová",J315,0)</f>
        <v>0</v>
      </c>
      <c r="BJ315" s="19" t="s">
        <v>85</v>
      </c>
      <c r="BK315" s="227">
        <f>ROUND(I315*H315,2)</f>
        <v>0</v>
      </c>
      <c r="BL315" s="19" t="s">
        <v>109</v>
      </c>
      <c r="BM315" s="226" t="s">
        <v>1767</v>
      </c>
    </row>
    <row r="316" spans="1:47" s="2" customFormat="1" ht="12">
      <c r="A316" s="41"/>
      <c r="B316" s="42"/>
      <c r="C316" s="43"/>
      <c r="D316" s="228" t="s">
        <v>238</v>
      </c>
      <c r="E316" s="43"/>
      <c r="F316" s="229" t="s">
        <v>1768</v>
      </c>
      <c r="G316" s="43"/>
      <c r="H316" s="43"/>
      <c r="I316" s="230"/>
      <c r="J316" s="43"/>
      <c r="K316" s="43"/>
      <c r="L316" s="47"/>
      <c r="M316" s="231"/>
      <c r="N316" s="232"/>
      <c r="O316" s="87"/>
      <c r="P316" s="87"/>
      <c r="Q316" s="87"/>
      <c r="R316" s="87"/>
      <c r="S316" s="87"/>
      <c r="T316" s="88"/>
      <c r="U316" s="41"/>
      <c r="V316" s="41"/>
      <c r="W316" s="41"/>
      <c r="X316" s="41"/>
      <c r="Y316" s="41"/>
      <c r="Z316" s="41"/>
      <c r="AA316" s="41"/>
      <c r="AB316" s="41"/>
      <c r="AC316" s="41"/>
      <c r="AD316" s="41"/>
      <c r="AE316" s="41"/>
      <c r="AT316" s="19" t="s">
        <v>238</v>
      </c>
      <c r="AU316" s="19" t="s">
        <v>91</v>
      </c>
    </row>
    <row r="317" spans="1:47" s="2" customFormat="1" ht="12">
      <c r="A317" s="41"/>
      <c r="B317" s="42"/>
      <c r="C317" s="43"/>
      <c r="D317" s="228" t="s">
        <v>240</v>
      </c>
      <c r="E317" s="43"/>
      <c r="F317" s="233" t="s">
        <v>1769</v>
      </c>
      <c r="G317" s="43"/>
      <c r="H317" s="43"/>
      <c r="I317" s="230"/>
      <c r="J317" s="43"/>
      <c r="K317" s="43"/>
      <c r="L317" s="47"/>
      <c r="M317" s="231"/>
      <c r="N317" s="232"/>
      <c r="O317" s="87"/>
      <c r="P317" s="87"/>
      <c r="Q317" s="87"/>
      <c r="R317" s="87"/>
      <c r="S317" s="87"/>
      <c r="T317" s="88"/>
      <c r="U317" s="41"/>
      <c r="V317" s="41"/>
      <c r="W317" s="41"/>
      <c r="X317" s="41"/>
      <c r="Y317" s="41"/>
      <c r="Z317" s="41"/>
      <c r="AA317" s="41"/>
      <c r="AB317" s="41"/>
      <c r="AC317" s="41"/>
      <c r="AD317" s="41"/>
      <c r="AE317" s="41"/>
      <c r="AT317" s="19" t="s">
        <v>240</v>
      </c>
      <c r="AU317" s="19" t="s">
        <v>91</v>
      </c>
    </row>
    <row r="318" spans="1:65" s="2" customFormat="1" ht="14.4" customHeight="1">
      <c r="A318" s="41"/>
      <c r="B318" s="42"/>
      <c r="C318" s="281" t="s">
        <v>785</v>
      </c>
      <c r="D318" s="281" t="s">
        <v>482</v>
      </c>
      <c r="E318" s="282" t="s">
        <v>1770</v>
      </c>
      <c r="F318" s="283" t="s">
        <v>1771</v>
      </c>
      <c r="G318" s="284" t="s">
        <v>737</v>
      </c>
      <c r="H318" s="285">
        <v>1</v>
      </c>
      <c r="I318" s="286"/>
      <c r="J318" s="287">
        <f>ROUND(I318*H318,2)</f>
        <v>0</v>
      </c>
      <c r="K318" s="283" t="s">
        <v>236</v>
      </c>
      <c r="L318" s="288"/>
      <c r="M318" s="289" t="s">
        <v>19</v>
      </c>
      <c r="N318" s="290" t="s">
        <v>52</v>
      </c>
      <c r="O318" s="87"/>
      <c r="P318" s="224">
        <f>O318*H318</f>
        <v>0</v>
      </c>
      <c r="Q318" s="224">
        <v>0.012</v>
      </c>
      <c r="R318" s="224">
        <f>Q318*H318</f>
        <v>0.012</v>
      </c>
      <c r="S318" s="224">
        <v>0</v>
      </c>
      <c r="T318" s="225">
        <f>S318*H318</f>
        <v>0</v>
      </c>
      <c r="U318" s="41"/>
      <c r="V318" s="41"/>
      <c r="W318" s="41"/>
      <c r="X318" s="41"/>
      <c r="Y318" s="41"/>
      <c r="Z318" s="41"/>
      <c r="AA318" s="41"/>
      <c r="AB318" s="41"/>
      <c r="AC318" s="41"/>
      <c r="AD318" s="41"/>
      <c r="AE318" s="41"/>
      <c r="AR318" s="226" t="s">
        <v>279</v>
      </c>
      <c r="AT318" s="226" t="s">
        <v>482</v>
      </c>
      <c r="AU318" s="226" t="s">
        <v>91</v>
      </c>
      <c r="AY318" s="19" t="s">
        <v>230</v>
      </c>
      <c r="BE318" s="227">
        <f>IF(N318="základní",J318,0)</f>
        <v>0</v>
      </c>
      <c r="BF318" s="227">
        <f>IF(N318="snížená",J318,0)</f>
        <v>0</v>
      </c>
      <c r="BG318" s="227">
        <f>IF(N318="zákl. přenesená",J318,0)</f>
        <v>0</v>
      </c>
      <c r="BH318" s="227">
        <f>IF(N318="sníž. přenesená",J318,0)</f>
        <v>0</v>
      </c>
      <c r="BI318" s="227">
        <f>IF(N318="nulová",J318,0)</f>
        <v>0</v>
      </c>
      <c r="BJ318" s="19" t="s">
        <v>85</v>
      </c>
      <c r="BK318" s="227">
        <f>ROUND(I318*H318,2)</f>
        <v>0</v>
      </c>
      <c r="BL318" s="19" t="s">
        <v>109</v>
      </c>
      <c r="BM318" s="226" t="s">
        <v>1772</v>
      </c>
    </row>
    <row r="319" spans="1:47" s="2" customFormat="1" ht="12">
      <c r="A319" s="41"/>
      <c r="B319" s="42"/>
      <c r="C319" s="43"/>
      <c r="D319" s="228" t="s">
        <v>238</v>
      </c>
      <c r="E319" s="43"/>
      <c r="F319" s="229" t="s">
        <v>1771</v>
      </c>
      <c r="G319" s="43"/>
      <c r="H319" s="43"/>
      <c r="I319" s="230"/>
      <c r="J319" s="43"/>
      <c r="K319" s="43"/>
      <c r="L319" s="47"/>
      <c r="M319" s="231"/>
      <c r="N319" s="232"/>
      <c r="O319" s="87"/>
      <c r="P319" s="87"/>
      <c r="Q319" s="87"/>
      <c r="R319" s="87"/>
      <c r="S319" s="87"/>
      <c r="T319" s="88"/>
      <c r="U319" s="41"/>
      <c r="V319" s="41"/>
      <c r="W319" s="41"/>
      <c r="X319" s="41"/>
      <c r="Y319" s="41"/>
      <c r="Z319" s="41"/>
      <c r="AA319" s="41"/>
      <c r="AB319" s="41"/>
      <c r="AC319" s="41"/>
      <c r="AD319" s="41"/>
      <c r="AE319" s="41"/>
      <c r="AT319" s="19" t="s">
        <v>238</v>
      </c>
      <c r="AU319" s="19" t="s">
        <v>91</v>
      </c>
    </row>
    <row r="320" spans="1:63" s="12" customFormat="1" ht="22.8" customHeight="1">
      <c r="A320" s="12"/>
      <c r="B320" s="199"/>
      <c r="C320" s="200"/>
      <c r="D320" s="201" t="s">
        <v>80</v>
      </c>
      <c r="E320" s="213" t="s">
        <v>793</v>
      </c>
      <c r="F320" s="213" t="s">
        <v>794</v>
      </c>
      <c r="G320" s="200"/>
      <c r="H320" s="200"/>
      <c r="I320" s="203"/>
      <c r="J320" s="214">
        <f>BK320</f>
        <v>0</v>
      </c>
      <c r="K320" s="200"/>
      <c r="L320" s="205"/>
      <c r="M320" s="206"/>
      <c r="N320" s="207"/>
      <c r="O320" s="207"/>
      <c r="P320" s="208">
        <f>SUM(P321:P323)</f>
        <v>0</v>
      </c>
      <c r="Q320" s="207"/>
      <c r="R320" s="208">
        <f>SUM(R321:R323)</f>
        <v>0</v>
      </c>
      <c r="S320" s="207"/>
      <c r="T320" s="209">
        <f>SUM(T321:T323)</f>
        <v>0</v>
      </c>
      <c r="U320" s="12"/>
      <c r="V320" s="12"/>
      <c r="W320" s="12"/>
      <c r="X320" s="12"/>
      <c r="Y320" s="12"/>
      <c r="Z320" s="12"/>
      <c r="AA320" s="12"/>
      <c r="AB320" s="12"/>
      <c r="AC320" s="12"/>
      <c r="AD320" s="12"/>
      <c r="AE320" s="12"/>
      <c r="AR320" s="210" t="s">
        <v>85</v>
      </c>
      <c r="AT320" s="211" t="s">
        <v>80</v>
      </c>
      <c r="AU320" s="211" t="s">
        <v>85</v>
      </c>
      <c r="AY320" s="210" t="s">
        <v>230</v>
      </c>
      <c r="BK320" s="212">
        <f>SUM(BK321:BK323)</f>
        <v>0</v>
      </c>
    </row>
    <row r="321" spans="1:65" s="2" customFormat="1" ht="14.4" customHeight="1">
      <c r="A321" s="41"/>
      <c r="B321" s="42"/>
      <c r="C321" s="215" t="s">
        <v>788</v>
      </c>
      <c r="D321" s="215" t="s">
        <v>232</v>
      </c>
      <c r="E321" s="216" t="s">
        <v>796</v>
      </c>
      <c r="F321" s="217" t="s">
        <v>797</v>
      </c>
      <c r="G321" s="218" t="s">
        <v>369</v>
      </c>
      <c r="H321" s="219">
        <v>71.176</v>
      </c>
      <c r="I321" s="220"/>
      <c r="J321" s="221">
        <f>ROUND(I321*H321,2)</f>
        <v>0</v>
      </c>
      <c r="K321" s="217" t="s">
        <v>236</v>
      </c>
      <c r="L321" s="47"/>
      <c r="M321" s="222" t="s">
        <v>19</v>
      </c>
      <c r="N321" s="223" t="s">
        <v>52</v>
      </c>
      <c r="O321" s="87"/>
      <c r="P321" s="224">
        <f>O321*H321</f>
        <v>0</v>
      </c>
      <c r="Q321" s="224">
        <v>0</v>
      </c>
      <c r="R321" s="224">
        <f>Q321*H321</f>
        <v>0</v>
      </c>
      <c r="S321" s="224">
        <v>0</v>
      </c>
      <c r="T321" s="225">
        <f>S321*H321</f>
        <v>0</v>
      </c>
      <c r="U321" s="41"/>
      <c r="V321" s="41"/>
      <c r="W321" s="41"/>
      <c r="X321" s="41"/>
      <c r="Y321" s="41"/>
      <c r="Z321" s="41"/>
      <c r="AA321" s="41"/>
      <c r="AB321" s="41"/>
      <c r="AC321" s="41"/>
      <c r="AD321" s="41"/>
      <c r="AE321" s="41"/>
      <c r="AR321" s="226" t="s">
        <v>109</v>
      </c>
      <c r="AT321" s="226" t="s">
        <v>232</v>
      </c>
      <c r="AU321" s="226" t="s">
        <v>91</v>
      </c>
      <c r="AY321" s="19" t="s">
        <v>230</v>
      </c>
      <c r="BE321" s="227">
        <f>IF(N321="základní",J321,0)</f>
        <v>0</v>
      </c>
      <c r="BF321" s="227">
        <f>IF(N321="snížená",J321,0)</f>
        <v>0</v>
      </c>
      <c r="BG321" s="227">
        <f>IF(N321="zákl. přenesená",J321,0)</f>
        <v>0</v>
      </c>
      <c r="BH321" s="227">
        <f>IF(N321="sníž. přenesená",J321,0)</f>
        <v>0</v>
      </c>
      <c r="BI321" s="227">
        <f>IF(N321="nulová",J321,0)</f>
        <v>0</v>
      </c>
      <c r="BJ321" s="19" t="s">
        <v>85</v>
      </c>
      <c r="BK321" s="227">
        <f>ROUND(I321*H321,2)</f>
        <v>0</v>
      </c>
      <c r="BL321" s="19" t="s">
        <v>109</v>
      </c>
      <c r="BM321" s="226" t="s">
        <v>1773</v>
      </c>
    </row>
    <row r="322" spans="1:47" s="2" customFormat="1" ht="12">
      <c r="A322" s="41"/>
      <c r="B322" s="42"/>
      <c r="C322" s="43"/>
      <c r="D322" s="228" t="s">
        <v>238</v>
      </c>
      <c r="E322" s="43"/>
      <c r="F322" s="229" t="s">
        <v>799</v>
      </c>
      <c r="G322" s="43"/>
      <c r="H322" s="43"/>
      <c r="I322" s="230"/>
      <c r="J322" s="43"/>
      <c r="K322" s="43"/>
      <c r="L322" s="47"/>
      <c r="M322" s="231"/>
      <c r="N322" s="232"/>
      <c r="O322" s="87"/>
      <c r="P322" s="87"/>
      <c r="Q322" s="87"/>
      <c r="R322" s="87"/>
      <c r="S322" s="87"/>
      <c r="T322" s="88"/>
      <c r="U322" s="41"/>
      <c r="V322" s="41"/>
      <c r="W322" s="41"/>
      <c r="X322" s="41"/>
      <c r="Y322" s="41"/>
      <c r="Z322" s="41"/>
      <c r="AA322" s="41"/>
      <c r="AB322" s="41"/>
      <c r="AC322" s="41"/>
      <c r="AD322" s="41"/>
      <c r="AE322" s="41"/>
      <c r="AT322" s="19" t="s">
        <v>238</v>
      </c>
      <c r="AU322" s="19" t="s">
        <v>91</v>
      </c>
    </row>
    <row r="323" spans="1:47" s="2" customFormat="1" ht="12">
      <c r="A323" s="41"/>
      <c r="B323" s="42"/>
      <c r="C323" s="43"/>
      <c r="D323" s="228" t="s">
        <v>240</v>
      </c>
      <c r="E323" s="43"/>
      <c r="F323" s="233" t="s">
        <v>800</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19" t="s">
        <v>240</v>
      </c>
      <c r="AU323" s="19" t="s">
        <v>91</v>
      </c>
    </row>
    <row r="324" spans="1:63" s="12" customFormat="1" ht="25.9" customHeight="1">
      <c r="A324" s="12"/>
      <c r="B324" s="199"/>
      <c r="C324" s="200"/>
      <c r="D324" s="201" t="s">
        <v>80</v>
      </c>
      <c r="E324" s="202" t="s">
        <v>801</v>
      </c>
      <c r="F324" s="202" t="s">
        <v>802</v>
      </c>
      <c r="G324" s="200"/>
      <c r="H324" s="200"/>
      <c r="I324" s="203"/>
      <c r="J324" s="204">
        <f>BK324</f>
        <v>0</v>
      </c>
      <c r="K324" s="200"/>
      <c r="L324" s="205"/>
      <c r="M324" s="206"/>
      <c r="N324" s="207"/>
      <c r="O324" s="207"/>
      <c r="P324" s="208">
        <f>P325+P443+P472+P486+P499+P515+P524+P588+P612</f>
        <v>0</v>
      </c>
      <c r="Q324" s="207"/>
      <c r="R324" s="208">
        <f>R325+R443+R472+R486+R499+R515+R524+R588+R612</f>
        <v>2.2206949099999997</v>
      </c>
      <c r="S324" s="207"/>
      <c r="T324" s="209">
        <f>T325+T443+T472+T486+T499+T515+T524+T588+T612</f>
        <v>0</v>
      </c>
      <c r="U324" s="12"/>
      <c r="V324" s="12"/>
      <c r="W324" s="12"/>
      <c r="X324" s="12"/>
      <c r="Y324" s="12"/>
      <c r="Z324" s="12"/>
      <c r="AA324" s="12"/>
      <c r="AB324" s="12"/>
      <c r="AC324" s="12"/>
      <c r="AD324" s="12"/>
      <c r="AE324" s="12"/>
      <c r="AR324" s="210" t="s">
        <v>91</v>
      </c>
      <c r="AT324" s="211" t="s">
        <v>80</v>
      </c>
      <c r="AU324" s="211" t="s">
        <v>81</v>
      </c>
      <c r="AY324" s="210" t="s">
        <v>230</v>
      </c>
      <c r="BK324" s="212">
        <f>BK325+BK443+BK472+BK486+BK499+BK515+BK524+BK588+BK612</f>
        <v>0</v>
      </c>
    </row>
    <row r="325" spans="1:63" s="12" customFormat="1" ht="22.8" customHeight="1">
      <c r="A325" s="12"/>
      <c r="B325" s="199"/>
      <c r="C325" s="200"/>
      <c r="D325" s="201" t="s">
        <v>80</v>
      </c>
      <c r="E325" s="213" t="s">
        <v>1294</v>
      </c>
      <c r="F325" s="213" t="s">
        <v>1295</v>
      </c>
      <c r="G325" s="200"/>
      <c r="H325" s="200"/>
      <c r="I325" s="203"/>
      <c r="J325" s="214">
        <f>BK325</f>
        <v>0</v>
      </c>
      <c r="K325" s="200"/>
      <c r="L325" s="205"/>
      <c r="M325" s="206"/>
      <c r="N325" s="207"/>
      <c r="O325" s="207"/>
      <c r="P325" s="208">
        <f>SUM(P326:P442)</f>
        <v>0</v>
      </c>
      <c r="Q325" s="207"/>
      <c r="R325" s="208">
        <f>SUM(R326:R442)</f>
        <v>0.9183253</v>
      </c>
      <c r="S325" s="207"/>
      <c r="T325" s="209">
        <f>SUM(T326:T442)</f>
        <v>0</v>
      </c>
      <c r="U325" s="12"/>
      <c r="V325" s="12"/>
      <c r="W325" s="12"/>
      <c r="X325" s="12"/>
      <c r="Y325" s="12"/>
      <c r="Z325" s="12"/>
      <c r="AA325" s="12"/>
      <c r="AB325" s="12"/>
      <c r="AC325" s="12"/>
      <c r="AD325" s="12"/>
      <c r="AE325" s="12"/>
      <c r="AR325" s="210" t="s">
        <v>91</v>
      </c>
      <c r="AT325" s="211" t="s">
        <v>80</v>
      </c>
      <c r="AU325" s="211" t="s">
        <v>85</v>
      </c>
      <c r="AY325" s="210" t="s">
        <v>230</v>
      </c>
      <c r="BK325" s="212">
        <f>SUM(BK326:BK442)</f>
        <v>0</v>
      </c>
    </row>
    <row r="326" spans="1:65" s="2" customFormat="1" ht="24.15" customHeight="1">
      <c r="A326" s="41"/>
      <c r="B326" s="42"/>
      <c r="C326" s="215" t="s">
        <v>795</v>
      </c>
      <c r="D326" s="215" t="s">
        <v>232</v>
      </c>
      <c r="E326" s="216" t="s">
        <v>1774</v>
      </c>
      <c r="F326" s="217" t="s">
        <v>1775</v>
      </c>
      <c r="G326" s="218" t="s">
        <v>235</v>
      </c>
      <c r="H326" s="219">
        <v>22.75</v>
      </c>
      <c r="I326" s="220"/>
      <c r="J326" s="221">
        <f>ROUND(I326*H326,2)</f>
        <v>0</v>
      </c>
      <c r="K326" s="217" t="s">
        <v>236</v>
      </c>
      <c r="L326" s="47"/>
      <c r="M326" s="222" t="s">
        <v>19</v>
      </c>
      <c r="N326" s="223" t="s">
        <v>52</v>
      </c>
      <c r="O326" s="87"/>
      <c r="P326" s="224">
        <f>O326*H326</f>
        <v>0</v>
      </c>
      <c r="Q326" s="224">
        <v>0</v>
      </c>
      <c r="R326" s="224">
        <f>Q326*H326</f>
        <v>0</v>
      </c>
      <c r="S326" s="224">
        <v>0</v>
      </c>
      <c r="T326" s="225">
        <f>S326*H326</f>
        <v>0</v>
      </c>
      <c r="U326" s="41"/>
      <c r="V326" s="41"/>
      <c r="W326" s="41"/>
      <c r="X326" s="41"/>
      <c r="Y326" s="41"/>
      <c r="Z326" s="41"/>
      <c r="AA326" s="41"/>
      <c r="AB326" s="41"/>
      <c r="AC326" s="41"/>
      <c r="AD326" s="41"/>
      <c r="AE326" s="41"/>
      <c r="AR326" s="226" t="s">
        <v>345</v>
      </c>
      <c r="AT326" s="226" t="s">
        <v>232</v>
      </c>
      <c r="AU326" s="226" t="s">
        <v>91</v>
      </c>
      <c r="AY326" s="19" t="s">
        <v>230</v>
      </c>
      <c r="BE326" s="227">
        <f>IF(N326="základní",J326,0)</f>
        <v>0</v>
      </c>
      <c r="BF326" s="227">
        <f>IF(N326="snížená",J326,0)</f>
        <v>0</v>
      </c>
      <c r="BG326" s="227">
        <f>IF(N326="zákl. přenesená",J326,0)</f>
        <v>0</v>
      </c>
      <c r="BH326" s="227">
        <f>IF(N326="sníž. přenesená",J326,0)</f>
        <v>0</v>
      </c>
      <c r="BI326" s="227">
        <f>IF(N326="nulová",J326,0)</f>
        <v>0</v>
      </c>
      <c r="BJ326" s="19" t="s">
        <v>85</v>
      </c>
      <c r="BK326" s="227">
        <f>ROUND(I326*H326,2)</f>
        <v>0</v>
      </c>
      <c r="BL326" s="19" t="s">
        <v>345</v>
      </c>
      <c r="BM326" s="226" t="s">
        <v>1776</v>
      </c>
    </row>
    <row r="327" spans="1:47" s="2" customFormat="1" ht="12">
      <c r="A327" s="41"/>
      <c r="B327" s="42"/>
      <c r="C327" s="43"/>
      <c r="D327" s="228" t="s">
        <v>238</v>
      </c>
      <c r="E327" s="43"/>
      <c r="F327" s="229" t="s">
        <v>1777</v>
      </c>
      <c r="G327" s="43"/>
      <c r="H327" s="43"/>
      <c r="I327" s="230"/>
      <c r="J327" s="43"/>
      <c r="K327" s="43"/>
      <c r="L327" s="47"/>
      <c r="M327" s="231"/>
      <c r="N327" s="232"/>
      <c r="O327" s="87"/>
      <c r="P327" s="87"/>
      <c r="Q327" s="87"/>
      <c r="R327" s="87"/>
      <c r="S327" s="87"/>
      <c r="T327" s="88"/>
      <c r="U327" s="41"/>
      <c r="V327" s="41"/>
      <c r="W327" s="41"/>
      <c r="X327" s="41"/>
      <c r="Y327" s="41"/>
      <c r="Z327" s="41"/>
      <c r="AA327" s="41"/>
      <c r="AB327" s="41"/>
      <c r="AC327" s="41"/>
      <c r="AD327" s="41"/>
      <c r="AE327" s="41"/>
      <c r="AT327" s="19" t="s">
        <v>238</v>
      </c>
      <c r="AU327" s="19" t="s">
        <v>91</v>
      </c>
    </row>
    <row r="328" spans="1:47" s="2" customFormat="1" ht="12">
      <c r="A328" s="41"/>
      <c r="B328" s="42"/>
      <c r="C328" s="43"/>
      <c r="D328" s="228" t="s">
        <v>240</v>
      </c>
      <c r="E328" s="43"/>
      <c r="F328" s="233" t="s">
        <v>1778</v>
      </c>
      <c r="G328" s="43"/>
      <c r="H328" s="43"/>
      <c r="I328" s="230"/>
      <c r="J328" s="43"/>
      <c r="K328" s="43"/>
      <c r="L328" s="47"/>
      <c r="M328" s="231"/>
      <c r="N328" s="232"/>
      <c r="O328" s="87"/>
      <c r="P328" s="87"/>
      <c r="Q328" s="87"/>
      <c r="R328" s="87"/>
      <c r="S328" s="87"/>
      <c r="T328" s="88"/>
      <c r="U328" s="41"/>
      <c r="V328" s="41"/>
      <c r="W328" s="41"/>
      <c r="X328" s="41"/>
      <c r="Y328" s="41"/>
      <c r="Z328" s="41"/>
      <c r="AA328" s="41"/>
      <c r="AB328" s="41"/>
      <c r="AC328" s="41"/>
      <c r="AD328" s="41"/>
      <c r="AE328" s="41"/>
      <c r="AT328" s="19" t="s">
        <v>240</v>
      </c>
      <c r="AU328" s="19" t="s">
        <v>91</v>
      </c>
    </row>
    <row r="329" spans="1:51" s="13" customFormat="1" ht="12">
      <c r="A329" s="13"/>
      <c r="B329" s="234"/>
      <c r="C329" s="235"/>
      <c r="D329" s="228" t="s">
        <v>242</v>
      </c>
      <c r="E329" s="236" t="s">
        <v>19</v>
      </c>
      <c r="F329" s="237" t="s">
        <v>1779</v>
      </c>
      <c r="G329" s="235"/>
      <c r="H329" s="238">
        <v>22.75</v>
      </c>
      <c r="I329" s="239"/>
      <c r="J329" s="235"/>
      <c r="K329" s="235"/>
      <c r="L329" s="240"/>
      <c r="M329" s="241"/>
      <c r="N329" s="242"/>
      <c r="O329" s="242"/>
      <c r="P329" s="242"/>
      <c r="Q329" s="242"/>
      <c r="R329" s="242"/>
      <c r="S329" s="242"/>
      <c r="T329" s="243"/>
      <c r="U329" s="13"/>
      <c r="V329" s="13"/>
      <c r="W329" s="13"/>
      <c r="X329" s="13"/>
      <c r="Y329" s="13"/>
      <c r="Z329" s="13"/>
      <c r="AA329" s="13"/>
      <c r="AB329" s="13"/>
      <c r="AC329" s="13"/>
      <c r="AD329" s="13"/>
      <c r="AE329" s="13"/>
      <c r="AT329" s="244" t="s">
        <v>242</v>
      </c>
      <c r="AU329" s="244" t="s">
        <v>91</v>
      </c>
      <c r="AV329" s="13" t="s">
        <v>91</v>
      </c>
      <c r="AW329" s="13" t="s">
        <v>42</v>
      </c>
      <c r="AX329" s="13" t="s">
        <v>81</v>
      </c>
      <c r="AY329" s="244" t="s">
        <v>230</v>
      </c>
    </row>
    <row r="330" spans="1:51" s="14" customFormat="1" ht="12">
      <c r="A330" s="14"/>
      <c r="B330" s="245"/>
      <c r="C330" s="246"/>
      <c r="D330" s="228" t="s">
        <v>242</v>
      </c>
      <c r="E330" s="247" t="s">
        <v>19</v>
      </c>
      <c r="F330" s="248" t="s">
        <v>244</v>
      </c>
      <c r="G330" s="246"/>
      <c r="H330" s="249">
        <v>22.75</v>
      </c>
      <c r="I330" s="250"/>
      <c r="J330" s="246"/>
      <c r="K330" s="246"/>
      <c r="L330" s="251"/>
      <c r="M330" s="252"/>
      <c r="N330" s="253"/>
      <c r="O330" s="253"/>
      <c r="P330" s="253"/>
      <c r="Q330" s="253"/>
      <c r="R330" s="253"/>
      <c r="S330" s="253"/>
      <c r="T330" s="254"/>
      <c r="U330" s="14"/>
      <c r="V330" s="14"/>
      <c r="W330" s="14"/>
      <c r="X330" s="14"/>
      <c r="Y330" s="14"/>
      <c r="Z330" s="14"/>
      <c r="AA330" s="14"/>
      <c r="AB330" s="14"/>
      <c r="AC330" s="14"/>
      <c r="AD330" s="14"/>
      <c r="AE330" s="14"/>
      <c r="AT330" s="255" t="s">
        <v>242</v>
      </c>
      <c r="AU330" s="255" t="s">
        <v>91</v>
      </c>
      <c r="AV330" s="14" t="s">
        <v>109</v>
      </c>
      <c r="AW330" s="14" t="s">
        <v>42</v>
      </c>
      <c r="AX330" s="14" t="s">
        <v>85</v>
      </c>
      <c r="AY330" s="255" t="s">
        <v>230</v>
      </c>
    </row>
    <row r="331" spans="1:65" s="2" customFormat="1" ht="14.4" customHeight="1">
      <c r="A331" s="41"/>
      <c r="B331" s="42"/>
      <c r="C331" s="281" t="s">
        <v>805</v>
      </c>
      <c r="D331" s="281" t="s">
        <v>482</v>
      </c>
      <c r="E331" s="282" t="s">
        <v>1780</v>
      </c>
      <c r="F331" s="283" t="s">
        <v>1781</v>
      </c>
      <c r="G331" s="284" t="s">
        <v>1782</v>
      </c>
      <c r="H331" s="285">
        <v>6.825</v>
      </c>
      <c r="I331" s="286"/>
      <c r="J331" s="287">
        <f>ROUND(I331*H331,2)</f>
        <v>0</v>
      </c>
      <c r="K331" s="283" t="s">
        <v>236</v>
      </c>
      <c r="L331" s="288"/>
      <c r="M331" s="289" t="s">
        <v>19</v>
      </c>
      <c r="N331" s="290" t="s">
        <v>52</v>
      </c>
      <c r="O331" s="87"/>
      <c r="P331" s="224">
        <f>O331*H331</f>
        <v>0</v>
      </c>
      <c r="Q331" s="224">
        <v>0.001</v>
      </c>
      <c r="R331" s="224">
        <f>Q331*H331</f>
        <v>0.006825</v>
      </c>
      <c r="S331" s="224">
        <v>0</v>
      </c>
      <c r="T331" s="225">
        <f>S331*H331</f>
        <v>0</v>
      </c>
      <c r="U331" s="41"/>
      <c r="V331" s="41"/>
      <c r="W331" s="41"/>
      <c r="X331" s="41"/>
      <c r="Y331" s="41"/>
      <c r="Z331" s="41"/>
      <c r="AA331" s="41"/>
      <c r="AB331" s="41"/>
      <c r="AC331" s="41"/>
      <c r="AD331" s="41"/>
      <c r="AE331" s="41"/>
      <c r="AR331" s="226" t="s">
        <v>722</v>
      </c>
      <c r="AT331" s="226" t="s">
        <v>482</v>
      </c>
      <c r="AU331" s="226" t="s">
        <v>91</v>
      </c>
      <c r="AY331" s="19" t="s">
        <v>230</v>
      </c>
      <c r="BE331" s="227">
        <f>IF(N331="základní",J331,0)</f>
        <v>0</v>
      </c>
      <c r="BF331" s="227">
        <f>IF(N331="snížená",J331,0)</f>
        <v>0</v>
      </c>
      <c r="BG331" s="227">
        <f>IF(N331="zákl. přenesená",J331,0)</f>
        <v>0</v>
      </c>
      <c r="BH331" s="227">
        <f>IF(N331="sníž. přenesená",J331,0)</f>
        <v>0</v>
      </c>
      <c r="BI331" s="227">
        <f>IF(N331="nulová",J331,0)</f>
        <v>0</v>
      </c>
      <c r="BJ331" s="19" t="s">
        <v>85</v>
      </c>
      <c r="BK331" s="227">
        <f>ROUND(I331*H331,2)</f>
        <v>0</v>
      </c>
      <c r="BL331" s="19" t="s">
        <v>345</v>
      </c>
      <c r="BM331" s="226" t="s">
        <v>1783</v>
      </c>
    </row>
    <row r="332" spans="1:47" s="2" customFormat="1" ht="12">
      <c r="A332" s="41"/>
      <c r="B332" s="42"/>
      <c r="C332" s="43"/>
      <c r="D332" s="228" t="s">
        <v>238</v>
      </c>
      <c r="E332" s="43"/>
      <c r="F332" s="229" t="s">
        <v>1781</v>
      </c>
      <c r="G332" s="43"/>
      <c r="H332" s="43"/>
      <c r="I332" s="230"/>
      <c r="J332" s="43"/>
      <c r="K332" s="43"/>
      <c r="L332" s="47"/>
      <c r="M332" s="231"/>
      <c r="N332" s="232"/>
      <c r="O332" s="87"/>
      <c r="P332" s="87"/>
      <c r="Q332" s="87"/>
      <c r="R332" s="87"/>
      <c r="S332" s="87"/>
      <c r="T332" s="88"/>
      <c r="U332" s="41"/>
      <c r="V332" s="41"/>
      <c r="W332" s="41"/>
      <c r="X332" s="41"/>
      <c r="Y332" s="41"/>
      <c r="Z332" s="41"/>
      <c r="AA332" s="41"/>
      <c r="AB332" s="41"/>
      <c r="AC332" s="41"/>
      <c r="AD332" s="41"/>
      <c r="AE332" s="41"/>
      <c r="AT332" s="19" t="s">
        <v>238</v>
      </c>
      <c r="AU332" s="19" t="s">
        <v>91</v>
      </c>
    </row>
    <row r="333" spans="1:51" s="13" customFormat="1" ht="12">
      <c r="A333" s="13"/>
      <c r="B333" s="234"/>
      <c r="C333" s="235"/>
      <c r="D333" s="228" t="s">
        <v>242</v>
      </c>
      <c r="E333" s="236" t="s">
        <v>19</v>
      </c>
      <c r="F333" s="237" t="s">
        <v>1779</v>
      </c>
      <c r="G333" s="235"/>
      <c r="H333" s="238">
        <v>22.75</v>
      </c>
      <c r="I333" s="239"/>
      <c r="J333" s="235"/>
      <c r="K333" s="235"/>
      <c r="L333" s="240"/>
      <c r="M333" s="241"/>
      <c r="N333" s="242"/>
      <c r="O333" s="242"/>
      <c r="P333" s="242"/>
      <c r="Q333" s="242"/>
      <c r="R333" s="242"/>
      <c r="S333" s="242"/>
      <c r="T333" s="243"/>
      <c r="U333" s="13"/>
      <c r="V333" s="13"/>
      <c r="W333" s="13"/>
      <c r="X333" s="13"/>
      <c r="Y333" s="13"/>
      <c r="Z333" s="13"/>
      <c r="AA333" s="13"/>
      <c r="AB333" s="13"/>
      <c r="AC333" s="13"/>
      <c r="AD333" s="13"/>
      <c r="AE333" s="13"/>
      <c r="AT333" s="244" t="s">
        <v>242</v>
      </c>
      <c r="AU333" s="244" t="s">
        <v>91</v>
      </c>
      <c r="AV333" s="13" t="s">
        <v>91</v>
      </c>
      <c r="AW333" s="13" t="s">
        <v>42</v>
      </c>
      <c r="AX333" s="13" t="s">
        <v>81</v>
      </c>
      <c r="AY333" s="244" t="s">
        <v>230</v>
      </c>
    </row>
    <row r="334" spans="1:51" s="14" customFormat="1" ht="12">
      <c r="A334" s="14"/>
      <c r="B334" s="245"/>
      <c r="C334" s="246"/>
      <c r="D334" s="228" t="s">
        <v>242</v>
      </c>
      <c r="E334" s="247" t="s">
        <v>19</v>
      </c>
      <c r="F334" s="248" t="s">
        <v>244</v>
      </c>
      <c r="G334" s="246"/>
      <c r="H334" s="249">
        <v>22.75</v>
      </c>
      <c r="I334" s="250"/>
      <c r="J334" s="246"/>
      <c r="K334" s="246"/>
      <c r="L334" s="251"/>
      <c r="M334" s="252"/>
      <c r="N334" s="253"/>
      <c r="O334" s="253"/>
      <c r="P334" s="253"/>
      <c r="Q334" s="253"/>
      <c r="R334" s="253"/>
      <c r="S334" s="253"/>
      <c r="T334" s="254"/>
      <c r="U334" s="14"/>
      <c r="V334" s="14"/>
      <c r="W334" s="14"/>
      <c r="X334" s="14"/>
      <c r="Y334" s="14"/>
      <c r="Z334" s="14"/>
      <c r="AA334" s="14"/>
      <c r="AB334" s="14"/>
      <c r="AC334" s="14"/>
      <c r="AD334" s="14"/>
      <c r="AE334" s="14"/>
      <c r="AT334" s="255" t="s">
        <v>242</v>
      </c>
      <c r="AU334" s="255" t="s">
        <v>91</v>
      </c>
      <c r="AV334" s="14" t="s">
        <v>109</v>
      </c>
      <c r="AW334" s="14" t="s">
        <v>42</v>
      </c>
      <c r="AX334" s="14" t="s">
        <v>85</v>
      </c>
      <c r="AY334" s="255" t="s">
        <v>230</v>
      </c>
    </row>
    <row r="335" spans="1:51" s="13" customFormat="1" ht="12">
      <c r="A335" s="13"/>
      <c r="B335" s="234"/>
      <c r="C335" s="235"/>
      <c r="D335" s="228" t="s">
        <v>242</v>
      </c>
      <c r="E335" s="235"/>
      <c r="F335" s="237" t="s">
        <v>1784</v>
      </c>
      <c r="G335" s="235"/>
      <c r="H335" s="238">
        <v>6.825</v>
      </c>
      <c r="I335" s="239"/>
      <c r="J335" s="235"/>
      <c r="K335" s="235"/>
      <c r="L335" s="240"/>
      <c r="M335" s="241"/>
      <c r="N335" s="242"/>
      <c r="O335" s="242"/>
      <c r="P335" s="242"/>
      <c r="Q335" s="242"/>
      <c r="R335" s="242"/>
      <c r="S335" s="242"/>
      <c r="T335" s="243"/>
      <c r="U335" s="13"/>
      <c r="V335" s="13"/>
      <c r="W335" s="13"/>
      <c r="X335" s="13"/>
      <c r="Y335" s="13"/>
      <c r="Z335" s="13"/>
      <c r="AA335" s="13"/>
      <c r="AB335" s="13"/>
      <c r="AC335" s="13"/>
      <c r="AD335" s="13"/>
      <c r="AE335" s="13"/>
      <c r="AT335" s="244" t="s">
        <v>242</v>
      </c>
      <c r="AU335" s="244" t="s">
        <v>91</v>
      </c>
      <c r="AV335" s="13" t="s">
        <v>91</v>
      </c>
      <c r="AW335" s="13" t="s">
        <v>4</v>
      </c>
      <c r="AX335" s="13" t="s">
        <v>85</v>
      </c>
      <c r="AY335" s="244" t="s">
        <v>230</v>
      </c>
    </row>
    <row r="336" spans="1:65" s="2" customFormat="1" ht="24.15" customHeight="1">
      <c r="A336" s="41"/>
      <c r="B336" s="42"/>
      <c r="C336" s="215" t="s">
        <v>814</v>
      </c>
      <c r="D336" s="215" t="s">
        <v>232</v>
      </c>
      <c r="E336" s="216" t="s">
        <v>1785</v>
      </c>
      <c r="F336" s="217" t="s">
        <v>1786</v>
      </c>
      <c r="G336" s="218" t="s">
        <v>235</v>
      </c>
      <c r="H336" s="219">
        <v>28.985</v>
      </c>
      <c r="I336" s="220"/>
      <c r="J336" s="221">
        <f>ROUND(I336*H336,2)</f>
        <v>0</v>
      </c>
      <c r="K336" s="217" t="s">
        <v>236</v>
      </c>
      <c r="L336" s="47"/>
      <c r="M336" s="222" t="s">
        <v>19</v>
      </c>
      <c r="N336" s="223" t="s">
        <v>52</v>
      </c>
      <c r="O336" s="87"/>
      <c r="P336" s="224">
        <f>O336*H336</f>
        <v>0</v>
      </c>
      <c r="Q336" s="224">
        <v>0</v>
      </c>
      <c r="R336" s="224">
        <f>Q336*H336</f>
        <v>0</v>
      </c>
      <c r="S336" s="224">
        <v>0</v>
      </c>
      <c r="T336" s="225">
        <f>S336*H336</f>
        <v>0</v>
      </c>
      <c r="U336" s="41"/>
      <c r="V336" s="41"/>
      <c r="W336" s="41"/>
      <c r="X336" s="41"/>
      <c r="Y336" s="41"/>
      <c r="Z336" s="41"/>
      <c r="AA336" s="41"/>
      <c r="AB336" s="41"/>
      <c r="AC336" s="41"/>
      <c r="AD336" s="41"/>
      <c r="AE336" s="41"/>
      <c r="AR336" s="226" t="s">
        <v>345</v>
      </c>
      <c r="AT336" s="226" t="s">
        <v>232</v>
      </c>
      <c r="AU336" s="226" t="s">
        <v>91</v>
      </c>
      <c r="AY336" s="19" t="s">
        <v>230</v>
      </c>
      <c r="BE336" s="227">
        <f>IF(N336="základní",J336,0)</f>
        <v>0</v>
      </c>
      <c r="BF336" s="227">
        <f>IF(N336="snížená",J336,0)</f>
        <v>0</v>
      </c>
      <c r="BG336" s="227">
        <f>IF(N336="zákl. přenesená",J336,0)</f>
        <v>0</v>
      </c>
      <c r="BH336" s="227">
        <f>IF(N336="sníž. přenesená",J336,0)</f>
        <v>0</v>
      </c>
      <c r="BI336" s="227">
        <f>IF(N336="nulová",J336,0)</f>
        <v>0</v>
      </c>
      <c r="BJ336" s="19" t="s">
        <v>85</v>
      </c>
      <c r="BK336" s="227">
        <f>ROUND(I336*H336,2)</f>
        <v>0</v>
      </c>
      <c r="BL336" s="19" t="s">
        <v>345</v>
      </c>
      <c r="BM336" s="226" t="s">
        <v>1787</v>
      </c>
    </row>
    <row r="337" spans="1:47" s="2" customFormat="1" ht="12">
      <c r="A337" s="41"/>
      <c r="B337" s="42"/>
      <c r="C337" s="43"/>
      <c r="D337" s="228" t="s">
        <v>238</v>
      </c>
      <c r="E337" s="43"/>
      <c r="F337" s="229" t="s">
        <v>1788</v>
      </c>
      <c r="G337" s="43"/>
      <c r="H337" s="43"/>
      <c r="I337" s="230"/>
      <c r="J337" s="43"/>
      <c r="K337" s="43"/>
      <c r="L337" s="47"/>
      <c r="M337" s="231"/>
      <c r="N337" s="232"/>
      <c r="O337" s="87"/>
      <c r="P337" s="87"/>
      <c r="Q337" s="87"/>
      <c r="R337" s="87"/>
      <c r="S337" s="87"/>
      <c r="T337" s="88"/>
      <c r="U337" s="41"/>
      <c r="V337" s="41"/>
      <c r="W337" s="41"/>
      <c r="X337" s="41"/>
      <c r="Y337" s="41"/>
      <c r="Z337" s="41"/>
      <c r="AA337" s="41"/>
      <c r="AB337" s="41"/>
      <c r="AC337" s="41"/>
      <c r="AD337" s="41"/>
      <c r="AE337" s="41"/>
      <c r="AT337" s="19" t="s">
        <v>238</v>
      </c>
      <c r="AU337" s="19" t="s">
        <v>91</v>
      </c>
    </row>
    <row r="338" spans="1:47" s="2" customFormat="1" ht="12">
      <c r="A338" s="41"/>
      <c r="B338" s="42"/>
      <c r="C338" s="43"/>
      <c r="D338" s="228" t="s">
        <v>240</v>
      </c>
      <c r="E338" s="43"/>
      <c r="F338" s="233" t="s">
        <v>1778</v>
      </c>
      <c r="G338" s="43"/>
      <c r="H338" s="43"/>
      <c r="I338" s="230"/>
      <c r="J338" s="43"/>
      <c r="K338" s="43"/>
      <c r="L338" s="47"/>
      <c r="M338" s="231"/>
      <c r="N338" s="232"/>
      <c r="O338" s="87"/>
      <c r="P338" s="87"/>
      <c r="Q338" s="87"/>
      <c r="R338" s="87"/>
      <c r="S338" s="87"/>
      <c r="T338" s="88"/>
      <c r="U338" s="41"/>
      <c r="V338" s="41"/>
      <c r="W338" s="41"/>
      <c r="X338" s="41"/>
      <c r="Y338" s="41"/>
      <c r="Z338" s="41"/>
      <c r="AA338" s="41"/>
      <c r="AB338" s="41"/>
      <c r="AC338" s="41"/>
      <c r="AD338" s="41"/>
      <c r="AE338" s="41"/>
      <c r="AT338" s="19" t="s">
        <v>240</v>
      </c>
      <c r="AU338" s="19" t="s">
        <v>91</v>
      </c>
    </row>
    <row r="339" spans="1:51" s="13" customFormat="1" ht="12">
      <c r="A339" s="13"/>
      <c r="B339" s="234"/>
      <c r="C339" s="235"/>
      <c r="D339" s="228" t="s">
        <v>242</v>
      </c>
      <c r="E339" s="236" t="s">
        <v>19</v>
      </c>
      <c r="F339" s="237" t="s">
        <v>1789</v>
      </c>
      <c r="G339" s="235"/>
      <c r="H339" s="238">
        <v>28.985</v>
      </c>
      <c r="I339" s="239"/>
      <c r="J339" s="235"/>
      <c r="K339" s="235"/>
      <c r="L339" s="240"/>
      <c r="M339" s="241"/>
      <c r="N339" s="242"/>
      <c r="O339" s="242"/>
      <c r="P339" s="242"/>
      <c r="Q339" s="242"/>
      <c r="R339" s="242"/>
      <c r="S339" s="242"/>
      <c r="T339" s="243"/>
      <c r="U339" s="13"/>
      <c r="V339" s="13"/>
      <c r="W339" s="13"/>
      <c r="X339" s="13"/>
      <c r="Y339" s="13"/>
      <c r="Z339" s="13"/>
      <c r="AA339" s="13"/>
      <c r="AB339" s="13"/>
      <c r="AC339" s="13"/>
      <c r="AD339" s="13"/>
      <c r="AE339" s="13"/>
      <c r="AT339" s="244" t="s">
        <v>242</v>
      </c>
      <c r="AU339" s="244" t="s">
        <v>91</v>
      </c>
      <c r="AV339" s="13" t="s">
        <v>91</v>
      </c>
      <c r="AW339" s="13" t="s">
        <v>42</v>
      </c>
      <c r="AX339" s="13" t="s">
        <v>81</v>
      </c>
      <c r="AY339" s="244" t="s">
        <v>230</v>
      </c>
    </row>
    <row r="340" spans="1:51" s="14" customFormat="1" ht="12">
      <c r="A340" s="14"/>
      <c r="B340" s="245"/>
      <c r="C340" s="246"/>
      <c r="D340" s="228" t="s">
        <v>242</v>
      </c>
      <c r="E340" s="247" t="s">
        <v>19</v>
      </c>
      <c r="F340" s="248" t="s">
        <v>244</v>
      </c>
      <c r="G340" s="246"/>
      <c r="H340" s="249">
        <v>28.985</v>
      </c>
      <c r="I340" s="250"/>
      <c r="J340" s="246"/>
      <c r="K340" s="246"/>
      <c r="L340" s="251"/>
      <c r="M340" s="252"/>
      <c r="N340" s="253"/>
      <c r="O340" s="253"/>
      <c r="P340" s="253"/>
      <c r="Q340" s="253"/>
      <c r="R340" s="253"/>
      <c r="S340" s="253"/>
      <c r="T340" s="254"/>
      <c r="U340" s="14"/>
      <c r="V340" s="14"/>
      <c r="W340" s="14"/>
      <c r="X340" s="14"/>
      <c r="Y340" s="14"/>
      <c r="Z340" s="14"/>
      <c r="AA340" s="14"/>
      <c r="AB340" s="14"/>
      <c r="AC340" s="14"/>
      <c r="AD340" s="14"/>
      <c r="AE340" s="14"/>
      <c r="AT340" s="255" t="s">
        <v>242</v>
      </c>
      <c r="AU340" s="255" t="s">
        <v>91</v>
      </c>
      <c r="AV340" s="14" t="s">
        <v>109</v>
      </c>
      <c r="AW340" s="14" t="s">
        <v>42</v>
      </c>
      <c r="AX340" s="14" t="s">
        <v>85</v>
      </c>
      <c r="AY340" s="255" t="s">
        <v>230</v>
      </c>
    </row>
    <row r="341" spans="1:65" s="2" customFormat="1" ht="14.4" customHeight="1">
      <c r="A341" s="41"/>
      <c r="B341" s="42"/>
      <c r="C341" s="281" t="s">
        <v>820</v>
      </c>
      <c r="D341" s="281" t="s">
        <v>482</v>
      </c>
      <c r="E341" s="282" t="s">
        <v>1780</v>
      </c>
      <c r="F341" s="283" t="s">
        <v>1781</v>
      </c>
      <c r="G341" s="284" t="s">
        <v>1782</v>
      </c>
      <c r="H341" s="285">
        <v>10.145</v>
      </c>
      <c r="I341" s="286"/>
      <c r="J341" s="287">
        <f>ROUND(I341*H341,2)</f>
        <v>0</v>
      </c>
      <c r="K341" s="283" t="s">
        <v>236</v>
      </c>
      <c r="L341" s="288"/>
      <c r="M341" s="289" t="s">
        <v>19</v>
      </c>
      <c r="N341" s="290" t="s">
        <v>52</v>
      </c>
      <c r="O341" s="87"/>
      <c r="P341" s="224">
        <f>O341*H341</f>
        <v>0</v>
      </c>
      <c r="Q341" s="224">
        <v>0.001</v>
      </c>
      <c r="R341" s="224">
        <f>Q341*H341</f>
        <v>0.010145</v>
      </c>
      <c r="S341" s="224">
        <v>0</v>
      </c>
      <c r="T341" s="225">
        <f>S341*H341</f>
        <v>0</v>
      </c>
      <c r="U341" s="41"/>
      <c r="V341" s="41"/>
      <c r="W341" s="41"/>
      <c r="X341" s="41"/>
      <c r="Y341" s="41"/>
      <c r="Z341" s="41"/>
      <c r="AA341" s="41"/>
      <c r="AB341" s="41"/>
      <c r="AC341" s="41"/>
      <c r="AD341" s="41"/>
      <c r="AE341" s="41"/>
      <c r="AR341" s="226" t="s">
        <v>722</v>
      </c>
      <c r="AT341" s="226" t="s">
        <v>482</v>
      </c>
      <c r="AU341" s="226" t="s">
        <v>91</v>
      </c>
      <c r="AY341" s="19" t="s">
        <v>230</v>
      </c>
      <c r="BE341" s="227">
        <f>IF(N341="základní",J341,0)</f>
        <v>0</v>
      </c>
      <c r="BF341" s="227">
        <f>IF(N341="snížená",J341,0)</f>
        <v>0</v>
      </c>
      <c r="BG341" s="227">
        <f>IF(N341="zákl. přenesená",J341,0)</f>
        <v>0</v>
      </c>
      <c r="BH341" s="227">
        <f>IF(N341="sníž. přenesená",J341,0)</f>
        <v>0</v>
      </c>
      <c r="BI341" s="227">
        <f>IF(N341="nulová",J341,0)</f>
        <v>0</v>
      </c>
      <c r="BJ341" s="19" t="s">
        <v>85</v>
      </c>
      <c r="BK341" s="227">
        <f>ROUND(I341*H341,2)</f>
        <v>0</v>
      </c>
      <c r="BL341" s="19" t="s">
        <v>345</v>
      </c>
      <c r="BM341" s="226" t="s">
        <v>1790</v>
      </c>
    </row>
    <row r="342" spans="1:47" s="2" customFormat="1" ht="12">
      <c r="A342" s="41"/>
      <c r="B342" s="42"/>
      <c r="C342" s="43"/>
      <c r="D342" s="228" t="s">
        <v>238</v>
      </c>
      <c r="E342" s="43"/>
      <c r="F342" s="229" t="s">
        <v>1781</v>
      </c>
      <c r="G342" s="43"/>
      <c r="H342" s="43"/>
      <c r="I342" s="230"/>
      <c r="J342" s="43"/>
      <c r="K342" s="43"/>
      <c r="L342" s="47"/>
      <c r="M342" s="231"/>
      <c r="N342" s="232"/>
      <c r="O342" s="87"/>
      <c r="P342" s="87"/>
      <c r="Q342" s="87"/>
      <c r="R342" s="87"/>
      <c r="S342" s="87"/>
      <c r="T342" s="88"/>
      <c r="U342" s="41"/>
      <c r="V342" s="41"/>
      <c r="W342" s="41"/>
      <c r="X342" s="41"/>
      <c r="Y342" s="41"/>
      <c r="Z342" s="41"/>
      <c r="AA342" s="41"/>
      <c r="AB342" s="41"/>
      <c r="AC342" s="41"/>
      <c r="AD342" s="41"/>
      <c r="AE342" s="41"/>
      <c r="AT342" s="19" t="s">
        <v>238</v>
      </c>
      <c r="AU342" s="19" t="s">
        <v>91</v>
      </c>
    </row>
    <row r="343" spans="1:51" s="13" customFormat="1" ht="12">
      <c r="A343" s="13"/>
      <c r="B343" s="234"/>
      <c r="C343" s="235"/>
      <c r="D343" s="228" t="s">
        <v>242</v>
      </c>
      <c r="E343" s="236" t="s">
        <v>19</v>
      </c>
      <c r="F343" s="237" t="s">
        <v>1791</v>
      </c>
      <c r="G343" s="235"/>
      <c r="H343" s="238">
        <v>28.985</v>
      </c>
      <c r="I343" s="239"/>
      <c r="J343" s="235"/>
      <c r="K343" s="235"/>
      <c r="L343" s="240"/>
      <c r="M343" s="241"/>
      <c r="N343" s="242"/>
      <c r="O343" s="242"/>
      <c r="P343" s="242"/>
      <c r="Q343" s="242"/>
      <c r="R343" s="242"/>
      <c r="S343" s="242"/>
      <c r="T343" s="243"/>
      <c r="U343" s="13"/>
      <c r="V343" s="13"/>
      <c r="W343" s="13"/>
      <c r="X343" s="13"/>
      <c r="Y343" s="13"/>
      <c r="Z343" s="13"/>
      <c r="AA343" s="13"/>
      <c r="AB343" s="13"/>
      <c r="AC343" s="13"/>
      <c r="AD343" s="13"/>
      <c r="AE343" s="13"/>
      <c r="AT343" s="244" t="s">
        <v>242</v>
      </c>
      <c r="AU343" s="244" t="s">
        <v>91</v>
      </c>
      <c r="AV343" s="13" t="s">
        <v>91</v>
      </c>
      <c r="AW343" s="13" t="s">
        <v>42</v>
      </c>
      <c r="AX343" s="13" t="s">
        <v>81</v>
      </c>
      <c r="AY343" s="244" t="s">
        <v>230</v>
      </c>
    </row>
    <row r="344" spans="1:51" s="14" customFormat="1" ht="12">
      <c r="A344" s="14"/>
      <c r="B344" s="245"/>
      <c r="C344" s="246"/>
      <c r="D344" s="228" t="s">
        <v>242</v>
      </c>
      <c r="E344" s="247" t="s">
        <v>19</v>
      </c>
      <c r="F344" s="248" t="s">
        <v>244</v>
      </c>
      <c r="G344" s="246"/>
      <c r="H344" s="249">
        <v>28.985</v>
      </c>
      <c r="I344" s="250"/>
      <c r="J344" s="246"/>
      <c r="K344" s="246"/>
      <c r="L344" s="251"/>
      <c r="M344" s="252"/>
      <c r="N344" s="253"/>
      <c r="O344" s="253"/>
      <c r="P344" s="253"/>
      <c r="Q344" s="253"/>
      <c r="R344" s="253"/>
      <c r="S344" s="253"/>
      <c r="T344" s="254"/>
      <c r="U344" s="14"/>
      <c r="V344" s="14"/>
      <c r="W344" s="14"/>
      <c r="X344" s="14"/>
      <c r="Y344" s="14"/>
      <c r="Z344" s="14"/>
      <c r="AA344" s="14"/>
      <c r="AB344" s="14"/>
      <c r="AC344" s="14"/>
      <c r="AD344" s="14"/>
      <c r="AE344" s="14"/>
      <c r="AT344" s="255" t="s">
        <v>242</v>
      </c>
      <c r="AU344" s="255" t="s">
        <v>91</v>
      </c>
      <c r="AV344" s="14" t="s">
        <v>109</v>
      </c>
      <c r="AW344" s="14" t="s">
        <v>42</v>
      </c>
      <c r="AX344" s="14" t="s">
        <v>85</v>
      </c>
      <c r="AY344" s="255" t="s">
        <v>230</v>
      </c>
    </row>
    <row r="345" spans="1:51" s="13" customFormat="1" ht="12">
      <c r="A345" s="13"/>
      <c r="B345" s="234"/>
      <c r="C345" s="235"/>
      <c r="D345" s="228" t="s">
        <v>242</v>
      </c>
      <c r="E345" s="235"/>
      <c r="F345" s="237" t="s">
        <v>1792</v>
      </c>
      <c r="G345" s="235"/>
      <c r="H345" s="238">
        <v>10.145</v>
      </c>
      <c r="I345" s="239"/>
      <c r="J345" s="235"/>
      <c r="K345" s="235"/>
      <c r="L345" s="240"/>
      <c r="M345" s="241"/>
      <c r="N345" s="242"/>
      <c r="O345" s="242"/>
      <c r="P345" s="242"/>
      <c r="Q345" s="242"/>
      <c r="R345" s="242"/>
      <c r="S345" s="242"/>
      <c r="T345" s="243"/>
      <c r="U345" s="13"/>
      <c r="V345" s="13"/>
      <c r="W345" s="13"/>
      <c r="X345" s="13"/>
      <c r="Y345" s="13"/>
      <c r="Z345" s="13"/>
      <c r="AA345" s="13"/>
      <c r="AB345" s="13"/>
      <c r="AC345" s="13"/>
      <c r="AD345" s="13"/>
      <c r="AE345" s="13"/>
      <c r="AT345" s="244" t="s">
        <v>242</v>
      </c>
      <c r="AU345" s="244" t="s">
        <v>91</v>
      </c>
      <c r="AV345" s="13" t="s">
        <v>91</v>
      </c>
      <c r="AW345" s="13" t="s">
        <v>4</v>
      </c>
      <c r="AX345" s="13" t="s">
        <v>85</v>
      </c>
      <c r="AY345" s="244" t="s">
        <v>230</v>
      </c>
    </row>
    <row r="346" spans="1:65" s="2" customFormat="1" ht="24.15" customHeight="1">
      <c r="A346" s="41"/>
      <c r="B346" s="42"/>
      <c r="C346" s="215" t="s">
        <v>827</v>
      </c>
      <c r="D346" s="215" t="s">
        <v>232</v>
      </c>
      <c r="E346" s="216" t="s">
        <v>1793</v>
      </c>
      <c r="F346" s="217" t="s">
        <v>1794</v>
      </c>
      <c r="G346" s="218" t="s">
        <v>235</v>
      </c>
      <c r="H346" s="219">
        <v>45.5</v>
      </c>
      <c r="I346" s="220"/>
      <c r="J346" s="221">
        <f>ROUND(I346*H346,2)</f>
        <v>0</v>
      </c>
      <c r="K346" s="217" t="s">
        <v>236</v>
      </c>
      <c r="L346" s="47"/>
      <c r="M346" s="222" t="s">
        <v>19</v>
      </c>
      <c r="N346" s="223" t="s">
        <v>52</v>
      </c>
      <c r="O346" s="87"/>
      <c r="P346" s="224">
        <f>O346*H346</f>
        <v>0</v>
      </c>
      <c r="Q346" s="224">
        <v>0.0004</v>
      </c>
      <c r="R346" s="224">
        <f>Q346*H346</f>
        <v>0.0182</v>
      </c>
      <c r="S346" s="224">
        <v>0</v>
      </c>
      <c r="T346" s="225">
        <f>S346*H346</f>
        <v>0</v>
      </c>
      <c r="U346" s="41"/>
      <c r="V346" s="41"/>
      <c r="W346" s="41"/>
      <c r="X346" s="41"/>
      <c r="Y346" s="41"/>
      <c r="Z346" s="41"/>
      <c r="AA346" s="41"/>
      <c r="AB346" s="41"/>
      <c r="AC346" s="41"/>
      <c r="AD346" s="41"/>
      <c r="AE346" s="41"/>
      <c r="AR346" s="226" t="s">
        <v>345</v>
      </c>
      <c r="AT346" s="226" t="s">
        <v>232</v>
      </c>
      <c r="AU346" s="226" t="s">
        <v>91</v>
      </c>
      <c r="AY346" s="19" t="s">
        <v>230</v>
      </c>
      <c r="BE346" s="227">
        <f>IF(N346="základní",J346,0)</f>
        <v>0</v>
      </c>
      <c r="BF346" s="227">
        <f>IF(N346="snížená",J346,0)</f>
        <v>0</v>
      </c>
      <c r="BG346" s="227">
        <f>IF(N346="zákl. přenesená",J346,0)</f>
        <v>0</v>
      </c>
      <c r="BH346" s="227">
        <f>IF(N346="sníž. přenesená",J346,0)</f>
        <v>0</v>
      </c>
      <c r="BI346" s="227">
        <f>IF(N346="nulová",J346,0)</f>
        <v>0</v>
      </c>
      <c r="BJ346" s="19" t="s">
        <v>85</v>
      </c>
      <c r="BK346" s="227">
        <f>ROUND(I346*H346,2)</f>
        <v>0</v>
      </c>
      <c r="BL346" s="19" t="s">
        <v>345</v>
      </c>
      <c r="BM346" s="226" t="s">
        <v>1795</v>
      </c>
    </row>
    <row r="347" spans="1:47" s="2" customFormat="1" ht="12">
      <c r="A347" s="41"/>
      <c r="B347" s="42"/>
      <c r="C347" s="43"/>
      <c r="D347" s="228" t="s">
        <v>238</v>
      </c>
      <c r="E347" s="43"/>
      <c r="F347" s="229" t="s">
        <v>1796</v>
      </c>
      <c r="G347" s="43"/>
      <c r="H347" s="43"/>
      <c r="I347" s="230"/>
      <c r="J347" s="43"/>
      <c r="K347" s="43"/>
      <c r="L347" s="47"/>
      <c r="M347" s="231"/>
      <c r="N347" s="232"/>
      <c r="O347" s="87"/>
      <c r="P347" s="87"/>
      <c r="Q347" s="87"/>
      <c r="R347" s="87"/>
      <c r="S347" s="87"/>
      <c r="T347" s="88"/>
      <c r="U347" s="41"/>
      <c r="V347" s="41"/>
      <c r="W347" s="41"/>
      <c r="X347" s="41"/>
      <c r="Y347" s="41"/>
      <c r="Z347" s="41"/>
      <c r="AA347" s="41"/>
      <c r="AB347" s="41"/>
      <c r="AC347" s="41"/>
      <c r="AD347" s="41"/>
      <c r="AE347" s="41"/>
      <c r="AT347" s="19" t="s">
        <v>238</v>
      </c>
      <c r="AU347" s="19" t="s">
        <v>91</v>
      </c>
    </row>
    <row r="348" spans="1:47" s="2" customFormat="1" ht="12">
      <c r="A348" s="41"/>
      <c r="B348" s="42"/>
      <c r="C348" s="43"/>
      <c r="D348" s="228" t="s">
        <v>240</v>
      </c>
      <c r="E348" s="43"/>
      <c r="F348" s="233" t="s">
        <v>1300</v>
      </c>
      <c r="G348" s="43"/>
      <c r="H348" s="43"/>
      <c r="I348" s="230"/>
      <c r="J348" s="43"/>
      <c r="K348" s="43"/>
      <c r="L348" s="47"/>
      <c r="M348" s="231"/>
      <c r="N348" s="232"/>
      <c r="O348" s="87"/>
      <c r="P348" s="87"/>
      <c r="Q348" s="87"/>
      <c r="R348" s="87"/>
      <c r="S348" s="87"/>
      <c r="T348" s="88"/>
      <c r="U348" s="41"/>
      <c r="V348" s="41"/>
      <c r="W348" s="41"/>
      <c r="X348" s="41"/>
      <c r="Y348" s="41"/>
      <c r="Z348" s="41"/>
      <c r="AA348" s="41"/>
      <c r="AB348" s="41"/>
      <c r="AC348" s="41"/>
      <c r="AD348" s="41"/>
      <c r="AE348" s="41"/>
      <c r="AT348" s="19" t="s">
        <v>240</v>
      </c>
      <c r="AU348" s="19" t="s">
        <v>91</v>
      </c>
    </row>
    <row r="349" spans="1:51" s="13" customFormat="1" ht="12">
      <c r="A349" s="13"/>
      <c r="B349" s="234"/>
      <c r="C349" s="235"/>
      <c r="D349" s="228" t="s">
        <v>242</v>
      </c>
      <c r="E349" s="236" t="s">
        <v>19</v>
      </c>
      <c r="F349" s="237" t="s">
        <v>1797</v>
      </c>
      <c r="G349" s="235"/>
      <c r="H349" s="238">
        <v>45.5</v>
      </c>
      <c r="I349" s="239"/>
      <c r="J349" s="235"/>
      <c r="K349" s="235"/>
      <c r="L349" s="240"/>
      <c r="M349" s="241"/>
      <c r="N349" s="242"/>
      <c r="O349" s="242"/>
      <c r="P349" s="242"/>
      <c r="Q349" s="242"/>
      <c r="R349" s="242"/>
      <c r="S349" s="242"/>
      <c r="T349" s="243"/>
      <c r="U349" s="13"/>
      <c r="V349" s="13"/>
      <c r="W349" s="13"/>
      <c r="X349" s="13"/>
      <c r="Y349" s="13"/>
      <c r="Z349" s="13"/>
      <c r="AA349" s="13"/>
      <c r="AB349" s="13"/>
      <c r="AC349" s="13"/>
      <c r="AD349" s="13"/>
      <c r="AE349" s="13"/>
      <c r="AT349" s="244" t="s">
        <v>242</v>
      </c>
      <c r="AU349" s="244" t="s">
        <v>91</v>
      </c>
      <c r="AV349" s="13" t="s">
        <v>91</v>
      </c>
      <c r="AW349" s="13" t="s">
        <v>42</v>
      </c>
      <c r="AX349" s="13" t="s">
        <v>81</v>
      </c>
      <c r="AY349" s="244" t="s">
        <v>230</v>
      </c>
    </row>
    <row r="350" spans="1:51" s="14" customFormat="1" ht="12">
      <c r="A350" s="14"/>
      <c r="B350" s="245"/>
      <c r="C350" s="246"/>
      <c r="D350" s="228" t="s">
        <v>242</v>
      </c>
      <c r="E350" s="247" t="s">
        <v>19</v>
      </c>
      <c r="F350" s="248" t="s">
        <v>244</v>
      </c>
      <c r="G350" s="246"/>
      <c r="H350" s="249">
        <v>45.5</v>
      </c>
      <c r="I350" s="250"/>
      <c r="J350" s="246"/>
      <c r="K350" s="246"/>
      <c r="L350" s="251"/>
      <c r="M350" s="252"/>
      <c r="N350" s="253"/>
      <c r="O350" s="253"/>
      <c r="P350" s="253"/>
      <c r="Q350" s="253"/>
      <c r="R350" s="253"/>
      <c r="S350" s="253"/>
      <c r="T350" s="254"/>
      <c r="U350" s="14"/>
      <c r="V350" s="14"/>
      <c r="W350" s="14"/>
      <c r="X350" s="14"/>
      <c r="Y350" s="14"/>
      <c r="Z350" s="14"/>
      <c r="AA350" s="14"/>
      <c r="AB350" s="14"/>
      <c r="AC350" s="14"/>
      <c r="AD350" s="14"/>
      <c r="AE350" s="14"/>
      <c r="AT350" s="255" t="s">
        <v>242</v>
      </c>
      <c r="AU350" s="255" t="s">
        <v>91</v>
      </c>
      <c r="AV350" s="14" t="s">
        <v>109</v>
      </c>
      <c r="AW350" s="14" t="s">
        <v>42</v>
      </c>
      <c r="AX350" s="14" t="s">
        <v>85</v>
      </c>
      <c r="AY350" s="255" t="s">
        <v>230</v>
      </c>
    </row>
    <row r="351" spans="1:65" s="2" customFormat="1" ht="49.05" customHeight="1">
      <c r="A351" s="41"/>
      <c r="B351" s="42"/>
      <c r="C351" s="281" t="s">
        <v>833</v>
      </c>
      <c r="D351" s="281" t="s">
        <v>482</v>
      </c>
      <c r="E351" s="282" t="s">
        <v>1302</v>
      </c>
      <c r="F351" s="283" t="s">
        <v>1303</v>
      </c>
      <c r="G351" s="284" t="s">
        <v>235</v>
      </c>
      <c r="H351" s="285">
        <v>26.163</v>
      </c>
      <c r="I351" s="286"/>
      <c r="J351" s="287">
        <f>ROUND(I351*H351,2)</f>
        <v>0</v>
      </c>
      <c r="K351" s="283" t="s">
        <v>236</v>
      </c>
      <c r="L351" s="288"/>
      <c r="M351" s="289" t="s">
        <v>19</v>
      </c>
      <c r="N351" s="290" t="s">
        <v>52</v>
      </c>
      <c r="O351" s="87"/>
      <c r="P351" s="224">
        <f>O351*H351</f>
        <v>0</v>
      </c>
      <c r="Q351" s="224">
        <v>0.0053</v>
      </c>
      <c r="R351" s="224">
        <f>Q351*H351</f>
        <v>0.1386639</v>
      </c>
      <c r="S351" s="224">
        <v>0</v>
      </c>
      <c r="T351" s="225">
        <f>S351*H351</f>
        <v>0</v>
      </c>
      <c r="U351" s="41"/>
      <c r="V351" s="41"/>
      <c r="W351" s="41"/>
      <c r="X351" s="41"/>
      <c r="Y351" s="41"/>
      <c r="Z351" s="41"/>
      <c r="AA351" s="41"/>
      <c r="AB351" s="41"/>
      <c r="AC351" s="41"/>
      <c r="AD351" s="41"/>
      <c r="AE351" s="41"/>
      <c r="AR351" s="226" t="s">
        <v>722</v>
      </c>
      <c r="AT351" s="226" t="s">
        <v>482</v>
      </c>
      <c r="AU351" s="226" t="s">
        <v>91</v>
      </c>
      <c r="AY351" s="19" t="s">
        <v>230</v>
      </c>
      <c r="BE351" s="227">
        <f>IF(N351="základní",J351,0)</f>
        <v>0</v>
      </c>
      <c r="BF351" s="227">
        <f>IF(N351="snížená",J351,0)</f>
        <v>0</v>
      </c>
      <c r="BG351" s="227">
        <f>IF(N351="zákl. přenesená",J351,0)</f>
        <v>0</v>
      </c>
      <c r="BH351" s="227">
        <f>IF(N351="sníž. přenesená",J351,0)</f>
        <v>0</v>
      </c>
      <c r="BI351" s="227">
        <f>IF(N351="nulová",J351,0)</f>
        <v>0</v>
      </c>
      <c r="BJ351" s="19" t="s">
        <v>85</v>
      </c>
      <c r="BK351" s="227">
        <f>ROUND(I351*H351,2)</f>
        <v>0</v>
      </c>
      <c r="BL351" s="19" t="s">
        <v>345</v>
      </c>
      <c r="BM351" s="226" t="s">
        <v>1798</v>
      </c>
    </row>
    <row r="352" spans="1:47" s="2" customFormat="1" ht="12">
      <c r="A352" s="41"/>
      <c r="B352" s="42"/>
      <c r="C352" s="43"/>
      <c r="D352" s="228" t="s">
        <v>238</v>
      </c>
      <c r="E352" s="43"/>
      <c r="F352" s="229" t="s">
        <v>1303</v>
      </c>
      <c r="G352" s="43"/>
      <c r="H352" s="43"/>
      <c r="I352" s="230"/>
      <c r="J352" s="43"/>
      <c r="K352" s="43"/>
      <c r="L352" s="47"/>
      <c r="M352" s="231"/>
      <c r="N352" s="232"/>
      <c r="O352" s="87"/>
      <c r="P352" s="87"/>
      <c r="Q352" s="87"/>
      <c r="R352" s="87"/>
      <c r="S352" s="87"/>
      <c r="T352" s="88"/>
      <c r="U352" s="41"/>
      <c r="V352" s="41"/>
      <c r="W352" s="41"/>
      <c r="X352" s="41"/>
      <c r="Y352" s="41"/>
      <c r="Z352" s="41"/>
      <c r="AA352" s="41"/>
      <c r="AB352" s="41"/>
      <c r="AC352" s="41"/>
      <c r="AD352" s="41"/>
      <c r="AE352" s="41"/>
      <c r="AT352" s="19" t="s">
        <v>238</v>
      </c>
      <c r="AU352" s="19" t="s">
        <v>91</v>
      </c>
    </row>
    <row r="353" spans="1:51" s="13" customFormat="1" ht="12">
      <c r="A353" s="13"/>
      <c r="B353" s="234"/>
      <c r="C353" s="235"/>
      <c r="D353" s="228" t="s">
        <v>242</v>
      </c>
      <c r="E353" s="236" t="s">
        <v>19</v>
      </c>
      <c r="F353" s="237" t="s">
        <v>1799</v>
      </c>
      <c r="G353" s="235"/>
      <c r="H353" s="238">
        <v>22.75</v>
      </c>
      <c r="I353" s="239"/>
      <c r="J353" s="235"/>
      <c r="K353" s="235"/>
      <c r="L353" s="240"/>
      <c r="M353" s="241"/>
      <c r="N353" s="242"/>
      <c r="O353" s="242"/>
      <c r="P353" s="242"/>
      <c r="Q353" s="242"/>
      <c r="R353" s="242"/>
      <c r="S353" s="242"/>
      <c r="T353" s="243"/>
      <c r="U353" s="13"/>
      <c r="V353" s="13"/>
      <c r="W353" s="13"/>
      <c r="X353" s="13"/>
      <c r="Y353" s="13"/>
      <c r="Z353" s="13"/>
      <c r="AA353" s="13"/>
      <c r="AB353" s="13"/>
      <c r="AC353" s="13"/>
      <c r="AD353" s="13"/>
      <c r="AE353" s="13"/>
      <c r="AT353" s="244" t="s">
        <v>242</v>
      </c>
      <c r="AU353" s="244" t="s">
        <v>91</v>
      </c>
      <c r="AV353" s="13" t="s">
        <v>91</v>
      </c>
      <c r="AW353" s="13" t="s">
        <v>42</v>
      </c>
      <c r="AX353" s="13" t="s">
        <v>81</v>
      </c>
      <c r="AY353" s="244" t="s">
        <v>230</v>
      </c>
    </row>
    <row r="354" spans="1:51" s="14" customFormat="1" ht="12">
      <c r="A354" s="14"/>
      <c r="B354" s="245"/>
      <c r="C354" s="246"/>
      <c r="D354" s="228" t="s">
        <v>242</v>
      </c>
      <c r="E354" s="247" t="s">
        <v>19</v>
      </c>
      <c r="F354" s="248" t="s">
        <v>244</v>
      </c>
      <c r="G354" s="246"/>
      <c r="H354" s="249">
        <v>22.75</v>
      </c>
      <c r="I354" s="250"/>
      <c r="J354" s="246"/>
      <c r="K354" s="246"/>
      <c r="L354" s="251"/>
      <c r="M354" s="252"/>
      <c r="N354" s="253"/>
      <c r="O354" s="253"/>
      <c r="P354" s="253"/>
      <c r="Q354" s="253"/>
      <c r="R354" s="253"/>
      <c r="S354" s="253"/>
      <c r="T354" s="254"/>
      <c r="U354" s="14"/>
      <c r="V354" s="14"/>
      <c r="W354" s="14"/>
      <c r="X354" s="14"/>
      <c r="Y354" s="14"/>
      <c r="Z354" s="14"/>
      <c r="AA354" s="14"/>
      <c r="AB354" s="14"/>
      <c r="AC354" s="14"/>
      <c r="AD354" s="14"/>
      <c r="AE354" s="14"/>
      <c r="AT354" s="255" t="s">
        <v>242</v>
      </c>
      <c r="AU354" s="255" t="s">
        <v>91</v>
      </c>
      <c r="AV354" s="14" t="s">
        <v>109</v>
      </c>
      <c r="AW354" s="14" t="s">
        <v>42</v>
      </c>
      <c r="AX354" s="14" t="s">
        <v>85</v>
      </c>
      <c r="AY354" s="255" t="s">
        <v>230</v>
      </c>
    </row>
    <row r="355" spans="1:51" s="13" customFormat="1" ht="12">
      <c r="A355" s="13"/>
      <c r="B355" s="234"/>
      <c r="C355" s="235"/>
      <c r="D355" s="228" t="s">
        <v>242</v>
      </c>
      <c r="E355" s="235"/>
      <c r="F355" s="237" t="s">
        <v>1800</v>
      </c>
      <c r="G355" s="235"/>
      <c r="H355" s="238">
        <v>26.163</v>
      </c>
      <c r="I355" s="239"/>
      <c r="J355" s="235"/>
      <c r="K355" s="235"/>
      <c r="L355" s="240"/>
      <c r="M355" s="241"/>
      <c r="N355" s="242"/>
      <c r="O355" s="242"/>
      <c r="P355" s="242"/>
      <c r="Q355" s="242"/>
      <c r="R355" s="242"/>
      <c r="S355" s="242"/>
      <c r="T355" s="243"/>
      <c r="U355" s="13"/>
      <c r="V355" s="13"/>
      <c r="W355" s="13"/>
      <c r="X355" s="13"/>
      <c r="Y355" s="13"/>
      <c r="Z355" s="13"/>
      <c r="AA355" s="13"/>
      <c r="AB355" s="13"/>
      <c r="AC355" s="13"/>
      <c r="AD355" s="13"/>
      <c r="AE355" s="13"/>
      <c r="AT355" s="244" t="s">
        <v>242</v>
      </c>
      <c r="AU355" s="244" t="s">
        <v>91</v>
      </c>
      <c r="AV355" s="13" t="s">
        <v>91</v>
      </c>
      <c r="AW355" s="13" t="s">
        <v>4</v>
      </c>
      <c r="AX355" s="13" t="s">
        <v>85</v>
      </c>
      <c r="AY355" s="244" t="s">
        <v>230</v>
      </c>
    </row>
    <row r="356" spans="1:65" s="2" customFormat="1" ht="37.8" customHeight="1">
      <c r="A356" s="41"/>
      <c r="B356" s="42"/>
      <c r="C356" s="281" t="s">
        <v>841</v>
      </c>
      <c r="D356" s="281" t="s">
        <v>482</v>
      </c>
      <c r="E356" s="282" t="s">
        <v>1801</v>
      </c>
      <c r="F356" s="283" t="s">
        <v>1802</v>
      </c>
      <c r="G356" s="284" t="s">
        <v>235</v>
      </c>
      <c r="H356" s="285">
        <v>26.163</v>
      </c>
      <c r="I356" s="286"/>
      <c r="J356" s="287">
        <f>ROUND(I356*H356,2)</f>
        <v>0</v>
      </c>
      <c r="K356" s="283" t="s">
        <v>236</v>
      </c>
      <c r="L356" s="288"/>
      <c r="M356" s="289" t="s">
        <v>19</v>
      </c>
      <c r="N356" s="290" t="s">
        <v>52</v>
      </c>
      <c r="O356" s="87"/>
      <c r="P356" s="224">
        <f>O356*H356</f>
        <v>0</v>
      </c>
      <c r="Q356" s="224">
        <v>0.0054</v>
      </c>
      <c r="R356" s="224">
        <f>Q356*H356</f>
        <v>0.14128020000000002</v>
      </c>
      <c r="S356" s="224">
        <v>0</v>
      </c>
      <c r="T356" s="225">
        <f>S356*H356</f>
        <v>0</v>
      </c>
      <c r="U356" s="41"/>
      <c r="V356" s="41"/>
      <c r="W356" s="41"/>
      <c r="X356" s="41"/>
      <c r="Y356" s="41"/>
      <c r="Z356" s="41"/>
      <c r="AA356" s="41"/>
      <c r="AB356" s="41"/>
      <c r="AC356" s="41"/>
      <c r="AD356" s="41"/>
      <c r="AE356" s="41"/>
      <c r="AR356" s="226" t="s">
        <v>722</v>
      </c>
      <c r="AT356" s="226" t="s">
        <v>482</v>
      </c>
      <c r="AU356" s="226" t="s">
        <v>91</v>
      </c>
      <c r="AY356" s="19" t="s">
        <v>230</v>
      </c>
      <c r="BE356" s="227">
        <f>IF(N356="základní",J356,0)</f>
        <v>0</v>
      </c>
      <c r="BF356" s="227">
        <f>IF(N356="snížená",J356,0)</f>
        <v>0</v>
      </c>
      <c r="BG356" s="227">
        <f>IF(N356="zákl. přenesená",J356,0)</f>
        <v>0</v>
      </c>
      <c r="BH356" s="227">
        <f>IF(N356="sníž. přenesená",J356,0)</f>
        <v>0</v>
      </c>
      <c r="BI356" s="227">
        <f>IF(N356="nulová",J356,0)</f>
        <v>0</v>
      </c>
      <c r="BJ356" s="19" t="s">
        <v>85</v>
      </c>
      <c r="BK356" s="227">
        <f>ROUND(I356*H356,2)</f>
        <v>0</v>
      </c>
      <c r="BL356" s="19" t="s">
        <v>345</v>
      </c>
      <c r="BM356" s="226" t="s">
        <v>1803</v>
      </c>
    </row>
    <row r="357" spans="1:47" s="2" customFormat="1" ht="12">
      <c r="A357" s="41"/>
      <c r="B357" s="42"/>
      <c r="C357" s="43"/>
      <c r="D357" s="228" t="s">
        <v>238</v>
      </c>
      <c r="E357" s="43"/>
      <c r="F357" s="229" t="s">
        <v>1802</v>
      </c>
      <c r="G357" s="43"/>
      <c r="H357" s="43"/>
      <c r="I357" s="230"/>
      <c r="J357" s="43"/>
      <c r="K357" s="43"/>
      <c r="L357" s="47"/>
      <c r="M357" s="231"/>
      <c r="N357" s="232"/>
      <c r="O357" s="87"/>
      <c r="P357" s="87"/>
      <c r="Q357" s="87"/>
      <c r="R357" s="87"/>
      <c r="S357" s="87"/>
      <c r="T357" s="88"/>
      <c r="U357" s="41"/>
      <c r="V357" s="41"/>
      <c r="W357" s="41"/>
      <c r="X357" s="41"/>
      <c r="Y357" s="41"/>
      <c r="Z357" s="41"/>
      <c r="AA357" s="41"/>
      <c r="AB357" s="41"/>
      <c r="AC357" s="41"/>
      <c r="AD357" s="41"/>
      <c r="AE357" s="41"/>
      <c r="AT357" s="19" t="s">
        <v>238</v>
      </c>
      <c r="AU357" s="19" t="s">
        <v>91</v>
      </c>
    </row>
    <row r="358" spans="1:51" s="13" customFormat="1" ht="12">
      <c r="A358" s="13"/>
      <c r="B358" s="234"/>
      <c r="C358" s="235"/>
      <c r="D358" s="228" t="s">
        <v>242</v>
      </c>
      <c r="E358" s="236" t="s">
        <v>19</v>
      </c>
      <c r="F358" s="237" t="s">
        <v>1804</v>
      </c>
      <c r="G358" s="235"/>
      <c r="H358" s="238">
        <v>22.75</v>
      </c>
      <c r="I358" s="239"/>
      <c r="J358" s="235"/>
      <c r="K358" s="235"/>
      <c r="L358" s="240"/>
      <c r="M358" s="241"/>
      <c r="N358" s="242"/>
      <c r="O358" s="242"/>
      <c r="P358" s="242"/>
      <c r="Q358" s="242"/>
      <c r="R358" s="242"/>
      <c r="S358" s="242"/>
      <c r="T358" s="243"/>
      <c r="U358" s="13"/>
      <c r="V358" s="13"/>
      <c r="W358" s="13"/>
      <c r="X358" s="13"/>
      <c r="Y358" s="13"/>
      <c r="Z358" s="13"/>
      <c r="AA358" s="13"/>
      <c r="AB358" s="13"/>
      <c r="AC358" s="13"/>
      <c r="AD358" s="13"/>
      <c r="AE358" s="13"/>
      <c r="AT358" s="244" t="s">
        <v>242</v>
      </c>
      <c r="AU358" s="244" t="s">
        <v>91</v>
      </c>
      <c r="AV358" s="13" t="s">
        <v>91</v>
      </c>
      <c r="AW358" s="13" t="s">
        <v>42</v>
      </c>
      <c r="AX358" s="13" t="s">
        <v>81</v>
      </c>
      <c r="AY358" s="244" t="s">
        <v>230</v>
      </c>
    </row>
    <row r="359" spans="1:51" s="14" customFormat="1" ht="12">
      <c r="A359" s="14"/>
      <c r="B359" s="245"/>
      <c r="C359" s="246"/>
      <c r="D359" s="228" t="s">
        <v>242</v>
      </c>
      <c r="E359" s="247" t="s">
        <v>19</v>
      </c>
      <c r="F359" s="248" t="s">
        <v>244</v>
      </c>
      <c r="G359" s="246"/>
      <c r="H359" s="249">
        <v>22.75</v>
      </c>
      <c r="I359" s="250"/>
      <c r="J359" s="246"/>
      <c r="K359" s="246"/>
      <c r="L359" s="251"/>
      <c r="M359" s="252"/>
      <c r="N359" s="253"/>
      <c r="O359" s="253"/>
      <c r="P359" s="253"/>
      <c r="Q359" s="253"/>
      <c r="R359" s="253"/>
      <c r="S359" s="253"/>
      <c r="T359" s="254"/>
      <c r="U359" s="14"/>
      <c r="V359" s="14"/>
      <c r="W359" s="14"/>
      <c r="X359" s="14"/>
      <c r="Y359" s="14"/>
      <c r="Z359" s="14"/>
      <c r="AA359" s="14"/>
      <c r="AB359" s="14"/>
      <c r="AC359" s="14"/>
      <c r="AD359" s="14"/>
      <c r="AE359" s="14"/>
      <c r="AT359" s="255" t="s">
        <v>242</v>
      </c>
      <c r="AU359" s="255" t="s">
        <v>91</v>
      </c>
      <c r="AV359" s="14" t="s">
        <v>109</v>
      </c>
      <c r="AW359" s="14" t="s">
        <v>42</v>
      </c>
      <c r="AX359" s="14" t="s">
        <v>85</v>
      </c>
      <c r="AY359" s="255" t="s">
        <v>230</v>
      </c>
    </row>
    <row r="360" spans="1:51" s="13" customFormat="1" ht="12">
      <c r="A360" s="13"/>
      <c r="B360" s="234"/>
      <c r="C360" s="235"/>
      <c r="D360" s="228" t="s">
        <v>242</v>
      </c>
      <c r="E360" s="235"/>
      <c r="F360" s="237" t="s">
        <v>1800</v>
      </c>
      <c r="G360" s="235"/>
      <c r="H360" s="238">
        <v>26.163</v>
      </c>
      <c r="I360" s="239"/>
      <c r="J360" s="235"/>
      <c r="K360" s="235"/>
      <c r="L360" s="240"/>
      <c r="M360" s="241"/>
      <c r="N360" s="242"/>
      <c r="O360" s="242"/>
      <c r="P360" s="242"/>
      <c r="Q360" s="242"/>
      <c r="R360" s="242"/>
      <c r="S360" s="242"/>
      <c r="T360" s="243"/>
      <c r="U360" s="13"/>
      <c r="V360" s="13"/>
      <c r="W360" s="13"/>
      <c r="X360" s="13"/>
      <c r="Y360" s="13"/>
      <c r="Z360" s="13"/>
      <c r="AA360" s="13"/>
      <c r="AB360" s="13"/>
      <c r="AC360" s="13"/>
      <c r="AD360" s="13"/>
      <c r="AE360" s="13"/>
      <c r="AT360" s="244" t="s">
        <v>242</v>
      </c>
      <c r="AU360" s="244" t="s">
        <v>91</v>
      </c>
      <c r="AV360" s="13" t="s">
        <v>91</v>
      </c>
      <c r="AW360" s="13" t="s">
        <v>4</v>
      </c>
      <c r="AX360" s="13" t="s">
        <v>85</v>
      </c>
      <c r="AY360" s="244" t="s">
        <v>230</v>
      </c>
    </row>
    <row r="361" spans="1:65" s="2" customFormat="1" ht="24.15" customHeight="1">
      <c r="A361" s="41"/>
      <c r="B361" s="42"/>
      <c r="C361" s="215" t="s">
        <v>848</v>
      </c>
      <c r="D361" s="215" t="s">
        <v>232</v>
      </c>
      <c r="E361" s="216" t="s">
        <v>1296</v>
      </c>
      <c r="F361" s="217" t="s">
        <v>1297</v>
      </c>
      <c r="G361" s="218" t="s">
        <v>235</v>
      </c>
      <c r="H361" s="219">
        <v>61.71</v>
      </c>
      <c r="I361" s="220"/>
      <c r="J361" s="221">
        <f>ROUND(I361*H361,2)</f>
        <v>0</v>
      </c>
      <c r="K361" s="217" t="s">
        <v>236</v>
      </c>
      <c r="L361" s="47"/>
      <c r="M361" s="222" t="s">
        <v>19</v>
      </c>
      <c r="N361" s="223" t="s">
        <v>52</v>
      </c>
      <c r="O361" s="87"/>
      <c r="P361" s="224">
        <f>O361*H361</f>
        <v>0</v>
      </c>
      <c r="Q361" s="224">
        <v>0.0004</v>
      </c>
      <c r="R361" s="224">
        <f>Q361*H361</f>
        <v>0.024684</v>
      </c>
      <c r="S361" s="224">
        <v>0</v>
      </c>
      <c r="T361" s="225">
        <f>S361*H361</f>
        <v>0</v>
      </c>
      <c r="U361" s="41"/>
      <c r="V361" s="41"/>
      <c r="W361" s="41"/>
      <c r="X361" s="41"/>
      <c r="Y361" s="41"/>
      <c r="Z361" s="41"/>
      <c r="AA361" s="41"/>
      <c r="AB361" s="41"/>
      <c r="AC361" s="41"/>
      <c r="AD361" s="41"/>
      <c r="AE361" s="41"/>
      <c r="AR361" s="226" t="s">
        <v>345</v>
      </c>
      <c r="AT361" s="226" t="s">
        <v>232</v>
      </c>
      <c r="AU361" s="226" t="s">
        <v>91</v>
      </c>
      <c r="AY361" s="19" t="s">
        <v>230</v>
      </c>
      <c r="BE361" s="227">
        <f>IF(N361="základní",J361,0)</f>
        <v>0</v>
      </c>
      <c r="BF361" s="227">
        <f>IF(N361="snížená",J361,0)</f>
        <v>0</v>
      </c>
      <c r="BG361" s="227">
        <f>IF(N361="zákl. přenesená",J361,0)</f>
        <v>0</v>
      </c>
      <c r="BH361" s="227">
        <f>IF(N361="sníž. přenesená",J361,0)</f>
        <v>0</v>
      </c>
      <c r="BI361" s="227">
        <f>IF(N361="nulová",J361,0)</f>
        <v>0</v>
      </c>
      <c r="BJ361" s="19" t="s">
        <v>85</v>
      </c>
      <c r="BK361" s="227">
        <f>ROUND(I361*H361,2)</f>
        <v>0</v>
      </c>
      <c r="BL361" s="19" t="s">
        <v>345</v>
      </c>
      <c r="BM361" s="226" t="s">
        <v>1805</v>
      </c>
    </row>
    <row r="362" spans="1:47" s="2" customFormat="1" ht="12">
      <c r="A362" s="41"/>
      <c r="B362" s="42"/>
      <c r="C362" s="43"/>
      <c r="D362" s="228" t="s">
        <v>238</v>
      </c>
      <c r="E362" s="43"/>
      <c r="F362" s="229" t="s">
        <v>1299</v>
      </c>
      <c r="G362" s="43"/>
      <c r="H362" s="43"/>
      <c r="I362" s="230"/>
      <c r="J362" s="43"/>
      <c r="K362" s="43"/>
      <c r="L362" s="47"/>
      <c r="M362" s="231"/>
      <c r="N362" s="232"/>
      <c r="O362" s="87"/>
      <c r="P362" s="87"/>
      <c r="Q362" s="87"/>
      <c r="R362" s="87"/>
      <c r="S362" s="87"/>
      <c r="T362" s="88"/>
      <c r="U362" s="41"/>
      <c r="V362" s="41"/>
      <c r="W362" s="41"/>
      <c r="X362" s="41"/>
      <c r="Y362" s="41"/>
      <c r="Z362" s="41"/>
      <c r="AA362" s="41"/>
      <c r="AB362" s="41"/>
      <c r="AC362" s="41"/>
      <c r="AD362" s="41"/>
      <c r="AE362" s="41"/>
      <c r="AT362" s="19" t="s">
        <v>238</v>
      </c>
      <c r="AU362" s="19" t="s">
        <v>91</v>
      </c>
    </row>
    <row r="363" spans="1:47" s="2" customFormat="1" ht="12">
      <c r="A363" s="41"/>
      <c r="B363" s="42"/>
      <c r="C363" s="43"/>
      <c r="D363" s="228" t="s">
        <v>240</v>
      </c>
      <c r="E363" s="43"/>
      <c r="F363" s="233" t="s">
        <v>1300</v>
      </c>
      <c r="G363" s="43"/>
      <c r="H363" s="43"/>
      <c r="I363" s="230"/>
      <c r="J363" s="43"/>
      <c r="K363" s="43"/>
      <c r="L363" s="47"/>
      <c r="M363" s="231"/>
      <c r="N363" s="232"/>
      <c r="O363" s="87"/>
      <c r="P363" s="87"/>
      <c r="Q363" s="87"/>
      <c r="R363" s="87"/>
      <c r="S363" s="87"/>
      <c r="T363" s="88"/>
      <c r="U363" s="41"/>
      <c r="V363" s="41"/>
      <c r="W363" s="41"/>
      <c r="X363" s="41"/>
      <c r="Y363" s="41"/>
      <c r="Z363" s="41"/>
      <c r="AA363" s="41"/>
      <c r="AB363" s="41"/>
      <c r="AC363" s="41"/>
      <c r="AD363" s="41"/>
      <c r="AE363" s="41"/>
      <c r="AT363" s="19" t="s">
        <v>240</v>
      </c>
      <c r="AU363" s="19" t="s">
        <v>91</v>
      </c>
    </row>
    <row r="364" spans="1:51" s="13" customFormat="1" ht="12">
      <c r="A364" s="13"/>
      <c r="B364" s="234"/>
      <c r="C364" s="235"/>
      <c r="D364" s="228" t="s">
        <v>242</v>
      </c>
      <c r="E364" s="236" t="s">
        <v>19</v>
      </c>
      <c r="F364" s="237" t="s">
        <v>1806</v>
      </c>
      <c r="G364" s="235"/>
      <c r="H364" s="238">
        <v>61.71</v>
      </c>
      <c r="I364" s="239"/>
      <c r="J364" s="235"/>
      <c r="K364" s="235"/>
      <c r="L364" s="240"/>
      <c r="M364" s="241"/>
      <c r="N364" s="242"/>
      <c r="O364" s="242"/>
      <c r="P364" s="242"/>
      <c r="Q364" s="242"/>
      <c r="R364" s="242"/>
      <c r="S364" s="242"/>
      <c r="T364" s="243"/>
      <c r="U364" s="13"/>
      <c r="V364" s="13"/>
      <c r="W364" s="13"/>
      <c r="X364" s="13"/>
      <c r="Y364" s="13"/>
      <c r="Z364" s="13"/>
      <c r="AA364" s="13"/>
      <c r="AB364" s="13"/>
      <c r="AC364" s="13"/>
      <c r="AD364" s="13"/>
      <c r="AE364" s="13"/>
      <c r="AT364" s="244" t="s">
        <v>242</v>
      </c>
      <c r="AU364" s="244" t="s">
        <v>91</v>
      </c>
      <c r="AV364" s="13" t="s">
        <v>91</v>
      </c>
      <c r="AW364" s="13" t="s">
        <v>42</v>
      </c>
      <c r="AX364" s="13" t="s">
        <v>81</v>
      </c>
      <c r="AY364" s="244" t="s">
        <v>230</v>
      </c>
    </row>
    <row r="365" spans="1:51" s="14" customFormat="1" ht="12">
      <c r="A365" s="14"/>
      <c r="B365" s="245"/>
      <c r="C365" s="246"/>
      <c r="D365" s="228" t="s">
        <v>242</v>
      </c>
      <c r="E365" s="247" t="s">
        <v>19</v>
      </c>
      <c r="F365" s="248" t="s">
        <v>244</v>
      </c>
      <c r="G365" s="246"/>
      <c r="H365" s="249">
        <v>61.71</v>
      </c>
      <c r="I365" s="250"/>
      <c r="J365" s="246"/>
      <c r="K365" s="246"/>
      <c r="L365" s="251"/>
      <c r="M365" s="252"/>
      <c r="N365" s="253"/>
      <c r="O365" s="253"/>
      <c r="P365" s="253"/>
      <c r="Q365" s="253"/>
      <c r="R365" s="253"/>
      <c r="S365" s="253"/>
      <c r="T365" s="254"/>
      <c r="U365" s="14"/>
      <c r="V365" s="14"/>
      <c r="W365" s="14"/>
      <c r="X365" s="14"/>
      <c r="Y365" s="14"/>
      <c r="Z365" s="14"/>
      <c r="AA365" s="14"/>
      <c r="AB365" s="14"/>
      <c r="AC365" s="14"/>
      <c r="AD365" s="14"/>
      <c r="AE365" s="14"/>
      <c r="AT365" s="255" t="s">
        <v>242</v>
      </c>
      <c r="AU365" s="255" t="s">
        <v>91</v>
      </c>
      <c r="AV365" s="14" t="s">
        <v>109</v>
      </c>
      <c r="AW365" s="14" t="s">
        <v>42</v>
      </c>
      <c r="AX365" s="14" t="s">
        <v>85</v>
      </c>
      <c r="AY365" s="255" t="s">
        <v>230</v>
      </c>
    </row>
    <row r="366" spans="1:65" s="2" customFormat="1" ht="49.05" customHeight="1">
      <c r="A366" s="41"/>
      <c r="B366" s="42"/>
      <c r="C366" s="281" t="s">
        <v>853</v>
      </c>
      <c r="D366" s="281" t="s">
        <v>482</v>
      </c>
      <c r="E366" s="282" t="s">
        <v>1302</v>
      </c>
      <c r="F366" s="283" t="s">
        <v>1303</v>
      </c>
      <c r="G366" s="284" t="s">
        <v>235</v>
      </c>
      <c r="H366" s="285">
        <v>37.026</v>
      </c>
      <c r="I366" s="286"/>
      <c r="J366" s="287">
        <f>ROUND(I366*H366,2)</f>
        <v>0</v>
      </c>
      <c r="K366" s="283" t="s">
        <v>236</v>
      </c>
      <c r="L366" s="288"/>
      <c r="M366" s="289" t="s">
        <v>19</v>
      </c>
      <c r="N366" s="290" t="s">
        <v>52</v>
      </c>
      <c r="O366" s="87"/>
      <c r="P366" s="224">
        <f>O366*H366</f>
        <v>0</v>
      </c>
      <c r="Q366" s="224">
        <v>0.0053</v>
      </c>
      <c r="R366" s="224">
        <f>Q366*H366</f>
        <v>0.19623780000000002</v>
      </c>
      <c r="S366" s="224">
        <v>0</v>
      </c>
      <c r="T366" s="225">
        <f>S366*H366</f>
        <v>0</v>
      </c>
      <c r="U366" s="41"/>
      <c r="V366" s="41"/>
      <c r="W366" s="41"/>
      <c r="X366" s="41"/>
      <c r="Y366" s="41"/>
      <c r="Z366" s="41"/>
      <c r="AA366" s="41"/>
      <c r="AB366" s="41"/>
      <c r="AC366" s="41"/>
      <c r="AD366" s="41"/>
      <c r="AE366" s="41"/>
      <c r="AR366" s="226" t="s">
        <v>722</v>
      </c>
      <c r="AT366" s="226" t="s">
        <v>482</v>
      </c>
      <c r="AU366" s="226" t="s">
        <v>91</v>
      </c>
      <c r="AY366" s="19" t="s">
        <v>230</v>
      </c>
      <c r="BE366" s="227">
        <f>IF(N366="základní",J366,0)</f>
        <v>0</v>
      </c>
      <c r="BF366" s="227">
        <f>IF(N366="snížená",J366,0)</f>
        <v>0</v>
      </c>
      <c r="BG366" s="227">
        <f>IF(N366="zákl. přenesená",J366,0)</f>
        <v>0</v>
      </c>
      <c r="BH366" s="227">
        <f>IF(N366="sníž. přenesená",J366,0)</f>
        <v>0</v>
      </c>
      <c r="BI366" s="227">
        <f>IF(N366="nulová",J366,0)</f>
        <v>0</v>
      </c>
      <c r="BJ366" s="19" t="s">
        <v>85</v>
      </c>
      <c r="BK366" s="227">
        <f>ROUND(I366*H366,2)</f>
        <v>0</v>
      </c>
      <c r="BL366" s="19" t="s">
        <v>345</v>
      </c>
      <c r="BM366" s="226" t="s">
        <v>1807</v>
      </c>
    </row>
    <row r="367" spans="1:47" s="2" customFormat="1" ht="12">
      <c r="A367" s="41"/>
      <c r="B367" s="42"/>
      <c r="C367" s="43"/>
      <c r="D367" s="228" t="s">
        <v>238</v>
      </c>
      <c r="E367" s="43"/>
      <c r="F367" s="229" t="s">
        <v>1303</v>
      </c>
      <c r="G367" s="43"/>
      <c r="H367" s="43"/>
      <c r="I367" s="230"/>
      <c r="J367" s="43"/>
      <c r="K367" s="43"/>
      <c r="L367" s="47"/>
      <c r="M367" s="231"/>
      <c r="N367" s="232"/>
      <c r="O367" s="87"/>
      <c r="P367" s="87"/>
      <c r="Q367" s="87"/>
      <c r="R367" s="87"/>
      <c r="S367" s="87"/>
      <c r="T367" s="88"/>
      <c r="U367" s="41"/>
      <c r="V367" s="41"/>
      <c r="W367" s="41"/>
      <c r="X367" s="41"/>
      <c r="Y367" s="41"/>
      <c r="Z367" s="41"/>
      <c r="AA367" s="41"/>
      <c r="AB367" s="41"/>
      <c r="AC367" s="41"/>
      <c r="AD367" s="41"/>
      <c r="AE367" s="41"/>
      <c r="AT367" s="19" t="s">
        <v>238</v>
      </c>
      <c r="AU367" s="19" t="s">
        <v>91</v>
      </c>
    </row>
    <row r="368" spans="1:51" s="13" customFormat="1" ht="12">
      <c r="A368" s="13"/>
      <c r="B368" s="234"/>
      <c r="C368" s="235"/>
      <c r="D368" s="228" t="s">
        <v>242</v>
      </c>
      <c r="E368" s="236" t="s">
        <v>19</v>
      </c>
      <c r="F368" s="237" t="s">
        <v>1808</v>
      </c>
      <c r="G368" s="235"/>
      <c r="H368" s="238">
        <v>30.855</v>
      </c>
      <c r="I368" s="239"/>
      <c r="J368" s="235"/>
      <c r="K368" s="235"/>
      <c r="L368" s="240"/>
      <c r="M368" s="241"/>
      <c r="N368" s="242"/>
      <c r="O368" s="242"/>
      <c r="P368" s="242"/>
      <c r="Q368" s="242"/>
      <c r="R368" s="242"/>
      <c r="S368" s="242"/>
      <c r="T368" s="243"/>
      <c r="U368" s="13"/>
      <c r="V368" s="13"/>
      <c r="W368" s="13"/>
      <c r="X368" s="13"/>
      <c r="Y368" s="13"/>
      <c r="Z368" s="13"/>
      <c r="AA368" s="13"/>
      <c r="AB368" s="13"/>
      <c r="AC368" s="13"/>
      <c r="AD368" s="13"/>
      <c r="AE368" s="13"/>
      <c r="AT368" s="244" t="s">
        <v>242</v>
      </c>
      <c r="AU368" s="244" t="s">
        <v>91</v>
      </c>
      <c r="AV368" s="13" t="s">
        <v>91</v>
      </c>
      <c r="AW368" s="13" t="s">
        <v>42</v>
      </c>
      <c r="AX368" s="13" t="s">
        <v>81</v>
      </c>
      <c r="AY368" s="244" t="s">
        <v>230</v>
      </c>
    </row>
    <row r="369" spans="1:51" s="14" customFormat="1" ht="12">
      <c r="A369" s="14"/>
      <c r="B369" s="245"/>
      <c r="C369" s="246"/>
      <c r="D369" s="228" t="s">
        <v>242</v>
      </c>
      <c r="E369" s="247" t="s">
        <v>19</v>
      </c>
      <c r="F369" s="248" t="s">
        <v>244</v>
      </c>
      <c r="G369" s="246"/>
      <c r="H369" s="249">
        <v>30.855</v>
      </c>
      <c r="I369" s="250"/>
      <c r="J369" s="246"/>
      <c r="K369" s="246"/>
      <c r="L369" s="251"/>
      <c r="M369" s="252"/>
      <c r="N369" s="253"/>
      <c r="O369" s="253"/>
      <c r="P369" s="253"/>
      <c r="Q369" s="253"/>
      <c r="R369" s="253"/>
      <c r="S369" s="253"/>
      <c r="T369" s="254"/>
      <c r="U369" s="14"/>
      <c r="V369" s="14"/>
      <c r="W369" s="14"/>
      <c r="X369" s="14"/>
      <c r="Y369" s="14"/>
      <c r="Z369" s="14"/>
      <c r="AA369" s="14"/>
      <c r="AB369" s="14"/>
      <c r="AC369" s="14"/>
      <c r="AD369" s="14"/>
      <c r="AE369" s="14"/>
      <c r="AT369" s="255" t="s">
        <v>242</v>
      </c>
      <c r="AU369" s="255" t="s">
        <v>91</v>
      </c>
      <c r="AV369" s="14" t="s">
        <v>109</v>
      </c>
      <c r="AW369" s="14" t="s">
        <v>42</v>
      </c>
      <c r="AX369" s="14" t="s">
        <v>85</v>
      </c>
      <c r="AY369" s="255" t="s">
        <v>230</v>
      </c>
    </row>
    <row r="370" spans="1:51" s="13" customFormat="1" ht="12">
      <c r="A370" s="13"/>
      <c r="B370" s="234"/>
      <c r="C370" s="235"/>
      <c r="D370" s="228" t="s">
        <v>242</v>
      </c>
      <c r="E370" s="235"/>
      <c r="F370" s="237" t="s">
        <v>1809</v>
      </c>
      <c r="G370" s="235"/>
      <c r="H370" s="238">
        <v>37.026</v>
      </c>
      <c r="I370" s="239"/>
      <c r="J370" s="235"/>
      <c r="K370" s="235"/>
      <c r="L370" s="240"/>
      <c r="M370" s="241"/>
      <c r="N370" s="242"/>
      <c r="O370" s="242"/>
      <c r="P370" s="242"/>
      <c r="Q370" s="242"/>
      <c r="R370" s="242"/>
      <c r="S370" s="242"/>
      <c r="T370" s="243"/>
      <c r="U370" s="13"/>
      <c r="V370" s="13"/>
      <c r="W370" s="13"/>
      <c r="X370" s="13"/>
      <c r="Y370" s="13"/>
      <c r="Z370" s="13"/>
      <c r="AA370" s="13"/>
      <c r="AB370" s="13"/>
      <c r="AC370" s="13"/>
      <c r="AD370" s="13"/>
      <c r="AE370" s="13"/>
      <c r="AT370" s="244" t="s">
        <v>242</v>
      </c>
      <c r="AU370" s="244" t="s">
        <v>91</v>
      </c>
      <c r="AV370" s="13" t="s">
        <v>91</v>
      </c>
      <c r="AW370" s="13" t="s">
        <v>4</v>
      </c>
      <c r="AX370" s="13" t="s">
        <v>85</v>
      </c>
      <c r="AY370" s="244" t="s">
        <v>230</v>
      </c>
    </row>
    <row r="371" spans="1:65" s="2" customFormat="1" ht="37.8" customHeight="1">
      <c r="A371" s="41"/>
      <c r="B371" s="42"/>
      <c r="C371" s="281" t="s">
        <v>860</v>
      </c>
      <c r="D371" s="281" t="s">
        <v>482</v>
      </c>
      <c r="E371" s="282" t="s">
        <v>1801</v>
      </c>
      <c r="F371" s="283" t="s">
        <v>1802</v>
      </c>
      <c r="G371" s="284" t="s">
        <v>235</v>
      </c>
      <c r="H371" s="285">
        <v>37.026</v>
      </c>
      <c r="I371" s="286"/>
      <c r="J371" s="287">
        <f>ROUND(I371*H371,2)</f>
        <v>0</v>
      </c>
      <c r="K371" s="283" t="s">
        <v>236</v>
      </c>
      <c r="L371" s="288"/>
      <c r="M371" s="289" t="s">
        <v>19</v>
      </c>
      <c r="N371" s="290" t="s">
        <v>52</v>
      </c>
      <c r="O371" s="87"/>
      <c r="P371" s="224">
        <f>O371*H371</f>
        <v>0</v>
      </c>
      <c r="Q371" s="224">
        <v>0.0054</v>
      </c>
      <c r="R371" s="224">
        <f>Q371*H371</f>
        <v>0.19994040000000002</v>
      </c>
      <c r="S371" s="224">
        <v>0</v>
      </c>
      <c r="T371" s="225">
        <f>S371*H371</f>
        <v>0</v>
      </c>
      <c r="U371" s="41"/>
      <c r="V371" s="41"/>
      <c r="W371" s="41"/>
      <c r="X371" s="41"/>
      <c r="Y371" s="41"/>
      <c r="Z371" s="41"/>
      <c r="AA371" s="41"/>
      <c r="AB371" s="41"/>
      <c r="AC371" s="41"/>
      <c r="AD371" s="41"/>
      <c r="AE371" s="41"/>
      <c r="AR371" s="226" t="s">
        <v>722</v>
      </c>
      <c r="AT371" s="226" t="s">
        <v>482</v>
      </c>
      <c r="AU371" s="226" t="s">
        <v>91</v>
      </c>
      <c r="AY371" s="19" t="s">
        <v>230</v>
      </c>
      <c r="BE371" s="227">
        <f>IF(N371="základní",J371,0)</f>
        <v>0</v>
      </c>
      <c r="BF371" s="227">
        <f>IF(N371="snížená",J371,0)</f>
        <v>0</v>
      </c>
      <c r="BG371" s="227">
        <f>IF(N371="zákl. přenesená",J371,0)</f>
        <v>0</v>
      </c>
      <c r="BH371" s="227">
        <f>IF(N371="sníž. přenesená",J371,0)</f>
        <v>0</v>
      </c>
      <c r="BI371" s="227">
        <f>IF(N371="nulová",J371,0)</f>
        <v>0</v>
      </c>
      <c r="BJ371" s="19" t="s">
        <v>85</v>
      </c>
      <c r="BK371" s="227">
        <f>ROUND(I371*H371,2)</f>
        <v>0</v>
      </c>
      <c r="BL371" s="19" t="s">
        <v>345</v>
      </c>
      <c r="BM371" s="226" t="s">
        <v>1810</v>
      </c>
    </row>
    <row r="372" spans="1:47" s="2" customFormat="1" ht="12">
      <c r="A372" s="41"/>
      <c r="B372" s="42"/>
      <c r="C372" s="43"/>
      <c r="D372" s="228" t="s">
        <v>238</v>
      </c>
      <c r="E372" s="43"/>
      <c r="F372" s="229" t="s">
        <v>1802</v>
      </c>
      <c r="G372" s="43"/>
      <c r="H372" s="43"/>
      <c r="I372" s="230"/>
      <c r="J372" s="43"/>
      <c r="K372" s="43"/>
      <c r="L372" s="47"/>
      <c r="M372" s="231"/>
      <c r="N372" s="232"/>
      <c r="O372" s="87"/>
      <c r="P372" s="87"/>
      <c r="Q372" s="87"/>
      <c r="R372" s="87"/>
      <c r="S372" s="87"/>
      <c r="T372" s="88"/>
      <c r="U372" s="41"/>
      <c r="V372" s="41"/>
      <c r="W372" s="41"/>
      <c r="X372" s="41"/>
      <c r="Y372" s="41"/>
      <c r="Z372" s="41"/>
      <c r="AA372" s="41"/>
      <c r="AB372" s="41"/>
      <c r="AC372" s="41"/>
      <c r="AD372" s="41"/>
      <c r="AE372" s="41"/>
      <c r="AT372" s="19" t="s">
        <v>238</v>
      </c>
      <c r="AU372" s="19" t="s">
        <v>91</v>
      </c>
    </row>
    <row r="373" spans="1:51" s="13" customFormat="1" ht="12">
      <c r="A373" s="13"/>
      <c r="B373" s="234"/>
      <c r="C373" s="235"/>
      <c r="D373" s="228" t="s">
        <v>242</v>
      </c>
      <c r="E373" s="236" t="s">
        <v>19</v>
      </c>
      <c r="F373" s="237" t="s">
        <v>1811</v>
      </c>
      <c r="G373" s="235"/>
      <c r="H373" s="238">
        <v>30.855</v>
      </c>
      <c r="I373" s="239"/>
      <c r="J373" s="235"/>
      <c r="K373" s="235"/>
      <c r="L373" s="240"/>
      <c r="M373" s="241"/>
      <c r="N373" s="242"/>
      <c r="O373" s="242"/>
      <c r="P373" s="242"/>
      <c r="Q373" s="242"/>
      <c r="R373" s="242"/>
      <c r="S373" s="242"/>
      <c r="T373" s="243"/>
      <c r="U373" s="13"/>
      <c r="V373" s="13"/>
      <c r="W373" s="13"/>
      <c r="X373" s="13"/>
      <c r="Y373" s="13"/>
      <c r="Z373" s="13"/>
      <c r="AA373" s="13"/>
      <c r="AB373" s="13"/>
      <c r="AC373" s="13"/>
      <c r="AD373" s="13"/>
      <c r="AE373" s="13"/>
      <c r="AT373" s="244" t="s">
        <v>242</v>
      </c>
      <c r="AU373" s="244" t="s">
        <v>91</v>
      </c>
      <c r="AV373" s="13" t="s">
        <v>91</v>
      </c>
      <c r="AW373" s="13" t="s">
        <v>42</v>
      </c>
      <c r="AX373" s="13" t="s">
        <v>81</v>
      </c>
      <c r="AY373" s="244" t="s">
        <v>230</v>
      </c>
    </row>
    <row r="374" spans="1:51" s="14" customFormat="1" ht="12">
      <c r="A374" s="14"/>
      <c r="B374" s="245"/>
      <c r="C374" s="246"/>
      <c r="D374" s="228" t="s">
        <v>242</v>
      </c>
      <c r="E374" s="247" t="s">
        <v>19</v>
      </c>
      <c r="F374" s="248" t="s">
        <v>244</v>
      </c>
      <c r="G374" s="246"/>
      <c r="H374" s="249">
        <v>30.855</v>
      </c>
      <c r="I374" s="250"/>
      <c r="J374" s="246"/>
      <c r="K374" s="246"/>
      <c r="L374" s="251"/>
      <c r="M374" s="252"/>
      <c r="N374" s="253"/>
      <c r="O374" s="253"/>
      <c r="P374" s="253"/>
      <c r="Q374" s="253"/>
      <c r="R374" s="253"/>
      <c r="S374" s="253"/>
      <c r="T374" s="254"/>
      <c r="U374" s="14"/>
      <c r="V374" s="14"/>
      <c r="W374" s="14"/>
      <c r="X374" s="14"/>
      <c r="Y374" s="14"/>
      <c r="Z374" s="14"/>
      <c r="AA374" s="14"/>
      <c r="AB374" s="14"/>
      <c r="AC374" s="14"/>
      <c r="AD374" s="14"/>
      <c r="AE374" s="14"/>
      <c r="AT374" s="255" t="s">
        <v>242</v>
      </c>
      <c r="AU374" s="255" t="s">
        <v>91</v>
      </c>
      <c r="AV374" s="14" t="s">
        <v>109</v>
      </c>
      <c r="AW374" s="14" t="s">
        <v>42</v>
      </c>
      <c r="AX374" s="14" t="s">
        <v>85</v>
      </c>
      <c r="AY374" s="255" t="s">
        <v>230</v>
      </c>
    </row>
    <row r="375" spans="1:51" s="13" customFormat="1" ht="12">
      <c r="A375" s="13"/>
      <c r="B375" s="234"/>
      <c r="C375" s="235"/>
      <c r="D375" s="228" t="s">
        <v>242</v>
      </c>
      <c r="E375" s="235"/>
      <c r="F375" s="237" t="s">
        <v>1809</v>
      </c>
      <c r="G375" s="235"/>
      <c r="H375" s="238">
        <v>37.026</v>
      </c>
      <c r="I375" s="239"/>
      <c r="J375" s="235"/>
      <c r="K375" s="235"/>
      <c r="L375" s="240"/>
      <c r="M375" s="241"/>
      <c r="N375" s="242"/>
      <c r="O375" s="242"/>
      <c r="P375" s="242"/>
      <c r="Q375" s="242"/>
      <c r="R375" s="242"/>
      <c r="S375" s="242"/>
      <c r="T375" s="243"/>
      <c r="U375" s="13"/>
      <c r="V375" s="13"/>
      <c r="W375" s="13"/>
      <c r="X375" s="13"/>
      <c r="Y375" s="13"/>
      <c r="Z375" s="13"/>
      <c r="AA375" s="13"/>
      <c r="AB375" s="13"/>
      <c r="AC375" s="13"/>
      <c r="AD375" s="13"/>
      <c r="AE375" s="13"/>
      <c r="AT375" s="244" t="s">
        <v>242</v>
      </c>
      <c r="AU375" s="244" t="s">
        <v>91</v>
      </c>
      <c r="AV375" s="13" t="s">
        <v>91</v>
      </c>
      <c r="AW375" s="13" t="s">
        <v>4</v>
      </c>
      <c r="AX375" s="13" t="s">
        <v>85</v>
      </c>
      <c r="AY375" s="244" t="s">
        <v>230</v>
      </c>
    </row>
    <row r="376" spans="1:65" s="2" customFormat="1" ht="24.15" customHeight="1">
      <c r="A376" s="41"/>
      <c r="B376" s="42"/>
      <c r="C376" s="215" t="s">
        <v>864</v>
      </c>
      <c r="D376" s="215" t="s">
        <v>232</v>
      </c>
      <c r="E376" s="216" t="s">
        <v>1812</v>
      </c>
      <c r="F376" s="217" t="s">
        <v>1813</v>
      </c>
      <c r="G376" s="218" t="s">
        <v>235</v>
      </c>
      <c r="H376" s="219">
        <v>29.327</v>
      </c>
      <c r="I376" s="220"/>
      <c r="J376" s="221">
        <f>ROUND(I376*H376,2)</f>
        <v>0</v>
      </c>
      <c r="K376" s="217" t="s">
        <v>236</v>
      </c>
      <c r="L376" s="47"/>
      <c r="M376" s="222" t="s">
        <v>19</v>
      </c>
      <c r="N376" s="223" t="s">
        <v>52</v>
      </c>
      <c r="O376" s="87"/>
      <c r="P376" s="224">
        <f>O376*H376</f>
        <v>0</v>
      </c>
      <c r="Q376" s="224">
        <v>0</v>
      </c>
      <c r="R376" s="224">
        <f>Q376*H376</f>
        <v>0</v>
      </c>
      <c r="S376" s="224">
        <v>0</v>
      </c>
      <c r="T376" s="225">
        <f>S376*H376</f>
        <v>0</v>
      </c>
      <c r="U376" s="41"/>
      <c r="V376" s="41"/>
      <c r="W376" s="41"/>
      <c r="X376" s="41"/>
      <c r="Y376" s="41"/>
      <c r="Z376" s="41"/>
      <c r="AA376" s="41"/>
      <c r="AB376" s="41"/>
      <c r="AC376" s="41"/>
      <c r="AD376" s="41"/>
      <c r="AE376" s="41"/>
      <c r="AR376" s="226" t="s">
        <v>345</v>
      </c>
      <c r="AT376" s="226" t="s">
        <v>232</v>
      </c>
      <c r="AU376" s="226" t="s">
        <v>91</v>
      </c>
      <c r="AY376" s="19" t="s">
        <v>230</v>
      </c>
      <c r="BE376" s="227">
        <f>IF(N376="základní",J376,0)</f>
        <v>0</v>
      </c>
      <c r="BF376" s="227">
        <f>IF(N376="snížená",J376,0)</f>
        <v>0</v>
      </c>
      <c r="BG376" s="227">
        <f>IF(N376="zákl. přenesená",J376,0)</f>
        <v>0</v>
      </c>
      <c r="BH376" s="227">
        <f>IF(N376="sníž. přenesená",J376,0)</f>
        <v>0</v>
      </c>
      <c r="BI376" s="227">
        <f>IF(N376="nulová",J376,0)</f>
        <v>0</v>
      </c>
      <c r="BJ376" s="19" t="s">
        <v>85</v>
      </c>
      <c r="BK376" s="227">
        <f>ROUND(I376*H376,2)</f>
        <v>0</v>
      </c>
      <c r="BL376" s="19" t="s">
        <v>345</v>
      </c>
      <c r="BM376" s="226" t="s">
        <v>1814</v>
      </c>
    </row>
    <row r="377" spans="1:47" s="2" customFormat="1" ht="12">
      <c r="A377" s="41"/>
      <c r="B377" s="42"/>
      <c r="C377" s="43"/>
      <c r="D377" s="228" t="s">
        <v>238</v>
      </c>
      <c r="E377" s="43"/>
      <c r="F377" s="229" t="s">
        <v>1815</v>
      </c>
      <c r="G377" s="43"/>
      <c r="H377" s="43"/>
      <c r="I377" s="230"/>
      <c r="J377" s="43"/>
      <c r="K377" s="43"/>
      <c r="L377" s="47"/>
      <c r="M377" s="231"/>
      <c r="N377" s="232"/>
      <c r="O377" s="87"/>
      <c r="P377" s="87"/>
      <c r="Q377" s="87"/>
      <c r="R377" s="87"/>
      <c r="S377" s="87"/>
      <c r="T377" s="88"/>
      <c r="U377" s="41"/>
      <c r="V377" s="41"/>
      <c r="W377" s="41"/>
      <c r="X377" s="41"/>
      <c r="Y377" s="41"/>
      <c r="Z377" s="41"/>
      <c r="AA377" s="41"/>
      <c r="AB377" s="41"/>
      <c r="AC377" s="41"/>
      <c r="AD377" s="41"/>
      <c r="AE377" s="41"/>
      <c r="AT377" s="19" t="s">
        <v>238</v>
      </c>
      <c r="AU377" s="19" t="s">
        <v>91</v>
      </c>
    </row>
    <row r="378" spans="1:47" s="2" customFormat="1" ht="12">
      <c r="A378" s="41"/>
      <c r="B378" s="42"/>
      <c r="C378" s="43"/>
      <c r="D378" s="228" t="s">
        <v>240</v>
      </c>
      <c r="E378" s="43"/>
      <c r="F378" s="233" t="s">
        <v>1816</v>
      </c>
      <c r="G378" s="43"/>
      <c r="H378" s="43"/>
      <c r="I378" s="230"/>
      <c r="J378" s="43"/>
      <c r="K378" s="43"/>
      <c r="L378" s="47"/>
      <c r="M378" s="231"/>
      <c r="N378" s="232"/>
      <c r="O378" s="87"/>
      <c r="P378" s="87"/>
      <c r="Q378" s="87"/>
      <c r="R378" s="87"/>
      <c r="S378" s="87"/>
      <c r="T378" s="88"/>
      <c r="U378" s="41"/>
      <c r="V378" s="41"/>
      <c r="W378" s="41"/>
      <c r="X378" s="41"/>
      <c r="Y378" s="41"/>
      <c r="Z378" s="41"/>
      <c r="AA378" s="41"/>
      <c r="AB378" s="41"/>
      <c r="AC378" s="41"/>
      <c r="AD378" s="41"/>
      <c r="AE378" s="41"/>
      <c r="AT378" s="19" t="s">
        <v>240</v>
      </c>
      <c r="AU378" s="19" t="s">
        <v>91</v>
      </c>
    </row>
    <row r="379" spans="1:51" s="13" customFormat="1" ht="12">
      <c r="A379" s="13"/>
      <c r="B379" s="234"/>
      <c r="C379" s="235"/>
      <c r="D379" s="228" t="s">
        <v>242</v>
      </c>
      <c r="E379" s="236" t="s">
        <v>19</v>
      </c>
      <c r="F379" s="237" t="s">
        <v>1817</v>
      </c>
      <c r="G379" s="235"/>
      <c r="H379" s="238">
        <v>14.333</v>
      </c>
      <c r="I379" s="239"/>
      <c r="J379" s="235"/>
      <c r="K379" s="235"/>
      <c r="L379" s="240"/>
      <c r="M379" s="241"/>
      <c r="N379" s="242"/>
      <c r="O379" s="242"/>
      <c r="P379" s="242"/>
      <c r="Q379" s="242"/>
      <c r="R379" s="242"/>
      <c r="S379" s="242"/>
      <c r="T379" s="243"/>
      <c r="U379" s="13"/>
      <c r="V379" s="13"/>
      <c r="W379" s="13"/>
      <c r="X379" s="13"/>
      <c r="Y379" s="13"/>
      <c r="Z379" s="13"/>
      <c r="AA379" s="13"/>
      <c r="AB379" s="13"/>
      <c r="AC379" s="13"/>
      <c r="AD379" s="13"/>
      <c r="AE379" s="13"/>
      <c r="AT379" s="244" t="s">
        <v>242</v>
      </c>
      <c r="AU379" s="244" t="s">
        <v>91</v>
      </c>
      <c r="AV379" s="13" t="s">
        <v>91</v>
      </c>
      <c r="AW379" s="13" t="s">
        <v>42</v>
      </c>
      <c r="AX379" s="13" t="s">
        <v>81</v>
      </c>
      <c r="AY379" s="244" t="s">
        <v>230</v>
      </c>
    </row>
    <row r="380" spans="1:51" s="13" customFormat="1" ht="12">
      <c r="A380" s="13"/>
      <c r="B380" s="234"/>
      <c r="C380" s="235"/>
      <c r="D380" s="228" t="s">
        <v>242</v>
      </c>
      <c r="E380" s="236" t="s">
        <v>19</v>
      </c>
      <c r="F380" s="237" t="s">
        <v>1818</v>
      </c>
      <c r="G380" s="235"/>
      <c r="H380" s="238">
        <v>14.994</v>
      </c>
      <c r="I380" s="239"/>
      <c r="J380" s="235"/>
      <c r="K380" s="235"/>
      <c r="L380" s="240"/>
      <c r="M380" s="241"/>
      <c r="N380" s="242"/>
      <c r="O380" s="242"/>
      <c r="P380" s="242"/>
      <c r="Q380" s="242"/>
      <c r="R380" s="242"/>
      <c r="S380" s="242"/>
      <c r="T380" s="243"/>
      <c r="U380" s="13"/>
      <c r="V380" s="13"/>
      <c r="W380" s="13"/>
      <c r="X380" s="13"/>
      <c r="Y380" s="13"/>
      <c r="Z380" s="13"/>
      <c r="AA380" s="13"/>
      <c r="AB380" s="13"/>
      <c r="AC380" s="13"/>
      <c r="AD380" s="13"/>
      <c r="AE380" s="13"/>
      <c r="AT380" s="244" t="s">
        <v>242</v>
      </c>
      <c r="AU380" s="244" t="s">
        <v>91</v>
      </c>
      <c r="AV380" s="13" t="s">
        <v>91</v>
      </c>
      <c r="AW380" s="13" t="s">
        <v>42</v>
      </c>
      <c r="AX380" s="13" t="s">
        <v>81</v>
      </c>
      <c r="AY380" s="244" t="s">
        <v>230</v>
      </c>
    </row>
    <row r="381" spans="1:51" s="14" customFormat="1" ht="12">
      <c r="A381" s="14"/>
      <c r="B381" s="245"/>
      <c r="C381" s="246"/>
      <c r="D381" s="228" t="s">
        <v>242</v>
      </c>
      <c r="E381" s="247" t="s">
        <v>19</v>
      </c>
      <c r="F381" s="248" t="s">
        <v>244</v>
      </c>
      <c r="G381" s="246"/>
      <c r="H381" s="249">
        <v>29.327</v>
      </c>
      <c r="I381" s="250"/>
      <c r="J381" s="246"/>
      <c r="K381" s="246"/>
      <c r="L381" s="251"/>
      <c r="M381" s="252"/>
      <c r="N381" s="253"/>
      <c r="O381" s="253"/>
      <c r="P381" s="253"/>
      <c r="Q381" s="253"/>
      <c r="R381" s="253"/>
      <c r="S381" s="253"/>
      <c r="T381" s="254"/>
      <c r="U381" s="14"/>
      <c r="V381" s="14"/>
      <c r="W381" s="14"/>
      <c r="X381" s="14"/>
      <c r="Y381" s="14"/>
      <c r="Z381" s="14"/>
      <c r="AA381" s="14"/>
      <c r="AB381" s="14"/>
      <c r="AC381" s="14"/>
      <c r="AD381" s="14"/>
      <c r="AE381" s="14"/>
      <c r="AT381" s="255" t="s">
        <v>242</v>
      </c>
      <c r="AU381" s="255" t="s">
        <v>91</v>
      </c>
      <c r="AV381" s="14" t="s">
        <v>109</v>
      </c>
      <c r="AW381" s="14" t="s">
        <v>42</v>
      </c>
      <c r="AX381" s="14" t="s">
        <v>85</v>
      </c>
      <c r="AY381" s="255" t="s">
        <v>230</v>
      </c>
    </row>
    <row r="382" spans="1:65" s="2" customFormat="1" ht="24.15" customHeight="1">
      <c r="A382" s="41"/>
      <c r="B382" s="42"/>
      <c r="C382" s="281" t="s">
        <v>874</v>
      </c>
      <c r="D382" s="281" t="s">
        <v>482</v>
      </c>
      <c r="E382" s="282" t="s">
        <v>1819</v>
      </c>
      <c r="F382" s="283" t="s">
        <v>1820</v>
      </c>
      <c r="G382" s="284" t="s">
        <v>881</v>
      </c>
      <c r="H382" s="285">
        <v>43.99</v>
      </c>
      <c r="I382" s="286"/>
      <c r="J382" s="287">
        <f>ROUND(I382*H382,2)</f>
        <v>0</v>
      </c>
      <c r="K382" s="283" t="s">
        <v>236</v>
      </c>
      <c r="L382" s="288"/>
      <c r="M382" s="289" t="s">
        <v>19</v>
      </c>
      <c r="N382" s="290" t="s">
        <v>52</v>
      </c>
      <c r="O382" s="87"/>
      <c r="P382" s="224">
        <f>O382*H382</f>
        <v>0</v>
      </c>
      <c r="Q382" s="224">
        <v>0.001</v>
      </c>
      <c r="R382" s="224">
        <f>Q382*H382</f>
        <v>0.04399</v>
      </c>
      <c r="S382" s="224">
        <v>0</v>
      </c>
      <c r="T382" s="225">
        <f>S382*H382</f>
        <v>0</v>
      </c>
      <c r="U382" s="41"/>
      <c r="V382" s="41"/>
      <c r="W382" s="41"/>
      <c r="X382" s="41"/>
      <c r="Y382" s="41"/>
      <c r="Z382" s="41"/>
      <c r="AA382" s="41"/>
      <c r="AB382" s="41"/>
      <c r="AC382" s="41"/>
      <c r="AD382" s="41"/>
      <c r="AE382" s="41"/>
      <c r="AR382" s="226" t="s">
        <v>722</v>
      </c>
      <c r="AT382" s="226" t="s">
        <v>482</v>
      </c>
      <c r="AU382" s="226" t="s">
        <v>91</v>
      </c>
      <c r="AY382" s="19" t="s">
        <v>230</v>
      </c>
      <c r="BE382" s="227">
        <f>IF(N382="základní",J382,0)</f>
        <v>0</v>
      </c>
      <c r="BF382" s="227">
        <f>IF(N382="snížená",J382,0)</f>
        <v>0</v>
      </c>
      <c r="BG382" s="227">
        <f>IF(N382="zákl. přenesená",J382,0)</f>
        <v>0</v>
      </c>
      <c r="BH382" s="227">
        <f>IF(N382="sníž. přenesená",J382,0)</f>
        <v>0</v>
      </c>
      <c r="BI382" s="227">
        <f>IF(N382="nulová",J382,0)</f>
        <v>0</v>
      </c>
      <c r="BJ382" s="19" t="s">
        <v>85</v>
      </c>
      <c r="BK382" s="227">
        <f>ROUND(I382*H382,2)</f>
        <v>0</v>
      </c>
      <c r="BL382" s="19" t="s">
        <v>345</v>
      </c>
      <c r="BM382" s="226" t="s">
        <v>1821</v>
      </c>
    </row>
    <row r="383" spans="1:47" s="2" customFormat="1" ht="12">
      <c r="A383" s="41"/>
      <c r="B383" s="42"/>
      <c r="C383" s="43"/>
      <c r="D383" s="228" t="s">
        <v>238</v>
      </c>
      <c r="E383" s="43"/>
      <c r="F383" s="229" t="s">
        <v>1820</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19" t="s">
        <v>238</v>
      </c>
      <c r="AU383" s="19" t="s">
        <v>91</v>
      </c>
    </row>
    <row r="384" spans="1:51" s="13" customFormat="1" ht="12">
      <c r="A384" s="13"/>
      <c r="B384" s="234"/>
      <c r="C384" s="235"/>
      <c r="D384" s="228" t="s">
        <v>242</v>
      </c>
      <c r="E384" s="236" t="s">
        <v>19</v>
      </c>
      <c r="F384" s="237" t="s">
        <v>1822</v>
      </c>
      <c r="G384" s="235"/>
      <c r="H384" s="238">
        <v>21.499</v>
      </c>
      <c r="I384" s="239"/>
      <c r="J384" s="235"/>
      <c r="K384" s="235"/>
      <c r="L384" s="240"/>
      <c r="M384" s="241"/>
      <c r="N384" s="242"/>
      <c r="O384" s="242"/>
      <c r="P384" s="242"/>
      <c r="Q384" s="242"/>
      <c r="R384" s="242"/>
      <c r="S384" s="242"/>
      <c r="T384" s="243"/>
      <c r="U384" s="13"/>
      <c r="V384" s="13"/>
      <c r="W384" s="13"/>
      <c r="X384" s="13"/>
      <c r="Y384" s="13"/>
      <c r="Z384" s="13"/>
      <c r="AA384" s="13"/>
      <c r="AB384" s="13"/>
      <c r="AC384" s="13"/>
      <c r="AD384" s="13"/>
      <c r="AE384" s="13"/>
      <c r="AT384" s="244" t="s">
        <v>242</v>
      </c>
      <c r="AU384" s="244" t="s">
        <v>91</v>
      </c>
      <c r="AV384" s="13" t="s">
        <v>91</v>
      </c>
      <c r="AW384" s="13" t="s">
        <v>42</v>
      </c>
      <c r="AX384" s="13" t="s">
        <v>81</v>
      </c>
      <c r="AY384" s="244" t="s">
        <v>230</v>
      </c>
    </row>
    <row r="385" spans="1:51" s="13" customFormat="1" ht="12">
      <c r="A385" s="13"/>
      <c r="B385" s="234"/>
      <c r="C385" s="235"/>
      <c r="D385" s="228" t="s">
        <v>242</v>
      </c>
      <c r="E385" s="236" t="s">
        <v>19</v>
      </c>
      <c r="F385" s="237" t="s">
        <v>1823</v>
      </c>
      <c r="G385" s="235"/>
      <c r="H385" s="238">
        <v>22.491</v>
      </c>
      <c r="I385" s="239"/>
      <c r="J385" s="235"/>
      <c r="K385" s="235"/>
      <c r="L385" s="240"/>
      <c r="M385" s="241"/>
      <c r="N385" s="242"/>
      <c r="O385" s="242"/>
      <c r="P385" s="242"/>
      <c r="Q385" s="242"/>
      <c r="R385" s="242"/>
      <c r="S385" s="242"/>
      <c r="T385" s="243"/>
      <c r="U385" s="13"/>
      <c r="V385" s="13"/>
      <c r="W385" s="13"/>
      <c r="X385" s="13"/>
      <c r="Y385" s="13"/>
      <c r="Z385" s="13"/>
      <c r="AA385" s="13"/>
      <c r="AB385" s="13"/>
      <c r="AC385" s="13"/>
      <c r="AD385" s="13"/>
      <c r="AE385" s="13"/>
      <c r="AT385" s="244" t="s">
        <v>242</v>
      </c>
      <c r="AU385" s="244" t="s">
        <v>91</v>
      </c>
      <c r="AV385" s="13" t="s">
        <v>91</v>
      </c>
      <c r="AW385" s="13" t="s">
        <v>42</v>
      </c>
      <c r="AX385" s="13" t="s">
        <v>81</v>
      </c>
      <c r="AY385" s="244" t="s">
        <v>230</v>
      </c>
    </row>
    <row r="386" spans="1:51" s="14" customFormat="1" ht="12">
      <c r="A386" s="14"/>
      <c r="B386" s="245"/>
      <c r="C386" s="246"/>
      <c r="D386" s="228" t="s">
        <v>242</v>
      </c>
      <c r="E386" s="247" t="s">
        <v>19</v>
      </c>
      <c r="F386" s="248" t="s">
        <v>244</v>
      </c>
      <c r="G386" s="246"/>
      <c r="H386" s="249">
        <v>43.99</v>
      </c>
      <c r="I386" s="250"/>
      <c r="J386" s="246"/>
      <c r="K386" s="246"/>
      <c r="L386" s="251"/>
      <c r="M386" s="252"/>
      <c r="N386" s="253"/>
      <c r="O386" s="253"/>
      <c r="P386" s="253"/>
      <c r="Q386" s="253"/>
      <c r="R386" s="253"/>
      <c r="S386" s="253"/>
      <c r="T386" s="254"/>
      <c r="U386" s="14"/>
      <c r="V386" s="14"/>
      <c r="W386" s="14"/>
      <c r="X386" s="14"/>
      <c r="Y386" s="14"/>
      <c r="Z386" s="14"/>
      <c r="AA386" s="14"/>
      <c r="AB386" s="14"/>
      <c r="AC386" s="14"/>
      <c r="AD386" s="14"/>
      <c r="AE386" s="14"/>
      <c r="AT386" s="255" t="s">
        <v>242</v>
      </c>
      <c r="AU386" s="255" t="s">
        <v>91</v>
      </c>
      <c r="AV386" s="14" t="s">
        <v>109</v>
      </c>
      <c r="AW386" s="14" t="s">
        <v>42</v>
      </c>
      <c r="AX386" s="14" t="s">
        <v>85</v>
      </c>
      <c r="AY386" s="255" t="s">
        <v>230</v>
      </c>
    </row>
    <row r="387" spans="1:65" s="2" customFormat="1" ht="24.15" customHeight="1">
      <c r="A387" s="41"/>
      <c r="B387" s="42"/>
      <c r="C387" s="215" t="s">
        <v>878</v>
      </c>
      <c r="D387" s="215" t="s">
        <v>232</v>
      </c>
      <c r="E387" s="216" t="s">
        <v>1824</v>
      </c>
      <c r="F387" s="217" t="s">
        <v>1825</v>
      </c>
      <c r="G387" s="218" t="s">
        <v>235</v>
      </c>
      <c r="H387" s="219">
        <v>38.943</v>
      </c>
      <c r="I387" s="220"/>
      <c r="J387" s="221">
        <f>ROUND(I387*H387,2)</f>
        <v>0</v>
      </c>
      <c r="K387" s="217" t="s">
        <v>236</v>
      </c>
      <c r="L387" s="47"/>
      <c r="M387" s="222" t="s">
        <v>19</v>
      </c>
      <c r="N387" s="223" t="s">
        <v>52</v>
      </c>
      <c r="O387" s="87"/>
      <c r="P387" s="224">
        <f>O387*H387</f>
        <v>0</v>
      </c>
      <c r="Q387" s="224">
        <v>0</v>
      </c>
      <c r="R387" s="224">
        <f>Q387*H387</f>
        <v>0</v>
      </c>
      <c r="S387" s="224">
        <v>0</v>
      </c>
      <c r="T387" s="225">
        <f>S387*H387</f>
        <v>0</v>
      </c>
      <c r="U387" s="41"/>
      <c r="V387" s="41"/>
      <c r="W387" s="41"/>
      <c r="X387" s="41"/>
      <c r="Y387" s="41"/>
      <c r="Z387" s="41"/>
      <c r="AA387" s="41"/>
      <c r="AB387" s="41"/>
      <c r="AC387" s="41"/>
      <c r="AD387" s="41"/>
      <c r="AE387" s="41"/>
      <c r="AR387" s="226" t="s">
        <v>345</v>
      </c>
      <c r="AT387" s="226" t="s">
        <v>232</v>
      </c>
      <c r="AU387" s="226" t="s">
        <v>91</v>
      </c>
      <c r="AY387" s="19" t="s">
        <v>230</v>
      </c>
      <c r="BE387" s="227">
        <f>IF(N387="základní",J387,0)</f>
        <v>0</v>
      </c>
      <c r="BF387" s="227">
        <f>IF(N387="snížená",J387,0)</f>
        <v>0</v>
      </c>
      <c r="BG387" s="227">
        <f>IF(N387="zákl. přenesená",J387,0)</f>
        <v>0</v>
      </c>
      <c r="BH387" s="227">
        <f>IF(N387="sníž. přenesená",J387,0)</f>
        <v>0</v>
      </c>
      <c r="BI387" s="227">
        <f>IF(N387="nulová",J387,0)</f>
        <v>0</v>
      </c>
      <c r="BJ387" s="19" t="s">
        <v>85</v>
      </c>
      <c r="BK387" s="227">
        <f>ROUND(I387*H387,2)</f>
        <v>0</v>
      </c>
      <c r="BL387" s="19" t="s">
        <v>345</v>
      </c>
      <c r="BM387" s="226" t="s">
        <v>1826</v>
      </c>
    </row>
    <row r="388" spans="1:47" s="2" customFormat="1" ht="12">
      <c r="A388" s="41"/>
      <c r="B388" s="42"/>
      <c r="C388" s="43"/>
      <c r="D388" s="228" t="s">
        <v>238</v>
      </c>
      <c r="E388" s="43"/>
      <c r="F388" s="229" t="s">
        <v>1827</v>
      </c>
      <c r="G388" s="43"/>
      <c r="H388" s="43"/>
      <c r="I388" s="230"/>
      <c r="J388" s="43"/>
      <c r="K388" s="43"/>
      <c r="L388" s="47"/>
      <c r="M388" s="231"/>
      <c r="N388" s="232"/>
      <c r="O388" s="87"/>
      <c r="P388" s="87"/>
      <c r="Q388" s="87"/>
      <c r="R388" s="87"/>
      <c r="S388" s="87"/>
      <c r="T388" s="88"/>
      <c r="U388" s="41"/>
      <c r="V388" s="41"/>
      <c r="W388" s="41"/>
      <c r="X388" s="41"/>
      <c r="Y388" s="41"/>
      <c r="Z388" s="41"/>
      <c r="AA388" s="41"/>
      <c r="AB388" s="41"/>
      <c r="AC388" s="41"/>
      <c r="AD388" s="41"/>
      <c r="AE388" s="41"/>
      <c r="AT388" s="19" t="s">
        <v>238</v>
      </c>
      <c r="AU388" s="19" t="s">
        <v>91</v>
      </c>
    </row>
    <row r="389" spans="1:47" s="2" customFormat="1" ht="12">
      <c r="A389" s="41"/>
      <c r="B389" s="42"/>
      <c r="C389" s="43"/>
      <c r="D389" s="228" t="s">
        <v>240</v>
      </c>
      <c r="E389" s="43"/>
      <c r="F389" s="233" t="s">
        <v>1816</v>
      </c>
      <c r="G389" s="43"/>
      <c r="H389" s="43"/>
      <c r="I389" s="230"/>
      <c r="J389" s="43"/>
      <c r="K389" s="43"/>
      <c r="L389" s="47"/>
      <c r="M389" s="231"/>
      <c r="N389" s="232"/>
      <c r="O389" s="87"/>
      <c r="P389" s="87"/>
      <c r="Q389" s="87"/>
      <c r="R389" s="87"/>
      <c r="S389" s="87"/>
      <c r="T389" s="88"/>
      <c r="U389" s="41"/>
      <c r="V389" s="41"/>
      <c r="W389" s="41"/>
      <c r="X389" s="41"/>
      <c r="Y389" s="41"/>
      <c r="Z389" s="41"/>
      <c r="AA389" s="41"/>
      <c r="AB389" s="41"/>
      <c r="AC389" s="41"/>
      <c r="AD389" s="41"/>
      <c r="AE389" s="41"/>
      <c r="AT389" s="19" t="s">
        <v>240</v>
      </c>
      <c r="AU389" s="19" t="s">
        <v>91</v>
      </c>
    </row>
    <row r="390" spans="1:51" s="13" customFormat="1" ht="12">
      <c r="A390" s="13"/>
      <c r="B390" s="234"/>
      <c r="C390" s="235"/>
      <c r="D390" s="228" t="s">
        <v>242</v>
      </c>
      <c r="E390" s="236" t="s">
        <v>19</v>
      </c>
      <c r="F390" s="237" t="s">
        <v>1828</v>
      </c>
      <c r="G390" s="235"/>
      <c r="H390" s="238">
        <v>10.756</v>
      </c>
      <c r="I390" s="239"/>
      <c r="J390" s="235"/>
      <c r="K390" s="235"/>
      <c r="L390" s="240"/>
      <c r="M390" s="241"/>
      <c r="N390" s="242"/>
      <c r="O390" s="242"/>
      <c r="P390" s="242"/>
      <c r="Q390" s="242"/>
      <c r="R390" s="242"/>
      <c r="S390" s="242"/>
      <c r="T390" s="243"/>
      <c r="U390" s="13"/>
      <c r="V390" s="13"/>
      <c r="W390" s="13"/>
      <c r="X390" s="13"/>
      <c r="Y390" s="13"/>
      <c r="Z390" s="13"/>
      <c r="AA390" s="13"/>
      <c r="AB390" s="13"/>
      <c r="AC390" s="13"/>
      <c r="AD390" s="13"/>
      <c r="AE390" s="13"/>
      <c r="AT390" s="244" t="s">
        <v>242</v>
      </c>
      <c r="AU390" s="244" t="s">
        <v>91</v>
      </c>
      <c r="AV390" s="13" t="s">
        <v>91</v>
      </c>
      <c r="AW390" s="13" t="s">
        <v>42</v>
      </c>
      <c r="AX390" s="13" t="s">
        <v>81</v>
      </c>
      <c r="AY390" s="244" t="s">
        <v>230</v>
      </c>
    </row>
    <row r="391" spans="1:51" s="13" customFormat="1" ht="12">
      <c r="A391" s="13"/>
      <c r="B391" s="234"/>
      <c r="C391" s="235"/>
      <c r="D391" s="228" t="s">
        <v>242</v>
      </c>
      <c r="E391" s="236" t="s">
        <v>19</v>
      </c>
      <c r="F391" s="237" t="s">
        <v>1829</v>
      </c>
      <c r="G391" s="235"/>
      <c r="H391" s="238">
        <v>28.187</v>
      </c>
      <c r="I391" s="239"/>
      <c r="J391" s="235"/>
      <c r="K391" s="235"/>
      <c r="L391" s="240"/>
      <c r="M391" s="241"/>
      <c r="N391" s="242"/>
      <c r="O391" s="242"/>
      <c r="P391" s="242"/>
      <c r="Q391" s="242"/>
      <c r="R391" s="242"/>
      <c r="S391" s="242"/>
      <c r="T391" s="243"/>
      <c r="U391" s="13"/>
      <c r="V391" s="13"/>
      <c r="W391" s="13"/>
      <c r="X391" s="13"/>
      <c r="Y391" s="13"/>
      <c r="Z391" s="13"/>
      <c r="AA391" s="13"/>
      <c r="AB391" s="13"/>
      <c r="AC391" s="13"/>
      <c r="AD391" s="13"/>
      <c r="AE391" s="13"/>
      <c r="AT391" s="244" t="s">
        <v>242</v>
      </c>
      <c r="AU391" s="244" t="s">
        <v>91</v>
      </c>
      <c r="AV391" s="13" t="s">
        <v>91</v>
      </c>
      <c r="AW391" s="13" t="s">
        <v>42</v>
      </c>
      <c r="AX391" s="13" t="s">
        <v>81</v>
      </c>
      <c r="AY391" s="244" t="s">
        <v>230</v>
      </c>
    </row>
    <row r="392" spans="1:51" s="14" customFormat="1" ht="12">
      <c r="A392" s="14"/>
      <c r="B392" s="245"/>
      <c r="C392" s="246"/>
      <c r="D392" s="228" t="s">
        <v>242</v>
      </c>
      <c r="E392" s="247" t="s">
        <v>19</v>
      </c>
      <c r="F392" s="248" t="s">
        <v>244</v>
      </c>
      <c r="G392" s="246"/>
      <c r="H392" s="249">
        <v>38.943</v>
      </c>
      <c r="I392" s="250"/>
      <c r="J392" s="246"/>
      <c r="K392" s="246"/>
      <c r="L392" s="251"/>
      <c r="M392" s="252"/>
      <c r="N392" s="253"/>
      <c r="O392" s="253"/>
      <c r="P392" s="253"/>
      <c r="Q392" s="253"/>
      <c r="R392" s="253"/>
      <c r="S392" s="253"/>
      <c r="T392" s="254"/>
      <c r="U392" s="14"/>
      <c r="V392" s="14"/>
      <c r="W392" s="14"/>
      <c r="X392" s="14"/>
      <c r="Y392" s="14"/>
      <c r="Z392" s="14"/>
      <c r="AA392" s="14"/>
      <c r="AB392" s="14"/>
      <c r="AC392" s="14"/>
      <c r="AD392" s="14"/>
      <c r="AE392" s="14"/>
      <c r="AT392" s="255" t="s">
        <v>242</v>
      </c>
      <c r="AU392" s="255" t="s">
        <v>91</v>
      </c>
      <c r="AV392" s="14" t="s">
        <v>109</v>
      </c>
      <c r="AW392" s="14" t="s">
        <v>42</v>
      </c>
      <c r="AX392" s="14" t="s">
        <v>85</v>
      </c>
      <c r="AY392" s="255" t="s">
        <v>230</v>
      </c>
    </row>
    <row r="393" spans="1:65" s="2" customFormat="1" ht="24.15" customHeight="1">
      <c r="A393" s="41"/>
      <c r="B393" s="42"/>
      <c r="C393" s="281" t="s">
        <v>886</v>
      </c>
      <c r="D393" s="281" t="s">
        <v>482</v>
      </c>
      <c r="E393" s="282" t="s">
        <v>1819</v>
      </c>
      <c r="F393" s="283" t="s">
        <v>1820</v>
      </c>
      <c r="G393" s="284" t="s">
        <v>881</v>
      </c>
      <c r="H393" s="285">
        <v>58.415</v>
      </c>
      <c r="I393" s="286"/>
      <c r="J393" s="287">
        <f>ROUND(I393*H393,2)</f>
        <v>0</v>
      </c>
      <c r="K393" s="283" t="s">
        <v>236</v>
      </c>
      <c r="L393" s="288"/>
      <c r="M393" s="289" t="s">
        <v>19</v>
      </c>
      <c r="N393" s="290" t="s">
        <v>52</v>
      </c>
      <c r="O393" s="87"/>
      <c r="P393" s="224">
        <f>O393*H393</f>
        <v>0</v>
      </c>
      <c r="Q393" s="224">
        <v>0.001</v>
      </c>
      <c r="R393" s="224">
        <f>Q393*H393</f>
        <v>0.058415</v>
      </c>
      <c r="S393" s="224">
        <v>0</v>
      </c>
      <c r="T393" s="225">
        <f>S393*H393</f>
        <v>0</v>
      </c>
      <c r="U393" s="41"/>
      <c r="V393" s="41"/>
      <c r="W393" s="41"/>
      <c r="X393" s="41"/>
      <c r="Y393" s="41"/>
      <c r="Z393" s="41"/>
      <c r="AA393" s="41"/>
      <c r="AB393" s="41"/>
      <c r="AC393" s="41"/>
      <c r="AD393" s="41"/>
      <c r="AE393" s="41"/>
      <c r="AR393" s="226" t="s">
        <v>722</v>
      </c>
      <c r="AT393" s="226" t="s">
        <v>482</v>
      </c>
      <c r="AU393" s="226" t="s">
        <v>91</v>
      </c>
      <c r="AY393" s="19" t="s">
        <v>230</v>
      </c>
      <c r="BE393" s="227">
        <f>IF(N393="základní",J393,0)</f>
        <v>0</v>
      </c>
      <c r="BF393" s="227">
        <f>IF(N393="snížená",J393,0)</f>
        <v>0</v>
      </c>
      <c r="BG393" s="227">
        <f>IF(N393="zákl. přenesená",J393,0)</f>
        <v>0</v>
      </c>
      <c r="BH393" s="227">
        <f>IF(N393="sníž. přenesená",J393,0)</f>
        <v>0</v>
      </c>
      <c r="BI393" s="227">
        <f>IF(N393="nulová",J393,0)</f>
        <v>0</v>
      </c>
      <c r="BJ393" s="19" t="s">
        <v>85</v>
      </c>
      <c r="BK393" s="227">
        <f>ROUND(I393*H393,2)</f>
        <v>0</v>
      </c>
      <c r="BL393" s="19" t="s">
        <v>345</v>
      </c>
      <c r="BM393" s="226" t="s">
        <v>1830</v>
      </c>
    </row>
    <row r="394" spans="1:47" s="2" customFormat="1" ht="12">
      <c r="A394" s="41"/>
      <c r="B394" s="42"/>
      <c r="C394" s="43"/>
      <c r="D394" s="228" t="s">
        <v>238</v>
      </c>
      <c r="E394" s="43"/>
      <c r="F394" s="229" t="s">
        <v>1820</v>
      </c>
      <c r="G394" s="43"/>
      <c r="H394" s="43"/>
      <c r="I394" s="230"/>
      <c r="J394" s="43"/>
      <c r="K394" s="43"/>
      <c r="L394" s="47"/>
      <c r="M394" s="231"/>
      <c r="N394" s="232"/>
      <c r="O394" s="87"/>
      <c r="P394" s="87"/>
      <c r="Q394" s="87"/>
      <c r="R394" s="87"/>
      <c r="S394" s="87"/>
      <c r="T394" s="88"/>
      <c r="U394" s="41"/>
      <c r="V394" s="41"/>
      <c r="W394" s="41"/>
      <c r="X394" s="41"/>
      <c r="Y394" s="41"/>
      <c r="Z394" s="41"/>
      <c r="AA394" s="41"/>
      <c r="AB394" s="41"/>
      <c r="AC394" s="41"/>
      <c r="AD394" s="41"/>
      <c r="AE394" s="41"/>
      <c r="AT394" s="19" t="s">
        <v>238</v>
      </c>
      <c r="AU394" s="19" t="s">
        <v>91</v>
      </c>
    </row>
    <row r="395" spans="1:51" s="13" customFormat="1" ht="12">
      <c r="A395" s="13"/>
      <c r="B395" s="234"/>
      <c r="C395" s="235"/>
      <c r="D395" s="228" t="s">
        <v>242</v>
      </c>
      <c r="E395" s="236" t="s">
        <v>19</v>
      </c>
      <c r="F395" s="237" t="s">
        <v>1831</v>
      </c>
      <c r="G395" s="235"/>
      <c r="H395" s="238">
        <v>58.415</v>
      </c>
      <c r="I395" s="239"/>
      <c r="J395" s="235"/>
      <c r="K395" s="235"/>
      <c r="L395" s="240"/>
      <c r="M395" s="241"/>
      <c r="N395" s="242"/>
      <c r="O395" s="242"/>
      <c r="P395" s="242"/>
      <c r="Q395" s="242"/>
      <c r="R395" s="242"/>
      <c r="S395" s="242"/>
      <c r="T395" s="243"/>
      <c r="U395" s="13"/>
      <c r="V395" s="13"/>
      <c r="W395" s="13"/>
      <c r="X395" s="13"/>
      <c r="Y395" s="13"/>
      <c r="Z395" s="13"/>
      <c r="AA395" s="13"/>
      <c r="AB395" s="13"/>
      <c r="AC395" s="13"/>
      <c r="AD395" s="13"/>
      <c r="AE395" s="13"/>
      <c r="AT395" s="244" t="s">
        <v>242</v>
      </c>
      <c r="AU395" s="244" t="s">
        <v>91</v>
      </c>
      <c r="AV395" s="13" t="s">
        <v>91</v>
      </c>
      <c r="AW395" s="13" t="s">
        <v>42</v>
      </c>
      <c r="AX395" s="13" t="s">
        <v>81</v>
      </c>
      <c r="AY395" s="244" t="s">
        <v>230</v>
      </c>
    </row>
    <row r="396" spans="1:51" s="14" customFormat="1" ht="12">
      <c r="A396" s="14"/>
      <c r="B396" s="245"/>
      <c r="C396" s="246"/>
      <c r="D396" s="228" t="s">
        <v>242</v>
      </c>
      <c r="E396" s="247" t="s">
        <v>19</v>
      </c>
      <c r="F396" s="248" t="s">
        <v>244</v>
      </c>
      <c r="G396" s="246"/>
      <c r="H396" s="249">
        <v>58.415</v>
      </c>
      <c r="I396" s="250"/>
      <c r="J396" s="246"/>
      <c r="K396" s="246"/>
      <c r="L396" s="251"/>
      <c r="M396" s="252"/>
      <c r="N396" s="253"/>
      <c r="O396" s="253"/>
      <c r="P396" s="253"/>
      <c r="Q396" s="253"/>
      <c r="R396" s="253"/>
      <c r="S396" s="253"/>
      <c r="T396" s="254"/>
      <c r="U396" s="14"/>
      <c r="V396" s="14"/>
      <c r="W396" s="14"/>
      <c r="X396" s="14"/>
      <c r="Y396" s="14"/>
      <c r="Z396" s="14"/>
      <c r="AA396" s="14"/>
      <c r="AB396" s="14"/>
      <c r="AC396" s="14"/>
      <c r="AD396" s="14"/>
      <c r="AE396" s="14"/>
      <c r="AT396" s="255" t="s">
        <v>242</v>
      </c>
      <c r="AU396" s="255" t="s">
        <v>91</v>
      </c>
      <c r="AV396" s="14" t="s">
        <v>109</v>
      </c>
      <c r="AW396" s="14" t="s">
        <v>42</v>
      </c>
      <c r="AX396" s="14" t="s">
        <v>85</v>
      </c>
      <c r="AY396" s="255" t="s">
        <v>230</v>
      </c>
    </row>
    <row r="397" spans="1:65" s="2" customFormat="1" ht="24.15" customHeight="1">
      <c r="A397" s="41"/>
      <c r="B397" s="42"/>
      <c r="C397" s="215" t="s">
        <v>895</v>
      </c>
      <c r="D397" s="215" t="s">
        <v>232</v>
      </c>
      <c r="E397" s="216" t="s">
        <v>1832</v>
      </c>
      <c r="F397" s="217" t="s">
        <v>1833</v>
      </c>
      <c r="G397" s="218" t="s">
        <v>235</v>
      </c>
      <c r="H397" s="219">
        <v>22.75</v>
      </c>
      <c r="I397" s="220"/>
      <c r="J397" s="221">
        <f>ROUND(I397*H397,2)</f>
        <v>0</v>
      </c>
      <c r="K397" s="217" t="s">
        <v>236</v>
      </c>
      <c r="L397" s="47"/>
      <c r="M397" s="222" t="s">
        <v>19</v>
      </c>
      <c r="N397" s="223" t="s">
        <v>52</v>
      </c>
      <c r="O397" s="87"/>
      <c r="P397" s="224">
        <f>O397*H397</f>
        <v>0</v>
      </c>
      <c r="Q397" s="224">
        <v>0</v>
      </c>
      <c r="R397" s="224">
        <f>Q397*H397</f>
        <v>0</v>
      </c>
      <c r="S397" s="224">
        <v>0</v>
      </c>
      <c r="T397" s="225">
        <f>S397*H397</f>
        <v>0</v>
      </c>
      <c r="U397" s="41"/>
      <c r="V397" s="41"/>
      <c r="W397" s="41"/>
      <c r="X397" s="41"/>
      <c r="Y397" s="41"/>
      <c r="Z397" s="41"/>
      <c r="AA397" s="41"/>
      <c r="AB397" s="41"/>
      <c r="AC397" s="41"/>
      <c r="AD397" s="41"/>
      <c r="AE397" s="41"/>
      <c r="AR397" s="226" t="s">
        <v>345</v>
      </c>
      <c r="AT397" s="226" t="s">
        <v>232</v>
      </c>
      <c r="AU397" s="226" t="s">
        <v>91</v>
      </c>
      <c r="AY397" s="19" t="s">
        <v>230</v>
      </c>
      <c r="BE397" s="227">
        <f>IF(N397="základní",J397,0)</f>
        <v>0</v>
      </c>
      <c r="BF397" s="227">
        <f>IF(N397="snížená",J397,0)</f>
        <v>0</v>
      </c>
      <c r="BG397" s="227">
        <f>IF(N397="zákl. přenesená",J397,0)</f>
        <v>0</v>
      </c>
      <c r="BH397" s="227">
        <f>IF(N397="sníž. přenesená",J397,0)</f>
        <v>0</v>
      </c>
      <c r="BI397" s="227">
        <f>IF(N397="nulová",J397,0)</f>
        <v>0</v>
      </c>
      <c r="BJ397" s="19" t="s">
        <v>85</v>
      </c>
      <c r="BK397" s="227">
        <f>ROUND(I397*H397,2)</f>
        <v>0</v>
      </c>
      <c r="BL397" s="19" t="s">
        <v>345</v>
      </c>
      <c r="BM397" s="226" t="s">
        <v>1834</v>
      </c>
    </row>
    <row r="398" spans="1:47" s="2" customFormat="1" ht="12">
      <c r="A398" s="41"/>
      <c r="B398" s="42"/>
      <c r="C398" s="43"/>
      <c r="D398" s="228" t="s">
        <v>238</v>
      </c>
      <c r="E398" s="43"/>
      <c r="F398" s="229" t="s">
        <v>1835</v>
      </c>
      <c r="G398" s="43"/>
      <c r="H398" s="43"/>
      <c r="I398" s="230"/>
      <c r="J398" s="43"/>
      <c r="K398" s="43"/>
      <c r="L398" s="47"/>
      <c r="M398" s="231"/>
      <c r="N398" s="232"/>
      <c r="O398" s="87"/>
      <c r="P398" s="87"/>
      <c r="Q398" s="87"/>
      <c r="R398" s="87"/>
      <c r="S398" s="87"/>
      <c r="T398" s="88"/>
      <c r="U398" s="41"/>
      <c r="V398" s="41"/>
      <c r="W398" s="41"/>
      <c r="X398" s="41"/>
      <c r="Y398" s="41"/>
      <c r="Z398" s="41"/>
      <c r="AA398" s="41"/>
      <c r="AB398" s="41"/>
      <c r="AC398" s="41"/>
      <c r="AD398" s="41"/>
      <c r="AE398" s="41"/>
      <c r="AT398" s="19" t="s">
        <v>238</v>
      </c>
      <c r="AU398" s="19" t="s">
        <v>91</v>
      </c>
    </row>
    <row r="399" spans="1:47" s="2" customFormat="1" ht="12">
      <c r="A399" s="41"/>
      <c r="B399" s="42"/>
      <c r="C399" s="43"/>
      <c r="D399" s="228" t="s">
        <v>240</v>
      </c>
      <c r="E399" s="43"/>
      <c r="F399" s="233" t="s">
        <v>1836</v>
      </c>
      <c r="G399" s="43"/>
      <c r="H399" s="43"/>
      <c r="I399" s="230"/>
      <c r="J399" s="43"/>
      <c r="K399" s="43"/>
      <c r="L399" s="47"/>
      <c r="M399" s="231"/>
      <c r="N399" s="232"/>
      <c r="O399" s="87"/>
      <c r="P399" s="87"/>
      <c r="Q399" s="87"/>
      <c r="R399" s="87"/>
      <c r="S399" s="87"/>
      <c r="T399" s="88"/>
      <c r="U399" s="41"/>
      <c r="V399" s="41"/>
      <c r="W399" s="41"/>
      <c r="X399" s="41"/>
      <c r="Y399" s="41"/>
      <c r="Z399" s="41"/>
      <c r="AA399" s="41"/>
      <c r="AB399" s="41"/>
      <c r="AC399" s="41"/>
      <c r="AD399" s="41"/>
      <c r="AE399" s="41"/>
      <c r="AT399" s="19" t="s">
        <v>240</v>
      </c>
      <c r="AU399" s="19" t="s">
        <v>91</v>
      </c>
    </row>
    <row r="400" spans="1:51" s="13" customFormat="1" ht="12">
      <c r="A400" s="13"/>
      <c r="B400" s="234"/>
      <c r="C400" s="235"/>
      <c r="D400" s="228" t="s">
        <v>242</v>
      </c>
      <c r="E400" s="236" t="s">
        <v>19</v>
      </c>
      <c r="F400" s="237" t="s">
        <v>1837</v>
      </c>
      <c r="G400" s="235"/>
      <c r="H400" s="238">
        <v>22.75</v>
      </c>
      <c r="I400" s="239"/>
      <c r="J400" s="235"/>
      <c r="K400" s="235"/>
      <c r="L400" s="240"/>
      <c r="M400" s="241"/>
      <c r="N400" s="242"/>
      <c r="O400" s="242"/>
      <c r="P400" s="242"/>
      <c r="Q400" s="242"/>
      <c r="R400" s="242"/>
      <c r="S400" s="242"/>
      <c r="T400" s="243"/>
      <c r="U400" s="13"/>
      <c r="V400" s="13"/>
      <c r="W400" s="13"/>
      <c r="X400" s="13"/>
      <c r="Y400" s="13"/>
      <c r="Z400" s="13"/>
      <c r="AA400" s="13"/>
      <c r="AB400" s="13"/>
      <c r="AC400" s="13"/>
      <c r="AD400" s="13"/>
      <c r="AE400" s="13"/>
      <c r="AT400" s="244" t="s">
        <v>242</v>
      </c>
      <c r="AU400" s="244" t="s">
        <v>91</v>
      </c>
      <c r="AV400" s="13" t="s">
        <v>91</v>
      </c>
      <c r="AW400" s="13" t="s">
        <v>42</v>
      </c>
      <c r="AX400" s="13" t="s">
        <v>81</v>
      </c>
      <c r="AY400" s="244" t="s">
        <v>230</v>
      </c>
    </row>
    <row r="401" spans="1:51" s="14" customFormat="1" ht="12">
      <c r="A401" s="14"/>
      <c r="B401" s="245"/>
      <c r="C401" s="246"/>
      <c r="D401" s="228" t="s">
        <v>242</v>
      </c>
      <c r="E401" s="247" t="s">
        <v>19</v>
      </c>
      <c r="F401" s="248" t="s">
        <v>244</v>
      </c>
      <c r="G401" s="246"/>
      <c r="H401" s="249">
        <v>22.75</v>
      </c>
      <c r="I401" s="250"/>
      <c r="J401" s="246"/>
      <c r="K401" s="246"/>
      <c r="L401" s="251"/>
      <c r="M401" s="252"/>
      <c r="N401" s="253"/>
      <c r="O401" s="253"/>
      <c r="P401" s="253"/>
      <c r="Q401" s="253"/>
      <c r="R401" s="253"/>
      <c r="S401" s="253"/>
      <c r="T401" s="254"/>
      <c r="U401" s="14"/>
      <c r="V401" s="14"/>
      <c r="W401" s="14"/>
      <c r="X401" s="14"/>
      <c r="Y401" s="14"/>
      <c r="Z401" s="14"/>
      <c r="AA401" s="14"/>
      <c r="AB401" s="14"/>
      <c r="AC401" s="14"/>
      <c r="AD401" s="14"/>
      <c r="AE401" s="14"/>
      <c r="AT401" s="255" t="s">
        <v>242</v>
      </c>
      <c r="AU401" s="255" t="s">
        <v>91</v>
      </c>
      <c r="AV401" s="14" t="s">
        <v>109</v>
      </c>
      <c r="AW401" s="14" t="s">
        <v>42</v>
      </c>
      <c r="AX401" s="14" t="s">
        <v>85</v>
      </c>
      <c r="AY401" s="255" t="s">
        <v>230</v>
      </c>
    </row>
    <row r="402" spans="1:65" s="2" customFormat="1" ht="14.4" customHeight="1">
      <c r="A402" s="41"/>
      <c r="B402" s="42"/>
      <c r="C402" s="281" t="s">
        <v>903</v>
      </c>
      <c r="D402" s="281" t="s">
        <v>482</v>
      </c>
      <c r="E402" s="282" t="s">
        <v>1838</v>
      </c>
      <c r="F402" s="283" t="s">
        <v>1839</v>
      </c>
      <c r="G402" s="284" t="s">
        <v>235</v>
      </c>
      <c r="H402" s="285">
        <v>23.888</v>
      </c>
      <c r="I402" s="286"/>
      <c r="J402" s="287">
        <f>ROUND(I402*H402,2)</f>
        <v>0</v>
      </c>
      <c r="K402" s="283" t="s">
        <v>236</v>
      </c>
      <c r="L402" s="288"/>
      <c r="M402" s="289" t="s">
        <v>19</v>
      </c>
      <c r="N402" s="290" t="s">
        <v>52</v>
      </c>
      <c r="O402" s="87"/>
      <c r="P402" s="224">
        <f>O402*H402</f>
        <v>0</v>
      </c>
      <c r="Q402" s="224">
        <v>0.0005</v>
      </c>
      <c r="R402" s="224">
        <f>Q402*H402</f>
        <v>0.011944000000000001</v>
      </c>
      <c r="S402" s="224">
        <v>0</v>
      </c>
      <c r="T402" s="225">
        <f>S402*H402</f>
        <v>0</v>
      </c>
      <c r="U402" s="41"/>
      <c r="V402" s="41"/>
      <c r="W402" s="41"/>
      <c r="X402" s="41"/>
      <c r="Y402" s="41"/>
      <c r="Z402" s="41"/>
      <c r="AA402" s="41"/>
      <c r="AB402" s="41"/>
      <c r="AC402" s="41"/>
      <c r="AD402" s="41"/>
      <c r="AE402" s="41"/>
      <c r="AR402" s="226" t="s">
        <v>722</v>
      </c>
      <c r="AT402" s="226" t="s">
        <v>482</v>
      </c>
      <c r="AU402" s="226" t="s">
        <v>91</v>
      </c>
      <c r="AY402" s="19" t="s">
        <v>230</v>
      </c>
      <c r="BE402" s="227">
        <f>IF(N402="základní",J402,0)</f>
        <v>0</v>
      </c>
      <c r="BF402" s="227">
        <f>IF(N402="snížená",J402,0)</f>
        <v>0</v>
      </c>
      <c r="BG402" s="227">
        <f>IF(N402="zákl. přenesená",J402,0)</f>
        <v>0</v>
      </c>
      <c r="BH402" s="227">
        <f>IF(N402="sníž. přenesená",J402,0)</f>
        <v>0</v>
      </c>
      <c r="BI402" s="227">
        <f>IF(N402="nulová",J402,0)</f>
        <v>0</v>
      </c>
      <c r="BJ402" s="19" t="s">
        <v>85</v>
      </c>
      <c r="BK402" s="227">
        <f>ROUND(I402*H402,2)</f>
        <v>0</v>
      </c>
      <c r="BL402" s="19" t="s">
        <v>345</v>
      </c>
      <c r="BM402" s="226" t="s">
        <v>1840</v>
      </c>
    </row>
    <row r="403" spans="1:47" s="2" customFormat="1" ht="12">
      <c r="A403" s="41"/>
      <c r="B403" s="42"/>
      <c r="C403" s="43"/>
      <c r="D403" s="228" t="s">
        <v>238</v>
      </c>
      <c r="E403" s="43"/>
      <c r="F403" s="229" t="s">
        <v>1839</v>
      </c>
      <c r="G403" s="43"/>
      <c r="H403" s="43"/>
      <c r="I403" s="230"/>
      <c r="J403" s="43"/>
      <c r="K403" s="43"/>
      <c r="L403" s="47"/>
      <c r="M403" s="231"/>
      <c r="N403" s="232"/>
      <c r="O403" s="87"/>
      <c r="P403" s="87"/>
      <c r="Q403" s="87"/>
      <c r="R403" s="87"/>
      <c r="S403" s="87"/>
      <c r="T403" s="88"/>
      <c r="U403" s="41"/>
      <c r="V403" s="41"/>
      <c r="W403" s="41"/>
      <c r="X403" s="41"/>
      <c r="Y403" s="41"/>
      <c r="Z403" s="41"/>
      <c r="AA403" s="41"/>
      <c r="AB403" s="41"/>
      <c r="AC403" s="41"/>
      <c r="AD403" s="41"/>
      <c r="AE403" s="41"/>
      <c r="AT403" s="19" t="s">
        <v>238</v>
      </c>
      <c r="AU403" s="19" t="s">
        <v>91</v>
      </c>
    </row>
    <row r="404" spans="1:51" s="13" customFormat="1" ht="12">
      <c r="A404" s="13"/>
      <c r="B404" s="234"/>
      <c r="C404" s="235"/>
      <c r="D404" s="228" t="s">
        <v>242</v>
      </c>
      <c r="E404" s="236" t="s">
        <v>19</v>
      </c>
      <c r="F404" s="237" t="s">
        <v>1841</v>
      </c>
      <c r="G404" s="235"/>
      <c r="H404" s="238">
        <v>22.75</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242</v>
      </c>
      <c r="AU404" s="244" t="s">
        <v>91</v>
      </c>
      <c r="AV404" s="13" t="s">
        <v>91</v>
      </c>
      <c r="AW404" s="13" t="s">
        <v>42</v>
      </c>
      <c r="AX404" s="13" t="s">
        <v>81</v>
      </c>
      <c r="AY404" s="244" t="s">
        <v>230</v>
      </c>
    </row>
    <row r="405" spans="1:51" s="14" customFormat="1" ht="12">
      <c r="A405" s="14"/>
      <c r="B405" s="245"/>
      <c r="C405" s="246"/>
      <c r="D405" s="228" t="s">
        <v>242</v>
      </c>
      <c r="E405" s="247" t="s">
        <v>19</v>
      </c>
      <c r="F405" s="248" t="s">
        <v>244</v>
      </c>
      <c r="G405" s="246"/>
      <c r="H405" s="249">
        <v>22.75</v>
      </c>
      <c r="I405" s="250"/>
      <c r="J405" s="246"/>
      <c r="K405" s="246"/>
      <c r="L405" s="251"/>
      <c r="M405" s="252"/>
      <c r="N405" s="253"/>
      <c r="O405" s="253"/>
      <c r="P405" s="253"/>
      <c r="Q405" s="253"/>
      <c r="R405" s="253"/>
      <c r="S405" s="253"/>
      <c r="T405" s="254"/>
      <c r="U405" s="14"/>
      <c r="V405" s="14"/>
      <c r="W405" s="14"/>
      <c r="X405" s="14"/>
      <c r="Y405" s="14"/>
      <c r="Z405" s="14"/>
      <c r="AA405" s="14"/>
      <c r="AB405" s="14"/>
      <c r="AC405" s="14"/>
      <c r="AD405" s="14"/>
      <c r="AE405" s="14"/>
      <c r="AT405" s="255" t="s">
        <v>242</v>
      </c>
      <c r="AU405" s="255" t="s">
        <v>91</v>
      </c>
      <c r="AV405" s="14" t="s">
        <v>109</v>
      </c>
      <c r="AW405" s="14" t="s">
        <v>42</v>
      </c>
      <c r="AX405" s="14" t="s">
        <v>85</v>
      </c>
      <c r="AY405" s="255" t="s">
        <v>230</v>
      </c>
    </row>
    <row r="406" spans="1:51" s="13" customFormat="1" ht="12">
      <c r="A406" s="13"/>
      <c r="B406" s="234"/>
      <c r="C406" s="235"/>
      <c r="D406" s="228" t="s">
        <v>242</v>
      </c>
      <c r="E406" s="235"/>
      <c r="F406" s="237" t="s">
        <v>1842</v>
      </c>
      <c r="G406" s="235"/>
      <c r="H406" s="238">
        <v>23.888</v>
      </c>
      <c r="I406" s="239"/>
      <c r="J406" s="235"/>
      <c r="K406" s="235"/>
      <c r="L406" s="240"/>
      <c r="M406" s="241"/>
      <c r="N406" s="242"/>
      <c r="O406" s="242"/>
      <c r="P406" s="242"/>
      <c r="Q406" s="242"/>
      <c r="R406" s="242"/>
      <c r="S406" s="242"/>
      <c r="T406" s="243"/>
      <c r="U406" s="13"/>
      <c r="V406" s="13"/>
      <c r="W406" s="13"/>
      <c r="X406" s="13"/>
      <c r="Y406" s="13"/>
      <c r="Z406" s="13"/>
      <c r="AA406" s="13"/>
      <c r="AB406" s="13"/>
      <c r="AC406" s="13"/>
      <c r="AD406" s="13"/>
      <c r="AE406" s="13"/>
      <c r="AT406" s="244" t="s">
        <v>242</v>
      </c>
      <c r="AU406" s="244" t="s">
        <v>91</v>
      </c>
      <c r="AV406" s="13" t="s">
        <v>91</v>
      </c>
      <c r="AW406" s="13" t="s">
        <v>4</v>
      </c>
      <c r="AX406" s="13" t="s">
        <v>85</v>
      </c>
      <c r="AY406" s="244" t="s">
        <v>230</v>
      </c>
    </row>
    <row r="407" spans="1:65" s="2" customFormat="1" ht="14.4" customHeight="1">
      <c r="A407" s="41"/>
      <c r="B407" s="42"/>
      <c r="C407" s="215" t="s">
        <v>909</v>
      </c>
      <c r="D407" s="215" t="s">
        <v>232</v>
      </c>
      <c r="E407" s="216" t="s">
        <v>1307</v>
      </c>
      <c r="F407" s="217" t="s">
        <v>1308</v>
      </c>
      <c r="G407" s="218" t="s">
        <v>19</v>
      </c>
      <c r="H407" s="219">
        <v>21</v>
      </c>
      <c r="I407" s="220"/>
      <c r="J407" s="221">
        <f>ROUND(I407*H407,2)</f>
        <v>0</v>
      </c>
      <c r="K407" s="217" t="s">
        <v>19</v>
      </c>
      <c r="L407" s="47"/>
      <c r="M407" s="222" t="s">
        <v>19</v>
      </c>
      <c r="N407" s="223" t="s">
        <v>52</v>
      </c>
      <c r="O407" s="87"/>
      <c r="P407" s="224">
        <f>O407*H407</f>
        <v>0</v>
      </c>
      <c r="Q407" s="224">
        <v>0</v>
      </c>
      <c r="R407" s="224">
        <f>Q407*H407</f>
        <v>0</v>
      </c>
      <c r="S407" s="224">
        <v>0</v>
      </c>
      <c r="T407" s="225">
        <f>S407*H407</f>
        <v>0</v>
      </c>
      <c r="U407" s="41"/>
      <c r="V407" s="41"/>
      <c r="W407" s="41"/>
      <c r="X407" s="41"/>
      <c r="Y407" s="41"/>
      <c r="Z407" s="41"/>
      <c r="AA407" s="41"/>
      <c r="AB407" s="41"/>
      <c r="AC407" s="41"/>
      <c r="AD407" s="41"/>
      <c r="AE407" s="41"/>
      <c r="AR407" s="226" t="s">
        <v>345</v>
      </c>
      <c r="AT407" s="226" t="s">
        <v>232</v>
      </c>
      <c r="AU407" s="226" t="s">
        <v>91</v>
      </c>
      <c r="AY407" s="19" t="s">
        <v>230</v>
      </c>
      <c r="BE407" s="227">
        <f>IF(N407="základní",J407,0)</f>
        <v>0</v>
      </c>
      <c r="BF407" s="227">
        <f>IF(N407="snížená",J407,0)</f>
        <v>0</v>
      </c>
      <c r="BG407" s="227">
        <f>IF(N407="zákl. přenesená",J407,0)</f>
        <v>0</v>
      </c>
      <c r="BH407" s="227">
        <f>IF(N407="sníž. přenesená",J407,0)</f>
        <v>0</v>
      </c>
      <c r="BI407" s="227">
        <f>IF(N407="nulová",J407,0)</f>
        <v>0</v>
      </c>
      <c r="BJ407" s="19" t="s">
        <v>85</v>
      </c>
      <c r="BK407" s="227">
        <f>ROUND(I407*H407,2)</f>
        <v>0</v>
      </c>
      <c r="BL407" s="19" t="s">
        <v>345</v>
      </c>
      <c r="BM407" s="226" t="s">
        <v>1843</v>
      </c>
    </row>
    <row r="408" spans="1:47" s="2" customFormat="1" ht="12">
      <c r="A408" s="41"/>
      <c r="B408" s="42"/>
      <c r="C408" s="43"/>
      <c r="D408" s="228" t="s">
        <v>238</v>
      </c>
      <c r="E408" s="43"/>
      <c r="F408" s="229" t="s">
        <v>1308</v>
      </c>
      <c r="G408" s="43"/>
      <c r="H408" s="43"/>
      <c r="I408" s="230"/>
      <c r="J408" s="43"/>
      <c r="K408" s="43"/>
      <c r="L408" s="47"/>
      <c r="M408" s="231"/>
      <c r="N408" s="232"/>
      <c r="O408" s="87"/>
      <c r="P408" s="87"/>
      <c r="Q408" s="87"/>
      <c r="R408" s="87"/>
      <c r="S408" s="87"/>
      <c r="T408" s="88"/>
      <c r="U408" s="41"/>
      <c r="V408" s="41"/>
      <c r="W408" s="41"/>
      <c r="X408" s="41"/>
      <c r="Y408" s="41"/>
      <c r="Z408" s="41"/>
      <c r="AA408" s="41"/>
      <c r="AB408" s="41"/>
      <c r="AC408" s="41"/>
      <c r="AD408" s="41"/>
      <c r="AE408" s="41"/>
      <c r="AT408" s="19" t="s">
        <v>238</v>
      </c>
      <c r="AU408" s="19" t="s">
        <v>91</v>
      </c>
    </row>
    <row r="409" spans="1:51" s="13" customFormat="1" ht="12">
      <c r="A409" s="13"/>
      <c r="B409" s="234"/>
      <c r="C409" s="235"/>
      <c r="D409" s="228" t="s">
        <v>242</v>
      </c>
      <c r="E409" s="236" t="s">
        <v>19</v>
      </c>
      <c r="F409" s="237" t="s">
        <v>1844</v>
      </c>
      <c r="G409" s="235"/>
      <c r="H409" s="238">
        <v>21</v>
      </c>
      <c r="I409" s="239"/>
      <c r="J409" s="235"/>
      <c r="K409" s="235"/>
      <c r="L409" s="240"/>
      <c r="M409" s="241"/>
      <c r="N409" s="242"/>
      <c r="O409" s="242"/>
      <c r="P409" s="242"/>
      <c r="Q409" s="242"/>
      <c r="R409" s="242"/>
      <c r="S409" s="242"/>
      <c r="T409" s="243"/>
      <c r="U409" s="13"/>
      <c r="V409" s="13"/>
      <c r="W409" s="13"/>
      <c r="X409" s="13"/>
      <c r="Y409" s="13"/>
      <c r="Z409" s="13"/>
      <c r="AA409" s="13"/>
      <c r="AB409" s="13"/>
      <c r="AC409" s="13"/>
      <c r="AD409" s="13"/>
      <c r="AE409" s="13"/>
      <c r="AT409" s="244" t="s">
        <v>242</v>
      </c>
      <c r="AU409" s="244" t="s">
        <v>91</v>
      </c>
      <c r="AV409" s="13" t="s">
        <v>91</v>
      </c>
      <c r="AW409" s="13" t="s">
        <v>42</v>
      </c>
      <c r="AX409" s="13" t="s">
        <v>81</v>
      </c>
      <c r="AY409" s="244" t="s">
        <v>230</v>
      </c>
    </row>
    <row r="410" spans="1:51" s="14" customFormat="1" ht="12">
      <c r="A410" s="14"/>
      <c r="B410" s="245"/>
      <c r="C410" s="246"/>
      <c r="D410" s="228" t="s">
        <v>242</v>
      </c>
      <c r="E410" s="247" t="s">
        <v>19</v>
      </c>
      <c r="F410" s="248" t="s">
        <v>244</v>
      </c>
      <c r="G410" s="246"/>
      <c r="H410" s="249">
        <v>21</v>
      </c>
      <c r="I410" s="250"/>
      <c r="J410" s="246"/>
      <c r="K410" s="246"/>
      <c r="L410" s="251"/>
      <c r="M410" s="252"/>
      <c r="N410" s="253"/>
      <c r="O410" s="253"/>
      <c r="P410" s="253"/>
      <c r="Q410" s="253"/>
      <c r="R410" s="253"/>
      <c r="S410" s="253"/>
      <c r="T410" s="254"/>
      <c r="U410" s="14"/>
      <c r="V410" s="14"/>
      <c r="W410" s="14"/>
      <c r="X410" s="14"/>
      <c r="Y410" s="14"/>
      <c r="Z410" s="14"/>
      <c r="AA410" s="14"/>
      <c r="AB410" s="14"/>
      <c r="AC410" s="14"/>
      <c r="AD410" s="14"/>
      <c r="AE410" s="14"/>
      <c r="AT410" s="255" t="s">
        <v>242</v>
      </c>
      <c r="AU410" s="255" t="s">
        <v>91</v>
      </c>
      <c r="AV410" s="14" t="s">
        <v>109</v>
      </c>
      <c r="AW410" s="14" t="s">
        <v>42</v>
      </c>
      <c r="AX410" s="14" t="s">
        <v>85</v>
      </c>
      <c r="AY410" s="255" t="s">
        <v>230</v>
      </c>
    </row>
    <row r="411" spans="1:65" s="2" customFormat="1" ht="24.15" customHeight="1">
      <c r="A411" s="41"/>
      <c r="B411" s="42"/>
      <c r="C411" s="281" t="s">
        <v>915</v>
      </c>
      <c r="D411" s="281" t="s">
        <v>482</v>
      </c>
      <c r="E411" s="282" t="s">
        <v>1845</v>
      </c>
      <c r="F411" s="283" t="s">
        <v>1846</v>
      </c>
      <c r="G411" s="284" t="s">
        <v>737</v>
      </c>
      <c r="H411" s="285">
        <v>1</v>
      </c>
      <c r="I411" s="286"/>
      <c r="J411" s="287">
        <f>ROUND(I411*H411,2)</f>
        <v>0</v>
      </c>
      <c r="K411" s="283" t="s">
        <v>19</v>
      </c>
      <c r="L411" s="288"/>
      <c r="M411" s="289" t="s">
        <v>19</v>
      </c>
      <c r="N411" s="290" t="s">
        <v>52</v>
      </c>
      <c r="O411" s="87"/>
      <c r="P411" s="224">
        <f>O411*H411</f>
        <v>0</v>
      </c>
      <c r="Q411" s="224">
        <v>0.002</v>
      </c>
      <c r="R411" s="224">
        <f>Q411*H411</f>
        <v>0.002</v>
      </c>
      <c r="S411" s="224">
        <v>0</v>
      </c>
      <c r="T411" s="225">
        <f>S411*H411</f>
        <v>0</v>
      </c>
      <c r="U411" s="41"/>
      <c r="V411" s="41"/>
      <c r="W411" s="41"/>
      <c r="X411" s="41"/>
      <c r="Y411" s="41"/>
      <c r="Z411" s="41"/>
      <c r="AA411" s="41"/>
      <c r="AB411" s="41"/>
      <c r="AC411" s="41"/>
      <c r="AD411" s="41"/>
      <c r="AE411" s="41"/>
      <c r="AR411" s="226" t="s">
        <v>722</v>
      </c>
      <c r="AT411" s="226" t="s">
        <v>482</v>
      </c>
      <c r="AU411" s="226" t="s">
        <v>91</v>
      </c>
      <c r="AY411" s="19" t="s">
        <v>230</v>
      </c>
      <c r="BE411" s="227">
        <f>IF(N411="základní",J411,0)</f>
        <v>0</v>
      </c>
      <c r="BF411" s="227">
        <f>IF(N411="snížená",J411,0)</f>
        <v>0</v>
      </c>
      <c r="BG411" s="227">
        <f>IF(N411="zákl. přenesená",J411,0)</f>
        <v>0</v>
      </c>
      <c r="BH411" s="227">
        <f>IF(N411="sníž. přenesená",J411,0)</f>
        <v>0</v>
      </c>
      <c r="BI411" s="227">
        <f>IF(N411="nulová",J411,0)</f>
        <v>0</v>
      </c>
      <c r="BJ411" s="19" t="s">
        <v>85</v>
      </c>
      <c r="BK411" s="227">
        <f>ROUND(I411*H411,2)</f>
        <v>0</v>
      </c>
      <c r="BL411" s="19" t="s">
        <v>345</v>
      </c>
      <c r="BM411" s="226" t="s">
        <v>1847</v>
      </c>
    </row>
    <row r="412" spans="1:47" s="2" customFormat="1" ht="12">
      <c r="A412" s="41"/>
      <c r="B412" s="42"/>
      <c r="C412" s="43"/>
      <c r="D412" s="228" t="s">
        <v>238</v>
      </c>
      <c r="E412" s="43"/>
      <c r="F412" s="229" t="s">
        <v>1846</v>
      </c>
      <c r="G412" s="43"/>
      <c r="H412" s="43"/>
      <c r="I412" s="230"/>
      <c r="J412" s="43"/>
      <c r="K412" s="43"/>
      <c r="L412" s="47"/>
      <c r="M412" s="231"/>
      <c r="N412" s="232"/>
      <c r="O412" s="87"/>
      <c r="P412" s="87"/>
      <c r="Q412" s="87"/>
      <c r="R412" s="87"/>
      <c r="S412" s="87"/>
      <c r="T412" s="88"/>
      <c r="U412" s="41"/>
      <c r="V412" s="41"/>
      <c r="W412" s="41"/>
      <c r="X412" s="41"/>
      <c r="Y412" s="41"/>
      <c r="Z412" s="41"/>
      <c r="AA412" s="41"/>
      <c r="AB412" s="41"/>
      <c r="AC412" s="41"/>
      <c r="AD412" s="41"/>
      <c r="AE412" s="41"/>
      <c r="AT412" s="19" t="s">
        <v>238</v>
      </c>
      <c r="AU412" s="19" t="s">
        <v>91</v>
      </c>
    </row>
    <row r="413" spans="1:51" s="13" customFormat="1" ht="12">
      <c r="A413" s="13"/>
      <c r="B413" s="234"/>
      <c r="C413" s="235"/>
      <c r="D413" s="228" t="s">
        <v>242</v>
      </c>
      <c r="E413" s="236" t="s">
        <v>19</v>
      </c>
      <c r="F413" s="237" t="s">
        <v>1848</v>
      </c>
      <c r="G413" s="235"/>
      <c r="H413" s="238">
        <v>1</v>
      </c>
      <c r="I413" s="239"/>
      <c r="J413" s="235"/>
      <c r="K413" s="235"/>
      <c r="L413" s="240"/>
      <c r="M413" s="241"/>
      <c r="N413" s="242"/>
      <c r="O413" s="242"/>
      <c r="P413" s="242"/>
      <c r="Q413" s="242"/>
      <c r="R413" s="242"/>
      <c r="S413" s="242"/>
      <c r="T413" s="243"/>
      <c r="U413" s="13"/>
      <c r="V413" s="13"/>
      <c r="W413" s="13"/>
      <c r="X413" s="13"/>
      <c r="Y413" s="13"/>
      <c r="Z413" s="13"/>
      <c r="AA413" s="13"/>
      <c r="AB413" s="13"/>
      <c r="AC413" s="13"/>
      <c r="AD413" s="13"/>
      <c r="AE413" s="13"/>
      <c r="AT413" s="244" t="s">
        <v>242</v>
      </c>
      <c r="AU413" s="244" t="s">
        <v>91</v>
      </c>
      <c r="AV413" s="13" t="s">
        <v>91</v>
      </c>
      <c r="AW413" s="13" t="s">
        <v>42</v>
      </c>
      <c r="AX413" s="13" t="s">
        <v>81</v>
      </c>
      <c r="AY413" s="244" t="s">
        <v>230</v>
      </c>
    </row>
    <row r="414" spans="1:51" s="14" customFormat="1" ht="12">
      <c r="A414" s="14"/>
      <c r="B414" s="245"/>
      <c r="C414" s="246"/>
      <c r="D414" s="228" t="s">
        <v>242</v>
      </c>
      <c r="E414" s="247" t="s">
        <v>19</v>
      </c>
      <c r="F414" s="248" t="s">
        <v>244</v>
      </c>
      <c r="G414" s="246"/>
      <c r="H414" s="249">
        <v>1</v>
      </c>
      <c r="I414" s="250"/>
      <c r="J414" s="246"/>
      <c r="K414" s="246"/>
      <c r="L414" s="251"/>
      <c r="M414" s="252"/>
      <c r="N414" s="253"/>
      <c r="O414" s="253"/>
      <c r="P414" s="253"/>
      <c r="Q414" s="253"/>
      <c r="R414" s="253"/>
      <c r="S414" s="253"/>
      <c r="T414" s="254"/>
      <c r="U414" s="14"/>
      <c r="V414" s="14"/>
      <c r="W414" s="14"/>
      <c r="X414" s="14"/>
      <c r="Y414" s="14"/>
      <c r="Z414" s="14"/>
      <c r="AA414" s="14"/>
      <c r="AB414" s="14"/>
      <c r="AC414" s="14"/>
      <c r="AD414" s="14"/>
      <c r="AE414" s="14"/>
      <c r="AT414" s="255" t="s">
        <v>242</v>
      </c>
      <c r="AU414" s="255" t="s">
        <v>91</v>
      </c>
      <c r="AV414" s="14" t="s">
        <v>109</v>
      </c>
      <c r="AW414" s="14" t="s">
        <v>42</v>
      </c>
      <c r="AX414" s="14" t="s">
        <v>85</v>
      </c>
      <c r="AY414" s="255" t="s">
        <v>230</v>
      </c>
    </row>
    <row r="415" spans="1:65" s="2" customFormat="1" ht="24.15" customHeight="1">
      <c r="A415" s="41"/>
      <c r="B415" s="42"/>
      <c r="C415" s="281" t="s">
        <v>920</v>
      </c>
      <c r="D415" s="281" t="s">
        <v>482</v>
      </c>
      <c r="E415" s="282" t="s">
        <v>1849</v>
      </c>
      <c r="F415" s="283" t="s">
        <v>1850</v>
      </c>
      <c r="G415" s="284" t="s">
        <v>737</v>
      </c>
      <c r="H415" s="285">
        <v>1</v>
      </c>
      <c r="I415" s="286"/>
      <c r="J415" s="287">
        <f>ROUND(I415*H415,2)</f>
        <v>0</v>
      </c>
      <c r="K415" s="283" t="s">
        <v>19</v>
      </c>
      <c r="L415" s="288"/>
      <c r="M415" s="289" t="s">
        <v>19</v>
      </c>
      <c r="N415" s="290" t="s">
        <v>52</v>
      </c>
      <c r="O415" s="87"/>
      <c r="P415" s="224">
        <f>O415*H415</f>
        <v>0</v>
      </c>
      <c r="Q415" s="224">
        <v>0.002</v>
      </c>
      <c r="R415" s="224">
        <f>Q415*H415</f>
        <v>0.002</v>
      </c>
      <c r="S415" s="224">
        <v>0</v>
      </c>
      <c r="T415" s="225">
        <f>S415*H415</f>
        <v>0</v>
      </c>
      <c r="U415" s="41"/>
      <c r="V415" s="41"/>
      <c r="W415" s="41"/>
      <c r="X415" s="41"/>
      <c r="Y415" s="41"/>
      <c r="Z415" s="41"/>
      <c r="AA415" s="41"/>
      <c r="AB415" s="41"/>
      <c r="AC415" s="41"/>
      <c r="AD415" s="41"/>
      <c r="AE415" s="41"/>
      <c r="AR415" s="226" t="s">
        <v>722</v>
      </c>
      <c r="AT415" s="226" t="s">
        <v>482</v>
      </c>
      <c r="AU415" s="226" t="s">
        <v>91</v>
      </c>
      <c r="AY415" s="19" t="s">
        <v>230</v>
      </c>
      <c r="BE415" s="227">
        <f>IF(N415="základní",J415,0)</f>
        <v>0</v>
      </c>
      <c r="BF415" s="227">
        <f>IF(N415="snížená",J415,0)</f>
        <v>0</v>
      </c>
      <c r="BG415" s="227">
        <f>IF(N415="zákl. přenesená",J415,0)</f>
        <v>0</v>
      </c>
      <c r="BH415" s="227">
        <f>IF(N415="sníž. přenesená",J415,0)</f>
        <v>0</v>
      </c>
      <c r="BI415" s="227">
        <f>IF(N415="nulová",J415,0)</f>
        <v>0</v>
      </c>
      <c r="BJ415" s="19" t="s">
        <v>85</v>
      </c>
      <c r="BK415" s="227">
        <f>ROUND(I415*H415,2)</f>
        <v>0</v>
      </c>
      <c r="BL415" s="19" t="s">
        <v>345</v>
      </c>
      <c r="BM415" s="226" t="s">
        <v>1851</v>
      </c>
    </row>
    <row r="416" spans="1:47" s="2" customFormat="1" ht="12">
      <c r="A416" s="41"/>
      <c r="B416" s="42"/>
      <c r="C416" s="43"/>
      <c r="D416" s="228" t="s">
        <v>238</v>
      </c>
      <c r="E416" s="43"/>
      <c r="F416" s="229" t="s">
        <v>1850</v>
      </c>
      <c r="G416" s="43"/>
      <c r="H416" s="43"/>
      <c r="I416" s="230"/>
      <c r="J416" s="43"/>
      <c r="K416" s="43"/>
      <c r="L416" s="47"/>
      <c r="M416" s="231"/>
      <c r="N416" s="232"/>
      <c r="O416" s="87"/>
      <c r="P416" s="87"/>
      <c r="Q416" s="87"/>
      <c r="R416" s="87"/>
      <c r="S416" s="87"/>
      <c r="T416" s="88"/>
      <c r="U416" s="41"/>
      <c r="V416" s="41"/>
      <c r="W416" s="41"/>
      <c r="X416" s="41"/>
      <c r="Y416" s="41"/>
      <c r="Z416" s="41"/>
      <c r="AA416" s="41"/>
      <c r="AB416" s="41"/>
      <c r="AC416" s="41"/>
      <c r="AD416" s="41"/>
      <c r="AE416" s="41"/>
      <c r="AT416" s="19" t="s">
        <v>238</v>
      </c>
      <c r="AU416" s="19" t="s">
        <v>91</v>
      </c>
    </row>
    <row r="417" spans="1:51" s="13" customFormat="1" ht="12">
      <c r="A417" s="13"/>
      <c r="B417" s="234"/>
      <c r="C417" s="235"/>
      <c r="D417" s="228" t="s">
        <v>242</v>
      </c>
      <c r="E417" s="236" t="s">
        <v>19</v>
      </c>
      <c r="F417" s="237" t="s">
        <v>1852</v>
      </c>
      <c r="G417" s="235"/>
      <c r="H417" s="238">
        <v>1</v>
      </c>
      <c r="I417" s="239"/>
      <c r="J417" s="235"/>
      <c r="K417" s="235"/>
      <c r="L417" s="240"/>
      <c r="M417" s="241"/>
      <c r="N417" s="242"/>
      <c r="O417" s="242"/>
      <c r="P417" s="242"/>
      <c r="Q417" s="242"/>
      <c r="R417" s="242"/>
      <c r="S417" s="242"/>
      <c r="T417" s="243"/>
      <c r="U417" s="13"/>
      <c r="V417" s="13"/>
      <c r="W417" s="13"/>
      <c r="X417" s="13"/>
      <c r="Y417" s="13"/>
      <c r="Z417" s="13"/>
      <c r="AA417" s="13"/>
      <c r="AB417" s="13"/>
      <c r="AC417" s="13"/>
      <c r="AD417" s="13"/>
      <c r="AE417" s="13"/>
      <c r="AT417" s="244" t="s">
        <v>242</v>
      </c>
      <c r="AU417" s="244" t="s">
        <v>91</v>
      </c>
      <c r="AV417" s="13" t="s">
        <v>91</v>
      </c>
      <c r="AW417" s="13" t="s">
        <v>42</v>
      </c>
      <c r="AX417" s="13" t="s">
        <v>81</v>
      </c>
      <c r="AY417" s="244" t="s">
        <v>230</v>
      </c>
    </row>
    <row r="418" spans="1:51" s="14" customFormat="1" ht="12">
      <c r="A418" s="14"/>
      <c r="B418" s="245"/>
      <c r="C418" s="246"/>
      <c r="D418" s="228" t="s">
        <v>242</v>
      </c>
      <c r="E418" s="247" t="s">
        <v>19</v>
      </c>
      <c r="F418" s="248" t="s">
        <v>244</v>
      </c>
      <c r="G418" s="246"/>
      <c r="H418" s="249">
        <v>1</v>
      </c>
      <c r="I418" s="250"/>
      <c r="J418" s="246"/>
      <c r="K418" s="246"/>
      <c r="L418" s="251"/>
      <c r="M418" s="252"/>
      <c r="N418" s="253"/>
      <c r="O418" s="253"/>
      <c r="P418" s="253"/>
      <c r="Q418" s="253"/>
      <c r="R418" s="253"/>
      <c r="S418" s="253"/>
      <c r="T418" s="254"/>
      <c r="U418" s="14"/>
      <c r="V418" s="14"/>
      <c r="W418" s="14"/>
      <c r="X418" s="14"/>
      <c r="Y418" s="14"/>
      <c r="Z418" s="14"/>
      <c r="AA418" s="14"/>
      <c r="AB418" s="14"/>
      <c r="AC418" s="14"/>
      <c r="AD418" s="14"/>
      <c r="AE418" s="14"/>
      <c r="AT418" s="255" t="s">
        <v>242</v>
      </c>
      <c r="AU418" s="255" t="s">
        <v>91</v>
      </c>
      <c r="AV418" s="14" t="s">
        <v>109</v>
      </c>
      <c r="AW418" s="14" t="s">
        <v>42</v>
      </c>
      <c r="AX418" s="14" t="s">
        <v>85</v>
      </c>
      <c r="AY418" s="255" t="s">
        <v>230</v>
      </c>
    </row>
    <row r="419" spans="1:65" s="2" customFormat="1" ht="24.15" customHeight="1">
      <c r="A419" s="41"/>
      <c r="B419" s="42"/>
      <c r="C419" s="281" t="s">
        <v>925</v>
      </c>
      <c r="D419" s="281" t="s">
        <v>482</v>
      </c>
      <c r="E419" s="282" t="s">
        <v>1853</v>
      </c>
      <c r="F419" s="283" t="s">
        <v>1854</v>
      </c>
      <c r="G419" s="284" t="s">
        <v>737</v>
      </c>
      <c r="H419" s="285">
        <v>3</v>
      </c>
      <c r="I419" s="286"/>
      <c r="J419" s="287">
        <f>ROUND(I419*H419,2)</f>
        <v>0</v>
      </c>
      <c r="K419" s="283" t="s">
        <v>19</v>
      </c>
      <c r="L419" s="288"/>
      <c r="M419" s="289" t="s">
        <v>19</v>
      </c>
      <c r="N419" s="290" t="s">
        <v>52</v>
      </c>
      <c r="O419" s="87"/>
      <c r="P419" s="224">
        <f>O419*H419</f>
        <v>0</v>
      </c>
      <c r="Q419" s="224">
        <v>0.002</v>
      </c>
      <c r="R419" s="224">
        <f>Q419*H419</f>
        <v>0.006</v>
      </c>
      <c r="S419" s="224">
        <v>0</v>
      </c>
      <c r="T419" s="225">
        <f>S419*H419</f>
        <v>0</v>
      </c>
      <c r="U419" s="41"/>
      <c r="V419" s="41"/>
      <c r="W419" s="41"/>
      <c r="X419" s="41"/>
      <c r="Y419" s="41"/>
      <c r="Z419" s="41"/>
      <c r="AA419" s="41"/>
      <c r="AB419" s="41"/>
      <c r="AC419" s="41"/>
      <c r="AD419" s="41"/>
      <c r="AE419" s="41"/>
      <c r="AR419" s="226" t="s">
        <v>722</v>
      </c>
      <c r="AT419" s="226" t="s">
        <v>482</v>
      </c>
      <c r="AU419" s="226" t="s">
        <v>91</v>
      </c>
      <c r="AY419" s="19" t="s">
        <v>230</v>
      </c>
      <c r="BE419" s="227">
        <f>IF(N419="základní",J419,0)</f>
        <v>0</v>
      </c>
      <c r="BF419" s="227">
        <f>IF(N419="snížená",J419,0)</f>
        <v>0</v>
      </c>
      <c r="BG419" s="227">
        <f>IF(N419="zákl. přenesená",J419,0)</f>
        <v>0</v>
      </c>
      <c r="BH419" s="227">
        <f>IF(N419="sníž. přenesená",J419,0)</f>
        <v>0</v>
      </c>
      <c r="BI419" s="227">
        <f>IF(N419="nulová",J419,0)</f>
        <v>0</v>
      </c>
      <c r="BJ419" s="19" t="s">
        <v>85</v>
      </c>
      <c r="BK419" s="227">
        <f>ROUND(I419*H419,2)</f>
        <v>0</v>
      </c>
      <c r="BL419" s="19" t="s">
        <v>345</v>
      </c>
      <c r="BM419" s="226" t="s">
        <v>1855</v>
      </c>
    </row>
    <row r="420" spans="1:47" s="2" customFormat="1" ht="12">
      <c r="A420" s="41"/>
      <c r="B420" s="42"/>
      <c r="C420" s="43"/>
      <c r="D420" s="228" t="s">
        <v>238</v>
      </c>
      <c r="E420" s="43"/>
      <c r="F420" s="229" t="s">
        <v>1854</v>
      </c>
      <c r="G420" s="43"/>
      <c r="H420" s="43"/>
      <c r="I420" s="230"/>
      <c r="J420" s="43"/>
      <c r="K420" s="43"/>
      <c r="L420" s="47"/>
      <c r="M420" s="231"/>
      <c r="N420" s="232"/>
      <c r="O420" s="87"/>
      <c r="P420" s="87"/>
      <c r="Q420" s="87"/>
      <c r="R420" s="87"/>
      <c r="S420" s="87"/>
      <c r="T420" s="88"/>
      <c r="U420" s="41"/>
      <c r="V420" s="41"/>
      <c r="W420" s="41"/>
      <c r="X420" s="41"/>
      <c r="Y420" s="41"/>
      <c r="Z420" s="41"/>
      <c r="AA420" s="41"/>
      <c r="AB420" s="41"/>
      <c r="AC420" s="41"/>
      <c r="AD420" s="41"/>
      <c r="AE420" s="41"/>
      <c r="AT420" s="19" t="s">
        <v>238</v>
      </c>
      <c r="AU420" s="19" t="s">
        <v>91</v>
      </c>
    </row>
    <row r="421" spans="1:51" s="13" customFormat="1" ht="12">
      <c r="A421" s="13"/>
      <c r="B421" s="234"/>
      <c r="C421" s="235"/>
      <c r="D421" s="228" t="s">
        <v>242</v>
      </c>
      <c r="E421" s="236" t="s">
        <v>19</v>
      </c>
      <c r="F421" s="237" t="s">
        <v>1856</v>
      </c>
      <c r="G421" s="235"/>
      <c r="H421" s="238">
        <v>1</v>
      </c>
      <c r="I421" s="239"/>
      <c r="J421" s="235"/>
      <c r="K421" s="235"/>
      <c r="L421" s="240"/>
      <c r="M421" s="241"/>
      <c r="N421" s="242"/>
      <c r="O421" s="242"/>
      <c r="P421" s="242"/>
      <c r="Q421" s="242"/>
      <c r="R421" s="242"/>
      <c r="S421" s="242"/>
      <c r="T421" s="243"/>
      <c r="U421" s="13"/>
      <c r="V421" s="13"/>
      <c r="W421" s="13"/>
      <c r="X421" s="13"/>
      <c r="Y421" s="13"/>
      <c r="Z421" s="13"/>
      <c r="AA421" s="13"/>
      <c r="AB421" s="13"/>
      <c r="AC421" s="13"/>
      <c r="AD421" s="13"/>
      <c r="AE421" s="13"/>
      <c r="AT421" s="244" t="s">
        <v>242</v>
      </c>
      <c r="AU421" s="244" t="s">
        <v>91</v>
      </c>
      <c r="AV421" s="13" t="s">
        <v>91</v>
      </c>
      <c r="AW421" s="13" t="s">
        <v>42</v>
      </c>
      <c r="AX421" s="13" t="s">
        <v>81</v>
      </c>
      <c r="AY421" s="244" t="s">
        <v>230</v>
      </c>
    </row>
    <row r="422" spans="1:51" s="13" customFormat="1" ht="12">
      <c r="A422" s="13"/>
      <c r="B422" s="234"/>
      <c r="C422" s="235"/>
      <c r="D422" s="228" t="s">
        <v>242</v>
      </c>
      <c r="E422" s="236" t="s">
        <v>19</v>
      </c>
      <c r="F422" s="237" t="s">
        <v>1857</v>
      </c>
      <c r="G422" s="235"/>
      <c r="H422" s="238">
        <v>2</v>
      </c>
      <c r="I422" s="239"/>
      <c r="J422" s="235"/>
      <c r="K422" s="235"/>
      <c r="L422" s="240"/>
      <c r="M422" s="241"/>
      <c r="N422" s="242"/>
      <c r="O422" s="242"/>
      <c r="P422" s="242"/>
      <c r="Q422" s="242"/>
      <c r="R422" s="242"/>
      <c r="S422" s="242"/>
      <c r="T422" s="243"/>
      <c r="U422" s="13"/>
      <c r="V422" s="13"/>
      <c r="W422" s="13"/>
      <c r="X422" s="13"/>
      <c r="Y422" s="13"/>
      <c r="Z422" s="13"/>
      <c r="AA422" s="13"/>
      <c r="AB422" s="13"/>
      <c r="AC422" s="13"/>
      <c r="AD422" s="13"/>
      <c r="AE422" s="13"/>
      <c r="AT422" s="244" t="s">
        <v>242</v>
      </c>
      <c r="AU422" s="244" t="s">
        <v>91</v>
      </c>
      <c r="AV422" s="13" t="s">
        <v>91</v>
      </c>
      <c r="AW422" s="13" t="s">
        <v>42</v>
      </c>
      <c r="AX422" s="13" t="s">
        <v>81</v>
      </c>
      <c r="AY422" s="244" t="s">
        <v>230</v>
      </c>
    </row>
    <row r="423" spans="1:51" s="14" customFormat="1" ht="12">
      <c r="A423" s="14"/>
      <c r="B423" s="245"/>
      <c r="C423" s="246"/>
      <c r="D423" s="228" t="s">
        <v>242</v>
      </c>
      <c r="E423" s="247" t="s">
        <v>19</v>
      </c>
      <c r="F423" s="248" t="s">
        <v>244</v>
      </c>
      <c r="G423" s="246"/>
      <c r="H423" s="249">
        <v>3</v>
      </c>
      <c r="I423" s="250"/>
      <c r="J423" s="246"/>
      <c r="K423" s="246"/>
      <c r="L423" s="251"/>
      <c r="M423" s="252"/>
      <c r="N423" s="253"/>
      <c r="O423" s="253"/>
      <c r="P423" s="253"/>
      <c r="Q423" s="253"/>
      <c r="R423" s="253"/>
      <c r="S423" s="253"/>
      <c r="T423" s="254"/>
      <c r="U423" s="14"/>
      <c r="V423" s="14"/>
      <c r="W423" s="14"/>
      <c r="X423" s="14"/>
      <c r="Y423" s="14"/>
      <c r="Z423" s="14"/>
      <c r="AA423" s="14"/>
      <c r="AB423" s="14"/>
      <c r="AC423" s="14"/>
      <c r="AD423" s="14"/>
      <c r="AE423" s="14"/>
      <c r="AT423" s="255" t="s">
        <v>242</v>
      </c>
      <c r="AU423" s="255" t="s">
        <v>91</v>
      </c>
      <c r="AV423" s="14" t="s">
        <v>109</v>
      </c>
      <c r="AW423" s="14" t="s">
        <v>42</v>
      </c>
      <c r="AX423" s="14" t="s">
        <v>85</v>
      </c>
      <c r="AY423" s="255" t="s">
        <v>230</v>
      </c>
    </row>
    <row r="424" spans="1:65" s="2" customFormat="1" ht="37.8" customHeight="1">
      <c r="A424" s="41"/>
      <c r="B424" s="42"/>
      <c r="C424" s="281" t="s">
        <v>931</v>
      </c>
      <c r="D424" s="281" t="s">
        <v>482</v>
      </c>
      <c r="E424" s="282" t="s">
        <v>1858</v>
      </c>
      <c r="F424" s="283" t="s">
        <v>1859</v>
      </c>
      <c r="G424" s="284" t="s">
        <v>737</v>
      </c>
      <c r="H424" s="285">
        <v>2</v>
      </c>
      <c r="I424" s="286"/>
      <c r="J424" s="287">
        <f>ROUND(I424*H424,2)</f>
        <v>0</v>
      </c>
      <c r="K424" s="283" t="s">
        <v>19</v>
      </c>
      <c r="L424" s="288"/>
      <c r="M424" s="289" t="s">
        <v>19</v>
      </c>
      <c r="N424" s="290" t="s">
        <v>52</v>
      </c>
      <c r="O424" s="87"/>
      <c r="P424" s="224">
        <f>O424*H424</f>
        <v>0</v>
      </c>
      <c r="Q424" s="224">
        <v>0.002</v>
      </c>
      <c r="R424" s="224">
        <f>Q424*H424</f>
        <v>0.004</v>
      </c>
      <c r="S424" s="224">
        <v>0</v>
      </c>
      <c r="T424" s="225">
        <f>S424*H424</f>
        <v>0</v>
      </c>
      <c r="U424" s="41"/>
      <c r="V424" s="41"/>
      <c r="W424" s="41"/>
      <c r="X424" s="41"/>
      <c r="Y424" s="41"/>
      <c r="Z424" s="41"/>
      <c r="AA424" s="41"/>
      <c r="AB424" s="41"/>
      <c r="AC424" s="41"/>
      <c r="AD424" s="41"/>
      <c r="AE424" s="41"/>
      <c r="AR424" s="226" t="s">
        <v>722</v>
      </c>
      <c r="AT424" s="226" t="s">
        <v>482</v>
      </c>
      <c r="AU424" s="226" t="s">
        <v>91</v>
      </c>
      <c r="AY424" s="19" t="s">
        <v>230</v>
      </c>
      <c r="BE424" s="227">
        <f>IF(N424="základní",J424,0)</f>
        <v>0</v>
      </c>
      <c r="BF424" s="227">
        <f>IF(N424="snížená",J424,0)</f>
        <v>0</v>
      </c>
      <c r="BG424" s="227">
        <f>IF(N424="zákl. přenesená",J424,0)</f>
        <v>0</v>
      </c>
      <c r="BH424" s="227">
        <f>IF(N424="sníž. přenesená",J424,0)</f>
        <v>0</v>
      </c>
      <c r="BI424" s="227">
        <f>IF(N424="nulová",J424,0)</f>
        <v>0</v>
      </c>
      <c r="BJ424" s="19" t="s">
        <v>85</v>
      </c>
      <c r="BK424" s="227">
        <f>ROUND(I424*H424,2)</f>
        <v>0</v>
      </c>
      <c r="BL424" s="19" t="s">
        <v>345</v>
      </c>
      <c r="BM424" s="226" t="s">
        <v>1860</v>
      </c>
    </row>
    <row r="425" spans="1:47" s="2" customFormat="1" ht="12">
      <c r="A425" s="41"/>
      <c r="B425" s="42"/>
      <c r="C425" s="43"/>
      <c r="D425" s="228" t="s">
        <v>238</v>
      </c>
      <c r="E425" s="43"/>
      <c r="F425" s="229" t="s">
        <v>1859</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19" t="s">
        <v>238</v>
      </c>
      <c r="AU425" s="19" t="s">
        <v>91</v>
      </c>
    </row>
    <row r="426" spans="1:51" s="13" customFormat="1" ht="12">
      <c r="A426" s="13"/>
      <c r="B426" s="234"/>
      <c r="C426" s="235"/>
      <c r="D426" s="228" t="s">
        <v>242</v>
      </c>
      <c r="E426" s="236" t="s">
        <v>19</v>
      </c>
      <c r="F426" s="237" t="s">
        <v>1861</v>
      </c>
      <c r="G426" s="235"/>
      <c r="H426" s="238">
        <v>2</v>
      </c>
      <c r="I426" s="239"/>
      <c r="J426" s="235"/>
      <c r="K426" s="235"/>
      <c r="L426" s="240"/>
      <c r="M426" s="241"/>
      <c r="N426" s="242"/>
      <c r="O426" s="242"/>
      <c r="P426" s="242"/>
      <c r="Q426" s="242"/>
      <c r="R426" s="242"/>
      <c r="S426" s="242"/>
      <c r="T426" s="243"/>
      <c r="U426" s="13"/>
      <c r="V426" s="13"/>
      <c r="W426" s="13"/>
      <c r="X426" s="13"/>
      <c r="Y426" s="13"/>
      <c r="Z426" s="13"/>
      <c r="AA426" s="13"/>
      <c r="AB426" s="13"/>
      <c r="AC426" s="13"/>
      <c r="AD426" s="13"/>
      <c r="AE426" s="13"/>
      <c r="AT426" s="244" t="s">
        <v>242</v>
      </c>
      <c r="AU426" s="244" t="s">
        <v>91</v>
      </c>
      <c r="AV426" s="13" t="s">
        <v>91</v>
      </c>
      <c r="AW426" s="13" t="s">
        <v>42</v>
      </c>
      <c r="AX426" s="13" t="s">
        <v>81</v>
      </c>
      <c r="AY426" s="244" t="s">
        <v>230</v>
      </c>
    </row>
    <row r="427" spans="1:51" s="14" customFormat="1" ht="12">
      <c r="A427" s="14"/>
      <c r="B427" s="245"/>
      <c r="C427" s="246"/>
      <c r="D427" s="228" t="s">
        <v>242</v>
      </c>
      <c r="E427" s="247" t="s">
        <v>19</v>
      </c>
      <c r="F427" s="248" t="s">
        <v>244</v>
      </c>
      <c r="G427" s="246"/>
      <c r="H427" s="249">
        <v>2</v>
      </c>
      <c r="I427" s="250"/>
      <c r="J427" s="246"/>
      <c r="K427" s="246"/>
      <c r="L427" s="251"/>
      <c r="M427" s="252"/>
      <c r="N427" s="253"/>
      <c r="O427" s="253"/>
      <c r="P427" s="253"/>
      <c r="Q427" s="253"/>
      <c r="R427" s="253"/>
      <c r="S427" s="253"/>
      <c r="T427" s="254"/>
      <c r="U427" s="14"/>
      <c r="V427" s="14"/>
      <c r="W427" s="14"/>
      <c r="X427" s="14"/>
      <c r="Y427" s="14"/>
      <c r="Z427" s="14"/>
      <c r="AA427" s="14"/>
      <c r="AB427" s="14"/>
      <c r="AC427" s="14"/>
      <c r="AD427" s="14"/>
      <c r="AE427" s="14"/>
      <c r="AT427" s="255" t="s">
        <v>242</v>
      </c>
      <c r="AU427" s="255" t="s">
        <v>91</v>
      </c>
      <c r="AV427" s="14" t="s">
        <v>109</v>
      </c>
      <c r="AW427" s="14" t="s">
        <v>42</v>
      </c>
      <c r="AX427" s="14" t="s">
        <v>85</v>
      </c>
      <c r="AY427" s="255" t="s">
        <v>230</v>
      </c>
    </row>
    <row r="428" spans="1:65" s="2" customFormat="1" ht="24.15" customHeight="1">
      <c r="A428" s="41"/>
      <c r="B428" s="42"/>
      <c r="C428" s="281" t="s">
        <v>938</v>
      </c>
      <c r="D428" s="281" t="s">
        <v>482</v>
      </c>
      <c r="E428" s="282" t="s">
        <v>1862</v>
      </c>
      <c r="F428" s="283" t="s">
        <v>1863</v>
      </c>
      <c r="G428" s="284" t="s">
        <v>737</v>
      </c>
      <c r="H428" s="285">
        <v>10</v>
      </c>
      <c r="I428" s="286"/>
      <c r="J428" s="287">
        <f>ROUND(I428*H428,2)</f>
        <v>0</v>
      </c>
      <c r="K428" s="283" t="s">
        <v>19</v>
      </c>
      <c r="L428" s="288"/>
      <c r="M428" s="289" t="s">
        <v>19</v>
      </c>
      <c r="N428" s="290" t="s">
        <v>52</v>
      </c>
      <c r="O428" s="87"/>
      <c r="P428" s="224">
        <f>O428*H428</f>
        <v>0</v>
      </c>
      <c r="Q428" s="224">
        <v>0.003</v>
      </c>
      <c r="R428" s="224">
        <f>Q428*H428</f>
        <v>0.03</v>
      </c>
      <c r="S428" s="224">
        <v>0</v>
      </c>
      <c r="T428" s="225">
        <f>S428*H428</f>
        <v>0</v>
      </c>
      <c r="U428" s="41"/>
      <c r="V428" s="41"/>
      <c r="W428" s="41"/>
      <c r="X428" s="41"/>
      <c r="Y428" s="41"/>
      <c r="Z428" s="41"/>
      <c r="AA428" s="41"/>
      <c r="AB428" s="41"/>
      <c r="AC428" s="41"/>
      <c r="AD428" s="41"/>
      <c r="AE428" s="41"/>
      <c r="AR428" s="226" t="s">
        <v>722</v>
      </c>
      <c r="AT428" s="226" t="s">
        <v>482</v>
      </c>
      <c r="AU428" s="226" t="s">
        <v>91</v>
      </c>
      <c r="AY428" s="19" t="s">
        <v>230</v>
      </c>
      <c r="BE428" s="227">
        <f>IF(N428="základní",J428,0)</f>
        <v>0</v>
      </c>
      <c r="BF428" s="227">
        <f>IF(N428="snížená",J428,0)</f>
        <v>0</v>
      </c>
      <c r="BG428" s="227">
        <f>IF(N428="zákl. přenesená",J428,0)</f>
        <v>0</v>
      </c>
      <c r="BH428" s="227">
        <f>IF(N428="sníž. přenesená",J428,0)</f>
        <v>0</v>
      </c>
      <c r="BI428" s="227">
        <f>IF(N428="nulová",J428,0)</f>
        <v>0</v>
      </c>
      <c r="BJ428" s="19" t="s">
        <v>85</v>
      </c>
      <c r="BK428" s="227">
        <f>ROUND(I428*H428,2)</f>
        <v>0</v>
      </c>
      <c r="BL428" s="19" t="s">
        <v>345</v>
      </c>
      <c r="BM428" s="226" t="s">
        <v>1864</v>
      </c>
    </row>
    <row r="429" spans="1:47" s="2" customFormat="1" ht="12">
      <c r="A429" s="41"/>
      <c r="B429" s="42"/>
      <c r="C429" s="43"/>
      <c r="D429" s="228" t="s">
        <v>238</v>
      </c>
      <c r="E429" s="43"/>
      <c r="F429" s="229" t="s">
        <v>1863</v>
      </c>
      <c r="G429" s="43"/>
      <c r="H429" s="43"/>
      <c r="I429" s="230"/>
      <c r="J429" s="43"/>
      <c r="K429" s="43"/>
      <c r="L429" s="47"/>
      <c r="M429" s="231"/>
      <c r="N429" s="232"/>
      <c r="O429" s="87"/>
      <c r="P429" s="87"/>
      <c r="Q429" s="87"/>
      <c r="R429" s="87"/>
      <c r="S429" s="87"/>
      <c r="T429" s="88"/>
      <c r="U429" s="41"/>
      <c r="V429" s="41"/>
      <c r="W429" s="41"/>
      <c r="X429" s="41"/>
      <c r="Y429" s="41"/>
      <c r="Z429" s="41"/>
      <c r="AA429" s="41"/>
      <c r="AB429" s="41"/>
      <c r="AC429" s="41"/>
      <c r="AD429" s="41"/>
      <c r="AE429" s="41"/>
      <c r="AT429" s="19" t="s">
        <v>238</v>
      </c>
      <c r="AU429" s="19" t="s">
        <v>91</v>
      </c>
    </row>
    <row r="430" spans="1:51" s="13" customFormat="1" ht="12">
      <c r="A430" s="13"/>
      <c r="B430" s="234"/>
      <c r="C430" s="235"/>
      <c r="D430" s="228" t="s">
        <v>242</v>
      </c>
      <c r="E430" s="236" t="s">
        <v>19</v>
      </c>
      <c r="F430" s="237" t="s">
        <v>1865</v>
      </c>
      <c r="G430" s="235"/>
      <c r="H430" s="238">
        <v>10</v>
      </c>
      <c r="I430" s="239"/>
      <c r="J430" s="235"/>
      <c r="K430" s="235"/>
      <c r="L430" s="240"/>
      <c r="M430" s="241"/>
      <c r="N430" s="242"/>
      <c r="O430" s="242"/>
      <c r="P430" s="242"/>
      <c r="Q430" s="242"/>
      <c r="R430" s="242"/>
      <c r="S430" s="242"/>
      <c r="T430" s="243"/>
      <c r="U430" s="13"/>
      <c r="V430" s="13"/>
      <c r="W430" s="13"/>
      <c r="X430" s="13"/>
      <c r="Y430" s="13"/>
      <c r="Z430" s="13"/>
      <c r="AA430" s="13"/>
      <c r="AB430" s="13"/>
      <c r="AC430" s="13"/>
      <c r="AD430" s="13"/>
      <c r="AE430" s="13"/>
      <c r="AT430" s="244" t="s">
        <v>242</v>
      </c>
      <c r="AU430" s="244" t="s">
        <v>91</v>
      </c>
      <c r="AV430" s="13" t="s">
        <v>91</v>
      </c>
      <c r="AW430" s="13" t="s">
        <v>42</v>
      </c>
      <c r="AX430" s="13" t="s">
        <v>81</v>
      </c>
      <c r="AY430" s="244" t="s">
        <v>230</v>
      </c>
    </row>
    <row r="431" spans="1:51" s="14" customFormat="1" ht="12">
      <c r="A431" s="14"/>
      <c r="B431" s="245"/>
      <c r="C431" s="246"/>
      <c r="D431" s="228" t="s">
        <v>242</v>
      </c>
      <c r="E431" s="247" t="s">
        <v>19</v>
      </c>
      <c r="F431" s="248" t="s">
        <v>244</v>
      </c>
      <c r="G431" s="246"/>
      <c r="H431" s="249">
        <v>10</v>
      </c>
      <c r="I431" s="250"/>
      <c r="J431" s="246"/>
      <c r="K431" s="246"/>
      <c r="L431" s="251"/>
      <c r="M431" s="252"/>
      <c r="N431" s="253"/>
      <c r="O431" s="253"/>
      <c r="P431" s="253"/>
      <c r="Q431" s="253"/>
      <c r="R431" s="253"/>
      <c r="S431" s="253"/>
      <c r="T431" s="254"/>
      <c r="U431" s="14"/>
      <c r="V431" s="14"/>
      <c r="W431" s="14"/>
      <c r="X431" s="14"/>
      <c r="Y431" s="14"/>
      <c r="Z431" s="14"/>
      <c r="AA431" s="14"/>
      <c r="AB431" s="14"/>
      <c r="AC431" s="14"/>
      <c r="AD431" s="14"/>
      <c r="AE431" s="14"/>
      <c r="AT431" s="255" t="s">
        <v>242</v>
      </c>
      <c r="AU431" s="255" t="s">
        <v>91</v>
      </c>
      <c r="AV431" s="14" t="s">
        <v>109</v>
      </c>
      <c r="AW431" s="14" t="s">
        <v>42</v>
      </c>
      <c r="AX431" s="14" t="s">
        <v>85</v>
      </c>
      <c r="AY431" s="255" t="s">
        <v>230</v>
      </c>
    </row>
    <row r="432" spans="1:65" s="2" customFormat="1" ht="24.15" customHeight="1">
      <c r="A432" s="41"/>
      <c r="B432" s="42"/>
      <c r="C432" s="281" t="s">
        <v>946</v>
      </c>
      <c r="D432" s="281" t="s">
        <v>482</v>
      </c>
      <c r="E432" s="282" t="s">
        <v>1866</v>
      </c>
      <c r="F432" s="283" t="s">
        <v>1867</v>
      </c>
      <c r="G432" s="284" t="s">
        <v>737</v>
      </c>
      <c r="H432" s="285">
        <v>8</v>
      </c>
      <c r="I432" s="286"/>
      <c r="J432" s="287">
        <f>ROUND(I432*H432,2)</f>
        <v>0</v>
      </c>
      <c r="K432" s="283" t="s">
        <v>19</v>
      </c>
      <c r="L432" s="288"/>
      <c r="M432" s="289" t="s">
        <v>19</v>
      </c>
      <c r="N432" s="290" t="s">
        <v>52</v>
      </c>
      <c r="O432" s="87"/>
      <c r="P432" s="224">
        <f>O432*H432</f>
        <v>0</v>
      </c>
      <c r="Q432" s="224">
        <v>0.003</v>
      </c>
      <c r="R432" s="224">
        <f>Q432*H432</f>
        <v>0.024</v>
      </c>
      <c r="S432" s="224">
        <v>0</v>
      </c>
      <c r="T432" s="225">
        <f>S432*H432</f>
        <v>0</v>
      </c>
      <c r="U432" s="41"/>
      <c r="V432" s="41"/>
      <c r="W432" s="41"/>
      <c r="X432" s="41"/>
      <c r="Y432" s="41"/>
      <c r="Z432" s="41"/>
      <c r="AA432" s="41"/>
      <c r="AB432" s="41"/>
      <c r="AC432" s="41"/>
      <c r="AD432" s="41"/>
      <c r="AE432" s="41"/>
      <c r="AR432" s="226" t="s">
        <v>722</v>
      </c>
      <c r="AT432" s="226" t="s">
        <v>482</v>
      </c>
      <c r="AU432" s="226" t="s">
        <v>91</v>
      </c>
      <c r="AY432" s="19" t="s">
        <v>230</v>
      </c>
      <c r="BE432" s="227">
        <f>IF(N432="základní",J432,0)</f>
        <v>0</v>
      </c>
      <c r="BF432" s="227">
        <f>IF(N432="snížená",J432,0)</f>
        <v>0</v>
      </c>
      <c r="BG432" s="227">
        <f>IF(N432="zákl. přenesená",J432,0)</f>
        <v>0</v>
      </c>
      <c r="BH432" s="227">
        <f>IF(N432="sníž. přenesená",J432,0)</f>
        <v>0</v>
      </c>
      <c r="BI432" s="227">
        <f>IF(N432="nulová",J432,0)</f>
        <v>0</v>
      </c>
      <c r="BJ432" s="19" t="s">
        <v>85</v>
      </c>
      <c r="BK432" s="227">
        <f>ROUND(I432*H432,2)</f>
        <v>0</v>
      </c>
      <c r="BL432" s="19" t="s">
        <v>345</v>
      </c>
      <c r="BM432" s="226" t="s">
        <v>1868</v>
      </c>
    </row>
    <row r="433" spans="1:47" s="2" customFormat="1" ht="12">
      <c r="A433" s="41"/>
      <c r="B433" s="42"/>
      <c r="C433" s="43"/>
      <c r="D433" s="228" t="s">
        <v>238</v>
      </c>
      <c r="E433" s="43"/>
      <c r="F433" s="229" t="s">
        <v>1867</v>
      </c>
      <c r="G433" s="43"/>
      <c r="H433" s="43"/>
      <c r="I433" s="230"/>
      <c r="J433" s="43"/>
      <c r="K433" s="43"/>
      <c r="L433" s="47"/>
      <c r="M433" s="231"/>
      <c r="N433" s="232"/>
      <c r="O433" s="87"/>
      <c r="P433" s="87"/>
      <c r="Q433" s="87"/>
      <c r="R433" s="87"/>
      <c r="S433" s="87"/>
      <c r="T433" s="88"/>
      <c r="U433" s="41"/>
      <c r="V433" s="41"/>
      <c r="W433" s="41"/>
      <c r="X433" s="41"/>
      <c r="Y433" s="41"/>
      <c r="Z433" s="41"/>
      <c r="AA433" s="41"/>
      <c r="AB433" s="41"/>
      <c r="AC433" s="41"/>
      <c r="AD433" s="41"/>
      <c r="AE433" s="41"/>
      <c r="AT433" s="19" t="s">
        <v>238</v>
      </c>
      <c r="AU433" s="19" t="s">
        <v>91</v>
      </c>
    </row>
    <row r="434" spans="1:51" s="13" customFormat="1" ht="12">
      <c r="A434" s="13"/>
      <c r="B434" s="234"/>
      <c r="C434" s="235"/>
      <c r="D434" s="228" t="s">
        <v>242</v>
      </c>
      <c r="E434" s="236" t="s">
        <v>19</v>
      </c>
      <c r="F434" s="237" t="s">
        <v>1869</v>
      </c>
      <c r="G434" s="235"/>
      <c r="H434" s="238">
        <v>8</v>
      </c>
      <c r="I434" s="239"/>
      <c r="J434" s="235"/>
      <c r="K434" s="235"/>
      <c r="L434" s="240"/>
      <c r="M434" s="241"/>
      <c r="N434" s="242"/>
      <c r="O434" s="242"/>
      <c r="P434" s="242"/>
      <c r="Q434" s="242"/>
      <c r="R434" s="242"/>
      <c r="S434" s="242"/>
      <c r="T434" s="243"/>
      <c r="U434" s="13"/>
      <c r="V434" s="13"/>
      <c r="W434" s="13"/>
      <c r="X434" s="13"/>
      <c r="Y434" s="13"/>
      <c r="Z434" s="13"/>
      <c r="AA434" s="13"/>
      <c r="AB434" s="13"/>
      <c r="AC434" s="13"/>
      <c r="AD434" s="13"/>
      <c r="AE434" s="13"/>
      <c r="AT434" s="244" t="s">
        <v>242</v>
      </c>
      <c r="AU434" s="244" t="s">
        <v>91</v>
      </c>
      <c r="AV434" s="13" t="s">
        <v>91</v>
      </c>
      <c r="AW434" s="13" t="s">
        <v>42</v>
      </c>
      <c r="AX434" s="13" t="s">
        <v>81</v>
      </c>
      <c r="AY434" s="244" t="s">
        <v>230</v>
      </c>
    </row>
    <row r="435" spans="1:51" s="14" customFormat="1" ht="12">
      <c r="A435" s="14"/>
      <c r="B435" s="245"/>
      <c r="C435" s="246"/>
      <c r="D435" s="228" t="s">
        <v>242</v>
      </c>
      <c r="E435" s="247" t="s">
        <v>19</v>
      </c>
      <c r="F435" s="248" t="s">
        <v>244</v>
      </c>
      <c r="G435" s="246"/>
      <c r="H435" s="249">
        <v>8</v>
      </c>
      <c r="I435" s="250"/>
      <c r="J435" s="246"/>
      <c r="K435" s="246"/>
      <c r="L435" s="251"/>
      <c r="M435" s="252"/>
      <c r="N435" s="253"/>
      <c r="O435" s="253"/>
      <c r="P435" s="253"/>
      <c r="Q435" s="253"/>
      <c r="R435" s="253"/>
      <c r="S435" s="253"/>
      <c r="T435" s="254"/>
      <c r="U435" s="14"/>
      <c r="V435" s="14"/>
      <c r="W435" s="14"/>
      <c r="X435" s="14"/>
      <c r="Y435" s="14"/>
      <c r="Z435" s="14"/>
      <c r="AA435" s="14"/>
      <c r="AB435" s="14"/>
      <c r="AC435" s="14"/>
      <c r="AD435" s="14"/>
      <c r="AE435" s="14"/>
      <c r="AT435" s="255" t="s">
        <v>242</v>
      </c>
      <c r="AU435" s="255" t="s">
        <v>91</v>
      </c>
      <c r="AV435" s="14" t="s">
        <v>109</v>
      </c>
      <c r="AW435" s="14" t="s">
        <v>42</v>
      </c>
      <c r="AX435" s="14" t="s">
        <v>85</v>
      </c>
      <c r="AY435" s="255" t="s">
        <v>230</v>
      </c>
    </row>
    <row r="436" spans="1:65" s="2" customFormat="1" ht="24.15" customHeight="1">
      <c r="A436" s="41"/>
      <c r="B436" s="42"/>
      <c r="C436" s="281" t="s">
        <v>954</v>
      </c>
      <c r="D436" s="281" t="s">
        <v>482</v>
      </c>
      <c r="E436" s="282" t="s">
        <v>1870</v>
      </c>
      <c r="F436" s="283" t="s">
        <v>1871</v>
      </c>
      <c r="G436" s="284" t="s">
        <v>737</v>
      </c>
      <c r="H436" s="285">
        <v>1</v>
      </c>
      <c r="I436" s="286"/>
      <c r="J436" s="287">
        <f>ROUND(I436*H436,2)</f>
        <v>0</v>
      </c>
      <c r="K436" s="283" t="s">
        <v>19</v>
      </c>
      <c r="L436" s="288"/>
      <c r="M436" s="289" t="s">
        <v>19</v>
      </c>
      <c r="N436" s="290" t="s">
        <v>52</v>
      </c>
      <c r="O436" s="87"/>
      <c r="P436" s="224">
        <f>O436*H436</f>
        <v>0</v>
      </c>
      <c r="Q436" s="224">
        <v>0</v>
      </c>
      <c r="R436" s="224">
        <f>Q436*H436</f>
        <v>0</v>
      </c>
      <c r="S436" s="224">
        <v>0</v>
      </c>
      <c r="T436" s="225">
        <f>S436*H436</f>
        <v>0</v>
      </c>
      <c r="U436" s="41"/>
      <c r="V436" s="41"/>
      <c r="W436" s="41"/>
      <c r="X436" s="41"/>
      <c r="Y436" s="41"/>
      <c r="Z436" s="41"/>
      <c r="AA436" s="41"/>
      <c r="AB436" s="41"/>
      <c r="AC436" s="41"/>
      <c r="AD436" s="41"/>
      <c r="AE436" s="41"/>
      <c r="AR436" s="226" t="s">
        <v>722</v>
      </c>
      <c r="AT436" s="226" t="s">
        <v>482</v>
      </c>
      <c r="AU436" s="226" t="s">
        <v>91</v>
      </c>
      <c r="AY436" s="19" t="s">
        <v>230</v>
      </c>
      <c r="BE436" s="227">
        <f>IF(N436="základní",J436,0)</f>
        <v>0</v>
      </c>
      <c r="BF436" s="227">
        <f>IF(N436="snížená",J436,0)</f>
        <v>0</v>
      </c>
      <c r="BG436" s="227">
        <f>IF(N436="zákl. přenesená",J436,0)</f>
        <v>0</v>
      </c>
      <c r="BH436" s="227">
        <f>IF(N436="sníž. přenesená",J436,0)</f>
        <v>0</v>
      </c>
      <c r="BI436" s="227">
        <f>IF(N436="nulová",J436,0)</f>
        <v>0</v>
      </c>
      <c r="BJ436" s="19" t="s">
        <v>85</v>
      </c>
      <c r="BK436" s="227">
        <f>ROUND(I436*H436,2)</f>
        <v>0</v>
      </c>
      <c r="BL436" s="19" t="s">
        <v>345</v>
      </c>
      <c r="BM436" s="226" t="s">
        <v>1872</v>
      </c>
    </row>
    <row r="437" spans="1:47" s="2" customFormat="1" ht="12">
      <c r="A437" s="41"/>
      <c r="B437" s="42"/>
      <c r="C437" s="43"/>
      <c r="D437" s="228" t="s">
        <v>238</v>
      </c>
      <c r="E437" s="43"/>
      <c r="F437" s="229" t="s">
        <v>1871</v>
      </c>
      <c r="G437" s="43"/>
      <c r="H437" s="43"/>
      <c r="I437" s="230"/>
      <c r="J437" s="43"/>
      <c r="K437" s="43"/>
      <c r="L437" s="47"/>
      <c r="M437" s="231"/>
      <c r="N437" s="232"/>
      <c r="O437" s="87"/>
      <c r="P437" s="87"/>
      <c r="Q437" s="87"/>
      <c r="R437" s="87"/>
      <c r="S437" s="87"/>
      <c r="T437" s="88"/>
      <c r="U437" s="41"/>
      <c r="V437" s="41"/>
      <c r="W437" s="41"/>
      <c r="X437" s="41"/>
      <c r="Y437" s="41"/>
      <c r="Z437" s="41"/>
      <c r="AA437" s="41"/>
      <c r="AB437" s="41"/>
      <c r="AC437" s="41"/>
      <c r="AD437" s="41"/>
      <c r="AE437" s="41"/>
      <c r="AT437" s="19" t="s">
        <v>238</v>
      </c>
      <c r="AU437" s="19" t="s">
        <v>91</v>
      </c>
    </row>
    <row r="438" spans="1:51" s="13" customFormat="1" ht="12">
      <c r="A438" s="13"/>
      <c r="B438" s="234"/>
      <c r="C438" s="235"/>
      <c r="D438" s="228" t="s">
        <v>242</v>
      </c>
      <c r="E438" s="236" t="s">
        <v>19</v>
      </c>
      <c r="F438" s="237" t="s">
        <v>1873</v>
      </c>
      <c r="G438" s="235"/>
      <c r="H438" s="238">
        <v>1</v>
      </c>
      <c r="I438" s="239"/>
      <c r="J438" s="235"/>
      <c r="K438" s="235"/>
      <c r="L438" s="240"/>
      <c r="M438" s="241"/>
      <c r="N438" s="242"/>
      <c r="O438" s="242"/>
      <c r="P438" s="242"/>
      <c r="Q438" s="242"/>
      <c r="R438" s="242"/>
      <c r="S438" s="242"/>
      <c r="T438" s="243"/>
      <c r="U438" s="13"/>
      <c r="V438" s="13"/>
      <c r="W438" s="13"/>
      <c r="X438" s="13"/>
      <c r="Y438" s="13"/>
      <c r="Z438" s="13"/>
      <c r="AA438" s="13"/>
      <c r="AB438" s="13"/>
      <c r="AC438" s="13"/>
      <c r="AD438" s="13"/>
      <c r="AE438" s="13"/>
      <c r="AT438" s="244" t="s">
        <v>242</v>
      </c>
      <c r="AU438" s="244" t="s">
        <v>91</v>
      </c>
      <c r="AV438" s="13" t="s">
        <v>91</v>
      </c>
      <c r="AW438" s="13" t="s">
        <v>42</v>
      </c>
      <c r="AX438" s="13" t="s">
        <v>81</v>
      </c>
      <c r="AY438" s="244" t="s">
        <v>230</v>
      </c>
    </row>
    <row r="439" spans="1:51" s="14" customFormat="1" ht="12">
      <c r="A439" s="14"/>
      <c r="B439" s="245"/>
      <c r="C439" s="246"/>
      <c r="D439" s="228" t="s">
        <v>242</v>
      </c>
      <c r="E439" s="247" t="s">
        <v>19</v>
      </c>
      <c r="F439" s="248" t="s">
        <v>244</v>
      </c>
      <c r="G439" s="246"/>
      <c r="H439" s="249">
        <v>1</v>
      </c>
      <c r="I439" s="250"/>
      <c r="J439" s="246"/>
      <c r="K439" s="246"/>
      <c r="L439" s="251"/>
      <c r="M439" s="252"/>
      <c r="N439" s="253"/>
      <c r="O439" s="253"/>
      <c r="P439" s="253"/>
      <c r="Q439" s="253"/>
      <c r="R439" s="253"/>
      <c r="S439" s="253"/>
      <c r="T439" s="254"/>
      <c r="U439" s="14"/>
      <c r="V439" s="14"/>
      <c r="W439" s="14"/>
      <c r="X439" s="14"/>
      <c r="Y439" s="14"/>
      <c r="Z439" s="14"/>
      <c r="AA439" s="14"/>
      <c r="AB439" s="14"/>
      <c r="AC439" s="14"/>
      <c r="AD439" s="14"/>
      <c r="AE439" s="14"/>
      <c r="AT439" s="255" t="s">
        <v>242</v>
      </c>
      <c r="AU439" s="255" t="s">
        <v>91</v>
      </c>
      <c r="AV439" s="14" t="s">
        <v>109</v>
      </c>
      <c r="AW439" s="14" t="s">
        <v>42</v>
      </c>
      <c r="AX439" s="14" t="s">
        <v>85</v>
      </c>
      <c r="AY439" s="255" t="s">
        <v>230</v>
      </c>
    </row>
    <row r="440" spans="1:65" s="2" customFormat="1" ht="24.15" customHeight="1">
      <c r="A440" s="41"/>
      <c r="B440" s="42"/>
      <c r="C440" s="215" t="s">
        <v>961</v>
      </c>
      <c r="D440" s="215" t="s">
        <v>232</v>
      </c>
      <c r="E440" s="216" t="s">
        <v>1321</v>
      </c>
      <c r="F440" s="217" t="s">
        <v>1322</v>
      </c>
      <c r="G440" s="218" t="s">
        <v>369</v>
      </c>
      <c r="H440" s="219">
        <v>0.918</v>
      </c>
      <c r="I440" s="220"/>
      <c r="J440" s="221">
        <f>ROUND(I440*H440,2)</f>
        <v>0</v>
      </c>
      <c r="K440" s="217" t="s">
        <v>236</v>
      </c>
      <c r="L440" s="47"/>
      <c r="M440" s="222" t="s">
        <v>19</v>
      </c>
      <c r="N440" s="223" t="s">
        <v>52</v>
      </c>
      <c r="O440" s="87"/>
      <c r="P440" s="224">
        <f>O440*H440</f>
        <v>0</v>
      </c>
      <c r="Q440" s="224">
        <v>0</v>
      </c>
      <c r="R440" s="224">
        <f>Q440*H440</f>
        <v>0</v>
      </c>
      <c r="S440" s="224">
        <v>0</v>
      </c>
      <c r="T440" s="225">
        <f>S440*H440</f>
        <v>0</v>
      </c>
      <c r="U440" s="41"/>
      <c r="V440" s="41"/>
      <c r="W440" s="41"/>
      <c r="X440" s="41"/>
      <c r="Y440" s="41"/>
      <c r="Z440" s="41"/>
      <c r="AA440" s="41"/>
      <c r="AB440" s="41"/>
      <c r="AC440" s="41"/>
      <c r="AD440" s="41"/>
      <c r="AE440" s="41"/>
      <c r="AR440" s="226" t="s">
        <v>345</v>
      </c>
      <c r="AT440" s="226" t="s">
        <v>232</v>
      </c>
      <c r="AU440" s="226" t="s">
        <v>91</v>
      </c>
      <c r="AY440" s="19" t="s">
        <v>230</v>
      </c>
      <c r="BE440" s="227">
        <f>IF(N440="základní",J440,0)</f>
        <v>0</v>
      </c>
      <c r="BF440" s="227">
        <f>IF(N440="snížená",J440,0)</f>
        <v>0</v>
      </c>
      <c r="BG440" s="227">
        <f>IF(N440="zákl. přenesená",J440,0)</f>
        <v>0</v>
      </c>
      <c r="BH440" s="227">
        <f>IF(N440="sníž. přenesená",J440,0)</f>
        <v>0</v>
      </c>
      <c r="BI440" s="227">
        <f>IF(N440="nulová",J440,0)</f>
        <v>0</v>
      </c>
      <c r="BJ440" s="19" t="s">
        <v>85</v>
      </c>
      <c r="BK440" s="227">
        <f>ROUND(I440*H440,2)</f>
        <v>0</v>
      </c>
      <c r="BL440" s="19" t="s">
        <v>345</v>
      </c>
      <c r="BM440" s="226" t="s">
        <v>1874</v>
      </c>
    </row>
    <row r="441" spans="1:47" s="2" customFormat="1" ht="12">
      <c r="A441" s="41"/>
      <c r="B441" s="42"/>
      <c r="C441" s="43"/>
      <c r="D441" s="228" t="s">
        <v>238</v>
      </c>
      <c r="E441" s="43"/>
      <c r="F441" s="229" t="s">
        <v>1324</v>
      </c>
      <c r="G441" s="43"/>
      <c r="H441" s="43"/>
      <c r="I441" s="230"/>
      <c r="J441" s="43"/>
      <c r="K441" s="43"/>
      <c r="L441" s="47"/>
      <c r="M441" s="231"/>
      <c r="N441" s="232"/>
      <c r="O441" s="87"/>
      <c r="P441" s="87"/>
      <c r="Q441" s="87"/>
      <c r="R441" s="87"/>
      <c r="S441" s="87"/>
      <c r="T441" s="88"/>
      <c r="U441" s="41"/>
      <c r="V441" s="41"/>
      <c r="W441" s="41"/>
      <c r="X441" s="41"/>
      <c r="Y441" s="41"/>
      <c r="Z441" s="41"/>
      <c r="AA441" s="41"/>
      <c r="AB441" s="41"/>
      <c r="AC441" s="41"/>
      <c r="AD441" s="41"/>
      <c r="AE441" s="41"/>
      <c r="AT441" s="19" t="s">
        <v>238</v>
      </c>
      <c r="AU441" s="19" t="s">
        <v>91</v>
      </c>
    </row>
    <row r="442" spans="1:47" s="2" customFormat="1" ht="12">
      <c r="A442" s="41"/>
      <c r="B442" s="42"/>
      <c r="C442" s="43"/>
      <c r="D442" s="228" t="s">
        <v>240</v>
      </c>
      <c r="E442" s="43"/>
      <c r="F442" s="233" t="s">
        <v>1325</v>
      </c>
      <c r="G442" s="43"/>
      <c r="H442" s="43"/>
      <c r="I442" s="230"/>
      <c r="J442" s="43"/>
      <c r="K442" s="43"/>
      <c r="L442" s="47"/>
      <c r="M442" s="231"/>
      <c r="N442" s="232"/>
      <c r="O442" s="87"/>
      <c r="P442" s="87"/>
      <c r="Q442" s="87"/>
      <c r="R442" s="87"/>
      <c r="S442" s="87"/>
      <c r="T442" s="88"/>
      <c r="U442" s="41"/>
      <c r="V442" s="41"/>
      <c r="W442" s="41"/>
      <c r="X442" s="41"/>
      <c r="Y442" s="41"/>
      <c r="Z442" s="41"/>
      <c r="AA442" s="41"/>
      <c r="AB442" s="41"/>
      <c r="AC442" s="41"/>
      <c r="AD442" s="41"/>
      <c r="AE442" s="41"/>
      <c r="AT442" s="19" t="s">
        <v>240</v>
      </c>
      <c r="AU442" s="19" t="s">
        <v>91</v>
      </c>
    </row>
    <row r="443" spans="1:63" s="12" customFormat="1" ht="22.8" customHeight="1">
      <c r="A443" s="12"/>
      <c r="B443" s="199"/>
      <c r="C443" s="200"/>
      <c r="D443" s="201" t="s">
        <v>80</v>
      </c>
      <c r="E443" s="213" t="s">
        <v>1875</v>
      </c>
      <c r="F443" s="213" t="s">
        <v>1876</v>
      </c>
      <c r="G443" s="200"/>
      <c r="H443" s="200"/>
      <c r="I443" s="203"/>
      <c r="J443" s="214">
        <f>BK443</f>
        <v>0</v>
      </c>
      <c r="K443" s="200"/>
      <c r="L443" s="205"/>
      <c r="M443" s="206"/>
      <c r="N443" s="207"/>
      <c r="O443" s="207"/>
      <c r="P443" s="208">
        <f>SUM(P444:P471)</f>
        <v>0</v>
      </c>
      <c r="Q443" s="207"/>
      <c r="R443" s="208">
        <f>SUM(R444:R471)</f>
        <v>0.27666708</v>
      </c>
      <c r="S443" s="207"/>
      <c r="T443" s="209">
        <f>SUM(T444:T471)</f>
        <v>0</v>
      </c>
      <c r="U443" s="12"/>
      <c r="V443" s="12"/>
      <c r="W443" s="12"/>
      <c r="X443" s="12"/>
      <c r="Y443" s="12"/>
      <c r="Z443" s="12"/>
      <c r="AA443" s="12"/>
      <c r="AB443" s="12"/>
      <c r="AC443" s="12"/>
      <c r="AD443" s="12"/>
      <c r="AE443" s="12"/>
      <c r="AR443" s="210" t="s">
        <v>91</v>
      </c>
      <c r="AT443" s="211" t="s">
        <v>80</v>
      </c>
      <c r="AU443" s="211" t="s">
        <v>85</v>
      </c>
      <c r="AY443" s="210" t="s">
        <v>230</v>
      </c>
      <c r="BK443" s="212">
        <f>SUM(BK444:BK471)</f>
        <v>0</v>
      </c>
    </row>
    <row r="444" spans="1:65" s="2" customFormat="1" ht="24.15" customHeight="1">
      <c r="A444" s="41"/>
      <c r="B444" s="42"/>
      <c r="C444" s="215" t="s">
        <v>967</v>
      </c>
      <c r="D444" s="215" t="s">
        <v>232</v>
      </c>
      <c r="E444" s="216" t="s">
        <v>1877</v>
      </c>
      <c r="F444" s="217" t="s">
        <v>1878</v>
      </c>
      <c r="G444" s="218" t="s">
        <v>235</v>
      </c>
      <c r="H444" s="219">
        <v>19.677</v>
      </c>
      <c r="I444" s="220"/>
      <c r="J444" s="221">
        <f>ROUND(I444*H444,2)</f>
        <v>0</v>
      </c>
      <c r="K444" s="217" t="s">
        <v>236</v>
      </c>
      <c r="L444" s="47"/>
      <c r="M444" s="222" t="s">
        <v>19</v>
      </c>
      <c r="N444" s="223" t="s">
        <v>52</v>
      </c>
      <c r="O444" s="87"/>
      <c r="P444" s="224">
        <f>O444*H444</f>
        <v>0</v>
      </c>
      <c r="Q444" s="224">
        <v>0</v>
      </c>
      <c r="R444" s="224">
        <f>Q444*H444</f>
        <v>0</v>
      </c>
      <c r="S444" s="224">
        <v>0</v>
      </c>
      <c r="T444" s="225">
        <f>S444*H444</f>
        <v>0</v>
      </c>
      <c r="U444" s="41"/>
      <c r="V444" s="41"/>
      <c r="W444" s="41"/>
      <c r="X444" s="41"/>
      <c r="Y444" s="41"/>
      <c r="Z444" s="41"/>
      <c r="AA444" s="41"/>
      <c r="AB444" s="41"/>
      <c r="AC444" s="41"/>
      <c r="AD444" s="41"/>
      <c r="AE444" s="41"/>
      <c r="AR444" s="226" t="s">
        <v>345</v>
      </c>
      <c r="AT444" s="226" t="s">
        <v>232</v>
      </c>
      <c r="AU444" s="226" t="s">
        <v>91</v>
      </c>
      <c r="AY444" s="19" t="s">
        <v>230</v>
      </c>
      <c r="BE444" s="227">
        <f>IF(N444="základní",J444,0)</f>
        <v>0</v>
      </c>
      <c r="BF444" s="227">
        <f>IF(N444="snížená",J444,0)</f>
        <v>0</v>
      </c>
      <c r="BG444" s="227">
        <f>IF(N444="zákl. přenesená",J444,0)</f>
        <v>0</v>
      </c>
      <c r="BH444" s="227">
        <f>IF(N444="sníž. přenesená",J444,0)</f>
        <v>0</v>
      </c>
      <c r="BI444" s="227">
        <f>IF(N444="nulová",J444,0)</f>
        <v>0</v>
      </c>
      <c r="BJ444" s="19" t="s">
        <v>85</v>
      </c>
      <c r="BK444" s="227">
        <f>ROUND(I444*H444,2)</f>
        <v>0</v>
      </c>
      <c r="BL444" s="19" t="s">
        <v>345</v>
      </c>
      <c r="BM444" s="226" t="s">
        <v>1879</v>
      </c>
    </row>
    <row r="445" spans="1:47" s="2" customFormat="1" ht="12">
      <c r="A445" s="41"/>
      <c r="B445" s="42"/>
      <c r="C445" s="43"/>
      <c r="D445" s="228" t="s">
        <v>238</v>
      </c>
      <c r="E445" s="43"/>
      <c r="F445" s="229" t="s">
        <v>1880</v>
      </c>
      <c r="G445" s="43"/>
      <c r="H445" s="43"/>
      <c r="I445" s="230"/>
      <c r="J445" s="43"/>
      <c r="K445" s="43"/>
      <c r="L445" s="47"/>
      <c r="M445" s="231"/>
      <c r="N445" s="232"/>
      <c r="O445" s="87"/>
      <c r="P445" s="87"/>
      <c r="Q445" s="87"/>
      <c r="R445" s="87"/>
      <c r="S445" s="87"/>
      <c r="T445" s="88"/>
      <c r="U445" s="41"/>
      <c r="V445" s="41"/>
      <c r="W445" s="41"/>
      <c r="X445" s="41"/>
      <c r="Y445" s="41"/>
      <c r="Z445" s="41"/>
      <c r="AA445" s="41"/>
      <c r="AB445" s="41"/>
      <c r="AC445" s="41"/>
      <c r="AD445" s="41"/>
      <c r="AE445" s="41"/>
      <c r="AT445" s="19" t="s">
        <v>238</v>
      </c>
      <c r="AU445" s="19" t="s">
        <v>91</v>
      </c>
    </row>
    <row r="446" spans="1:47" s="2" customFormat="1" ht="12">
      <c r="A446" s="41"/>
      <c r="B446" s="42"/>
      <c r="C446" s="43"/>
      <c r="D446" s="228" t="s">
        <v>240</v>
      </c>
      <c r="E446" s="43"/>
      <c r="F446" s="233" t="s">
        <v>1881</v>
      </c>
      <c r="G446" s="43"/>
      <c r="H446" s="43"/>
      <c r="I446" s="230"/>
      <c r="J446" s="43"/>
      <c r="K446" s="43"/>
      <c r="L446" s="47"/>
      <c r="M446" s="231"/>
      <c r="N446" s="232"/>
      <c r="O446" s="87"/>
      <c r="P446" s="87"/>
      <c r="Q446" s="87"/>
      <c r="R446" s="87"/>
      <c r="S446" s="87"/>
      <c r="T446" s="88"/>
      <c r="U446" s="41"/>
      <c r="V446" s="41"/>
      <c r="W446" s="41"/>
      <c r="X446" s="41"/>
      <c r="Y446" s="41"/>
      <c r="Z446" s="41"/>
      <c r="AA446" s="41"/>
      <c r="AB446" s="41"/>
      <c r="AC446" s="41"/>
      <c r="AD446" s="41"/>
      <c r="AE446" s="41"/>
      <c r="AT446" s="19" t="s">
        <v>240</v>
      </c>
      <c r="AU446" s="19" t="s">
        <v>91</v>
      </c>
    </row>
    <row r="447" spans="1:51" s="13" customFormat="1" ht="12">
      <c r="A447" s="13"/>
      <c r="B447" s="234"/>
      <c r="C447" s="235"/>
      <c r="D447" s="228" t="s">
        <v>242</v>
      </c>
      <c r="E447" s="236" t="s">
        <v>19</v>
      </c>
      <c r="F447" s="237" t="s">
        <v>1882</v>
      </c>
      <c r="G447" s="235"/>
      <c r="H447" s="238">
        <v>19.677</v>
      </c>
      <c r="I447" s="239"/>
      <c r="J447" s="235"/>
      <c r="K447" s="235"/>
      <c r="L447" s="240"/>
      <c r="M447" s="241"/>
      <c r="N447" s="242"/>
      <c r="O447" s="242"/>
      <c r="P447" s="242"/>
      <c r="Q447" s="242"/>
      <c r="R447" s="242"/>
      <c r="S447" s="242"/>
      <c r="T447" s="243"/>
      <c r="U447" s="13"/>
      <c r="V447" s="13"/>
      <c r="W447" s="13"/>
      <c r="X447" s="13"/>
      <c r="Y447" s="13"/>
      <c r="Z447" s="13"/>
      <c r="AA447" s="13"/>
      <c r="AB447" s="13"/>
      <c r="AC447" s="13"/>
      <c r="AD447" s="13"/>
      <c r="AE447" s="13"/>
      <c r="AT447" s="244" t="s">
        <v>242</v>
      </c>
      <c r="AU447" s="244" t="s">
        <v>91</v>
      </c>
      <c r="AV447" s="13" t="s">
        <v>91</v>
      </c>
      <c r="AW447" s="13" t="s">
        <v>42</v>
      </c>
      <c r="AX447" s="13" t="s">
        <v>81</v>
      </c>
      <c r="AY447" s="244" t="s">
        <v>230</v>
      </c>
    </row>
    <row r="448" spans="1:51" s="14" customFormat="1" ht="12">
      <c r="A448" s="14"/>
      <c r="B448" s="245"/>
      <c r="C448" s="246"/>
      <c r="D448" s="228" t="s">
        <v>242</v>
      </c>
      <c r="E448" s="247" t="s">
        <v>19</v>
      </c>
      <c r="F448" s="248" t="s">
        <v>244</v>
      </c>
      <c r="G448" s="246"/>
      <c r="H448" s="249">
        <v>19.677</v>
      </c>
      <c r="I448" s="250"/>
      <c r="J448" s="246"/>
      <c r="K448" s="246"/>
      <c r="L448" s="251"/>
      <c r="M448" s="252"/>
      <c r="N448" s="253"/>
      <c r="O448" s="253"/>
      <c r="P448" s="253"/>
      <c r="Q448" s="253"/>
      <c r="R448" s="253"/>
      <c r="S448" s="253"/>
      <c r="T448" s="254"/>
      <c r="U448" s="14"/>
      <c r="V448" s="14"/>
      <c r="W448" s="14"/>
      <c r="X448" s="14"/>
      <c r="Y448" s="14"/>
      <c r="Z448" s="14"/>
      <c r="AA448" s="14"/>
      <c r="AB448" s="14"/>
      <c r="AC448" s="14"/>
      <c r="AD448" s="14"/>
      <c r="AE448" s="14"/>
      <c r="AT448" s="255" t="s">
        <v>242</v>
      </c>
      <c r="AU448" s="255" t="s">
        <v>91</v>
      </c>
      <c r="AV448" s="14" t="s">
        <v>109</v>
      </c>
      <c r="AW448" s="14" t="s">
        <v>42</v>
      </c>
      <c r="AX448" s="14" t="s">
        <v>85</v>
      </c>
      <c r="AY448" s="255" t="s">
        <v>230</v>
      </c>
    </row>
    <row r="449" spans="1:65" s="2" customFormat="1" ht="14.4" customHeight="1">
      <c r="A449" s="41"/>
      <c r="B449" s="42"/>
      <c r="C449" s="281" t="s">
        <v>1112</v>
      </c>
      <c r="D449" s="281" t="s">
        <v>482</v>
      </c>
      <c r="E449" s="282" t="s">
        <v>1883</v>
      </c>
      <c r="F449" s="283" t="s">
        <v>1884</v>
      </c>
      <c r="G449" s="284" t="s">
        <v>369</v>
      </c>
      <c r="H449" s="285">
        <v>0.007</v>
      </c>
      <c r="I449" s="286"/>
      <c r="J449" s="287">
        <f>ROUND(I449*H449,2)</f>
        <v>0</v>
      </c>
      <c r="K449" s="283" t="s">
        <v>236</v>
      </c>
      <c r="L449" s="288"/>
      <c r="M449" s="289" t="s">
        <v>19</v>
      </c>
      <c r="N449" s="290" t="s">
        <v>52</v>
      </c>
      <c r="O449" s="87"/>
      <c r="P449" s="224">
        <f>O449*H449</f>
        <v>0</v>
      </c>
      <c r="Q449" s="224">
        <v>1</v>
      </c>
      <c r="R449" s="224">
        <f>Q449*H449</f>
        <v>0.007</v>
      </c>
      <c r="S449" s="224">
        <v>0</v>
      </c>
      <c r="T449" s="225">
        <f>S449*H449</f>
        <v>0</v>
      </c>
      <c r="U449" s="41"/>
      <c r="V449" s="41"/>
      <c r="W449" s="41"/>
      <c r="X449" s="41"/>
      <c r="Y449" s="41"/>
      <c r="Z449" s="41"/>
      <c r="AA449" s="41"/>
      <c r="AB449" s="41"/>
      <c r="AC449" s="41"/>
      <c r="AD449" s="41"/>
      <c r="AE449" s="41"/>
      <c r="AR449" s="226" t="s">
        <v>722</v>
      </c>
      <c r="AT449" s="226" t="s">
        <v>482</v>
      </c>
      <c r="AU449" s="226" t="s">
        <v>91</v>
      </c>
      <c r="AY449" s="19" t="s">
        <v>230</v>
      </c>
      <c r="BE449" s="227">
        <f>IF(N449="základní",J449,0)</f>
        <v>0</v>
      </c>
      <c r="BF449" s="227">
        <f>IF(N449="snížená",J449,0)</f>
        <v>0</v>
      </c>
      <c r="BG449" s="227">
        <f>IF(N449="zákl. přenesená",J449,0)</f>
        <v>0</v>
      </c>
      <c r="BH449" s="227">
        <f>IF(N449="sníž. přenesená",J449,0)</f>
        <v>0</v>
      </c>
      <c r="BI449" s="227">
        <f>IF(N449="nulová",J449,0)</f>
        <v>0</v>
      </c>
      <c r="BJ449" s="19" t="s">
        <v>85</v>
      </c>
      <c r="BK449" s="227">
        <f>ROUND(I449*H449,2)</f>
        <v>0</v>
      </c>
      <c r="BL449" s="19" t="s">
        <v>345</v>
      </c>
      <c r="BM449" s="226" t="s">
        <v>1885</v>
      </c>
    </row>
    <row r="450" spans="1:47" s="2" customFormat="1" ht="12">
      <c r="A450" s="41"/>
      <c r="B450" s="42"/>
      <c r="C450" s="43"/>
      <c r="D450" s="228" t="s">
        <v>238</v>
      </c>
      <c r="E450" s="43"/>
      <c r="F450" s="229" t="s">
        <v>1884</v>
      </c>
      <c r="G450" s="43"/>
      <c r="H450" s="43"/>
      <c r="I450" s="230"/>
      <c r="J450" s="43"/>
      <c r="K450" s="43"/>
      <c r="L450" s="47"/>
      <c r="M450" s="231"/>
      <c r="N450" s="232"/>
      <c r="O450" s="87"/>
      <c r="P450" s="87"/>
      <c r="Q450" s="87"/>
      <c r="R450" s="87"/>
      <c r="S450" s="87"/>
      <c r="T450" s="88"/>
      <c r="U450" s="41"/>
      <c r="V450" s="41"/>
      <c r="W450" s="41"/>
      <c r="X450" s="41"/>
      <c r="Y450" s="41"/>
      <c r="Z450" s="41"/>
      <c r="AA450" s="41"/>
      <c r="AB450" s="41"/>
      <c r="AC450" s="41"/>
      <c r="AD450" s="41"/>
      <c r="AE450" s="41"/>
      <c r="AT450" s="19" t="s">
        <v>238</v>
      </c>
      <c r="AU450" s="19" t="s">
        <v>91</v>
      </c>
    </row>
    <row r="451" spans="1:51" s="13" customFormat="1" ht="12">
      <c r="A451" s="13"/>
      <c r="B451" s="234"/>
      <c r="C451" s="235"/>
      <c r="D451" s="228" t="s">
        <v>242</v>
      </c>
      <c r="E451" s="236" t="s">
        <v>19</v>
      </c>
      <c r="F451" s="237" t="s">
        <v>1886</v>
      </c>
      <c r="G451" s="235"/>
      <c r="H451" s="238">
        <v>19.677</v>
      </c>
      <c r="I451" s="239"/>
      <c r="J451" s="235"/>
      <c r="K451" s="235"/>
      <c r="L451" s="240"/>
      <c r="M451" s="241"/>
      <c r="N451" s="242"/>
      <c r="O451" s="242"/>
      <c r="P451" s="242"/>
      <c r="Q451" s="242"/>
      <c r="R451" s="242"/>
      <c r="S451" s="242"/>
      <c r="T451" s="243"/>
      <c r="U451" s="13"/>
      <c r="V451" s="13"/>
      <c r="W451" s="13"/>
      <c r="X451" s="13"/>
      <c r="Y451" s="13"/>
      <c r="Z451" s="13"/>
      <c r="AA451" s="13"/>
      <c r="AB451" s="13"/>
      <c r="AC451" s="13"/>
      <c r="AD451" s="13"/>
      <c r="AE451" s="13"/>
      <c r="AT451" s="244" t="s">
        <v>242</v>
      </c>
      <c r="AU451" s="244" t="s">
        <v>91</v>
      </c>
      <c r="AV451" s="13" t="s">
        <v>91</v>
      </c>
      <c r="AW451" s="13" t="s">
        <v>42</v>
      </c>
      <c r="AX451" s="13" t="s">
        <v>81</v>
      </c>
      <c r="AY451" s="244" t="s">
        <v>230</v>
      </c>
    </row>
    <row r="452" spans="1:51" s="14" customFormat="1" ht="12">
      <c r="A452" s="14"/>
      <c r="B452" s="245"/>
      <c r="C452" s="246"/>
      <c r="D452" s="228" t="s">
        <v>242</v>
      </c>
      <c r="E452" s="247" t="s">
        <v>19</v>
      </c>
      <c r="F452" s="248" t="s">
        <v>244</v>
      </c>
      <c r="G452" s="246"/>
      <c r="H452" s="249">
        <v>19.677</v>
      </c>
      <c r="I452" s="250"/>
      <c r="J452" s="246"/>
      <c r="K452" s="246"/>
      <c r="L452" s="251"/>
      <c r="M452" s="252"/>
      <c r="N452" s="253"/>
      <c r="O452" s="253"/>
      <c r="P452" s="253"/>
      <c r="Q452" s="253"/>
      <c r="R452" s="253"/>
      <c r="S452" s="253"/>
      <c r="T452" s="254"/>
      <c r="U452" s="14"/>
      <c r="V452" s="14"/>
      <c r="W452" s="14"/>
      <c r="X452" s="14"/>
      <c r="Y452" s="14"/>
      <c r="Z452" s="14"/>
      <c r="AA452" s="14"/>
      <c r="AB452" s="14"/>
      <c r="AC452" s="14"/>
      <c r="AD452" s="14"/>
      <c r="AE452" s="14"/>
      <c r="AT452" s="255" t="s">
        <v>242</v>
      </c>
      <c r="AU452" s="255" t="s">
        <v>91</v>
      </c>
      <c r="AV452" s="14" t="s">
        <v>109</v>
      </c>
      <c r="AW452" s="14" t="s">
        <v>42</v>
      </c>
      <c r="AX452" s="14" t="s">
        <v>85</v>
      </c>
      <c r="AY452" s="255" t="s">
        <v>230</v>
      </c>
    </row>
    <row r="453" spans="1:51" s="13" customFormat="1" ht="12">
      <c r="A453" s="13"/>
      <c r="B453" s="234"/>
      <c r="C453" s="235"/>
      <c r="D453" s="228" t="s">
        <v>242</v>
      </c>
      <c r="E453" s="235"/>
      <c r="F453" s="237" t="s">
        <v>1887</v>
      </c>
      <c r="G453" s="235"/>
      <c r="H453" s="238">
        <v>0.007</v>
      </c>
      <c r="I453" s="239"/>
      <c r="J453" s="235"/>
      <c r="K453" s="235"/>
      <c r="L453" s="240"/>
      <c r="M453" s="241"/>
      <c r="N453" s="242"/>
      <c r="O453" s="242"/>
      <c r="P453" s="242"/>
      <c r="Q453" s="242"/>
      <c r="R453" s="242"/>
      <c r="S453" s="242"/>
      <c r="T453" s="243"/>
      <c r="U453" s="13"/>
      <c r="V453" s="13"/>
      <c r="W453" s="13"/>
      <c r="X453" s="13"/>
      <c r="Y453" s="13"/>
      <c r="Z453" s="13"/>
      <c r="AA453" s="13"/>
      <c r="AB453" s="13"/>
      <c r="AC453" s="13"/>
      <c r="AD453" s="13"/>
      <c r="AE453" s="13"/>
      <c r="AT453" s="244" t="s">
        <v>242</v>
      </c>
      <c r="AU453" s="244" t="s">
        <v>91</v>
      </c>
      <c r="AV453" s="13" t="s">
        <v>91</v>
      </c>
      <c r="AW453" s="13" t="s">
        <v>4</v>
      </c>
      <c r="AX453" s="13" t="s">
        <v>85</v>
      </c>
      <c r="AY453" s="244" t="s">
        <v>230</v>
      </c>
    </row>
    <row r="454" spans="1:65" s="2" customFormat="1" ht="24.15" customHeight="1">
      <c r="A454" s="41"/>
      <c r="B454" s="42"/>
      <c r="C454" s="215" t="s">
        <v>975</v>
      </c>
      <c r="D454" s="215" t="s">
        <v>232</v>
      </c>
      <c r="E454" s="216" t="s">
        <v>1888</v>
      </c>
      <c r="F454" s="217" t="s">
        <v>1889</v>
      </c>
      <c r="G454" s="218" t="s">
        <v>235</v>
      </c>
      <c r="H454" s="219">
        <v>39.353</v>
      </c>
      <c r="I454" s="220"/>
      <c r="J454" s="221">
        <f>ROUND(I454*H454,2)</f>
        <v>0</v>
      </c>
      <c r="K454" s="217" t="s">
        <v>236</v>
      </c>
      <c r="L454" s="47"/>
      <c r="M454" s="222" t="s">
        <v>19</v>
      </c>
      <c r="N454" s="223" t="s">
        <v>52</v>
      </c>
      <c r="O454" s="87"/>
      <c r="P454" s="224">
        <f>O454*H454</f>
        <v>0</v>
      </c>
      <c r="Q454" s="224">
        <v>0.00097</v>
      </c>
      <c r="R454" s="224">
        <f>Q454*H454</f>
        <v>0.038172410000000004</v>
      </c>
      <c r="S454" s="224">
        <v>0</v>
      </c>
      <c r="T454" s="225">
        <f>S454*H454</f>
        <v>0</v>
      </c>
      <c r="U454" s="41"/>
      <c r="V454" s="41"/>
      <c r="W454" s="41"/>
      <c r="X454" s="41"/>
      <c r="Y454" s="41"/>
      <c r="Z454" s="41"/>
      <c r="AA454" s="41"/>
      <c r="AB454" s="41"/>
      <c r="AC454" s="41"/>
      <c r="AD454" s="41"/>
      <c r="AE454" s="41"/>
      <c r="AR454" s="226" t="s">
        <v>345</v>
      </c>
      <c r="AT454" s="226" t="s">
        <v>232</v>
      </c>
      <c r="AU454" s="226" t="s">
        <v>91</v>
      </c>
      <c r="AY454" s="19" t="s">
        <v>230</v>
      </c>
      <c r="BE454" s="227">
        <f>IF(N454="základní",J454,0)</f>
        <v>0</v>
      </c>
      <c r="BF454" s="227">
        <f>IF(N454="snížená",J454,0)</f>
        <v>0</v>
      </c>
      <c r="BG454" s="227">
        <f>IF(N454="zákl. přenesená",J454,0)</f>
        <v>0</v>
      </c>
      <c r="BH454" s="227">
        <f>IF(N454="sníž. přenesená",J454,0)</f>
        <v>0</v>
      </c>
      <c r="BI454" s="227">
        <f>IF(N454="nulová",J454,0)</f>
        <v>0</v>
      </c>
      <c r="BJ454" s="19" t="s">
        <v>85</v>
      </c>
      <c r="BK454" s="227">
        <f>ROUND(I454*H454,2)</f>
        <v>0</v>
      </c>
      <c r="BL454" s="19" t="s">
        <v>345</v>
      </c>
      <c r="BM454" s="226" t="s">
        <v>1890</v>
      </c>
    </row>
    <row r="455" spans="1:47" s="2" customFormat="1" ht="12">
      <c r="A455" s="41"/>
      <c r="B455" s="42"/>
      <c r="C455" s="43"/>
      <c r="D455" s="228" t="s">
        <v>238</v>
      </c>
      <c r="E455" s="43"/>
      <c r="F455" s="229" t="s">
        <v>1891</v>
      </c>
      <c r="G455" s="43"/>
      <c r="H455" s="43"/>
      <c r="I455" s="230"/>
      <c r="J455" s="43"/>
      <c r="K455" s="43"/>
      <c r="L455" s="47"/>
      <c r="M455" s="231"/>
      <c r="N455" s="232"/>
      <c r="O455" s="87"/>
      <c r="P455" s="87"/>
      <c r="Q455" s="87"/>
      <c r="R455" s="87"/>
      <c r="S455" s="87"/>
      <c r="T455" s="88"/>
      <c r="U455" s="41"/>
      <c r="V455" s="41"/>
      <c r="W455" s="41"/>
      <c r="X455" s="41"/>
      <c r="Y455" s="41"/>
      <c r="Z455" s="41"/>
      <c r="AA455" s="41"/>
      <c r="AB455" s="41"/>
      <c r="AC455" s="41"/>
      <c r="AD455" s="41"/>
      <c r="AE455" s="41"/>
      <c r="AT455" s="19" t="s">
        <v>238</v>
      </c>
      <c r="AU455" s="19" t="s">
        <v>91</v>
      </c>
    </row>
    <row r="456" spans="1:47" s="2" customFormat="1" ht="12">
      <c r="A456" s="41"/>
      <c r="B456" s="42"/>
      <c r="C456" s="43"/>
      <c r="D456" s="228" t="s">
        <v>240</v>
      </c>
      <c r="E456" s="43"/>
      <c r="F456" s="233" t="s">
        <v>1892</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19" t="s">
        <v>240</v>
      </c>
      <c r="AU456" s="19" t="s">
        <v>91</v>
      </c>
    </row>
    <row r="457" spans="1:51" s="13" customFormat="1" ht="12">
      <c r="A457" s="13"/>
      <c r="B457" s="234"/>
      <c r="C457" s="235"/>
      <c r="D457" s="228" t="s">
        <v>242</v>
      </c>
      <c r="E457" s="236" t="s">
        <v>19</v>
      </c>
      <c r="F457" s="237" t="s">
        <v>1893</v>
      </c>
      <c r="G457" s="235"/>
      <c r="H457" s="238">
        <v>39.353</v>
      </c>
      <c r="I457" s="239"/>
      <c r="J457" s="235"/>
      <c r="K457" s="235"/>
      <c r="L457" s="240"/>
      <c r="M457" s="241"/>
      <c r="N457" s="242"/>
      <c r="O457" s="242"/>
      <c r="P457" s="242"/>
      <c r="Q457" s="242"/>
      <c r="R457" s="242"/>
      <c r="S457" s="242"/>
      <c r="T457" s="243"/>
      <c r="U457" s="13"/>
      <c r="V457" s="13"/>
      <c r="W457" s="13"/>
      <c r="X457" s="13"/>
      <c r="Y457" s="13"/>
      <c r="Z457" s="13"/>
      <c r="AA457" s="13"/>
      <c r="AB457" s="13"/>
      <c r="AC457" s="13"/>
      <c r="AD457" s="13"/>
      <c r="AE457" s="13"/>
      <c r="AT457" s="244" t="s">
        <v>242</v>
      </c>
      <c r="AU457" s="244" t="s">
        <v>91</v>
      </c>
      <c r="AV457" s="13" t="s">
        <v>91</v>
      </c>
      <c r="AW457" s="13" t="s">
        <v>42</v>
      </c>
      <c r="AX457" s="13" t="s">
        <v>81</v>
      </c>
      <c r="AY457" s="244" t="s">
        <v>230</v>
      </c>
    </row>
    <row r="458" spans="1:51" s="14" customFormat="1" ht="12">
      <c r="A458" s="14"/>
      <c r="B458" s="245"/>
      <c r="C458" s="246"/>
      <c r="D458" s="228" t="s">
        <v>242</v>
      </c>
      <c r="E458" s="247" t="s">
        <v>19</v>
      </c>
      <c r="F458" s="248" t="s">
        <v>244</v>
      </c>
      <c r="G458" s="246"/>
      <c r="H458" s="249">
        <v>39.353</v>
      </c>
      <c r="I458" s="250"/>
      <c r="J458" s="246"/>
      <c r="K458" s="246"/>
      <c r="L458" s="251"/>
      <c r="M458" s="252"/>
      <c r="N458" s="253"/>
      <c r="O458" s="253"/>
      <c r="P458" s="253"/>
      <c r="Q458" s="253"/>
      <c r="R458" s="253"/>
      <c r="S458" s="253"/>
      <c r="T458" s="254"/>
      <c r="U458" s="14"/>
      <c r="V458" s="14"/>
      <c r="W458" s="14"/>
      <c r="X458" s="14"/>
      <c r="Y458" s="14"/>
      <c r="Z458" s="14"/>
      <c r="AA458" s="14"/>
      <c r="AB458" s="14"/>
      <c r="AC458" s="14"/>
      <c r="AD458" s="14"/>
      <c r="AE458" s="14"/>
      <c r="AT458" s="255" t="s">
        <v>242</v>
      </c>
      <c r="AU458" s="255" t="s">
        <v>91</v>
      </c>
      <c r="AV458" s="14" t="s">
        <v>109</v>
      </c>
      <c r="AW458" s="14" t="s">
        <v>42</v>
      </c>
      <c r="AX458" s="14" t="s">
        <v>85</v>
      </c>
      <c r="AY458" s="255" t="s">
        <v>230</v>
      </c>
    </row>
    <row r="459" spans="1:65" s="2" customFormat="1" ht="49.05" customHeight="1">
      <c r="A459" s="41"/>
      <c r="B459" s="42"/>
      <c r="C459" s="281" t="s">
        <v>983</v>
      </c>
      <c r="D459" s="281" t="s">
        <v>482</v>
      </c>
      <c r="E459" s="282" t="s">
        <v>1894</v>
      </c>
      <c r="F459" s="283" t="s">
        <v>1895</v>
      </c>
      <c r="G459" s="284" t="s">
        <v>235</v>
      </c>
      <c r="H459" s="285">
        <v>22.629</v>
      </c>
      <c r="I459" s="286"/>
      <c r="J459" s="287">
        <f>ROUND(I459*H459,2)</f>
        <v>0</v>
      </c>
      <c r="K459" s="283" t="s">
        <v>236</v>
      </c>
      <c r="L459" s="288"/>
      <c r="M459" s="289" t="s">
        <v>19</v>
      </c>
      <c r="N459" s="290" t="s">
        <v>52</v>
      </c>
      <c r="O459" s="87"/>
      <c r="P459" s="224">
        <f>O459*H459</f>
        <v>0</v>
      </c>
      <c r="Q459" s="224">
        <v>0.0047</v>
      </c>
      <c r="R459" s="224">
        <f>Q459*H459</f>
        <v>0.10635630000000001</v>
      </c>
      <c r="S459" s="224">
        <v>0</v>
      </c>
      <c r="T459" s="225">
        <f>S459*H459</f>
        <v>0</v>
      </c>
      <c r="U459" s="41"/>
      <c r="V459" s="41"/>
      <c r="W459" s="41"/>
      <c r="X459" s="41"/>
      <c r="Y459" s="41"/>
      <c r="Z459" s="41"/>
      <c r="AA459" s="41"/>
      <c r="AB459" s="41"/>
      <c r="AC459" s="41"/>
      <c r="AD459" s="41"/>
      <c r="AE459" s="41"/>
      <c r="AR459" s="226" t="s">
        <v>722</v>
      </c>
      <c r="AT459" s="226" t="s">
        <v>482</v>
      </c>
      <c r="AU459" s="226" t="s">
        <v>91</v>
      </c>
      <c r="AY459" s="19" t="s">
        <v>230</v>
      </c>
      <c r="BE459" s="227">
        <f>IF(N459="základní",J459,0)</f>
        <v>0</v>
      </c>
      <c r="BF459" s="227">
        <f>IF(N459="snížená",J459,0)</f>
        <v>0</v>
      </c>
      <c r="BG459" s="227">
        <f>IF(N459="zákl. přenesená",J459,0)</f>
        <v>0</v>
      </c>
      <c r="BH459" s="227">
        <f>IF(N459="sníž. přenesená",J459,0)</f>
        <v>0</v>
      </c>
      <c r="BI459" s="227">
        <f>IF(N459="nulová",J459,0)</f>
        <v>0</v>
      </c>
      <c r="BJ459" s="19" t="s">
        <v>85</v>
      </c>
      <c r="BK459" s="227">
        <f>ROUND(I459*H459,2)</f>
        <v>0</v>
      </c>
      <c r="BL459" s="19" t="s">
        <v>345</v>
      </c>
      <c r="BM459" s="226" t="s">
        <v>1896</v>
      </c>
    </row>
    <row r="460" spans="1:47" s="2" customFormat="1" ht="12">
      <c r="A460" s="41"/>
      <c r="B460" s="42"/>
      <c r="C460" s="43"/>
      <c r="D460" s="228" t="s">
        <v>238</v>
      </c>
      <c r="E460" s="43"/>
      <c r="F460" s="229" t="s">
        <v>1895</v>
      </c>
      <c r="G460" s="43"/>
      <c r="H460" s="43"/>
      <c r="I460" s="230"/>
      <c r="J460" s="43"/>
      <c r="K460" s="43"/>
      <c r="L460" s="47"/>
      <c r="M460" s="231"/>
      <c r="N460" s="232"/>
      <c r="O460" s="87"/>
      <c r="P460" s="87"/>
      <c r="Q460" s="87"/>
      <c r="R460" s="87"/>
      <c r="S460" s="87"/>
      <c r="T460" s="88"/>
      <c r="U460" s="41"/>
      <c r="V460" s="41"/>
      <c r="W460" s="41"/>
      <c r="X460" s="41"/>
      <c r="Y460" s="41"/>
      <c r="Z460" s="41"/>
      <c r="AA460" s="41"/>
      <c r="AB460" s="41"/>
      <c r="AC460" s="41"/>
      <c r="AD460" s="41"/>
      <c r="AE460" s="41"/>
      <c r="AT460" s="19" t="s">
        <v>238</v>
      </c>
      <c r="AU460" s="19" t="s">
        <v>91</v>
      </c>
    </row>
    <row r="461" spans="1:51" s="13" customFormat="1" ht="12">
      <c r="A461" s="13"/>
      <c r="B461" s="234"/>
      <c r="C461" s="235"/>
      <c r="D461" s="228" t="s">
        <v>242</v>
      </c>
      <c r="E461" s="236" t="s">
        <v>19</v>
      </c>
      <c r="F461" s="237" t="s">
        <v>1897</v>
      </c>
      <c r="G461" s="235"/>
      <c r="H461" s="238">
        <v>19.677</v>
      </c>
      <c r="I461" s="239"/>
      <c r="J461" s="235"/>
      <c r="K461" s="235"/>
      <c r="L461" s="240"/>
      <c r="M461" s="241"/>
      <c r="N461" s="242"/>
      <c r="O461" s="242"/>
      <c r="P461" s="242"/>
      <c r="Q461" s="242"/>
      <c r="R461" s="242"/>
      <c r="S461" s="242"/>
      <c r="T461" s="243"/>
      <c r="U461" s="13"/>
      <c r="V461" s="13"/>
      <c r="W461" s="13"/>
      <c r="X461" s="13"/>
      <c r="Y461" s="13"/>
      <c r="Z461" s="13"/>
      <c r="AA461" s="13"/>
      <c r="AB461" s="13"/>
      <c r="AC461" s="13"/>
      <c r="AD461" s="13"/>
      <c r="AE461" s="13"/>
      <c r="AT461" s="244" t="s">
        <v>242</v>
      </c>
      <c r="AU461" s="244" t="s">
        <v>91</v>
      </c>
      <c r="AV461" s="13" t="s">
        <v>91</v>
      </c>
      <c r="AW461" s="13" t="s">
        <v>42</v>
      </c>
      <c r="AX461" s="13" t="s">
        <v>81</v>
      </c>
      <c r="AY461" s="244" t="s">
        <v>230</v>
      </c>
    </row>
    <row r="462" spans="1:51" s="14" customFormat="1" ht="12">
      <c r="A462" s="14"/>
      <c r="B462" s="245"/>
      <c r="C462" s="246"/>
      <c r="D462" s="228" t="s">
        <v>242</v>
      </c>
      <c r="E462" s="247" t="s">
        <v>19</v>
      </c>
      <c r="F462" s="248" t="s">
        <v>244</v>
      </c>
      <c r="G462" s="246"/>
      <c r="H462" s="249">
        <v>19.677</v>
      </c>
      <c r="I462" s="250"/>
      <c r="J462" s="246"/>
      <c r="K462" s="246"/>
      <c r="L462" s="251"/>
      <c r="M462" s="252"/>
      <c r="N462" s="253"/>
      <c r="O462" s="253"/>
      <c r="P462" s="253"/>
      <c r="Q462" s="253"/>
      <c r="R462" s="253"/>
      <c r="S462" s="253"/>
      <c r="T462" s="254"/>
      <c r="U462" s="14"/>
      <c r="V462" s="14"/>
      <c r="W462" s="14"/>
      <c r="X462" s="14"/>
      <c r="Y462" s="14"/>
      <c r="Z462" s="14"/>
      <c r="AA462" s="14"/>
      <c r="AB462" s="14"/>
      <c r="AC462" s="14"/>
      <c r="AD462" s="14"/>
      <c r="AE462" s="14"/>
      <c r="AT462" s="255" t="s">
        <v>242</v>
      </c>
      <c r="AU462" s="255" t="s">
        <v>91</v>
      </c>
      <c r="AV462" s="14" t="s">
        <v>109</v>
      </c>
      <c r="AW462" s="14" t="s">
        <v>42</v>
      </c>
      <c r="AX462" s="14" t="s">
        <v>85</v>
      </c>
      <c r="AY462" s="255" t="s">
        <v>230</v>
      </c>
    </row>
    <row r="463" spans="1:51" s="13" customFormat="1" ht="12">
      <c r="A463" s="13"/>
      <c r="B463" s="234"/>
      <c r="C463" s="235"/>
      <c r="D463" s="228" t="s">
        <v>242</v>
      </c>
      <c r="E463" s="235"/>
      <c r="F463" s="237" t="s">
        <v>1898</v>
      </c>
      <c r="G463" s="235"/>
      <c r="H463" s="238">
        <v>22.629</v>
      </c>
      <c r="I463" s="239"/>
      <c r="J463" s="235"/>
      <c r="K463" s="235"/>
      <c r="L463" s="240"/>
      <c r="M463" s="241"/>
      <c r="N463" s="242"/>
      <c r="O463" s="242"/>
      <c r="P463" s="242"/>
      <c r="Q463" s="242"/>
      <c r="R463" s="242"/>
      <c r="S463" s="242"/>
      <c r="T463" s="243"/>
      <c r="U463" s="13"/>
      <c r="V463" s="13"/>
      <c r="W463" s="13"/>
      <c r="X463" s="13"/>
      <c r="Y463" s="13"/>
      <c r="Z463" s="13"/>
      <c r="AA463" s="13"/>
      <c r="AB463" s="13"/>
      <c r="AC463" s="13"/>
      <c r="AD463" s="13"/>
      <c r="AE463" s="13"/>
      <c r="AT463" s="244" t="s">
        <v>242</v>
      </c>
      <c r="AU463" s="244" t="s">
        <v>91</v>
      </c>
      <c r="AV463" s="13" t="s">
        <v>91</v>
      </c>
      <c r="AW463" s="13" t="s">
        <v>4</v>
      </c>
      <c r="AX463" s="13" t="s">
        <v>85</v>
      </c>
      <c r="AY463" s="244" t="s">
        <v>230</v>
      </c>
    </row>
    <row r="464" spans="1:65" s="2" customFormat="1" ht="37.8" customHeight="1">
      <c r="A464" s="41"/>
      <c r="B464" s="42"/>
      <c r="C464" s="281" t="s">
        <v>992</v>
      </c>
      <c r="D464" s="281" t="s">
        <v>482</v>
      </c>
      <c r="E464" s="282" t="s">
        <v>1899</v>
      </c>
      <c r="F464" s="283" t="s">
        <v>1900</v>
      </c>
      <c r="G464" s="284" t="s">
        <v>235</v>
      </c>
      <c r="H464" s="285">
        <v>22.629</v>
      </c>
      <c r="I464" s="286"/>
      <c r="J464" s="287">
        <f>ROUND(I464*H464,2)</f>
        <v>0</v>
      </c>
      <c r="K464" s="283" t="s">
        <v>236</v>
      </c>
      <c r="L464" s="288"/>
      <c r="M464" s="289" t="s">
        <v>19</v>
      </c>
      <c r="N464" s="290" t="s">
        <v>52</v>
      </c>
      <c r="O464" s="87"/>
      <c r="P464" s="224">
        <f>O464*H464</f>
        <v>0</v>
      </c>
      <c r="Q464" s="224">
        <v>0.00553</v>
      </c>
      <c r="R464" s="224">
        <f>Q464*H464</f>
        <v>0.12513837</v>
      </c>
      <c r="S464" s="224">
        <v>0</v>
      </c>
      <c r="T464" s="225">
        <f>S464*H464</f>
        <v>0</v>
      </c>
      <c r="U464" s="41"/>
      <c r="V464" s="41"/>
      <c r="W464" s="41"/>
      <c r="X464" s="41"/>
      <c r="Y464" s="41"/>
      <c r="Z464" s="41"/>
      <c r="AA464" s="41"/>
      <c r="AB464" s="41"/>
      <c r="AC464" s="41"/>
      <c r="AD464" s="41"/>
      <c r="AE464" s="41"/>
      <c r="AR464" s="226" t="s">
        <v>722</v>
      </c>
      <c r="AT464" s="226" t="s">
        <v>482</v>
      </c>
      <c r="AU464" s="226" t="s">
        <v>91</v>
      </c>
      <c r="AY464" s="19" t="s">
        <v>230</v>
      </c>
      <c r="BE464" s="227">
        <f>IF(N464="základní",J464,0)</f>
        <v>0</v>
      </c>
      <c r="BF464" s="227">
        <f>IF(N464="snížená",J464,0)</f>
        <v>0</v>
      </c>
      <c r="BG464" s="227">
        <f>IF(N464="zákl. přenesená",J464,0)</f>
        <v>0</v>
      </c>
      <c r="BH464" s="227">
        <f>IF(N464="sníž. přenesená",J464,0)</f>
        <v>0</v>
      </c>
      <c r="BI464" s="227">
        <f>IF(N464="nulová",J464,0)</f>
        <v>0</v>
      </c>
      <c r="BJ464" s="19" t="s">
        <v>85</v>
      </c>
      <c r="BK464" s="227">
        <f>ROUND(I464*H464,2)</f>
        <v>0</v>
      </c>
      <c r="BL464" s="19" t="s">
        <v>345</v>
      </c>
      <c r="BM464" s="226" t="s">
        <v>1901</v>
      </c>
    </row>
    <row r="465" spans="1:47" s="2" customFormat="1" ht="12">
      <c r="A465" s="41"/>
      <c r="B465" s="42"/>
      <c r="C465" s="43"/>
      <c r="D465" s="228" t="s">
        <v>238</v>
      </c>
      <c r="E465" s="43"/>
      <c r="F465" s="229" t="s">
        <v>1900</v>
      </c>
      <c r="G465" s="43"/>
      <c r="H465" s="43"/>
      <c r="I465" s="230"/>
      <c r="J465" s="43"/>
      <c r="K465" s="43"/>
      <c r="L465" s="47"/>
      <c r="M465" s="231"/>
      <c r="N465" s="232"/>
      <c r="O465" s="87"/>
      <c r="P465" s="87"/>
      <c r="Q465" s="87"/>
      <c r="R465" s="87"/>
      <c r="S465" s="87"/>
      <c r="T465" s="88"/>
      <c r="U465" s="41"/>
      <c r="V465" s="41"/>
      <c r="W465" s="41"/>
      <c r="X465" s="41"/>
      <c r="Y465" s="41"/>
      <c r="Z465" s="41"/>
      <c r="AA465" s="41"/>
      <c r="AB465" s="41"/>
      <c r="AC465" s="41"/>
      <c r="AD465" s="41"/>
      <c r="AE465" s="41"/>
      <c r="AT465" s="19" t="s">
        <v>238</v>
      </c>
      <c r="AU465" s="19" t="s">
        <v>91</v>
      </c>
    </row>
    <row r="466" spans="1:51" s="13" customFormat="1" ht="12">
      <c r="A466" s="13"/>
      <c r="B466" s="234"/>
      <c r="C466" s="235"/>
      <c r="D466" s="228" t="s">
        <v>242</v>
      </c>
      <c r="E466" s="236" t="s">
        <v>19</v>
      </c>
      <c r="F466" s="237" t="s">
        <v>1902</v>
      </c>
      <c r="G466" s="235"/>
      <c r="H466" s="238">
        <v>19.677</v>
      </c>
      <c r="I466" s="239"/>
      <c r="J466" s="235"/>
      <c r="K466" s="235"/>
      <c r="L466" s="240"/>
      <c r="M466" s="241"/>
      <c r="N466" s="242"/>
      <c r="O466" s="242"/>
      <c r="P466" s="242"/>
      <c r="Q466" s="242"/>
      <c r="R466" s="242"/>
      <c r="S466" s="242"/>
      <c r="T466" s="243"/>
      <c r="U466" s="13"/>
      <c r="V466" s="13"/>
      <c r="W466" s="13"/>
      <c r="X466" s="13"/>
      <c r="Y466" s="13"/>
      <c r="Z466" s="13"/>
      <c r="AA466" s="13"/>
      <c r="AB466" s="13"/>
      <c r="AC466" s="13"/>
      <c r="AD466" s="13"/>
      <c r="AE466" s="13"/>
      <c r="AT466" s="244" t="s">
        <v>242</v>
      </c>
      <c r="AU466" s="244" t="s">
        <v>91</v>
      </c>
      <c r="AV466" s="13" t="s">
        <v>91</v>
      </c>
      <c r="AW466" s="13" t="s">
        <v>42</v>
      </c>
      <c r="AX466" s="13" t="s">
        <v>81</v>
      </c>
      <c r="AY466" s="244" t="s">
        <v>230</v>
      </c>
    </row>
    <row r="467" spans="1:51" s="14" customFormat="1" ht="12">
      <c r="A467" s="14"/>
      <c r="B467" s="245"/>
      <c r="C467" s="246"/>
      <c r="D467" s="228" t="s">
        <v>242</v>
      </c>
      <c r="E467" s="247" t="s">
        <v>19</v>
      </c>
      <c r="F467" s="248" t="s">
        <v>244</v>
      </c>
      <c r="G467" s="246"/>
      <c r="H467" s="249">
        <v>19.677</v>
      </c>
      <c r="I467" s="250"/>
      <c r="J467" s="246"/>
      <c r="K467" s="246"/>
      <c r="L467" s="251"/>
      <c r="M467" s="252"/>
      <c r="N467" s="253"/>
      <c r="O467" s="253"/>
      <c r="P467" s="253"/>
      <c r="Q467" s="253"/>
      <c r="R467" s="253"/>
      <c r="S467" s="253"/>
      <c r="T467" s="254"/>
      <c r="U467" s="14"/>
      <c r="V467" s="14"/>
      <c r="W467" s="14"/>
      <c r="X467" s="14"/>
      <c r="Y467" s="14"/>
      <c r="Z467" s="14"/>
      <c r="AA467" s="14"/>
      <c r="AB467" s="14"/>
      <c r="AC467" s="14"/>
      <c r="AD467" s="14"/>
      <c r="AE467" s="14"/>
      <c r="AT467" s="255" t="s">
        <v>242</v>
      </c>
      <c r="AU467" s="255" t="s">
        <v>91</v>
      </c>
      <c r="AV467" s="14" t="s">
        <v>109</v>
      </c>
      <c r="AW467" s="14" t="s">
        <v>42</v>
      </c>
      <c r="AX467" s="14" t="s">
        <v>85</v>
      </c>
      <c r="AY467" s="255" t="s">
        <v>230</v>
      </c>
    </row>
    <row r="468" spans="1:51" s="13" customFormat="1" ht="12">
      <c r="A468" s="13"/>
      <c r="B468" s="234"/>
      <c r="C468" s="235"/>
      <c r="D468" s="228" t="s">
        <v>242</v>
      </c>
      <c r="E468" s="235"/>
      <c r="F468" s="237" t="s">
        <v>1898</v>
      </c>
      <c r="G468" s="235"/>
      <c r="H468" s="238">
        <v>22.629</v>
      </c>
      <c r="I468" s="239"/>
      <c r="J468" s="235"/>
      <c r="K468" s="235"/>
      <c r="L468" s="240"/>
      <c r="M468" s="241"/>
      <c r="N468" s="242"/>
      <c r="O468" s="242"/>
      <c r="P468" s="242"/>
      <c r="Q468" s="242"/>
      <c r="R468" s="242"/>
      <c r="S468" s="242"/>
      <c r="T468" s="243"/>
      <c r="U468" s="13"/>
      <c r="V468" s="13"/>
      <c r="W468" s="13"/>
      <c r="X468" s="13"/>
      <c r="Y468" s="13"/>
      <c r="Z468" s="13"/>
      <c r="AA468" s="13"/>
      <c r="AB468" s="13"/>
      <c r="AC468" s="13"/>
      <c r="AD468" s="13"/>
      <c r="AE468" s="13"/>
      <c r="AT468" s="244" t="s">
        <v>242</v>
      </c>
      <c r="AU468" s="244" t="s">
        <v>91</v>
      </c>
      <c r="AV468" s="13" t="s">
        <v>91</v>
      </c>
      <c r="AW468" s="13" t="s">
        <v>4</v>
      </c>
      <c r="AX468" s="13" t="s">
        <v>85</v>
      </c>
      <c r="AY468" s="244" t="s">
        <v>230</v>
      </c>
    </row>
    <row r="469" spans="1:65" s="2" customFormat="1" ht="24.15" customHeight="1">
      <c r="A469" s="41"/>
      <c r="B469" s="42"/>
      <c r="C469" s="215" t="s">
        <v>998</v>
      </c>
      <c r="D469" s="215" t="s">
        <v>232</v>
      </c>
      <c r="E469" s="216" t="s">
        <v>1903</v>
      </c>
      <c r="F469" s="217" t="s">
        <v>1904</v>
      </c>
      <c r="G469" s="218" t="s">
        <v>369</v>
      </c>
      <c r="H469" s="219">
        <v>0.277</v>
      </c>
      <c r="I469" s="220"/>
      <c r="J469" s="221">
        <f>ROUND(I469*H469,2)</f>
        <v>0</v>
      </c>
      <c r="K469" s="217" t="s">
        <v>236</v>
      </c>
      <c r="L469" s="47"/>
      <c r="M469" s="222" t="s">
        <v>19</v>
      </c>
      <c r="N469" s="223" t="s">
        <v>52</v>
      </c>
      <c r="O469" s="87"/>
      <c r="P469" s="224">
        <f>O469*H469</f>
        <v>0</v>
      </c>
      <c r="Q469" s="224">
        <v>0</v>
      </c>
      <c r="R469" s="224">
        <f>Q469*H469</f>
        <v>0</v>
      </c>
      <c r="S469" s="224">
        <v>0</v>
      </c>
      <c r="T469" s="225">
        <f>S469*H469</f>
        <v>0</v>
      </c>
      <c r="U469" s="41"/>
      <c r="V469" s="41"/>
      <c r="W469" s="41"/>
      <c r="X469" s="41"/>
      <c r="Y469" s="41"/>
      <c r="Z469" s="41"/>
      <c r="AA469" s="41"/>
      <c r="AB469" s="41"/>
      <c r="AC469" s="41"/>
      <c r="AD469" s="41"/>
      <c r="AE469" s="41"/>
      <c r="AR469" s="226" t="s">
        <v>345</v>
      </c>
      <c r="AT469" s="226" t="s">
        <v>232</v>
      </c>
      <c r="AU469" s="226" t="s">
        <v>91</v>
      </c>
      <c r="AY469" s="19" t="s">
        <v>230</v>
      </c>
      <c r="BE469" s="227">
        <f>IF(N469="základní",J469,0)</f>
        <v>0</v>
      </c>
      <c r="BF469" s="227">
        <f>IF(N469="snížená",J469,0)</f>
        <v>0</v>
      </c>
      <c r="BG469" s="227">
        <f>IF(N469="zákl. přenesená",J469,0)</f>
        <v>0</v>
      </c>
      <c r="BH469" s="227">
        <f>IF(N469="sníž. přenesená",J469,0)</f>
        <v>0</v>
      </c>
      <c r="BI469" s="227">
        <f>IF(N469="nulová",J469,0)</f>
        <v>0</v>
      </c>
      <c r="BJ469" s="19" t="s">
        <v>85</v>
      </c>
      <c r="BK469" s="227">
        <f>ROUND(I469*H469,2)</f>
        <v>0</v>
      </c>
      <c r="BL469" s="19" t="s">
        <v>345</v>
      </c>
      <c r="BM469" s="226" t="s">
        <v>1905</v>
      </c>
    </row>
    <row r="470" spans="1:47" s="2" customFormat="1" ht="12">
      <c r="A470" s="41"/>
      <c r="B470" s="42"/>
      <c r="C470" s="43"/>
      <c r="D470" s="228" t="s">
        <v>238</v>
      </c>
      <c r="E470" s="43"/>
      <c r="F470" s="229" t="s">
        <v>1906</v>
      </c>
      <c r="G470" s="43"/>
      <c r="H470" s="43"/>
      <c r="I470" s="230"/>
      <c r="J470" s="43"/>
      <c r="K470" s="43"/>
      <c r="L470" s="47"/>
      <c r="M470" s="231"/>
      <c r="N470" s="232"/>
      <c r="O470" s="87"/>
      <c r="P470" s="87"/>
      <c r="Q470" s="87"/>
      <c r="R470" s="87"/>
      <c r="S470" s="87"/>
      <c r="T470" s="88"/>
      <c r="U470" s="41"/>
      <c r="V470" s="41"/>
      <c r="W470" s="41"/>
      <c r="X470" s="41"/>
      <c r="Y470" s="41"/>
      <c r="Z470" s="41"/>
      <c r="AA470" s="41"/>
      <c r="AB470" s="41"/>
      <c r="AC470" s="41"/>
      <c r="AD470" s="41"/>
      <c r="AE470" s="41"/>
      <c r="AT470" s="19" t="s">
        <v>238</v>
      </c>
      <c r="AU470" s="19" t="s">
        <v>91</v>
      </c>
    </row>
    <row r="471" spans="1:47" s="2" customFormat="1" ht="12">
      <c r="A471" s="41"/>
      <c r="B471" s="42"/>
      <c r="C471" s="43"/>
      <c r="D471" s="228" t="s">
        <v>240</v>
      </c>
      <c r="E471" s="43"/>
      <c r="F471" s="233" t="s">
        <v>838</v>
      </c>
      <c r="G471" s="43"/>
      <c r="H471" s="43"/>
      <c r="I471" s="230"/>
      <c r="J471" s="43"/>
      <c r="K471" s="43"/>
      <c r="L471" s="47"/>
      <c r="M471" s="231"/>
      <c r="N471" s="232"/>
      <c r="O471" s="87"/>
      <c r="P471" s="87"/>
      <c r="Q471" s="87"/>
      <c r="R471" s="87"/>
      <c r="S471" s="87"/>
      <c r="T471" s="88"/>
      <c r="U471" s="41"/>
      <c r="V471" s="41"/>
      <c r="W471" s="41"/>
      <c r="X471" s="41"/>
      <c r="Y471" s="41"/>
      <c r="Z471" s="41"/>
      <c r="AA471" s="41"/>
      <c r="AB471" s="41"/>
      <c r="AC471" s="41"/>
      <c r="AD471" s="41"/>
      <c r="AE471" s="41"/>
      <c r="AT471" s="19" t="s">
        <v>240</v>
      </c>
      <c r="AU471" s="19" t="s">
        <v>91</v>
      </c>
    </row>
    <row r="472" spans="1:63" s="12" customFormat="1" ht="22.8" customHeight="1">
      <c r="A472" s="12"/>
      <c r="B472" s="199"/>
      <c r="C472" s="200"/>
      <c r="D472" s="201" t="s">
        <v>80</v>
      </c>
      <c r="E472" s="213" t="s">
        <v>1907</v>
      </c>
      <c r="F472" s="213" t="s">
        <v>1908</v>
      </c>
      <c r="G472" s="200"/>
      <c r="H472" s="200"/>
      <c r="I472" s="203"/>
      <c r="J472" s="214">
        <f>BK472</f>
        <v>0</v>
      </c>
      <c r="K472" s="200"/>
      <c r="L472" s="205"/>
      <c r="M472" s="206"/>
      <c r="N472" s="207"/>
      <c r="O472" s="207"/>
      <c r="P472" s="208">
        <f>SUM(P473:P485)</f>
        <v>0</v>
      </c>
      <c r="Q472" s="207"/>
      <c r="R472" s="208">
        <f>SUM(R473:R485)</f>
        <v>0.1220496</v>
      </c>
      <c r="S472" s="207"/>
      <c r="T472" s="209">
        <f>SUM(T473:T485)</f>
        <v>0</v>
      </c>
      <c r="U472" s="12"/>
      <c r="V472" s="12"/>
      <c r="W472" s="12"/>
      <c r="X472" s="12"/>
      <c r="Y472" s="12"/>
      <c r="Z472" s="12"/>
      <c r="AA472" s="12"/>
      <c r="AB472" s="12"/>
      <c r="AC472" s="12"/>
      <c r="AD472" s="12"/>
      <c r="AE472" s="12"/>
      <c r="AR472" s="210" t="s">
        <v>91</v>
      </c>
      <c r="AT472" s="211" t="s">
        <v>80</v>
      </c>
      <c r="AU472" s="211" t="s">
        <v>85</v>
      </c>
      <c r="AY472" s="210" t="s">
        <v>230</v>
      </c>
      <c r="BK472" s="212">
        <f>SUM(BK473:BK485)</f>
        <v>0</v>
      </c>
    </row>
    <row r="473" spans="1:65" s="2" customFormat="1" ht="24.15" customHeight="1">
      <c r="A473" s="41"/>
      <c r="B473" s="42"/>
      <c r="C473" s="215" t="s">
        <v>1005</v>
      </c>
      <c r="D473" s="215" t="s">
        <v>232</v>
      </c>
      <c r="E473" s="216" t="s">
        <v>1909</v>
      </c>
      <c r="F473" s="217" t="s">
        <v>1910</v>
      </c>
      <c r="G473" s="218" t="s">
        <v>235</v>
      </c>
      <c r="H473" s="219">
        <v>28.65</v>
      </c>
      <c r="I473" s="220"/>
      <c r="J473" s="221">
        <f>ROUND(I473*H473,2)</f>
        <v>0</v>
      </c>
      <c r="K473" s="217" t="s">
        <v>236</v>
      </c>
      <c r="L473" s="47"/>
      <c r="M473" s="222" t="s">
        <v>19</v>
      </c>
      <c r="N473" s="223" t="s">
        <v>52</v>
      </c>
      <c r="O473" s="87"/>
      <c r="P473" s="224">
        <f>O473*H473</f>
        <v>0</v>
      </c>
      <c r="Q473" s="224">
        <v>0.003</v>
      </c>
      <c r="R473" s="224">
        <f>Q473*H473</f>
        <v>0.08595</v>
      </c>
      <c r="S473" s="224">
        <v>0</v>
      </c>
      <c r="T473" s="225">
        <f>S473*H473</f>
        <v>0</v>
      </c>
      <c r="U473" s="41"/>
      <c r="V473" s="41"/>
      <c r="W473" s="41"/>
      <c r="X473" s="41"/>
      <c r="Y473" s="41"/>
      <c r="Z473" s="41"/>
      <c r="AA473" s="41"/>
      <c r="AB473" s="41"/>
      <c r="AC473" s="41"/>
      <c r="AD473" s="41"/>
      <c r="AE473" s="41"/>
      <c r="AR473" s="226" t="s">
        <v>345</v>
      </c>
      <c r="AT473" s="226" t="s">
        <v>232</v>
      </c>
      <c r="AU473" s="226" t="s">
        <v>91</v>
      </c>
      <c r="AY473" s="19" t="s">
        <v>230</v>
      </c>
      <c r="BE473" s="227">
        <f>IF(N473="základní",J473,0)</f>
        <v>0</v>
      </c>
      <c r="BF473" s="227">
        <f>IF(N473="snížená",J473,0)</f>
        <v>0</v>
      </c>
      <c r="BG473" s="227">
        <f>IF(N473="zákl. přenesená",J473,0)</f>
        <v>0</v>
      </c>
      <c r="BH473" s="227">
        <f>IF(N473="sníž. přenesená",J473,0)</f>
        <v>0</v>
      </c>
      <c r="BI473" s="227">
        <f>IF(N473="nulová",J473,0)</f>
        <v>0</v>
      </c>
      <c r="BJ473" s="19" t="s">
        <v>85</v>
      </c>
      <c r="BK473" s="227">
        <f>ROUND(I473*H473,2)</f>
        <v>0</v>
      </c>
      <c r="BL473" s="19" t="s">
        <v>345</v>
      </c>
      <c r="BM473" s="226" t="s">
        <v>1911</v>
      </c>
    </row>
    <row r="474" spans="1:47" s="2" customFormat="1" ht="12">
      <c r="A474" s="41"/>
      <c r="B474" s="42"/>
      <c r="C474" s="43"/>
      <c r="D474" s="228" t="s">
        <v>238</v>
      </c>
      <c r="E474" s="43"/>
      <c r="F474" s="229" t="s">
        <v>1912</v>
      </c>
      <c r="G474" s="43"/>
      <c r="H474" s="43"/>
      <c r="I474" s="230"/>
      <c r="J474" s="43"/>
      <c r="K474" s="43"/>
      <c r="L474" s="47"/>
      <c r="M474" s="231"/>
      <c r="N474" s="232"/>
      <c r="O474" s="87"/>
      <c r="P474" s="87"/>
      <c r="Q474" s="87"/>
      <c r="R474" s="87"/>
      <c r="S474" s="87"/>
      <c r="T474" s="88"/>
      <c r="U474" s="41"/>
      <c r="V474" s="41"/>
      <c r="W474" s="41"/>
      <c r="X474" s="41"/>
      <c r="Y474" s="41"/>
      <c r="Z474" s="41"/>
      <c r="AA474" s="41"/>
      <c r="AB474" s="41"/>
      <c r="AC474" s="41"/>
      <c r="AD474" s="41"/>
      <c r="AE474" s="41"/>
      <c r="AT474" s="19" t="s">
        <v>238</v>
      </c>
      <c r="AU474" s="19" t="s">
        <v>91</v>
      </c>
    </row>
    <row r="475" spans="1:47" s="2" customFormat="1" ht="12">
      <c r="A475" s="41"/>
      <c r="B475" s="42"/>
      <c r="C475" s="43"/>
      <c r="D475" s="228" t="s">
        <v>240</v>
      </c>
      <c r="E475" s="43"/>
      <c r="F475" s="233" t="s">
        <v>1913</v>
      </c>
      <c r="G475" s="43"/>
      <c r="H475" s="43"/>
      <c r="I475" s="230"/>
      <c r="J475" s="43"/>
      <c r="K475" s="43"/>
      <c r="L475" s="47"/>
      <c r="M475" s="231"/>
      <c r="N475" s="232"/>
      <c r="O475" s="87"/>
      <c r="P475" s="87"/>
      <c r="Q475" s="87"/>
      <c r="R475" s="87"/>
      <c r="S475" s="87"/>
      <c r="T475" s="88"/>
      <c r="U475" s="41"/>
      <c r="V475" s="41"/>
      <c r="W475" s="41"/>
      <c r="X475" s="41"/>
      <c r="Y475" s="41"/>
      <c r="Z475" s="41"/>
      <c r="AA475" s="41"/>
      <c r="AB475" s="41"/>
      <c r="AC475" s="41"/>
      <c r="AD475" s="41"/>
      <c r="AE475" s="41"/>
      <c r="AT475" s="19" t="s">
        <v>240</v>
      </c>
      <c r="AU475" s="19" t="s">
        <v>91</v>
      </c>
    </row>
    <row r="476" spans="1:51" s="13" customFormat="1" ht="12">
      <c r="A476" s="13"/>
      <c r="B476" s="234"/>
      <c r="C476" s="235"/>
      <c r="D476" s="228" t="s">
        <v>242</v>
      </c>
      <c r="E476" s="236" t="s">
        <v>19</v>
      </c>
      <c r="F476" s="237" t="s">
        <v>1914</v>
      </c>
      <c r="G476" s="235"/>
      <c r="H476" s="238">
        <v>28.65</v>
      </c>
      <c r="I476" s="239"/>
      <c r="J476" s="235"/>
      <c r="K476" s="235"/>
      <c r="L476" s="240"/>
      <c r="M476" s="241"/>
      <c r="N476" s="242"/>
      <c r="O476" s="242"/>
      <c r="P476" s="242"/>
      <c r="Q476" s="242"/>
      <c r="R476" s="242"/>
      <c r="S476" s="242"/>
      <c r="T476" s="243"/>
      <c r="U476" s="13"/>
      <c r="V476" s="13"/>
      <c r="W476" s="13"/>
      <c r="X476" s="13"/>
      <c r="Y476" s="13"/>
      <c r="Z476" s="13"/>
      <c r="AA476" s="13"/>
      <c r="AB476" s="13"/>
      <c r="AC476" s="13"/>
      <c r="AD476" s="13"/>
      <c r="AE476" s="13"/>
      <c r="AT476" s="244" t="s">
        <v>242</v>
      </c>
      <c r="AU476" s="244" t="s">
        <v>91</v>
      </c>
      <c r="AV476" s="13" t="s">
        <v>91</v>
      </c>
      <c r="AW476" s="13" t="s">
        <v>42</v>
      </c>
      <c r="AX476" s="13" t="s">
        <v>81</v>
      </c>
      <c r="AY476" s="244" t="s">
        <v>230</v>
      </c>
    </row>
    <row r="477" spans="1:51" s="14" customFormat="1" ht="12">
      <c r="A477" s="14"/>
      <c r="B477" s="245"/>
      <c r="C477" s="246"/>
      <c r="D477" s="228" t="s">
        <v>242</v>
      </c>
      <c r="E477" s="247" t="s">
        <v>19</v>
      </c>
      <c r="F477" s="248" t="s">
        <v>244</v>
      </c>
      <c r="G477" s="246"/>
      <c r="H477" s="249">
        <v>28.65</v>
      </c>
      <c r="I477" s="250"/>
      <c r="J477" s="246"/>
      <c r="K477" s="246"/>
      <c r="L477" s="251"/>
      <c r="M477" s="252"/>
      <c r="N477" s="253"/>
      <c r="O477" s="253"/>
      <c r="P477" s="253"/>
      <c r="Q477" s="253"/>
      <c r="R477" s="253"/>
      <c r="S477" s="253"/>
      <c r="T477" s="254"/>
      <c r="U477" s="14"/>
      <c r="V477" s="14"/>
      <c r="W477" s="14"/>
      <c r="X477" s="14"/>
      <c r="Y477" s="14"/>
      <c r="Z477" s="14"/>
      <c r="AA477" s="14"/>
      <c r="AB477" s="14"/>
      <c r="AC477" s="14"/>
      <c r="AD477" s="14"/>
      <c r="AE477" s="14"/>
      <c r="AT477" s="255" t="s">
        <v>242</v>
      </c>
      <c r="AU477" s="255" t="s">
        <v>91</v>
      </c>
      <c r="AV477" s="14" t="s">
        <v>109</v>
      </c>
      <c r="AW477" s="14" t="s">
        <v>42</v>
      </c>
      <c r="AX477" s="14" t="s">
        <v>85</v>
      </c>
      <c r="AY477" s="255" t="s">
        <v>230</v>
      </c>
    </row>
    <row r="478" spans="1:65" s="2" customFormat="1" ht="24.15" customHeight="1">
      <c r="A478" s="41"/>
      <c r="B478" s="42"/>
      <c r="C478" s="281" t="s">
        <v>1010</v>
      </c>
      <c r="D478" s="281" t="s">
        <v>482</v>
      </c>
      <c r="E478" s="282" t="s">
        <v>1915</v>
      </c>
      <c r="F478" s="283" t="s">
        <v>1916</v>
      </c>
      <c r="G478" s="284" t="s">
        <v>235</v>
      </c>
      <c r="H478" s="285">
        <v>30.083</v>
      </c>
      <c r="I478" s="286"/>
      <c r="J478" s="287">
        <f>ROUND(I478*H478,2)</f>
        <v>0</v>
      </c>
      <c r="K478" s="283" t="s">
        <v>236</v>
      </c>
      <c r="L478" s="288"/>
      <c r="M478" s="289" t="s">
        <v>19</v>
      </c>
      <c r="N478" s="290" t="s">
        <v>52</v>
      </c>
      <c r="O478" s="87"/>
      <c r="P478" s="224">
        <f>O478*H478</f>
        <v>0</v>
      </c>
      <c r="Q478" s="224">
        <v>0.0012</v>
      </c>
      <c r="R478" s="224">
        <f>Q478*H478</f>
        <v>0.036099599999999996</v>
      </c>
      <c r="S478" s="224">
        <v>0</v>
      </c>
      <c r="T478" s="225">
        <f>S478*H478</f>
        <v>0</v>
      </c>
      <c r="U478" s="41"/>
      <c r="V478" s="41"/>
      <c r="W478" s="41"/>
      <c r="X478" s="41"/>
      <c r="Y478" s="41"/>
      <c r="Z478" s="41"/>
      <c r="AA478" s="41"/>
      <c r="AB478" s="41"/>
      <c r="AC478" s="41"/>
      <c r="AD478" s="41"/>
      <c r="AE478" s="41"/>
      <c r="AR478" s="226" t="s">
        <v>722</v>
      </c>
      <c r="AT478" s="226" t="s">
        <v>482</v>
      </c>
      <c r="AU478" s="226" t="s">
        <v>91</v>
      </c>
      <c r="AY478" s="19" t="s">
        <v>230</v>
      </c>
      <c r="BE478" s="227">
        <f>IF(N478="základní",J478,0)</f>
        <v>0</v>
      </c>
      <c r="BF478" s="227">
        <f>IF(N478="snížená",J478,0)</f>
        <v>0</v>
      </c>
      <c r="BG478" s="227">
        <f>IF(N478="zákl. přenesená",J478,0)</f>
        <v>0</v>
      </c>
      <c r="BH478" s="227">
        <f>IF(N478="sníž. přenesená",J478,0)</f>
        <v>0</v>
      </c>
      <c r="BI478" s="227">
        <f>IF(N478="nulová",J478,0)</f>
        <v>0</v>
      </c>
      <c r="BJ478" s="19" t="s">
        <v>85</v>
      </c>
      <c r="BK478" s="227">
        <f>ROUND(I478*H478,2)</f>
        <v>0</v>
      </c>
      <c r="BL478" s="19" t="s">
        <v>345</v>
      </c>
      <c r="BM478" s="226" t="s">
        <v>1917</v>
      </c>
    </row>
    <row r="479" spans="1:47" s="2" customFormat="1" ht="12">
      <c r="A479" s="41"/>
      <c r="B479" s="42"/>
      <c r="C479" s="43"/>
      <c r="D479" s="228" t="s">
        <v>238</v>
      </c>
      <c r="E479" s="43"/>
      <c r="F479" s="229" t="s">
        <v>1916</v>
      </c>
      <c r="G479" s="43"/>
      <c r="H479" s="43"/>
      <c r="I479" s="230"/>
      <c r="J479" s="43"/>
      <c r="K479" s="43"/>
      <c r="L479" s="47"/>
      <c r="M479" s="231"/>
      <c r="N479" s="232"/>
      <c r="O479" s="87"/>
      <c r="P479" s="87"/>
      <c r="Q479" s="87"/>
      <c r="R479" s="87"/>
      <c r="S479" s="87"/>
      <c r="T479" s="88"/>
      <c r="U479" s="41"/>
      <c r="V479" s="41"/>
      <c r="W479" s="41"/>
      <c r="X479" s="41"/>
      <c r="Y479" s="41"/>
      <c r="Z479" s="41"/>
      <c r="AA479" s="41"/>
      <c r="AB479" s="41"/>
      <c r="AC479" s="41"/>
      <c r="AD479" s="41"/>
      <c r="AE479" s="41"/>
      <c r="AT479" s="19" t="s">
        <v>238</v>
      </c>
      <c r="AU479" s="19" t="s">
        <v>91</v>
      </c>
    </row>
    <row r="480" spans="1:51" s="13" customFormat="1" ht="12">
      <c r="A480" s="13"/>
      <c r="B480" s="234"/>
      <c r="C480" s="235"/>
      <c r="D480" s="228" t="s">
        <v>242</v>
      </c>
      <c r="E480" s="236" t="s">
        <v>19</v>
      </c>
      <c r="F480" s="237" t="s">
        <v>1918</v>
      </c>
      <c r="G480" s="235"/>
      <c r="H480" s="238">
        <v>28.65</v>
      </c>
      <c r="I480" s="239"/>
      <c r="J480" s="235"/>
      <c r="K480" s="235"/>
      <c r="L480" s="240"/>
      <c r="M480" s="241"/>
      <c r="N480" s="242"/>
      <c r="O480" s="242"/>
      <c r="P480" s="242"/>
      <c r="Q480" s="242"/>
      <c r="R480" s="242"/>
      <c r="S480" s="242"/>
      <c r="T480" s="243"/>
      <c r="U480" s="13"/>
      <c r="V480" s="13"/>
      <c r="W480" s="13"/>
      <c r="X480" s="13"/>
      <c r="Y480" s="13"/>
      <c r="Z480" s="13"/>
      <c r="AA480" s="13"/>
      <c r="AB480" s="13"/>
      <c r="AC480" s="13"/>
      <c r="AD480" s="13"/>
      <c r="AE480" s="13"/>
      <c r="AT480" s="244" t="s">
        <v>242</v>
      </c>
      <c r="AU480" s="244" t="s">
        <v>91</v>
      </c>
      <c r="AV480" s="13" t="s">
        <v>91</v>
      </c>
      <c r="AW480" s="13" t="s">
        <v>42</v>
      </c>
      <c r="AX480" s="13" t="s">
        <v>81</v>
      </c>
      <c r="AY480" s="244" t="s">
        <v>230</v>
      </c>
    </row>
    <row r="481" spans="1:51" s="14" customFormat="1" ht="12">
      <c r="A481" s="14"/>
      <c r="B481" s="245"/>
      <c r="C481" s="246"/>
      <c r="D481" s="228" t="s">
        <v>242</v>
      </c>
      <c r="E481" s="247" t="s">
        <v>19</v>
      </c>
      <c r="F481" s="248" t="s">
        <v>244</v>
      </c>
      <c r="G481" s="246"/>
      <c r="H481" s="249">
        <v>28.65</v>
      </c>
      <c r="I481" s="250"/>
      <c r="J481" s="246"/>
      <c r="K481" s="246"/>
      <c r="L481" s="251"/>
      <c r="M481" s="252"/>
      <c r="N481" s="253"/>
      <c r="O481" s="253"/>
      <c r="P481" s="253"/>
      <c r="Q481" s="253"/>
      <c r="R481" s="253"/>
      <c r="S481" s="253"/>
      <c r="T481" s="254"/>
      <c r="U481" s="14"/>
      <c r="V481" s="14"/>
      <c r="W481" s="14"/>
      <c r="X481" s="14"/>
      <c r="Y481" s="14"/>
      <c r="Z481" s="14"/>
      <c r="AA481" s="14"/>
      <c r="AB481" s="14"/>
      <c r="AC481" s="14"/>
      <c r="AD481" s="14"/>
      <c r="AE481" s="14"/>
      <c r="AT481" s="255" t="s">
        <v>242</v>
      </c>
      <c r="AU481" s="255" t="s">
        <v>91</v>
      </c>
      <c r="AV481" s="14" t="s">
        <v>109</v>
      </c>
      <c r="AW481" s="14" t="s">
        <v>42</v>
      </c>
      <c r="AX481" s="14" t="s">
        <v>85</v>
      </c>
      <c r="AY481" s="255" t="s">
        <v>230</v>
      </c>
    </row>
    <row r="482" spans="1:51" s="13" customFormat="1" ht="12">
      <c r="A482" s="13"/>
      <c r="B482" s="234"/>
      <c r="C482" s="235"/>
      <c r="D482" s="228" t="s">
        <v>242</v>
      </c>
      <c r="E482" s="235"/>
      <c r="F482" s="237" t="s">
        <v>1919</v>
      </c>
      <c r="G482" s="235"/>
      <c r="H482" s="238">
        <v>30.083</v>
      </c>
      <c r="I482" s="239"/>
      <c r="J482" s="235"/>
      <c r="K482" s="235"/>
      <c r="L482" s="240"/>
      <c r="M482" s="241"/>
      <c r="N482" s="242"/>
      <c r="O482" s="242"/>
      <c r="P482" s="242"/>
      <c r="Q482" s="242"/>
      <c r="R482" s="242"/>
      <c r="S482" s="242"/>
      <c r="T482" s="243"/>
      <c r="U482" s="13"/>
      <c r="V482" s="13"/>
      <c r="W482" s="13"/>
      <c r="X482" s="13"/>
      <c r="Y482" s="13"/>
      <c r="Z482" s="13"/>
      <c r="AA482" s="13"/>
      <c r="AB482" s="13"/>
      <c r="AC482" s="13"/>
      <c r="AD482" s="13"/>
      <c r="AE482" s="13"/>
      <c r="AT482" s="244" t="s">
        <v>242</v>
      </c>
      <c r="AU482" s="244" t="s">
        <v>91</v>
      </c>
      <c r="AV482" s="13" t="s">
        <v>91</v>
      </c>
      <c r="AW482" s="13" t="s">
        <v>4</v>
      </c>
      <c r="AX482" s="13" t="s">
        <v>85</v>
      </c>
      <c r="AY482" s="244" t="s">
        <v>230</v>
      </c>
    </row>
    <row r="483" spans="1:65" s="2" customFormat="1" ht="24.15" customHeight="1">
      <c r="A483" s="41"/>
      <c r="B483" s="42"/>
      <c r="C483" s="215" t="s">
        <v>1015</v>
      </c>
      <c r="D483" s="215" t="s">
        <v>232</v>
      </c>
      <c r="E483" s="216" t="s">
        <v>1920</v>
      </c>
      <c r="F483" s="217" t="s">
        <v>1921</v>
      </c>
      <c r="G483" s="218" t="s">
        <v>369</v>
      </c>
      <c r="H483" s="219">
        <v>0.122</v>
      </c>
      <c r="I483" s="220"/>
      <c r="J483" s="221">
        <f>ROUND(I483*H483,2)</f>
        <v>0</v>
      </c>
      <c r="K483" s="217" t="s">
        <v>236</v>
      </c>
      <c r="L483" s="47"/>
      <c r="M483" s="222" t="s">
        <v>19</v>
      </c>
      <c r="N483" s="223" t="s">
        <v>52</v>
      </c>
      <c r="O483" s="87"/>
      <c r="P483" s="224">
        <f>O483*H483</f>
        <v>0</v>
      </c>
      <c r="Q483" s="224">
        <v>0</v>
      </c>
      <c r="R483" s="224">
        <f>Q483*H483</f>
        <v>0</v>
      </c>
      <c r="S483" s="224">
        <v>0</v>
      </c>
      <c r="T483" s="225">
        <f>S483*H483</f>
        <v>0</v>
      </c>
      <c r="U483" s="41"/>
      <c r="V483" s="41"/>
      <c r="W483" s="41"/>
      <c r="X483" s="41"/>
      <c r="Y483" s="41"/>
      <c r="Z483" s="41"/>
      <c r="AA483" s="41"/>
      <c r="AB483" s="41"/>
      <c r="AC483" s="41"/>
      <c r="AD483" s="41"/>
      <c r="AE483" s="41"/>
      <c r="AR483" s="226" t="s">
        <v>345</v>
      </c>
      <c r="AT483" s="226" t="s">
        <v>232</v>
      </c>
      <c r="AU483" s="226" t="s">
        <v>91</v>
      </c>
      <c r="AY483" s="19" t="s">
        <v>230</v>
      </c>
      <c r="BE483" s="227">
        <f>IF(N483="základní",J483,0)</f>
        <v>0</v>
      </c>
      <c r="BF483" s="227">
        <f>IF(N483="snížená",J483,0)</f>
        <v>0</v>
      </c>
      <c r="BG483" s="227">
        <f>IF(N483="zákl. přenesená",J483,0)</f>
        <v>0</v>
      </c>
      <c r="BH483" s="227">
        <f>IF(N483="sníž. přenesená",J483,0)</f>
        <v>0</v>
      </c>
      <c r="BI483" s="227">
        <f>IF(N483="nulová",J483,0)</f>
        <v>0</v>
      </c>
      <c r="BJ483" s="19" t="s">
        <v>85</v>
      </c>
      <c r="BK483" s="227">
        <f>ROUND(I483*H483,2)</f>
        <v>0</v>
      </c>
      <c r="BL483" s="19" t="s">
        <v>345</v>
      </c>
      <c r="BM483" s="226" t="s">
        <v>1922</v>
      </c>
    </row>
    <row r="484" spans="1:47" s="2" customFormat="1" ht="12">
      <c r="A484" s="41"/>
      <c r="B484" s="42"/>
      <c r="C484" s="43"/>
      <c r="D484" s="228" t="s">
        <v>238</v>
      </c>
      <c r="E484" s="43"/>
      <c r="F484" s="229" t="s">
        <v>1923</v>
      </c>
      <c r="G484" s="43"/>
      <c r="H484" s="43"/>
      <c r="I484" s="230"/>
      <c r="J484" s="43"/>
      <c r="K484" s="43"/>
      <c r="L484" s="47"/>
      <c r="M484" s="231"/>
      <c r="N484" s="232"/>
      <c r="O484" s="87"/>
      <c r="P484" s="87"/>
      <c r="Q484" s="87"/>
      <c r="R484" s="87"/>
      <c r="S484" s="87"/>
      <c r="T484" s="88"/>
      <c r="U484" s="41"/>
      <c r="V484" s="41"/>
      <c r="W484" s="41"/>
      <c r="X484" s="41"/>
      <c r="Y484" s="41"/>
      <c r="Z484" s="41"/>
      <c r="AA484" s="41"/>
      <c r="AB484" s="41"/>
      <c r="AC484" s="41"/>
      <c r="AD484" s="41"/>
      <c r="AE484" s="41"/>
      <c r="AT484" s="19" t="s">
        <v>238</v>
      </c>
      <c r="AU484" s="19" t="s">
        <v>91</v>
      </c>
    </row>
    <row r="485" spans="1:47" s="2" customFormat="1" ht="12">
      <c r="A485" s="41"/>
      <c r="B485" s="42"/>
      <c r="C485" s="43"/>
      <c r="D485" s="228" t="s">
        <v>240</v>
      </c>
      <c r="E485" s="43"/>
      <c r="F485" s="233" t="s">
        <v>1924</v>
      </c>
      <c r="G485" s="43"/>
      <c r="H485" s="43"/>
      <c r="I485" s="230"/>
      <c r="J485" s="43"/>
      <c r="K485" s="43"/>
      <c r="L485" s="47"/>
      <c r="M485" s="231"/>
      <c r="N485" s="232"/>
      <c r="O485" s="87"/>
      <c r="P485" s="87"/>
      <c r="Q485" s="87"/>
      <c r="R485" s="87"/>
      <c r="S485" s="87"/>
      <c r="T485" s="88"/>
      <c r="U485" s="41"/>
      <c r="V485" s="41"/>
      <c r="W485" s="41"/>
      <c r="X485" s="41"/>
      <c r="Y485" s="41"/>
      <c r="Z485" s="41"/>
      <c r="AA485" s="41"/>
      <c r="AB485" s="41"/>
      <c r="AC485" s="41"/>
      <c r="AD485" s="41"/>
      <c r="AE485" s="41"/>
      <c r="AT485" s="19" t="s">
        <v>240</v>
      </c>
      <c r="AU485" s="19" t="s">
        <v>91</v>
      </c>
    </row>
    <row r="486" spans="1:63" s="12" customFormat="1" ht="22.8" customHeight="1">
      <c r="A486" s="12"/>
      <c r="B486" s="199"/>
      <c r="C486" s="200"/>
      <c r="D486" s="201" t="s">
        <v>80</v>
      </c>
      <c r="E486" s="213" t="s">
        <v>1925</v>
      </c>
      <c r="F486" s="213" t="s">
        <v>1926</v>
      </c>
      <c r="G486" s="200"/>
      <c r="H486" s="200"/>
      <c r="I486" s="203"/>
      <c r="J486" s="214">
        <f>BK486</f>
        <v>0</v>
      </c>
      <c r="K486" s="200"/>
      <c r="L486" s="205"/>
      <c r="M486" s="206"/>
      <c r="N486" s="207"/>
      <c r="O486" s="207"/>
      <c r="P486" s="208">
        <f>SUM(P487:P498)</f>
        <v>0</v>
      </c>
      <c r="Q486" s="207"/>
      <c r="R486" s="208">
        <f>SUM(R487:R498)</f>
        <v>0.03119</v>
      </c>
      <c r="S486" s="207"/>
      <c r="T486" s="209">
        <f>SUM(T487:T498)</f>
        <v>0</v>
      </c>
      <c r="U486" s="12"/>
      <c r="V486" s="12"/>
      <c r="W486" s="12"/>
      <c r="X486" s="12"/>
      <c r="Y486" s="12"/>
      <c r="Z486" s="12"/>
      <c r="AA486" s="12"/>
      <c r="AB486" s="12"/>
      <c r="AC486" s="12"/>
      <c r="AD486" s="12"/>
      <c r="AE486" s="12"/>
      <c r="AR486" s="210" t="s">
        <v>91</v>
      </c>
      <c r="AT486" s="211" t="s">
        <v>80</v>
      </c>
      <c r="AU486" s="211" t="s">
        <v>85</v>
      </c>
      <c r="AY486" s="210" t="s">
        <v>230</v>
      </c>
      <c r="BK486" s="212">
        <f>SUM(BK487:BK498)</f>
        <v>0</v>
      </c>
    </row>
    <row r="487" spans="1:65" s="2" customFormat="1" ht="14.4" customHeight="1">
      <c r="A487" s="41"/>
      <c r="B487" s="42"/>
      <c r="C487" s="215" t="s">
        <v>1121</v>
      </c>
      <c r="D487" s="215" t="s">
        <v>232</v>
      </c>
      <c r="E487" s="216" t="s">
        <v>1927</v>
      </c>
      <c r="F487" s="217" t="s">
        <v>1928</v>
      </c>
      <c r="G487" s="218" t="s">
        <v>737</v>
      </c>
      <c r="H487" s="219">
        <v>1</v>
      </c>
      <c r="I487" s="220"/>
      <c r="J487" s="221">
        <f>ROUND(I487*H487,2)</f>
        <v>0</v>
      </c>
      <c r="K487" s="217" t="s">
        <v>236</v>
      </c>
      <c r="L487" s="47"/>
      <c r="M487" s="222" t="s">
        <v>19</v>
      </c>
      <c r="N487" s="223" t="s">
        <v>52</v>
      </c>
      <c r="O487" s="87"/>
      <c r="P487" s="224">
        <f>O487*H487</f>
        <v>0</v>
      </c>
      <c r="Q487" s="224">
        <v>0.02003</v>
      </c>
      <c r="R487" s="224">
        <f>Q487*H487</f>
        <v>0.02003</v>
      </c>
      <c r="S487" s="224">
        <v>0</v>
      </c>
      <c r="T487" s="225">
        <f>S487*H487</f>
        <v>0</v>
      </c>
      <c r="U487" s="41"/>
      <c r="V487" s="41"/>
      <c r="W487" s="41"/>
      <c r="X487" s="41"/>
      <c r="Y487" s="41"/>
      <c r="Z487" s="41"/>
      <c r="AA487" s="41"/>
      <c r="AB487" s="41"/>
      <c r="AC487" s="41"/>
      <c r="AD487" s="41"/>
      <c r="AE487" s="41"/>
      <c r="AR487" s="226" t="s">
        <v>345</v>
      </c>
      <c r="AT487" s="226" t="s">
        <v>232</v>
      </c>
      <c r="AU487" s="226" t="s">
        <v>91</v>
      </c>
      <c r="AY487" s="19" t="s">
        <v>230</v>
      </c>
      <c r="BE487" s="227">
        <f>IF(N487="základní",J487,0)</f>
        <v>0</v>
      </c>
      <c r="BF487" s="227">
        <f>IF(N487="snížená",J487,0)</f>
        <v>0</v>
      </c>
      <c r="BG487" s="227">
        <f>IF(N487="zákl. přenesená",J487,0)</f>
        <v>0</v>
      </c>
      <c r="BH487" s="227">
        <f>IF(N487="sníž. přenesená",J487,0)</f>
        <v>0</v>
      </c>
      <c r="BI487" s="227">
        <f>IF(N487="nulová",J487,0)</f>
        <v>0</v>
      </c>
      <c r="BJ487" s="19" t="s">
        <v>85</v>
      </c>
      <c r="BK487" s="227">
        <f>ROUND(I487*H487,2)</f>
        <v>0</v>
      </c>
      <c r="BL487" s="19" t="s">
        <v>345</v>
      </c>
      <c r="BM487" s="226" t="s">
        <v>1929</v>
      </c>
    </row>
    <row r="488" spans="1:47" s="2" customFormat="1" ht="12">
      <c r="A488" s="41"/>
      <c r="B488" s="42"/>
      <c r="C488" s="43"/>
      <c r="D488" s="228" t="s">
        <v>238</v>
      </c>
      <c r="E488" s="43"/>
      <c r="F488" s="229" t="s">
        <v>1930</v>
      </c>
      <c r="G488" s="43"/>
      <c r="H488" s="43"/>
      <c r="I488" s="230"/>
      <c r="J488" s="43"/>
      <c r="K488" s="43"/>
      <c r="L488" s="47"/>
      <c r="M488" s="231"/>
      <c r="N488" s="232"/>
      <c r="O488" s="87"/>
      <c r="P488" s="87"/>
      <c r="Q488" s="87"/>
      <c r="R488" s="87"/>
      <c r="S488" s="87"/>
      <c r="T488" s="88"/>
      <c r="U488" s="41"/>
      <c r="V488" s="41"/>
      <c r="W488" s="41"/>
      <c r="X488" s="41"/>
      <c r="Y488" s="41"/>
      <c r="Z488" s="41"/>
      <c r="AA488" s="41"/>
      <c r="AB488" s="41"/>
      <c r="AC488" s="41"/>
      <c r="AD488" s="41"/>
      <c r="AE488" s="41"/>
      <c r="AT488" s="19" t="s">
        <v>238</v>
      </c>
      <c r="AU488" s="19" t="s">
        <v>91</v>
      </c>
    </row>
    <row r="489" spans="1:51" s="13" customFormat="1" ht="12">
      <c r="A489" s="13"/>
      <c r="B489" s="234"/>
      <c r="C489" s="235"/>
      <c r="D489" s="228" t="s">
        <v>242</v>
      </c>
      <c r="E489" s="236" t="s">
        <v>19</v>
      </c>
      <c r="F489" s="237" t="s">
        <v>1931</v>
      </c>
      <c r="G489" s="235"/>
      <c r="H489" s="238">
        <v>1</v>
      </c>
      <c r="I489" s="239"/>
      <c r="J489" s="235"/>
      <c r="K489" s="235"/>
      <c r="L489" s="240"/>
      <c r="M489" s="241"/>
      <c r="N489" s="242"/>
      <c r="O489" s="242"/>
      <c r="P489" s="242"/>
      <c r="Q489" s="242"/>
      <c r="R489" s="242"/>
      <c r="S489" s="242"/>
      <c r="T489" s="243"/>
      <c r="U489" s="13"/>
      <c r="V489" s="13"/>
      <c r="W489" s="13"/>
      <c r="X489" s="13"/>
      <c r="Y489" s="13"/>
      <c r="Z489" s="13"/>
      <c r="AA489" s="13"/>
      <c r="AB489" s="13"/>
      <c r="AC489" s="13"/>
      <c r="AD489" s="13"/>
      <c r="AE489" s="13"/>
      <c r="AT489" s="244" t="s">
        <v>242</v>
      </c>
      <c r="AU489" s="244" t="s">
        <v>91</v>
      </c>
      <c r="AV489" s="13" t="s">
        <v>91</v>
      </c>
      <c r="AW489" s="13" t="s">
        <v>42</v>
      </c>
      <c r="AX489" s="13" t="s">
        <v>81</v>
      </c>
      <c r="AY489" s="244" t="s">
        <v>230</v>
      </c>
    </row>
    <row r="490" spans="1:51" s="14" customFormat="1" ht="12">
      <c r="A490" s="14"/>
      <c r="B490" s="245"/>
      <c r="C490" s="246"/>
      <c r="D490" s="228" t="s">
        <v>242</v>
      </c>
      <c r="E490" s="247" t="s">
        <v>19</v>
      </c>
      <c r="F490" s="248" t="s">
        <v>244</v>
      </c>
      <c r="G490" s="246"/>
      <c r="H490" s="249">
        <v>1</v>
      </c>
      <c r="I490" s="250"/>
      <c r="J490" s="246"/>
      <c r="K490" s="246"/>
      <c r="L490" s="251"/>
      <c r="M490" s="252"/>
      <c r="N490" s="253"/>
      <c r="O490" s="253"/>
      <c r="P490" s="253"/>
      <c r="Q490" s="253"/>
      <c r="R490" s="253"/>
      <c r="S490" s="253"/>
      <c r="T490" s="254"/>
      <c r="U490" s="14"/>
      <c r="V490" s="14"/>
      <c r="W490" s="14"/>
      <c r="X490" s="14"/>
      <c r="Y490" s="14"/>
      <c r="Z490" s="14"/>
      <c r="AA490" s="14"/>
      <c r="AB490" s="14"/>
      <c r="AC490" s="14"/>
      <c r="AD490" s="14"/>
      <c r="AE490" s="14"/>
      <c r="AT490" s="255" t="s">
        <v>242</v>
      </c>
      <c r="AU490" s="255" t="s">
        <v>91</v>
      </c>
      <c r="AV490" s="14" t="s">
        <v>109</v>
      </c>
      <c r="AW490" s="14" t="s">
        <v>42</v>
      </c>
      <c r="AX490" s="14" t="s">
        <v>85</v>
      </c>
      <c r="AY490" s="255" t="s">
        <v>230</v>
      </c>
    </row>
    <row r="491" spans="1:65" s="2" customFormat="1" ht="14.4" customHeight="1">
      <c r="A491" s="41"/>
      <c r="B491" s="42"/>
      <c r="C491" s="215" t="s">
        <v>1932</v>
      </c>
      <c r="D491" s="215" t="s">
        <v>232</v>
      </c>
      <c r="E491" s="216" t="s">
        <v>1933</v>
      </c>
      <c r="F491" s="217" t="s">
        <v>1934</v>
      </c>
      <c r="G491" s="218" t="s">
        <v>327</v>
      </c>
      <c r="H491" s="219">
        <v>1.5</v>
      </c>
      <c r="I491" s="220"/>
      <c r="J491" s="221">
        <f>ROUND(I491*H491,2)</f>
        <v>0</v>
      </c>
      <c r="K491" s="217" t="s">
        <v>236</v>
      </c>
      <c r="L491" s="47"/>
      <c r="M491" s="222" t="s">
        <v>19</v>
      </c>
      <c r="N491" s="223" t="s">
        <v>52</v>
      </c>
      <c r="O491" s="87"/>
      <c r="P491" s="224">
        <f>O491*H491</f>
        <v>0</v>
      </c>
      <c r="Q491" s="224">
        <v>0.00744</v>
      </c>
      <c r="R491" s="224">
        <f>Q491*H491</f>
        <v>0.01116</v>
      </c>
      <c r="S491" s="224">
        <v>0</v>
      </c>
      <c r="T491" s="225">
        <f>S491*H491</f>
        <v>0</v>
      </c>
      <c r="U491" s="41"/>
      <c r="V491" s="41"/>
      <c r="W491" s="41"/>
      <c r="X491" s="41"/>
      <c r="Y491" s="41"/>
      <c r="Z491" s="41"/>
      <c r="AA491" s="41"/>
      <c r="AB491" s="41"/>
      <c r="AC491" s="41"/>
      <c r="AD491" s="41"/>
      <c r="AE491" s="41"/>
      <c r="AR491" s="226" t="s">
        <v>345</v>
      </c>
      <c r="AT491" s="226" t="s">
        <v>232</v>
      </c>
      <c r="AU491" s="226" t="s">
        <v>91</v>
      </c>
      <c r="AY491" s="19" t="s">
        <v>230</v>
      </c>
      <c r="BE491" s="227">
        <f>IF(N491="základní",J491,0)</f>
        <v>0</v>
      </c>
      <c r="BF491" s="227">
        <f>IF(N491="snížená",J491,0)</f>
        <v>0</v>
      </c>
      <c r="BG491" s="227">
        <f>IF(N491="zákl. přenesená",J491,0)</f>
        <v>0</v>
      </c>
      <c r="BH491" s="227">
        <f>IF(N491="sníž. přenesená",J491,0)</f>
        <v>0</v>
      </c>
      <c r="BI491" s="227">
        <f>IF(N491="nulová",J491,0)</f>
        <v>0</v>
      </c>
      <c r="BJ491" s="19" t="s">
        <v>85</v>
      </c>
      <c r="BK491" s="227">
        <f>ROUND(I491*H491,2)</f>
        <v>0</v>
      </c>
      <c r="BL491" s="19" t="s">
        <v>345</v>
      </c>
      <c r="BM491" s="226" t="s">
        <v>1935</v>
      </c>
    </row>
    <row r="492" spans="1:47" s="2" customFormat="1" ht="12">
      <c r="A492" s="41"/>
      <c r="B492" s="42"/>
      <c r="C492" s="43"/>
      <c r="D492" s="228" t="s">
        <v>238</v>
      </c>
      <c r="E492" s="43"/>
      <c r="F492" s="229" t="s">
        <v>1936</v>
      </c>
      <c r="G492" s="43"/>
      <c r="H492" s="43"/>
      <c r="I492" s="230"/>
      <c r="J492" s="43"/>
      <c r="K492" s="43"/>
      <c r="L492" s="47"/>
      <c r="M492" s="231"/>
      <c r="N492" s="232"/>
      <c r="O492" s="87"/>
      <c r="P492" s="87"/>
      <c r="Q492" s="87"/>
      <c r="R492" s="87"/>
      <c r="S492" s="87"/>
      <c r="T492" s="88"/>
      <c r="U492" s="41"/>
      <c r="V492" s="41"/>
      <c r="W492" s="41"/>
      <c r="X492" s="41"/>
      <c r="Y492" s="41"/>
      <c r="Z492" s="41"/>
      <c r="AA492" s="41"/>
      <c r="AB492" s="41"/>
      <c r="AC492" s="41"/>
      <c r="AD492" s="41"/>
      <c r="AE492" s="41"/>
      <c r="AT492" s="19" t="s">
        <v>238</v>
      </c>
      <c r="AU492" s="19" t="s">
        <v>91</v>
      </c>
    </row>
    <row r="493" spans="1:47" s="2" customFormat="1" ht="12">
      <c r="A493" s="41"/>
      <c r="B493" s="42"/>
      <c r="C493" s="43"/>
      <c r="D493" s="228" t="s">
        <v>240</v>
      </c>
      <c r="E493" s="43"/>
      <c r="F493" s="233" t="s">
        <v>1937</v>
      </c>
      <c r="G493" s="43"/>
      <c r="H493" s="43"/>
      <c r="I493" s="230"/>
      <c r="J493" s="43"/>
      <c r="K493" s="43"/>
      <c r="L493" s="47"/>
      <c r="M493" s="231"/>
      <c r="N493" s="232"/>
      <c r="O493" s="87"/>
      <c r="P493" s="87"/>
      <c r="Q493" s="87"/>
      <c r="R493" s="87"/>
      <c r="S493" s="87"/>
      <c r="T493" s="88"/>
      <c r="U493" s="41"/>
      <c r="V493" s="41"/>
      <c r="W493" s="41"/>
      <c r="X493" s="41"/>
      <c r="Y493" s="41"/>
      <c r="Z493" s="41"/>
      <c r="AA493" s="41"/>
      <c r="AB493" s="41"/>
      <c r="AC493" s="41"/>
      <c r="AD493" s="41"/>
      <c r="AE493" s="41"/>
      <c r="AT493" s="19" t="s">
        <v>240</v>
      </c>
      <c r="AU493" s="19" t="s">
        <v>91</v>
      </c>
    </row>
    <row r="494" spans="1:51" s="13" customFormat="1" ht="12">
      <c r="A494" s="13"/>
      <c r="B494" s="234"/>
      <c r="C494" s="235"/>
      <c r="D494" s="228" t="s">
        <v>242</v>
      </c>
      <c r="E494" s="236" t="s">
        <v>19</v>
      </c>
      <c r="F494" s="237" t="s">
        <v>1938</v>
      </c>
      <c r="G494" s="235"/>
      <c r="H494" s="238">
        <v>1.5</v>
      </c>
      <c r="I494" s="239"/>
      <c r="J494" s="235"/>
      <c r="K494" s="235"/>
      <c r="L494" s="240"/>
      <c r="M494" s="241"/>
      <c r="N494" s="242"/>
      <c r="O494" s="242"/>
      <c r="P494" s="242"/>
      <c r="Q494" s="242"/>
      <c r="R494" s="242"/>
      <c r="S494" s="242"/>
      <c r="T494" s="243"/>
      <c r="U494" s="13"/>
      <c r="V494" s="13"/>
      <c r="W494" s="13"/>
      <c r="X494" s="13"/>
      <c r="Y494" s="13"/>
      <c r="Z494" s="13"/>
      <c r="AA494" s="13"/>
      <c r="AB494" s="13"/>
      <c r="AC494" s="13"/>
      <c r="AD494" s="13"/>
      <c r="AE494" s="13"/>
      <c r="AT494" s="244" t="s">
        <v>242</v>
      </c>
      <c r="AU494" s="244" t="s">
        <v>91</v>
      </c>
      <c r="AV494" s="13" t="s">
        <v>91</v>
      </c>
      <c r="AW494" s="13" t="s">
        <v>42</v>
      </c>
      <c r="AX494" s="13" t="s">
        <v>81</v>
      </c>
      <c r="AY494" s="244" t="s">
        <v>230</v>
      </c>
    </row>
    <row r="495" spans="1:51" s="14" customFormat="1" ht="12">
      <c r="A495" s="14"/>
      <c r="B495" s="245"/>
      <c r="C495" s="246"/>
      <c r="D495" s="228" t="s">
        <v>242</v>
      </c>
      <c r="E495" s="247" t="s">
        <v>19</v>
      </c>
      <c r="F495" s="248" t="s">
        <v>244</v>
      </c>
      <c r="G495" s="246"/>
      <c r="H495" s="249">
        <v>1.5</v>
      </c>
      <c r="I495" s="250"/>
      <c r="J495" s="246"/>
      <c r="K495" s="246"/>
      <c r="L495" s="251"/>
      <c r="M495" s="252"/>
      <c r="N495" s="253"/>
      <c r="O495" s="253"/>
      <c r="P495" s="253"/>
      <c r="Q495" s="253"/>
      <c r="R495" s="253"/>
      <c r="S495" s="253"/>
      <c r="T495" s="254"/>
      <c r="U495" s="14"/>
      <c r="V495" s="14"/>
      <c r="W495" s="14"/>
      <c r="X495" s="14"/>
      <c r="Y495" s="14"/>
      <c r="Z495" s="14"/>
      <c r="AA495" s="14"/>
      <c r="AB495" s="14"/>
      <c r="AC495" s="14"/>
      <c r="AD495" s="14"/>
      <c r="AE495" s="14"/>
      <c r="AT495" s="255" t="s">
        <v>242</v>
      </c>
      <c r="AU495" s="255" t="s">
        <v>91</v>
      </c>
      <c r="AV495" s="14" t="s">
        <v>109</v>
      </c>
      <c r="AW495" s="14" t="s">
        <v>42</v>
      </c>
      <c r="AX495" s="14" t="s">
        <v>85</v>
      </c>
      <c r="AY495" s="255" t="s">
        <v>230</v>
      </c>
    </row>
    <row r="496" spans="1:65" s="2" customFormat="1" ht="24.15" customHeight="1">
      <c r="A496" s="41"/>
      <c r="B496" s="42"/>
      <c r="C496" s="215" t="s">
        <v>1124</v>
      </c>
      <c r="D496" s="215" t="s">
        <v>232</v>
      </c>
      <c r="E496" s="216" t="s">
        <v>1939</v>
      </c>
      <c r="F496" s="217" t="s">
        <v>1940</v>
      </c>
      <c r="G496" s="218" t="s">
        <v>369</v>
      </c>
      <c r="H496" s="219">
        <v>0.031</v>
      </c>
      <c r="I496" s="220"/>
      <c r="J496" s="221">
        <f>ROUND(I496*H496,2)</f>
        <v>0</v>
      </c>
      <c r="K496" s="217" t="s">
        <v>236</v>
      </c>
      <c r="L496" s="47"/>
      <c r="M496" s="222" t="s">
        <v>19</v>
      </c>
      <c r="N496" s="223" t="s">
        <v>52</v>
      </c>
      <c r="O496" s="87"/>
      <c r="P496" s="224">
        <f>O496*H496</f>
        <v>0</v>
      </c>
      <c r="Q496" s="224">
        <v>0</v>
      </c>
      <c r="R496" s="224">
        <f>Q496*H496</f>
        <v>0</v>
      </c>
      <c r="S496" s="224">
        <v>0</v>
      </c>
      <c r="T496" s="225">
        <f>S496*H496</f>
        <v>0</v>
      </c>
      <c r="U496" s="41"/>
      <c r="V496" s="41"/>
      <c r="W496" s="41"/>
      <c r="X496" s="41"/>
      <c r="Y496" s="41"/>
      <c r="Z496" s="41"/>
      <c r="AA496" s="41"/>
      <c r="AB496" s="41"/>
      <c r="AC496" s="41"/>
      <c r="AD496" s="41"/>
      <c r="AE496" s="41"/>
      <c r="AR496" s="226" t="s">
        <v>345</v>
      </c>
      <c r="AT496" s="226" t="s">
        <v>232</v>
      </c>
      <c r="AU496" s="226" t="s">
        <v>91</v>
      </c>
      <c r="AY496" s="19" t="s">
        <v>230</v>
      </c>
      <c r="BE496" s="227">
        <f>IF(N496="základní",J496,0)</f>
        <v>0</v>
      </c>
      <c r="BF496" s="227">
        <f>IF(N496="snížená",J496,0)</f>
        <v>0</v>
      </c>
      <c r="BG496" s="227">
        <f>IF(N496="zákl. přenesená",J496,0)</f>
        <v>0</v>
      </c>
      <c r="BH496" s="227">
        <f>IF(N496="sníž. přenesená",J496,0)</f>
        <v>0</v>
      </c>
      <c r="BI496" s="227">
        <f>IF(N496="nulová",J496,0)</f>
        <v>0</v>
      </c>
      <c r="BJ496" s="19" t="s">
        <v>85</v>
      </c>
      <c r="BK496" s="227">
        <f>ROUND(I496*H496,2)</f>
        <v>0</v>
      </c>
      <c r="BL496" s="19" t="s">
        <v>345</v>
      </c>
      <c r="BM496" s="226" t="s">
        <v>1941</v>
      </c>
    </row>
    <row r="497" spans="1:47" s="2" customFormat="1" ht="12">
      <c r="A497" s="41"/>
      <c r="B497" s="42"/>
      <c r="C497" s="43"/>
      <c r="D497" s="228" t="s">
        <v>238</v>
      </c>
      <c r="E497" s="43"/>
      <c r="F497" s="229" t="s">
        <v>1942</v>
      </c>
      <c r="G497" s="43"/>
      <c r="H497" s="43"/>
      <c r="I497" s="230"/>
      <c r="J497" s="43"/>
      <c r="K497" s="43"/>
      <c r="L497" s="47"/>
      <c r="M497" s="231"/>
      <c r="N497" s="232"/>
      <c r="O497" s="87"/>
      <c r="P497" s="87"/>
      <c r="Q497" s="87"/>
      <c r="R497" s="87"/>
      <c r="S497" s="87"/>
      <c r="T497" s="88"/>
      <c r="U497" s="41"/>
      <c r="V497" s="41"/>
      <c r="W497" s="41"/>
      <c r="X497" s="41"/>
      <c r="Y497" s="41"/>
      <c r="Z497" s="41"/>
      <c r="AA497" s="41"/>
      <c r="AB497" s="41"/>
      <c r="AC497" s="41"/>
      <c r="AD497" s="41"/>
      <c r="AE497" s="41"/>
      <c r="AT497" s="19" t="s">
        <v>238</v>
      </c>
      <c r="AU497" s="19" t="s">
        <v>91</v>
      </c>
    </row>
    <row r="498" spans="1:47" s="2" customFormat="1" ht="12">
      <c r="A498" s="41"/>
      <c r="B498" s="42"/>
      <c r="C498" s="43"/>
      <c r="D498" s="228" t="s">
        <v>240</v>
      </c>
      <c r="E498" s="43"/>
      <c r="F498" s="233" t="s">
        <v>1325</v>
      </c>
      <c r="G498" s="43"/>
      <c r="H498" s="43"/>
      <c r="I498" s="230"/>
      <c r="J498" s="43"/>
      <c r="K498" s="43"/>
      <c r="L498" s="47"/>
      <c r="M498" s="231"/>
      <c r="N498" s="232"/>
      <c r="O498" s="87"/>
      <c r="P498" s="87"/>
      <c r="Q498" s="87"/>
      <c r="R498" s="87"/>
      <c r="S498" s="87"/>
      <c r="T498" s="88"/>
      <c r="U498" s="41"/>
      <c r="V498" s="41"/>
      <c r="W498" s="41"/>
      <c r="X498" s="41"/>
      <c r="Y498" s="41"/>
      <c r="Z498" s="41"/>
      <c r="AA498" s="41"/>
      <c r="AB498" s="41"/>
      <c r="AC498" s="41"/>
      <c r="AD498" s="41"/>
      <c r="AE498" s="41"/>
      <c r="AT498" s="19" t="s">
        <v>240</v>
      </c>
      <c r="AU498" s="19" t="s">
        <v>91</v>
      </c>
    </row>
    <row r="499" spans="1:63" s="12" customFormat="1" ht="22.8" customHeight="1">
      <c r="A499" s="12"/>
      <c r="B499" s="199"/>
      <c r="C499" s="200"/>
      <c r="D499" s="201" t="s">
        <v>80</v>
      </c>
      <c r="E499" s="213" t="s">
        <v>1943</v>
      </c>
      <c r="F499" s="213" t="s">
        <v>1944</v>
      </c>
      <c r="G499" s="200"/>
      <c r="H499" s="200"/>
      <c r="I499" s="203"/>
      <c r="J499" s="214">
        <f>BK499</f>
        <v>0</v>
      </c>
      <c r="K499" s="200"/>
      <c r="L499" s="205"/>
      <c r="M499" s="206"/>
      <c r="N499" s="207"/>
      <c r="O499" s="207"/>
      <c r="P499" s="208">
        <f>SUM(P500:P514)</f>
        <v>0</v>
      </c>
      <c r="Q499" s="207"/>
      <c r="R499" s="208">
        <f>SUM(R500:R514)</f>
        <v>0.0183</v>
      </c>
      <c r="S499" s="207"/>
      <c r="T499" s="209">
        <f>SUM(T500:T514)</f>
        <v>0</v>
      </c>
      <c r="U499" s="12"/>
      <c r="V499" s="12"/>
      <c r="W499" s="12"/>
      <c r="X499" s="12"/>
      <c r="Y499" s="12"/>
      <c r="Z499" s="12"/>
      <c r="AA499" s="12"/>
      <c r="AB499" s="12"/>
      <c r="AC499" s="12"/>
      <c r="AD499" s="12"/>
      <c r="AE499" s="12"/>
      <c r="AR499" s="210" t="s">
        <v>91</v>
      </c>
      <c r="AT499" s="211" t="s">
        <v>80</v>
      </c>
      <c r="AU499" s="211" t="s">
        <v>85</v>
      </c>
      <c r="AY499" s="210" t="s">
        <v>230</v>
      </c>
      <c r="BK499" s="212">
        <f>SUM(BK500:BK514)</f>
        <v>0</v>
      </c>
    </row>
    <row r="500" spans="1:65" s="2" customFormat="1" ht="14.4" customHeight="1">
      <c r="A500" s="41"/>
      <c r="B500" s="42"/>
      <c r="C500" s="215" t="s">
        <v>1945</v>
      </c>
      <c r="D500" s="215" t="s">
        <v>232</v>
      </c>
      <c r="E500" s="216" t="s">
        <v>1946</v>
      </c>
      <c r="F500" s="217" t="s">
        <v>1947</v>
      </c>
      <c r="G500" s="218" t="s">
        <v>737</v>
      </c>
      <c r="H500" s="219">
        <v>1</v>
      </c>
      <c r="I500" s="220"/>
      <c r="J500" s="221">
        <f>ROUND(I500*H500,2)</f>
        <v>0</v>
      </c>
      <c r="K500" s="217" t="s">
        <v>236</v>
      </c>
      <c r="L500" s="47"/>
      <c r="M500" s="222" t="s">
        <v>19</v>
      </c>
      <c r="N500" s="223" t="s">
        <v>52</v>
      </c>
      <c r="O500" s="87"/>
      <c r="P500" s="224">
        <f>O500*H500</f>
        <v>0</v>
      </c>
      <c r="Q500" s="224">
        <v>0</v>
      </c>
      <c r="R500" s="224">
        <f>Q500*H500</f>
        <v>0</v>
      </c>
      <c r="S500" s="224">
        <v>0</v>
      </c>
      <c r="T500" s="225">
        <f>S500*H500</f>
        <v>0</v>
      </c>
      <c r="U500" s="41"/>
      <c r="V500" s="41"/>
      <c r="W500" s="41"/>
      <c r="X500" s="41"/>
      <c r="Y500" s="41"/>
      <c r="Z500" s="41"/>
      <c r="AA500" s="41"/>
      <c r="AB500" s="41"/>
      <c r="AC500" s="41"/>
      <c r="AD500" s="41"/>
      <c r="AE500" s="41"/>
      <c r="AR500" s="226" t="s">
        <v>345</v>
      </c>
      <c r="AT500" s="226" t="s">
        <v>232</v>
      </c>
      <c r="AU500" s="226" t="s">
        <v>91</v>
      </c>
      <c r="AY500" s="19" t="s">
        <v>230</v>
      </c>
      <c r="BE500" s="227">
        <f>IF(N500="základní",J500,0)</f>
        <v>0</v>
      </c>
      <c r="BF500" s="227">
        <f>IF(N500="snížená",J500,0)</f>
        <v>0</v>
      </c>
      <c r="BG500" s="227">
        <f>IF(N500="zákl. přenesená",J500,0)</f>
        <v>0</v>
      </c>
      <c r="BH500" s="227">
        <f>IF(N500="sníž. přenesená",J500,0)</f>
        <v>0</v>
      </c>
      <c r="BI500" s="227">
        <f>IF(N500="nulová",J500,0)</f>
        <v>0</v>
      </c>
      <c r="BJ500" s="19" t="s">
        <v>85</v>
      </c>
      <c r="BK500" s="227">
        <f>ROUND(I500*H500,2)</f>
        <v>0</v>
      </c>
      <c r="BL500" s="19" t="s">
        <v>345</v>
      </c>
      <c r="BM500" s="226" t="s">
        <v>1948</v>
      </c>
    </row>
    <row r="501" spans="1:47" s="2" customFormat="1" ht="12">
      <c r="A501" s="41"/>
      <c r="B501" s="42"/>
      <c r="C501" s="43"/>
      <c r="D501" s="228" t="s">
        <v>238</v>
      </c>
      <c r="E501" s="43"/>
      <c r="F501" s="229" t="s">
        <v>1949</v>
      </c>
      <c r="G501" s="43"/>
      <c r="H501" s="43"/>
      <c r="I501" s="230"/>
      <c r="J501" s="43"/>
      <c r="K501" s="43"/>
      <c r="L501" s="47"/>
      <c r="M501" s="231"/>
      <c r="N501" s="232"/>
      <c r="O501" s="87"/>
      <c r="P501" s="87"/>
      <c r="Q501" s="87"/>
      <c r="R501" s="87"/>
      <c r="S501" s="87"/>
      <c r="T501" s="88"/>
      <c r="U501" s="41"/>
      <c r="V501" s="41"/>
      <c r="W501" s="41"/>
      <c r="X501" s="41"/>
      <c r="Y501" s="41"/>
      <c r="Z501" s="41"/>
      <c r="AA501" s="41"/>
      <c r="AB501" s="41"/>
      <c r="AC501" s="41"/>
      <c r="AD501" s="41"/>
      <c r="AE501" s="41"/>
      <c r="AT501" s="19" t="s">
        <v>238</v>
      </c>
      <c r="AU501" s="19" t="s">
        <v>91</v>
      </c>
    </row>
    <row r="502" spans="1:51" s="13" customFormat="1" ht="12">
      <c r="A502" s="13"/>
      <c r="B502" s="234"/>
      <c r="C502" s="235"/>
      <c r="D502" s="228" t="s">
        <v>242</v>
      </c>
      <c r="E502" s="236" t="s">
        <v>19</v>
      </c>
      <c r="F502" s="237" t="s">
        <v>1950</v>
      </c>
      <c r="G502" s="235"/>
      <c r="H502" s="238">
        <v>1</v>
      </c>
      <c r="I502" s="239"/>
      <c r="J502" s="235"/>
      <c r="K502" s="235"/>
      <c r="L502" s="240"/>
      <c r="M502" s="241"/>
      <c r="N502" s="242"/>
      <c r="O502" s="242"/>
      <c r="P502" s="242"/>
      <c r="Q502" s="242"/>
      <c r="R502" s="242"/>
      <c r="S502" s="242"/>
      <c r="T502" s="243"/>
      <c r="U502" s="13"/>
      <c r="V502" s="13"/>
      <c r="W502" s="13"/>
      <c r="X502" s="13"/>
      <c r="Y502" s="13"/>
      <c r="Z502" s="13"/>
      <c r="AA502" s="13"/>
      <c r="AB502" s="13"/>
      <c r="AC502" s="13"/>
      <c r="AD502" s="13"/>
      <c r="AE502" s="13"/>
      <c r="AT502" s="244" t="s">
        <v>242</v>
      </c>
      <c r="AU502" s="244" t="s">
        <v>91</v>
      </c>
      <c r="AV502" s="13" t="s">
        <v>91</v>
      </c>
      <c r="AW502" s="13" t="s">
        <v>42</v>
      </c>
      <c r="AX502" s="13" t="s">
        <v>81</v>
      </c>
      <c r="AY502" s="244" t="s">
        <v>230</v>
      </c>
    </row>
    <row r="503" spans="1:51" s="14" customFormat="1" ht="12">
      <c r="A503" s="14"/>
      <c r="B503" s="245"/>
      <c r="C503" s="246"/>
      <c r="D503" s="228" t="s">
        <v>242</v>
      </c>
      <c r="E503" s="247" t="s">
        <v>19</v>
      </c>
      <c r="F503" s="248" t="s">
        <v>244</v>
      </c>
      <c r="G503" s="246"/>
      <c r="H503" s="249">
        <v>1</v>
      </c>
      <c r="I503" s="250"/>
      <c r="J503" s="246"/>
      <c r="K503" s="246"/>
      <c r="L503" s="251"/>
      <c r="M503" s="252"/>
      <c r="N503" s="253"/>
      <c r="O503" s="253"/>
      <c r="P503" s="253"/>
      <c r="Q503" s="253"/>
      <c r="R503" s="253"/>
      <c r="S503" s="253"/>
      <c r="T503" s="254"/>
      <c r="U503" s="14"/>
      <c r="V503" s="14"/>
      <c r="W503" s="14"/>
      <c r="X503" s="14"/>
      <c r="Y503" s="14"/>
      <c r="Z503" s="14"/>
      <c r="AA503" s="14"/>
      <c r="AB503" s="14"/>
      <c r="AC503" s="14"/>
      <c r="AD503" s="14"/>
      <c r="AE503" s="14"/>
      <c r="AT503" s="255" t="s">
        <v>242</v>
      </c>
      <c r="AU503" s="255" t="s">
        <v>91</v>
      </c>
      <c r="AV503" s="14" t="s">
        <v>109</v>
      </c>
      <c r="AW503" s="14" t="s">
        <v>42</v>
      </c>
      <c r="AX503" s="14" t="s">
        <v>85</v>
      </c>
      <c r="AY503" s="255" t="s">
        <v>230</v>
      </c>
    </row>
    <row r="504" spans="1:65" s="2" customFormat="1" ht="24.15" customHeight="1">
      <c r="A504" s="41"/>
      <c r="B504" s="42"/>
      <c r="C504" s="281" t="s">
        <v>1127</v>
      </c>
      <c r="D504" s="281" t="s">
        <v>482</v>
      </c>
      <c r="E504" s="282" t="s">
        <v>1951</v>
      </c>
      <c r="F504" s="283" t="s">
        <v>1952</v>
      </c>
      <c r="G504" s="284" t="s">
        <v>737</v>
      </c>
      <c r="H504" s="285">
        <v>1</v>
      </c>
      <c r="I504" s="286"/>
      <c r="J504" s="287">
        <f>ROUND(I504*H504,2)</f>
        <v>0</v>
      </c>
      <c r="K504" s="283" t="s">
        <v>19</v>
      </c>
      <c r="L504" s="288"/>
      <c r="M504" s="289" t="s">
        <v>19</v>
      </c>
      <c r="N504" s="290" t="s">
        <v>52</v>
      </c>
      <c r="O504" s="87"/>
      <c r="P504" s="224">
        <f>O504*H504</f>
        <v>0</v>
      </c>
      <c r="Q504" s="224">
        <v>0.0036</v>
      </c>
      <c r="R504" s="224">
        <f>Q504*H504</f>
        <v>0.0036</v>
      </c>
      <c r="S504" s="224">
        <v>0</v>
      </c>
      <c r="T504" s="225">
        <f>S504*H504</f>
        <v>0</v>
      </c>
      <c r="U504" s="41"/>
      <c r="V504" s="41"/>
      <c r="W504" s="41"/>
      <c r="X504" s="41"/>
      <c r="Y504" s="41"/>
      <c r="Z504" s="41"/>
      <c r="AA504" s="41"/>
      <c r="AB504" s="41"/>
      <c r="AC504" s="41"/>
      <c r="AD504" s="41"/>
      <c r="AE504" s="41"/>
      <c r="AR504" s="226" t="s">
        <v>722</v>
      </c>
      <c r="AT504" s="226" t="s">
        <v>482</v>
      </c>
      <c r="AU504" s="226" t="s">
        <v>91</v>
      </c>
      <c r="AY504" s="19" t="s">
        <v>230</v>
      </c>
      <c r="BE504" s="227">
        <f>IF(N504="základní",J504,0)</f>
        <v>0</v>
      </c>
      <c r="BF504" s="227">
        <f>IF(N504="snížená",J504,0)</f>
        <v>0</v>
      </c>
      <c r="BG504" s="227">
        <f>IF(N504="zákl. přenesená",J504,0)</f>
        <v>0</v>
      </c>
      <c r="BH504" s="227">
        <f>IF(N504="sníž. přenesená",J504,0)</f>
        <v>0</v>
      </c>
      <c r="BI504" s="227">
        <f>IF(N504="nulová",J504,0)</f>
        <v>0</v>
      </c>
      <c r="BJ504" s="19" t="s">
        <v>85</v>
      </c>
      <c r="BK504" s="227">
        <f>ROUND(I504*H504,2)</f>
        <v>0</v>
      </c>
      <c r="BL504" s="19" t="s">
        <v>345</v>
      </c>
      <c r="BM504" s="226" t="s">
        <v>1953</v>
      </c>
    </row>
    <row r="505" spans="1:47" s="2" customFormat="1" ht="12">
      <c r="A505" s="41"/>
      <c r="B505" s="42"/>
      <c r="C505" s="43"/>
      <c r="D505" s="228" t="s">
        <v>238</v>
      </c>
      <c r="E505" s="43"/>
      <c r="F505" s="229" t="s">
        <v>1954</v>
      </c>
      <c r="G505" s="43"/>
      <c r="H505" s="43"/>
      <c r="I505" s="230"/>
      <c r="J505" s="43"/>
      <c r="K505" s="43"/>
      <c r="L505" s="47"/>
      <c r="M505" s="231"/>
      <c r="N505" s="232"/>
      <c r="O505" s="87"/>
      <c r="P505" s="87"/>
      <c r="Q505" s="87"/>
      <c r="R505" s="87"/>
      <c r="S505" s="87"/>
      <c r="T505" s="88"/>
      <c r="U505" s="41"/>
      <c r="V505" s="41"/>
      <c r="W505" s="41"/>
      <c r="X505" s="41"/>
      <c r="Y505" s="41"/>
      <c r="Z505" s="41"/>
      <c r="AA505" s="41"/>
      <c r="AB505" s="41"/>
      <c r="AC505" s="41"/>
      <c r="AD505" s="41"/>
      <c r="AE505" s="41"/>
      <c r="AT505" s="19" t="s">
        <v>238</v>
      </c>
      <c r="AU505" s="19" t="s">
        <v>91</v>
      </c>
    </row>
    <row r="506" spans="1:65" s="2" customFormat="1" ht="14.4" customHeight="1">
      <c r="A506" s="41"/>
      <c r="B506" s="42"/>
      <c r="C506" s="215" t="s">
        <v>1955</v>
      </c>
      <c r="D506" s="215" t="s">
        <v>232</v>
      </c>
      <c r="E506" s="216" t="s">
        <v>1956</v>
      </c>
      <c r="F506" s="217" t="s">
        <v>1957</v>
      </c>
      <c r="G506" s="218" t="s">
        <v>737</v>
      </c>
      <c r="H506" s="219">
        <v>1</v>
      </c>
      <c r="I506" s="220"/>
      <c r="J506" s="221">
        <f>ROUND(I506*H506,2)</f>
        <v>0</v>
      </c>
      <c r="K506" s="217" t="s">
        <v>236</v>
      </c>
      <c r="L506" s="47"/>
      <c r="M506" s="222" t="s">
        <v>19</v>
      </c>
      <c r="N506" s="223" t="s">
        <v>52</v>
      </c>
      <c r="O506" s="87"/>
      <c r="P506" s="224">
        <f>O506*H506</f>
        <v>0</v>
      </c>
      <c r="Q506" s="224">
        <v>0</v>
      </c>
      <c r="R506" s="224">
        <f>Q506*H506</f>
        <v>0</v>
      </c>
      <c r="S506" s="224">
        <v>0</v>
      </c>
      <c r="T506" s="225">
        <f>S506*H506</f>
        <v>0</v>
      </c>
      <c r="U506" s="41"/>
      <c r="V506" s="41"/>
      <c r="W506" s="41"/>
      <c r="X506" s="41"/>
      <c r="Y506" s="41"/>
      <c r="Z506" s="41"/>
      <c r="AA506" s="41"/>
      <c r="AB506" s="41"/>
      <c r="AC506" s="41"/>
      <c r="AD506" s="41"/>
      <c r="AE506" s="41"/>
      <c r="AR506" s="226" t="s">
        <v>345</v>
      </c>
      <c r="AT506" s="226" t="s">
        <v>232</v>
      </c>
      <c r="AU506" s="226" t="s">
        <v>91</v>
      </c>
      <c r="AY506" s="19" t="s">
        <v>230</v>
      </c>
      <c r="BE506" s="227">
        <f>IF(N506="základní",J506,0)</f>
        <v>0</v>
      </c>
      <c r="BF506" s="227">
        <f>IF(N506="snížená",J506,0)</f>
        <v>0</v>
      </c>
      <c r="BG506" s="227">
        <f>IF(N506="zákl. přenesená",J506,0)</f>
        <v>0</v>
      </c>
      <c r="BH506" s="227">
        <f>IF(N506="sníž. přenesená",J506,0)</f>
        <v>0</v>
      </c>
      <c r="BI506" s="227">
        <f>IF(N506="nulová",J506,0)</f>
        <v>0</v>
      </c>
      <c r="BJ506" s="19" t="s">
        <v>85</v>
      </c>
      <c r="BK506" s="227">
        <f>ROUND(I506*H506,2)</f>
        <v>0</v>
      </c>
      <c r="BL506" s="19" t="s">
        <v>345</v>
      </c>
      <c r="BM506" s="226" t="s">
        <v>1958</v>
      </c>
    </row>
    <row r="507" spans="1:47" s="2" customFormat="1" ht="12">
      <c r="A507" s="41"/>
      <c r="B507" s="42"/>
      <c r="C507" s="43"/>
      <c r="D507" s="228" t="s">
        <v>238</v>
      </c>
      <c r="E507" s="43"/>
      <c r="F507" s="229" t="s">
        <v>1959</v>
      </c>
      <c r="G507" s="43"/>
      <c r="H507" s="43"/>
      <c r="I507" s="230"/>
      <c r="J507" s="43"/>
      <c r="K507" s="43"/>
      <c r="L507" s="47"/>
      <c r="M507" s="231"/>
      <c r="N507" s="232"/>
      <c r="O507" s="87"/>
      <c r="P507" s="87"/>
      <c r="Q507" s="87"/>
      <c r="R507" s="87"/>
      <c r="S507" s="87"/>
      <c r="T507" s="88"/>
      <c r="U507" s="41"/>
      <c r="V507" s="41"/>
      <c r="W507" s="41"/>
      <c r="X507" s="41"/>
      <c r="Y507" s="41"/>
      <c r="Z507" s="41"/>
      <c r="AA507" s="41"/>
      <c r="AB507" s="41"/>
      <c r="AC507" s="41"/>
      <c r="AD507" s="41"/>
      <c r="AE507" s="41"/>
      <c r="AT507" s="19" t="s">
        <v>238</v>
      </c>
      <c r="AU507" s="19" t="s">
        <v>91</v>
      </c>
    </row>
    <row r="508" spans="1:51" s="13" customFormat="1" ht="12">
      <c r="A508" s="13"/>
      <c r="B508" s="234"/>
      <c r="C508" s="235"/>
      <c r="D508" s="228" t="s">
        <v>242</v>
      </c>
      <c r="E508" s="236" t="s">
        <v>19</v>
      </c>
      <c r="F508" s="237" t="s">
        <v>1960</v>
      </c>
      <c r="G508" s="235"/>
      <c r="H508" s="238">
        <v>1</v>
      </c>
      <c r="I508" s="239"/>
      <c r="J508" s="235"/>
      <c r="K508" s="235"/>
      <c r="L508" s="240"/>
      <c r="M508" s="241"/>
      <c r="N508" s="242"/>
      <c r="O508" s="242"/>
      <c r="P508" s="242"/>
      <c r="Q508" s="242"/>
      <c r="R508" s="242"/>
      <c r="S508" s="242"/>
      <c r="T508" s="243"/>
      <c r="U508" s="13"/>
      <c r="V508" s="13"/>
      <c r="W508" s="13"/>
      <c r="X508" s="13"/>
      <c r="Y508" s="13"/>
      <c r="Z508" s="13"/>
      <c r="AA508" s="13"/>
      <c r="AB508" s="13"/>
      <c r="AC508" s="13"/>
      <c r="AD508" s="13"/>
      <c r="AE508" s="13"/>
      <c r="AT508" s="244" t="s">
        <v>242</v>
      </c>
      <c r="AU508" s="244" t="s">
        <v>91</v>
      </c>
      <c r="AV508" s="13" t="s">
        <v>91</v>
      </c>
      <c r="AW508" s="13" t="s">
        <v>42</v>
      </c>
      <c r="AX508" s="13" t="s">
        <v>81</v>
      </c>
      <c r="AY508" s="244" t="s">
        <v>230</v>
      </c>
    </row>
    <row r="509" spans="1:51" s="14" customFormat="1" ht="12">
      <c r="A509" s="14"/>
      <c r="B509" s="245"/>
      <c r="C509" s="246"/>
      <c r="D509" s="228" t="s">
        <v>242</v>
      </c>
      <c r="E509" s="247" t="s">
        <v>19</v>
      </c>
      <c r="F509" s="248" t="s">
        <v>244</v>
      </c>
      <c r="G509" s="246"/>
      <c r="H509" s="249">
        <v>1</v>
      </c>
      <c r="I509" s="250"/>
      <c r="J509" s="246"/>
      <c r="K509" s="246"/>
      <c r="L509" s="251"/>
      <c r="M509" s="252"/>
      <c r="N509" s="253"/>
      <c r="O509" s="253"/>
      <c r="P509" s="253"/>
      <c r="Q509" s="253"/>
      <c r="R509" s="253"/>
      <c r="S509" s="253"/>
      <c r="T509" s="254"/>
      <c r="U509" s="14"/>
      <c r="V509" s="14"/>
      <c r="W509" s="14"/>
      <c r="X509" s="14"/>
      <c r="Y509" s="14"/>
      <c r="Z509" s="14"/>
      <c r="AA509" s="14"/>
      <c r="AB509" s="14"/>
      <c r="AC509" s="14"/>
      <c r="AD509" s="14"/>
      <c r="AE509" s="14"/>
      <c r="AT509" s="255" t="s">
        <v>242</v>
      </c>
      <c r="AU509" s="255" t="s">
        <v>91</v>
      </c>
      <c r="AV509" s="14" t="s">
        <v>109</v>
      </c>
      <c r="AW509" s="14" t="s">
        <v>42</v>
      </c>
      <c r="AX509" s="14" t="s">
        <v>85</v>
      </c>
      <c r="AY509" s="255" t="s">
        <v>230</v>
      </c>
    </row>
    <row r="510" spans="1:65" s="2" customFormat="1" ht="14.4" customHeight="1">
      <c r="A510" s="41"/>
      <c r="B510" s="42"/>
      <c r="C510" s="281" t="s">
        <v>1130</v>
      </c>
      <c r="D510" s="281" t="s">
        <v>482</v>
      </c>
      <c r="E510" s="282" t="s">
        <v>1961</v>
      </c>
      <c r="F510" s="283" t="s">
        <v>1962</v>
      </c>
      <c r="G510" s="284" t="s">
        <v>737</v>
      </c>
      <c r="H510" s="285">
        <v>1</v>
      </c>
      <c r="I510" s="286"/>
      <c r="J510" s="287">
        <f>ROUND(I510*H510,2)</f>
        <v>0</v>
      </c>
      <c r="K510" s="283" t="s">
        <v>19</v>
      </c>
      <c r="L510" s="288"/>
      <c r="M510" s="289" t="s">
        <v>19</v>
      </c>
      <c r="N510" s="290" t="s">
        <v>52</v>
      </c>
      <c r="O510" s="87"/>
      <c r="P510" s="224">
        <f>O510*H510</f>
        <v>0</v>
      </c>
      <c r="Q510" s="224">
        <v>0.0147</v>
      </c>
      <c r="R510" s="224">
        <f>Q510*H510</f>
        <v>0.0147</v>
      </c>
      <c r="S510" s="224">
        <v>0</v>
      </c>
      <c r="T510" s="225">
        <f>S510*H510</f>
        <v>0</v>
      </c>
      <c r="U510" s="41"/>
      <c r="V510" s="41"/>
      <c r="W510" s="41"/>
      <c r="X510" s="41"/>
      <c r="Y510" s="41"/>
      <c r="Z510" s="41"/>
      <c r="AA510" s="41"/>
      <c r="AB510" s="41"/>
      <c r="AC510" s="41"/>
      <c r="AD510" s="41"/>
      <c r="AE510" s="41"/>
      <c r="AR510" s="226" t="s">
        <v>722</v>
      </c>
      <c r="AT510" s="226" t="s">
        <v>482</v>
      </c>
      <c r="AU510" s="226" t="s">
        <v>91</v>
      </c>
      <c r="AY510" s="19" t="s">
        <v>230</v>
      </c>
      <c r="BE510" s="227">
        <f>IF(N510="základní",J510,0)</f>
        <v>0</v>
      </c>
      <c r="BF510" s="227">
        <f>IF(N510="snížená",J510,0)</f>
        <v>0</v>
      </c>
      <c r="BG510" s="227">
        <f>IF(N510="zákl. přenesená",J510,0)</f>
        <v>0</v>
      </c>
      <c r="BH510" s="227">
        <f>IF(N510="sníž. přenesená",J510,0)</f>
        <v>0</v>
      </c>
      <c r="BI510" s="227">
        <f>IF(N510="nulová",J510,0)</f>
        <v>0</v>
      </c>
      <c r="BJ510" s="19" t="s">
        <v>85</v>
      </c>
      <c r="BK510" s="227">
        <f>ROUND(I510*H510,2)</f>
        <v>0</v>
      </c>
      <c r="BL510" s="19" t="s">
        <v>345</v>
      </c>
      <c r="BM510" s="226" t="s">
        <v>1963</v>
      </c>
    </row>
    <row r="511" spans="1:47" s="2" customFormat="1" ht="12">
      <c r="A511" s="41"/>
      <c r="B511" s="42"/>
      <c r="C511" s="43"/>
      <c r="D511" s="228" t="s">
        <v>238</v>
      </c>
      <c r="E511" s="43"/>
      <c r="F511" s="229" t="s">
        <v>1964</v>
      </c>
      <c r="G511" s="43"/>
      <c r="H511" s="43"/>
      <c r="I511" s="230"/>
      <c r="J511" s="43"/>
      <c r="K511" s="43"/>
      <c r="L511" s="47"/>
      <c r="M511" s="231"/>
      <c r="N511" s="232"/>
      <c r="O511" s="87"/>
      <c r="P511" s="87"/>
      <c r="Q511" s="87"/>
      <c r="R511" s="87"/>
      <c r="S511" s="87"/>
      <c r="T511" s="88"/>
      <c r="U511" s="41"/>
      <c r="V511" s="41"/>
      <c r="W511" s="41"/>
      <c r="X511" s="41"/>
      <c r="Y511" s="41"/>
      <c r="Z511" s="41"/>
      <c r="AA511" s="41"/>
      <c r="AB511" s="41"/>
      <c r="AC511" s="41"/>
      <c r="AD511" s="41"/>
      <c r="AE511" s="41"/>
      <c r="AT511" s="19" t="s">
        <v>238</v>
      </c>
      <c r="AU511" s="19" t="s">
        <v>91</v>
      </c>
    </row>
    <row r="512" spans="1:65" s="2" customFormat="1" ht="24.15" customHeight="1">
      <c r="A512" s="41"/>
      <c r="B512" s="42"/>
      <c r="C512" s="215" t="s">
        <v>1965</v>
      </c>
      <c r="D512" s="215" t="s">
        <v>232</v>
      </c>
      <c r="E512" s="216" t="s">
        <v>1966</v>
      </c>
      <c r="F512" s="217" t="s">
        <v>1967</v>
      </c>
      <c r="G512" s="218" t="s">
        <v>369</v>
      </c>
      <c r="H512" s="219">
        <v>0.018</v>
      </c>
      <c r="I512" s="220"/>
      <c r="J512" s="221">
        <f>ROUND(I512*H512,2)</f>
        <v>0</v>
      </c>
      <c r="K512" s="217" t="s">
        <v>236</v>
      </c>
      <c r="L512" s="47"/>
      <c r="M512" s="222" t="s">
        <v>19</v>
      </c>
      <c r="N512" s="223" t="s">
        <v>52</v>
      </c>
      <c r="O512" s="87"/>
      <c r="P512" s="224">
        <f>O512*H512</f>
        <v>0</v>
      </c>
      <c r="Q512" s="224">
        <v>0</v>
      </c>
      <c r="R512" s="224">
        <f>Q512*H512</f>
        <v>0</v>
      </c>
      <c r="S512" s="224">
        <v>0</v>
      </c>
      <c r="T512" s="225">
        <f>S512*H512</f>
        <v>0</v>
      </c>
      <c r="U512" s="41"/>
      <c r="V512" s="41"/>
      <c r="W512" s="41"/>
      <c r="X512" s="41"/>
      <c r="Y512" s="41"/>
      <c r="Z512" s="41"/>
      <c r="AA512" s="41"/>
      <c r="AB512" s="41"/>
      <c r="AC512" s="41"/>
      <c r="AD512" s="41"/>
      <c r="AE512" s="41"/>
      <c r="AR512" s="226" t="s">
        <v>345</v>
      </c>
      <c r="AT512" s="226" t="s">
        <v>232</v>
      </c>
      <c r="AU512" s="226" t="s">
        <v>91</v>
      </c>
      <c r="AY512" s="19" t="s">
        <v>230</v>
      </c>
      <c r="BE512" s="227">
        <f>IF(N512="základní",J512,0)</f>
        <v>0</v>
      </c>
      <c r="BF512" s="227">
        <f>IF(N512="snížená",J512,0)</f>
        <v>0</v>
      </c>
      <c r="BG512" s="227">
        <f>IF(N512="zákl. přenesená",J512,0)</f>
        <v>0</v>
      </c>
      <c r="BH512" s="227">
        <f>IF(N512="sníž. přenesená",J512,0)</f>
        <v>0</v>
      </c>
      <c r="BI512" s="227">
        <f>IF(N512="nulová",J512,0)</f>
        <v>0</v>
      </c>
      <c r="BJ512" s="19" t="s">
        <v>85</v>
      </c>
      <c r="BK512" s="227">
        <f>ROUND(I512*H512,2)</f>
        <v>0</v>
      </c>
      <c r="BL512" s="19" t="s">
        <v>345</v>
      </c>
      <c r="BM512" s="226" t="s">
        <v>1968</v>
      </c>
    </row>
    <row r="513" spans="1:47" s="2" customFormat="1" ht="12">
      <c r="A513" s="41"/>
      <c r="B513" s="42"/>
      <c r="C513" s="43"/>
      <c r="D513" s="228" t="s">
        <v>238</v>
      </c>
      <c r="E513" s="43"/>
      <c r="F513" s="229" t="s">
        <v>1969</v>
      </c>
      <c r="G513" s="43"/>
      <c r="H513" s="43"/>
      <c r="I513" s="230"/>
      <c r="J513" s="43"/>
      <c r="K513" s="43"/>
      <c r="L513" s="47"/>
      <c r="M513" s="231"/>
      <c r="N513" s="232"/>
      <c r="O513" s="87"/>
      <c r="P513" s="87"/>
      <c r="Q513" s="87"/>
      <c r="R513" s="87"/>
      <c r="S513" s="87"/>
      <c r="T513" s="88"/>
      <c r="U513" s="41"/>
      <c r="V513" s="41"/>
      <c r="W513" s="41"/>
      <c r="X513" s="41"/>
      <c r="Y513" s="41"/>
      <c r="Z513" s="41"/>
      <c r="AA513" s="41"/>
      <c r="AB513" s="41"/>
      <c r="AC513" s="41"/>
      <c r="AD513" s="41"/>
      <c r="AE513" s="41"/>
      <c r="AT513" s="19" t="s">
        <v>238</v>
      </c>
      <c r="AU513" s="19" t="s">
        <v>91</v>
      </c>
    </row>
    <row r="514" spans="1:47" s="2" customFormat="1" ht="12">
      <c r="A514" s="41"/>
      <c r="B514" s="42"/>
      <c r="C514" s="43"/>
      <c r="D514" s="228" t="s">
        <v>240</v>
      </c>
      <c r="E514" s="43"/>
      <c r="F514" s="233" t="s">
        <v>1325</v>
      </c>
      <c r="G514" s="43"/>
      <c r="H514" s="43"/>
      <c r="I514" s="230"/>
      <c r="J514" s="43"/>
      <c r="K514" s="43"/>
      <c r="L514" s="47"/>
      <c r="M514" s="231"/>
      <c r="N514" s="232"/>
      <c r="O514" s="87"/>
      <c r="P514" s="87"/>
      <c r="Q514" s="87"/>
      <c r="R514" s="87"/>
      <c r="S514" s="87"/>
      <c r="T514" s="88"/>
      <c r="U514" s="41"/>
      <c r="V514" s="41"/>
      <c r="W514" s="41"/>
      <c r="X514" s="41"/>
      <c r="Y514" s="41"/>
      <c r="Z514" s="41"/>
      <c r="AA514" s="41"/>
      <c r="AB514" s="41"/>
      <c r="AC514" s="41"/>
      <c r="AD514" s="41"/>
      <c r="AE514" s="41"/>
      <c r="AT514" s="19" t="s">
        <v>240</v>
      </c>
      <c r="AU514" s="19" t="s">
        <v>91</v>
      </c>
    </row>
    <row r="515" spans="1:63" s="12" customFormat="1" ht="22.8" customHeight="1">
      <c r="A515" s="12"/>
      <c r="B515" s="199"/>
      <c r="C515" s="200"/>
      <c r="D515" s="201" t="s">
        <v>80</v>
      </c>
      <c r="E515" s="213" t="s">
        <v>1970</v>
      </c>
      <c r="F515" s="213" t="s">
        <v>1971</v>
      </c>
      <c r="G515" s="200"/>
      <c r="H515" s="200"/>
      <c r="I515" s="203"/>
      <c r="J515" s="214">
        <f>BK515</f>
        <v>0</v>
      </c>
      <c r="K515" s="200"/>
      <c r="L515" s="205"/>
      <c r="M515" s="206"/>
      <c r="N515" s="207"/>
      <c r="O515" s="207"/>
      <c r="P515" s="208">
        <f>SUM(P516:P523)</f>
        <v>0</v>
      </c>
      <c r="Q515" s="207"/>
      <c r="R515" s="208">
        <f>SUM(R516:R523)</f>
        <v>0.036036</v>
      </c>
      <c r="S515" s="207"/>
      <c r="T515" s="209">
        <f>SUM(T516:T523)</f>
        <v>0</v>
      </c>
      <c r="U515" s="12"/>
      <c r="V515" s="12"/>
      <c r="W515" s="12"/>
      <c r="X515" s="12"/>
      <c r="Y515" s="12"/>
      <c r="Z515" s="12"/>
      <c r="AA515" s="12"/>
      <c r="AB515" s="12"/>
      <c r="AC515" s="12"/>
      <c r="AD515" s="12"/>
      <c r="AE515" s="12"/>
      <c r="AR515" s="210" t="s">
        <v>91</v>
      </c>
      <c r="AT515" s="211" t="s">
        <v>80</v>
      </c>
      <c r="AU515" s="211" t="s">
        <v>85</v>
      </c>
      <c r="AY515" s="210" t="s">
        <v>230</v>
      </c>
      <c r="BK515" s="212">
        <f>SUM(BK516:BK523)</f>
        <v>0</v>
      </c>
    </row>
    <row r="516" spans="1:65" s="2" customFormat="1" ht="14.4" customHeight="1">
      <c r="A516" s="41"/>
      <c r="B516" s="42"/>
      <c r="C516" s="215" t="s">
        <v>1133</v>
      </c>
      <c r="D516" s="215" t="s">
        <v>232</v>
      </c>
      <c r="E516" s="216" t="s">
        <v>1972</v>
      </c>
      <c r="F516" s="217" t="s">
        <v>1973</v>
      </c>
      <c r="G516" s="218" t="s">
        <v>327</v>
      </c>
      <c r="H516" s="219">
        <v>19.8</v>
      </c>
      <c r="I516" s="220"/>
      <c r="J516" s="221">
        <f>ROUND(I516*H516,2)</f>
        <v>0</v>
      </c>
      <c r="K516" s="217" t="s">
        <v>236</v>
      </c>
      <c r="L516" s="47"/>
      <c r="M516" s="222" t="s">
        <v>19</v>
      </c>
      <c r="N516" s="223" t="s">
        <v>52</v>
      </c>
      <c r="O516" s="87"/>
      <c r="P516" s="224">
        <f>O516*H516</f>
        <v>0</v>
      </c>
      <c r="Q516" s="224">
        <v>0.00182</v>
      </c>
      <c r="R516" s="224">
        <f>Q516*H516</f>
        <v>0.036036</v>
      </c>
      <c r="S516" s="224">
        <v>0</v>
      </c>
      <c r="T516" s="225">
        <f>S516*H516</f>
        <v>0</v>
      </c>
      <c r="U516" s="41"/>
      <c r="V516" s="41"/>
      <c r="W516" s="41"/>
      <c r="X516" s="41"/>
      <c r="Y516" s="41"/>
      <c r="Z516" s="41"/>
      <c r="AA516" s="41"/>
      <c r="AB516" s="41"/>
      <c r="AC516" s="41"/>
      <c r="AD516" s="41"/>
      <c r="AE516" s="41"/>
      <c r="AR516" s="226" t="s">
        <v>345</v>
      </c>
      <c r="AT516" s="226" t="s">
        <v>232</v>
      </c>
      <c r="AU516" s="226" t="s">
        <v>91</v>
      </c>
      <c r="AY516" s="19" t="s">
        <v>230</v>
      </c>
      <c r="BE516" s="227">
        <f>IF(N516="základní",J516,0)</f>
        <v>0</v>
      </c>
      <c r="BF516" s="227">
        <f>IF(N516="snížená",J516,0)</f>
        <v>0</v>
      </c>
      <c r="BG516" s="227">
        <f>IF(N516="zákl. přenesená",J516,0)</f>
        <v>0</v>
      </c>
      <c r="BH516" s="227">
        <f>IF(N516="sníž. přenesená",J516,0)</f>
        <v>0</v>
      </c>
      <c r="BI516" s="227">
        <f>IF(N516="nulová",J516,0)</f>
        <v>0</v>
      </c>
      <c r="BJ516" s="19" t="s">
        <v>85</v>
      </c>
      <c r="BK516" s="227">
        <f>ROUND(I516*H516,2)</f>
        <v>0</v>
      </c>
      <c r="BL516" s="19" t="s">
        <v>345</v>
      </c>
      <c r="BM516" s="226" t="s">
        <v>1974</v>
      </c>
    </row>
    <row r="517" spans="1:47" s="2" customFormat="1" ht="12">
      <c r="A517" s="41"/>
      <c r="B517" s="42"/>
      <c r="C517" s="43"/>
      <c r="D517" s="228" t="s">
        <v>238</v>
      </c>
      <c r="E517" s="43"/>
      <c r="F517" s="229" t="s">
        <v>1975</v>
      </c>
      <c r="G517" s="43"/>
      <c r="H517" s="43"/>
      <c r="I517" s="230"/>
      <c r="J517" s="43"/>
      <c r="K517" s="43"/>
      <c r="L517" s="47"/>
      <c r="M517" s="231"/>
      <c r="N517" s="232"/>
      <c r="O517" s="87"/>
      <c r="P517" s="87"/>
      <c r="Q517" s="87"/>
      <c r="R517" s="87"/>
      <c r="S517" s="87"/>
      <c r="T517" s="88"/>
      <c r="U517" s="41"/>
      <c r="V517" s="41"/>
      <c r="W517" s="41"/>
      <c r="X517" s="41"/>
      <c r="Y517" s="41"/>
      <c r="Z517" s="41"/>
      <c r="AA517" s="41"/>
      <c r="AB517" s="41"/>
      <c r="AC517" s="41"/>
      <c r="AD517" s="41"/>
      <c r="AE517" s="41"/>
      <c r="AT517" s="19" t="s">
        <v>238</v>
      </c>
      <c r="AU517" s="19" t="s">
        <v>91</v>
      </c>
    </row>
    <row r="518" spans="1:47" s="2" customFormat="1" ht="12">
      <c r="A518" s="41"/>
      <c r="B518" s="42"/>
      <c r="C518" s="43"/>
      <c r="D518" s="228" t="s">
        <v>240</v>
      </c>
      <c r="E518" s="43"/>
      <c r="F518" s="233" t="s">
        <v>1976</v>
      </c>
      <c r="G518" s="43"/>
      <c r="H518" s="43"/>
      <c r="I518" s="230"/>
      <c r="J518" s="43"/>
      <c r="K518" s="43"/>
      <c r="L518" s="47"/>
      <c r="M518" s="231"/>
      <c r="N518" s="232"/>
      <c r="O518" s="87"/>
      <c r="P518" s="87"/>
      <c r="Q518" s="87"/>
      <c r="R518" s="87"/>
      <c r="S518" s="87"/>
      <c r="T518" s="88"/>
      <c r="U518" s="41"/>
      <c r="V518" s="41"/>
      <c r="W518" s="41"/>
      <c r="X518" s="41"/>
      <c r="Y518" s="41"/>
      <c r="Z518" s="41"/>
      <c r="AA518" s="41"/>
      <c r="AB518" s="41"/>
      <c r="AC518" s="41"/>
      <c r="AD518" s="41"/>
      <c r="AE518" s="41"/>
      <c r="AT518" s="19" t="s">
        <v>240</v>
      </c>
      <c r="AU518" s="19" t="s">
        <v>91</v>
      </c>
    </row>
    <row r="519" spans="1:51" s="13" customFormat="1" ht="12">
      <c r="A519" s="13"/>
      <c r="B519" s="234"/>
      <c r="C519" s="235"/>
      <c r="D519" s="228" t="s">
        <v>242</v>
      </c>
      <c r="E519" s="236" t="s">
        <v>19</v>
      </c>
      <c r="F519" s="237" t="s">
        <v>1977</v>
      </c>
      <c r="G519" s="235"/>
      <c r="H519" s="238">
        <v>19.8</v>
      </c>
      <c r="I519" s="239"/>
      <c r="J519" s="235"/>
      <c r="K519" s="235"/>
      <c r="L519" s="240"/>
      <c r="M519" s="241"/>
      <c r="N519" s="242"/>
      <c r="O519" s="242"/>
      <c r="P519" s="242"/>
      <c r="Q519" s="242"/>
      <c r="R519" s="242"/>
      <c r="S519" s="242"/>
      <c r="T519" s="243"/>
      <c r="U519" s="13"/>
      <c r="V519" s="13"/>
      <c r="W519" s="13"/>
      <c r="X519" s="13"/>
      <c r="Y519" s="13"/>
      <c r="Z519" s="13"/>
      <c r="AA519" s="13"/>
      <c r="AB519" s="13"/>
      <c r="AC519" s="13"/>
      <c r="AD519" s="13"/>
      <c r="AE519" s="13"/>
      <c r="AT519" s="244" t="s">
        <v>242</v>
      </c>
      <c r="AU519" s="244" t="s">
        <v>91</v>
      </c>
      <c r="AV519" s="13" t="s">
        <v>91</v>
      </c>
      <c r="AW519" s="13" t="s">
        <v>42</v>
      </c>
      <c r="AX519" s="13" t="s">
        <v>81</v>
      </c>
      <c r="AY519" s="244" t="s">
        <v>230</v>
      </c>
    </row>
    <row r="520" spans="1:51" s="14" customFormat="1" ht="12">
      <c r="A520" s="14"/>
      <c r="B520" s="245"/>
      <c r="C520" s="246"/>
      <c r="D520" s="228" t="s">
        <v>242</v>
      </c>
      <c r="E520" s="247" t="s">
        <v>19</v>
      </c>
      <c r="F520" s="248" t="s">
        <v>244</v>
      </c>
      <c r="G520" s="246"/>
      <c r="H520" s="249">
        <v>19.8</v>
      </c>
      <c r="I520" s="250"/>
      <c r="J520" s="246"/>
      <c r="K520" s="246"/>
      <c r="L520" s="251"/>
      <c r="M520" s="252"/>
      <c r="N520" s="253"/>
      <c r="O520" s="253"/>
      <c r="P520" s="253"/>
      <c r="Q520" s="253"/>
      <c r="R520" s="253"/>
      <c r="S520" s="253"/>
      <c r="T520" s="254"/>
      <c r="U520" s="14"/>
      <c r="V520" s="14"/>
      <c r="W520" s="14"/>
      <c r="X520" s="14"/>
      <c r="Y520" s="14"/>
      <c r="Z520" s="14"/>
      <c r="AA520" s="14"/>
      <c r="AB520" s="14"/>
      <c r="AC520" s="14"/>
      <c r="AD520" s="14"/>
      <c r="AE520" s="14"/>
      <c r="AT520" s="255" t="s">
        <v>242</v>
      </c>
      <c r="AU520" s="255" t="s">
        <v>91</v>
      </c>
      <c r="AV520" s="14" t="s">
        <v>109</v>
      </c>
      <c r="AW520" s="14" t="s">
        <v>42</v>
      </c>
      <c r="AX520" s="14" t="s">
        <v>85</v>
      </c>
      <c r="AY520" s="255" t="s">
        <v>230</v>
      </c>
    </row>
    <row r="521" spans="1:65" s="2" customFormat="1" ht="24.15" customHeight="1">
      <c r="A521" s="41"/>
      <c r="B521" s="42"/>
      <c r="C521" s="215" t="s">
        <v>1978</v>
      </c>
      <c r="D521" s="215" t="s">
        <v>232</v>
      </c>
      <c r="E521" s="216" t="s">
        <v>1979</v>
      </c>
      <c r="F521" s="217" t="s">
        <v>1980</v>
      </c>
      <c r="G521" s="218" t="s">
        <v>369</v>
      </c>
      <c r="H521" s="219">
        <v>0.036</v>
      </c>
      <c r="I521" s="220"/>
      <c r="J521" s="221">
        <f>ROUND(I521*H521,2)</f>
        <v>0</v>
      </c>
      <c r="K521" s="217" t="s">
        <v>236</v>
      </c>
      <c r="L521" s="47"/>
      <c r="M521" s="222" t="s">
        <v>19</v>
      </c>
      <c r="N521" s="223" t="s">
        <v>52</v>
      </c>
      <c r="O521" s="87"/>
      <c r="P521" s="224">
        <f>O521*H521</f>
        <v>0</v>
      </c>
      <c r="Q521" s="224">
        <v>0</v>
      </c>
      <c r="R521" s="224">
        <f>Q521*H521</f>
        <v>0</v>
      </c>
      <c r="S521" s="224">
        <v>0</v>
      </c>
      <c r="T521" s="225">
        <f>S521*H521</f>
        <v>0</v>
      </c>
      <c r="U521" s="41"/>
      <c r="V521" s="41"/>
      <c r="W521" s="41"/>
      <c r="X521" s="41"/>
      <c r="Y521" s="41"/>
      <c r="Z521" s="41"/>
      <c r="AA521" s="41"/>
      <c r="AB521" s="41"/>
      <c r="AC521" s="41"/>
      <c r="AD521" s="41"/>
      <c r="AE521" s="41"/>
      <c r="AR521" s="226" t="s">
        <v>345</v>
      </c>
      <c r="AT521" s="226" t="s">
        <v>232</v>
      </c>
      <c r="AU521" s="226" t="s">
        <v>91</v>
      </c>
      <c r="AY521" s="19" t="s">
        <v>230</v>
      </c>
      <c r="BE521" s="227">
        <f>IF(N521="základní",J521,0)</f>
        <v>0</v>
      </c>
      <c r="BF521" s="227">
        <f>IF(N521="snížená",J521,0)</f>
        <v>0</v>
      </c>
      <c r="BG521" s="227">
        <f>IF(N521="zákl. přenesená",J521,0)</f>
        <v>0</v>
      </c>
      <c r="BH521" s="227">
        <f>IF(N521="sníž. přenesená",J521,0)</f>
        <v>0</v>
      </c>
      <c r="BI521" s="227">
        <f>IF(N521="nulová",J521,0)</f>
        <v>0</v>
      </c>
      <c r="BJ521" s="19" t="s">
        <v>85</v>
      </c>
      <c r="BK521" s="227">
        <f>ROUND(I521*H521,2)</f>
        <v>0</v>
      </c>
      <c r="BL521" s="19" t="s">
        <v>345</v>
      </c>
      <c r="BM521" s="226" t="s">
        <v>1981</v>
      </c>
    </row>
    <row r="522" spans="1:47" s="2" customFormat="1" ht="12">
      <c r="A522" s="41"/>
      <c r="B522" s="42"/>
      <c r="C522" s="43"/>
      <c r="D522" s="228" t="s">
        <v>238</v>
      </c>
      <c r="E522" s="43"/>
      <c r="F522" s="229" t="s">
        <v>1982</v>
      </c>
      <c r="G522" s="43"/>
      <c r="H522" s="43"/>
      <c r="I522" s="230"/>
      <c r="J522" s="43"/>
      <c r="K522" s="43"/>
      <c r="L522" s="47"/>
      <c r="M522" s="231"/>
      <c r="N522" s="232"/>
      <c r="O522" s="87"/>
      <c r="P522" s="87"/>
      <c r="Q522" s="87"/>
      <c r="R522" s="87"/>
      <c r="S522" s="87"/>
      <c r="T522" s="88"/>
      <c r="U522" s="41"/>
      <c r="V522" s="41"/>
      <c r="W522" s="41"/>
      <c r="X522" s="41"/>
      <c r="Y522" s="41"/>
      <c r="Z522" s="41"/>
      <c r="AA522" s="41"/>
      <c r="AB522" s="41"/>
      <c r="AC522" s="41"/>
      <c r="AD522" s="41"/>
      <c r="AE522" s="41"/>
      <c r="AT522" s="19" t="s">
        <v>238</v>
      </c>
      <c r="AU522" s="19" t="s">
        <v>91</v>
      </c>
    </row>
    <row r="523" spans="1:47" s="2" customFormat="1" ht="12">
      <c r="A523" s="41"/>
      <c r="B523" s="42"/>
      <c r="C523" s="43"/>
      <c r="D523" s="228" t="s">
        <v>240</v>
      </c>
      <c r="E523" s="43"/>
      <c r="F523" s="233" t="s">
        <v>1983</v>
      </c>
      <c r="G523" s="43"/>
      <c r="H523" s="43"/>
      <c r="I523" s="230"/>
      <c r="J523" s="43"/>
      <c r="K523" s="43"/>
      <c r="L523" s="47"/>
      <c r="M523" s="231"/>
      <c r="N523" s="232"/>
      <c r="O523" s="87"/>
      <c r="P523" s="87"/>
      <c r="Q523" s="87"/>
      <c r="R523" s="87"/>
      <c r="S523" s="87"/>
      <c r="T523" s="88"/>
      <c r="U523" s="41"/>
      <c r="V523" s="41"/>
      <c r="W523" s="41"/>
      <c r="X523" s="41"/>
      <c r="Y523" s="41"/>
      <c r="Z523" s="41"/>
      <c r="AA523" s="41"/>
      <c r="AB523" s="41"/>
      <c r="AC523" s="41"/>
      <c r="AD523" s="41"/>
      <c r="AE523" s="41"/>
      <c r="AT523" s="19" t="s">
        <v>240</v>
      </c>
      <c r="AU523" s="19" t="s">
        <v>91</v>
      </c>
    </row>
    <row r="524" spans="1:63" s="12" customFormat="1" ht="22.8" customHeight="1">
      <c r="A524" s="12"/>
      <c r="B524" s="199"/>
      <c r="C524" s="200"/>
      <c r="D524" s="201" t="s">
        <v>80</v>
      </c>
      <c r="E524" s="213" t="s">
        <v>839</v>
      </c>
      <c r="F524" s="213" t="s">
        <v>840</v>
      </c>
      <c r="G524" s="200"/>
      <c r="H524" s="200"/>
      <c r="I524" s="203"/>
      <c r="J524" s="214">
        <f>BK524</f>
        <v>0</v>
      </c>
      <c r="K524" s="200"/>
      <c r="L524" s="205"/>
      <c r="M524" s="206"/>
      <c r="N524" s="207"/>
      <c r="O524" s="207"/>
      <c r="P524" s="208">
        <f>SUM(P525:P587)</f>
        <v>0</v>
      </c>
      <c r="Q524" s="207"/>
      <c r="R524" s="208">
        <f>SUM(R525:R587)</f>
        <v>0.42896001</v>
      </c>
      <c r="S524" s="207"/>
      <c r="T524" s="209">
        <f>SUM(T525:T587)</f>
        <v>0</v>
      </c>
      <c r="U524" s="12"/>
      <c r="V524" s="12"/>
      <c r="W524" s="12"/>
      <c r="X524" s="12"/>
      <c r="Y524" s="12"/>
      <c r="Z524" s="12"/>
      <c r="AA524" s="12"/>
      <c r="AB524" s="12"/>
      <c r="AC524" s="12"/>
      <c r="AD524" s="12"/>
      <c r="AE524" s="12"/>
      <c r="AR524" s="210" t="s">
        <v>91</v>
      </c>
      <c r="AT524" s="211" t="s">
        <v>80</v>
      </c>
      <c r="AU524" s="211" t="s">
        <v>85</v>
      </c>
      <c r="AY524" s="210" t="s">
        <v>230</v>
      </c>
      <c r="BK524" s="212">
        <f>SUM(BK525:BK587)</f>
        <v>0</v>
      </c>
    </row>
    <row r="525" spans="1:65" s="2" customFormat="1" ht="24.15" customHeight="1">
      <c r="A525" s="41"/>
      <c r="B525" s="42"/>
      <c r="C525" s="215" t="s">
        <v>1136</v>
      </c>
      <c r="D525" s="215" t="s">
        <v>232</v>
      </c>
      <c r="E525" s="216" t="s">
        <v>1984</v>
      </c>
      <c r="F525" s="217" t="s">
        <v>1985</v>
      </c>
      <c r="G525" s="218" t="s">
        <v>737</v>
      </c>
      <c r="H525" s="219">
        <v>4</v>
      </c>
      <c r="I525" s="220"/>
      <c r="J525" s="221">
        <f>ROUND(I525*H525,2)</f>
        <v>0</v>
      </c>
      <c r="K525" s="217" t="s">
        <v>236</v>
      </c>
      <c r="L525" s="47"/>
      <c r="M525" s="222" t="s">
        <v>19</v>
      </c>
      <c r="N525" s="223" t="s">
        <v>52</v>
      </c>
      <c r="O525" s="87"/>
      <c r="P525" s="224">
        <f>O525*H525</f>
        <v>0</v>
      </c>
      <c r="Q525" s="224">
        <v>0</v>
      </c>
      <c r="R525" s="224">
        <f>Q525*H525</f>
        <v>0</v>
      </c>
      <c r="S525" s="224">
        <v>0</v>
      </c>
      <c r="T525" s="225">
        <f>S525*H525</f>
        <v>0</v>
      </c>
      <c r="U525" s="41"/>
      <c r="V525" s="41"/>
      <c r="W525" s="41"/>
      <c r="X525" s="41"/>
      <c r="Y525" s="41"/>
      <c r="Z525" s="41"/>
      <c r="AA525" s="41"/>
      <c r="AB525" s="41"/>
      <c r="AC525" s="41"/>
      <c r="AD525" s="41"/>
      <c r="AE525" s="41"/>
      <c r="AR525" s="226" t="s">
        <v>345</v>
      </c>
      <c r="AT525" s="226" t="s">
        <v>232</v>
      </c>
      <c r="AU525" s="226" t="s">
        <v>91</v>
      </c>
      <c r="AY525" s="19" t="s">
        <v>230</v>
      </c>
      <c r="BE525" s="227">
        <f>IF(N525="základní",J525,0)</f>
        <v>0</v>
      </c>
      <c r="BF525" s="227">
        <f>IF(N525="snížená",J525,0)</f>
        <v>0</v>
      </c>
      <c r="BG525" s="227">
        <f>IF(N525="zákl. přenesená",J525,0)</f>
        <v>0</v>
      </c>
      <c r="BH525" s="227">
        <f>IF(N525="sníž. přenesená",J525,0)</f>
        <v>0</v>
      </c>
      <c r="BI525" s="227">
        <f>IF(N525="nulová",J525,0)</f>
        <v>0</v>
      </c>
      <c r="BJ525" s="19" t="s">
        <v>85</v>
      </c>
      <c r="BK525" s="227">
        <f>ROUND(I525*H525,2)</f>
        <v>0</v>
      </c>
      <c r="BL525" s="19" t="s">
        <v>345</v>
      </c>
      <c r="BM525" s="226" t="s">
        <v>1986</v>
      </c>
    </row>
    <row r="526" spans="1:47" s="2" customFormat="1" ht="12">
      <c r="A526" s="41"/>
      <c r="B526" s="42"/>
      <c r="C526" s="43"/>
      <c r="D526" s="228" t="s">
        <v>238</v>
      </c>
      <c r="E526" s="43"/>
      <c r="F526" s="229" t="s">
        <v>1987</v>
      </c>
      <c r="G526" s="43"/>
      <c r="H526" s="43"/>
      <c r="I526" s="230"/>
      <c r="J526" s="43"/>
      <c r="K526" s="43"/>
      <c r="L526" s="47"/>
      <c r="M526" s="231"/>
      <c r="N526" s="232"/>
      <c r="O526" s="87"/>
      <c r="P526" s="87"/>
      <c r="Q526" s="87"/>
      <c r="R526" s="87"/>
      <c r="S526" s="87"/>
      <c r="T526" s="88"/>
      <c r="U526" s="41"/>
      <c r="V526" s="41"/>
      <c r="W526" s="41"/>
      <c r="X526" s="41"/>
      <c r="Y526" s="41"/>
      <c r="Z526" s="41"/>
      <c r="AA526" s="41"/>
      <c r="AB526" s="41"/>
      <c r="AC526" s="41"/>
      <c r="AD526" s="41"/>
      <c r="AE526" s="41"/>
      <c r="AT526" s="19" t="s">
        <v>238</v>
      </c>
      <c r="AU526" s="19" t="s">
        <v>91</v>
      </c>
    </row>
    <row r="527" spans="1:51" s="13" customFormat="1" ht="12">
      <c r="A527" s="13"/>
      <c r="B527" s="234"/>
      <c r="C527" s="235"/>
      <c r="D527" s="228" t="s">
        <v>242</v>
      </c>
      <c r="E527" s="236" t="s">
        <v>19</v>
      </c>
      <c r="F527" s="237" t="s">
        <v>1988</v>
      </c>
      <c r="G527" s="235"/>
      <c r="H527" s="238">
        <v>4</v>
      </c>
      <c r="I527" s="239"/>
      <c r="J527" s="235"/>
      <c r="K527" s="235"/>
      <c r="L527" s="240"/>
      <c r="M527" s="241"/>
      <c r="N527" s="242"/>
      <c r="O527" s="242"/>
      <c r="P527" s="242"/>
      <c r="Q527" s="242"/>
      <c r="R527" s="242"/>
      <c r="S527" s="242"/>
      <c r="T527" s="243"/>
      <c r="U527" s="13"/>
      <c r="V527" s="13"/>
      <c r="W527" s="13"/>
      <c r="X527" s="13"/>
      <c r="Y527" s="13"/>
      <c r="Z527" s="13"/>
      <c r="AA527" s="13"/>
      <c r="AB527" s="13"/>
      <c r="AC527" s="13"/>
      <c r="AD527" s="13"/>
      <c r="AE527" s="13"/>
      <c r="AT527" s="244" t="s">
        <v>242</v>
      </c>
      <c r="AU527" s="244" t="s">
        <v>91</v>
      </c>
      <c r="AV527" s="13" t="s">
        <v>91</v>
      </c>
      <c r="AW527" s="13" t="s">
        <v>42</v>
      </c>
      <c r="AX527" s="13" t="s">
        <v>81</v>
      </c>
      <c r="AY527" s="244" t="s">
        <v>230</v>
      </c>
    </row>
    <row r="528" spans="1:51" s="14" customFormat="1" ht="12">
      <c r="A528" s="14"/>
      <c r="B528" s="245"/>
      <c r="C528" s="246"/>
      <c r="D528" s="228" t="s">
        <v>242</v>
      </c>
      <c r="E528" s="247" t="s">
        <v>19</v>
      </c>
      <c r="F528" s="248" t="s">
        <v>244</v>
      </c>
      <c r="G528" s="246"/>
      <c r="H528" s="249">
        <v>4</v>
      </c>
      <c r="I528" s="250"/>
      <c r="J528" s="246"/>
      <c r="K528" s="246"/>
      <c r="L528" s="251"/>
      <c r="M528" s="252"/>
      <c r="N528" s="253"/>
      <c r="O528" s="253"/>
      <c r="P528" s="253"/>
      <c r="Q528" s="253"/>
      <c r="R528" s="253"/>
      <c r="S528" s="253"/>
      <c r="T528" s="254"/>
      <c r="U528" s="14"/>
      <c r="V528" s="14"/>
      <c r="W528" s="14"/>
      <c r="X528" s="14"/>
      <c r="Y528" s="14"/>
      <c r="Z528" s="14"/>
      <c r="AA528" s="14"/>
      <c r="AB528" s="14"/>
      <c r="AC528" s="14"/>
      <c r="AD528" s="14"/>
      <c r="AE528" s="14"/>
      <c r="AT528" s="255" t="s">
        <v>242</v>
      </c>
      <c r="AU528" s="255" t="s">
        <v>91</v>
      </c>
      <c r="AV528" s="14" t="s">
        <v>109</v>
      </c>
      <c r="AW528" s="14" t="s">
        <v>42</v>
      </c>
      <c r="AX528" s="14" t="s">
        <v>85</v>
      </c>
      <c r="AY528" s="255" t="s">
        <v>230</v>
      </c>
    </row>
    <row r="529" spans="1:65" s="2" customFormat="1" ht="37.8" customHeight="1">
      <c r="A529" s="41"/>
      <c r="B529" s="42"/>
      <c r="C529" s="281" t="s">
        <v>1989</v>
      </c>
      <c r="D529" s="281" t="s">
        <v>482</v>
      </c>
      <c r="E529" s="282" t="s">
        <v>1990</v>
      </c>
      <c r="F529" s="283" t="s">
        <v>1991</v>
      </c>
      <c r="G529" s="284" t="s">
        <v>737</v>
      </c>
      <c r="H529" s="285">
        <v>4</v>
      </c>
      <c r="I529" s="286"/>
      <c r="J529" s="287">
        <f>ROUND(I529*H529,2)</f>
        <v>0</v>
      </c>
      <c r="K529" s="283" t="s">
        <v>19</v>
      </c>
      <c r="L529" s="288"/>
      <c r="M529" s="289" t="s">
        <v>19</v>
      </c>
      <c r="N529" s="290" t="s">
        <v>52</v>
      </c>
      <c r="O529" s="87"/>
      <c r="P529" s="224">
        <f>O529*H529</f>
        <v>0</v>
      </c>
      <c r="Q529" s="224">
        <v>0.0043</v>
      </c>
      <c r="R529" s="224">
        <f>Q529*H529</f>
        <v>0.0172</v>
      </c>
      <c r="S529" s="224">
        <v>0</v>
      </c>
      <c r="T529" s="225">
        <f>S529*H529</f>
        <v>0</v>
      </c>
      <c r="U529" s="41"/>
      <c r="V529" s="41"/>
      <c r="W529" s="41"/>
      <c r="X529" s="41"/>
      <c r="Y529" s="41"/>
      <c r="Z529" s="41"/>
      <c r="AA529" s="41"/>
      <c r="AB529" s="41"/>
      <c r="AC529" s="41"/>
      <c r="AD529" s="41"/>
      <c r="AE529" s="41"/>
      <c r="AR529" s="226" t="s">
        <v>722</v>
      </c>
      <c r="AT529" s="226" t="s">
        <v>482</v>
      </c>
      <c r="AU529" s="226" t="s">
        <v>91</v>
      </c>
      <c r="AY529" s="19" t="s">
        <v>230</v>
      </c>
      <c r="BE529" s="227">
        <f>IF(N529="základní",J529,0)</f>
        <v>0</v>
      </c>
      <c r="BF529" s="227">
        <f>IF(N529="snížená",J529,0)</f>
        <v>0</v>
      </c>
      <c r="BG529" s="227">
        <f>IF(N529="zákl. přenesená",J529,0)</f>
        <v>0</v>
      </c>
      <c r="BH529" s="227">
        <f>IF(N529="sníž. přenesená",J529,0)</f>
        <v>0</v>
      </c>
      <c r="BI529" s="227">
        <f>IF(N529="nulová",J529,0)</f>
        <v>0</v>
      </c>
      <c r="BJ529" s="19" t="s">
        <v>85</v>
      </c>
      <c r="BK529" s="227">
        <f>ROUND(I529*H529,2)</f>
        <v>0</v>
      </c>
      <c r="BL529" s="19" t="s">
        <v>345</v>
      </c>
      <c r="BM529" s="226" t="s">
        <v>1992</v>
      </c>
    </row>
    <row r="530" spans="1:47" s="2" customFormat="1" ht="12">
      <c r="A530" s="41"/>
      <c r="B530" s="42"/>
      <c r="C530" s="43"/>
      <c r="D530" s="228" t="s">
        <v>238</v>
      </c>
      <c r="E530" s="43"/>
      <c r="F530" s="229" t="s">
        <v>1991</v>
      </c>
      <c r="G530" s="43"/>
      <c r="H530" s="43"/>
      <c r="I530" s="230"/>
      <c r="J530" s="43"/>
      <c r="K530" s="43"/>
      <c r="L530" s="47"/>
      <c r="M530" s="231"/>
      <c r="N530" s="232"/>
      <c r="O530" s="87"/>
      <c r="P530" s="87"/>
      <c r="Q530" s="87"/>
      <c r="R530" s="87"/>
      <c r="S530" s="87"/>
      <c r="T530" s="88"/>
      <c r="U530" s="41"/>
      <c r="V530" s="41"/>
      <c r="W530" s="41"/>
      <c r="X530" s="41"/>
      <c r="Y530" s="41"/>
      <c r="Z530" s="41"/>
      <c r="AA530" s="41"/>
      <c r="AB530" s="41"/>
      <c r="AC530" s="41"/>
      <c r="AD530" s="41"/>
      <c r="AE530" s="41"/>
      <c r="AT530" s="19" t="s">
        <v>238</v>
      </c>
      <c r="AU530" s="19" t="s">
        <v>91</v>
      </c>
    </row>
    <row r="531" spans="1:65" s="2" customFormat="1" ht="14.4" customHeight="1">
      <c r="A531" s="41"/>
      <c r="B531" s="42"/>
      <c r="C531" s="215" t="s">
        <v>1139</v>
      </c>
      <c r="D531" s="215" t="s">
        <v>232</v>
      </c>
      <c r="E531" s="216" t="s">
        <v>1993</v>
      </c>
      <c r="F531" s="217" t="s">
        <v>1994</v>
      </c>
      <c r="G531" s="218" t="s">
        <v>235</v>
      </c>
      <c r="H531" s="219">
        <v>2.4</v>
      </c>
      <c r="I531" s="220"/>
      <c r="J531" s="221">
        <f>ROUND(I531*H531,2)</f>
        <v>0</v>
      </c>
      <c r="K531" s="217" t="s">
        <v>236</v>
      </c>
      <c r="L531" s="47"/>
      <c r="M531" s="222" t="s">
        <v>19</v>
      </c>
      <c r="N531" s="223" t="s">
        <v>52</v>
      </c>
      <c r="O531" s="87"/>
      <c r="P531" s="224">
        <f>O531*H531</f>
        <v>0</v>
      </c>
      <c r="Q531" s="224">
        <v>0</v>
      </c>
      <c r="R531" s="224">
        <f>Q531*H531</f>
        <v>0</v>
      </c>
      <c r="S531" s="224">
        <v>0</v>
      </c>
      <c r="T531" s="225">
        <f>S531*H531</f>
        <v>0</v>
      </c>
      <c r="U531" s="41"/>
      <c r="V531" s="41"/>
      <c r="W531" s="41"/>
      <c r="X531" s="41"/>
      <c r="Y531" s="41"/>
      <c r="Z531" s="41"/>
      <c r="AA531" s="41"/>
      <c r="AB531" s="41"/>
      <c r="AC531" s="41"/>
      <c r="AD531" s="41"/>
      <c r="AE531" s="41"/>
      <c r="AR531" s="226" t="s">
        <v>345</v>
      </c>
      <c r="AT531" s="226" t="s">
        <v>232</v>
      </c>
      <c r="AU531" s="226" t="s">
        <v>91</v>
      </c>
      <c r="AY531" s="19" t="s">
        <v>230</v>
      </c>
      <c r="BE531" s="227">
        <f>IF(N531="základní",J531,0)</f>
        <v>0</v>
      </c>
      <c r="BF531" s="227">
        <f>IF(N531="snížená",J531,0)</f>
        <v>0</v>
      </c>
      <c r="BG531" s="227">
        <f>IF(N531="zákl. přenesená",J531,0)</f>
        <v>0</v>
      </c>
      <c r="BH531" s="227">
        <f>IF(N531="sníž. přenesená",J531,0)</f>
        <v>0</v>
      </c>
      <c r="BI531" s="227">
        <f>IF(N531="nulová",J531,0)</f>
        <v>0</v>
      </c>
      <c r="BJ531" s="19" t="s">
        <v>85</v>
      </c>
      <c r="BK531" s="227">
        <f>ROUND(I531*H531,2)</f>
        <v>0</v>
      </c>
      <c r="BL531" s="19" t="s">
        <v>345</v>
      </c>
      <c r="BM531" s="226" t="s">
        <v>1995</v>
      </c>
    </row>
    <row r="532" spans="1:47" s="2" customFormat="1" ht="12">
      <c r="A532" s="41"/>
      <c r="B532" s="42"/>
      <c r="C532" s="43"/>
      <c r="D532" s="228" t="s">
        <v>238</v>
      </c>
      <c r="E532" s="43"/>
      <c r="F532" s="229" t="s">
        <v>1996</v>
      </c>
      <c r="G532" s="43"/>
      <c r="H532" s="43"/>
      <c r="I532" s="230"/>
      <c r="J532" s="43"/>
      <c r="K532" s="43"/>
      <c r="L532" s="47"/>
      <c r="M532" s="231"/>
      <c r="N532" s="232"/>
      <c r="O532" s="87"/>
      <c r="P532" s="87"/>
      <c r="Q532" s="87"/>
      <c r="R532" s="87"/>
      <c r="S532" s="87"/>
      <c r="T532" s="88"/>
      <c r="U532" s="41"/>
      <c r="V532" s="41"/>
      <c r="W532" s="41"/>
      <c r="X532" s="41"/>
      <c r="Y532" s="41"/>
      <c r="Z532" s="41"/>
      <c r="AA532" s="41"/>
      <c r="AB532" s="41"/>
      <c r="AC532" s="41"/>
      <c r="AD532" s="41"/>
      <c r="AE532" s="41"/>
      <c r="AT532" s="19" t="s">
        <v>238</v>
      </c>
      <c r="AU532" s="19" t="s">
        <v>91</v>
      </c>
    </row>
    <row r="533" spans="1:47" s="2" customFormat="1" ht="12">
      <c r="A533" s="41"/>
      <c r="B533" s="42"/>
      <c r="C533" s="43"/>
      <c r="D533" s="228" t="s">
        <v>240</v>
      </c>
      <c r="E533" s="43"/>
      <c r="F533" s="233" t="s">
        <v>1997</v>
      </c>
      <c r="G533" s="43"/>
      <c r="H533" s="43"/>
      <c r="I533" s="230"/>
      <c r="J533" s="43"/>
      <c r="K533" s="43"/>
      <c r="L533" s="47"/>
      <c r="M533" s="231"/>
      <c r="N533" s="232"/>
      <c r="O533" s="87"/>
      <c r="P533" s="87"/>
      <c r="Q533" s="87"/>
      <c r="R533" s="87"/>
      <c r="S533" s="87"/>
      <c r="T533" s="88"/>
      <c r="U533" s="41"/>
      <c r="V533" s="41"/>
      <c r="W533" s="41"/>
      <c r="X533" s="41"/>
      <c r="Y533" s="41"/>
      <c r="Z533" s="41"/>
      <c r="AA533" s="41"/>
      <c r="AB533" s="41"/>
      <c r="AC533" s="41"/>
      <c r="AD533" s="41"/>
      <c r="AE533" s="41"/>
      <c r="AT533" s="19" t="s">
        <v>240</v>
      </c>
      <c r="AU533" s="19" t="s">
        <v>91</v>
      </c>
    </row>
    <row r="534" spans="1:51" s="13" customFormat="1" ht="12">
      <c r="A534" s="13"/>
      <c r="B534" s="234"/>
      <c r="C534" s="235"/>
      <c r="D534" s="228" t="s">
        <v>242</v>
      </c>
      <c r="E534" s="236" t="s">
        <v>19</v>
      </c>
      <c r="F534" s="237" t="s">
        <v>1998</v>
      </c>
      <c r="G534" s="235"/>
      <c r="H534" s="238">
        <v>2.4</v>
      </c>
      <c r="I534" s="239"/>
      <c r="J534" s="235"/>
      <c r="K534" s="235"/>
      <c r="L534" s="240"/>
      <c r="M534" s="241"/>
      <c r="N534" s="242"/>
      <c r="O534" s="242"/>
      <c r="P534" s="242"/>
      <c r="Q534" s="242"/>
      <c r="R534" s="242"/>
      <c r="S534" s="242"/>
      <c r="T534" s="243"/>
      <c r="U534" s="13"/>
      <c r="V534" s="13"/>
      <c r="W534" s="13"/>
      <c r="X534" s="13"/>
      <c r="Y534" s="13"/>
      <c r="Z534" s="13"/>
      <c r="AA534" s="13"/>
      <c r="AB534" s="13"/>
      <c r="AC534" s="13"/>
      <c r="AD534" s="13"/>
      <c r="AE534" s="13"/>
      <c r="AT534" s="244" t="s">
        <v>242</v>
      </c>
      <c r="AU534" s="244" t="s">
        <v>91</v>
      </c>
      <c r="AV534" s="13" t="s">
        <v>91</v>
      </c>
      <c r="AW534" s="13" t="s">
        <v>42</v>
      </c>
      <c r="AX534" s="13" t="s">
        <v>81</v>
      </c>
      <c r="AY534" s="244" t="s">
        <v>230</v>
      </c>
    </row>
    <row r="535" spans="1:51" s="14" customFormat="1" ht="12">
      <c r="A535" s="14"/>
      <c r="B535" s="245"/>
      <c r="C535" s="246"/>
      <c r="D535" s="228" t="s">
        <v>242</v>
      </c>
      <c r="E535" s="247" t="s">
        <v>19</v>
      </c>
      <c r="F535" s="248" t="s">
        <v>244</v>
      </c>
      <c r="G535" s="246"/>
      <c r="H535" s="249">
        <v>2.4</v>
      </c>
      <c r="I535" s="250"/>
      <c r="J535" s="246"/>
      <c r="K535" s="246"/>
      <c r="L535" s="251"/>
      <c r="M535" s="252"/>
      <c r="N535" s="253"/>
      <c r="O535" s="253"/>
      <c r="P535" s="253"/>
      <c r="Q535" s="253"/>
      <c r="R535" s="253"/>
      <c r="S535" s="253"/>
      <c r="T535" s="254"/>
      <c r="U535" s="14"/>
      <c r="V535" s="14"/>
      <c r="W535" s="14"/>
      <c r="X535" s="14"/>
      <c r="Y535" s="14"/>
      <c r="Z535" s="14"/>
      <c r="AA535" s="14"/>
      <c r="AB535" s="14"/>
      <c r="AC535" s="14"/>
      <c r="AD535" s="14"/>
      <c r="AE535" s="14"/>
      <c r="AT535" s="255" t="s">
        <v>242</v>
      </c>
      <c r="AU535" s="255" t="s">
        <v>91</v>
      </c>
      <c r="AV535" s="14" t="s">
        <v>109</v>
      </c>
      <c r="AW535" s="14" t="s">
        <v>42</v>
      </c>
      <c r="AX535" s="14" t="s">
        <v>85</v>
      </c>
      <c r="AY535" s="255" t="s">
        <v>230</v>
      </c>
    </row>
    <row r="536" spans="1:65" s="2" customFormat="1" ht="37.8" customHeight="1">
      <c r="A536" s="41"/>
      <c r="B536" s="42"/>
      <c r="C536" s="281" t="s">
        <v>1999</v>
      </c>
      <c r="D536" s="281" t="s">
        <v>482</v>
      </c>
      <c r="E536" s="282" t="s">
        <v>2000</v>
      </c>
      <c r="F536" s="283" t="s">
        <v>2001</v>
      </c>
      <c r="G536" s="284" t="s">
        <v>737</v>
      </c>
      <c r="H536" s="285">
        <v>4</v>
      </c>
      <c r="I536" s="286"/>
      <c r="J536" s="287">
        <f>ROUND(I536*H536,2)</f>
        <v>0</v>
      </c>
      <c r="K536" s="283" t="s">
        <v>19</v>
      </c>
      <c r="L536" s="288"/>
      <c r="M536" s="289" t="s">
        <v>19</v>
      </c>
      <c r="N536" s="290" t="s">
        <v>52</v>
      </c>
      <c r="O536" s="87"/>
      <c r="P536" s="224">
        <f>O536*H536</f>
        <v>0</v>
      </c>
      <c r="Q536" s="224">
        <v>0.0125</v>
      </c>
      <c r="R536" s="224">
        <f>Q536*H536</f>
        <v>0.05</v>
      </c>
      <c r="S536" s="224">
        <v>0</v>
      </c>
      <c r="T536" s="225">
        <f>S536*H536</f>
        <v>0</v>
      </c>
      <c r="U536" s="41"/>
      <c r="V536" s="41"/>
      <c r="W536" s="41"/>
      <c r="X536" s="41"/>
      <c r="Y536" s="41"/>
      <c r="Z536" s="41"/>
      <c r="AA536" s="41"/>
      <c r="AB536" s="41"/>
      <c r="AC536" s="41"/>
      <c r="AD536" s="41"/>
      <c r="AE536" s="41"/>
      <c r="AR536" s="226" t="s">
        <v>722</v>
      </c>
      <c r="AT536" s="226" t="s">
        <v>482</v>
      </c>
      <c r="AU536" s="226" t="s">
        <v>91</v>
      </c>
      <c r="AY536" s="19" t="s">
        <v>230</v>
      </c>
      <c r="BE536" s="227">
        <f>IF(N536="základní",J536,0)</f>
        <v>0</v>
      </c>
      <c r="BF536" s="227">
        <f>IF(N536="snížená",J536,0)</f>
        <v>0</v>
      </c>
      <c r="BG536" s="227">
        <f>IF(N536="zákl. přenesená",J536,0)</f>
        <v>0</v>
      </c>
      <c r="BH536" s="227">
        <f>IF(N536="sníž. přenesená",J536,0)</f>
        <v>0</v>
      </c>
      <c r="BI536" s="227">
        <f>IF(N536="nulová",J536,0)</f>
        <v>0</v>
      </c>
      <c r="BJ536" s="19" t="s">
        <v>85</v>
      </c>
      <c r="BK536" s="227">
        <f>ROUND(I536*H536,2)</f>
        <v>0</v>
      </c>
      <c r="BL536" s="19" t="s">
        <v>345</v>
      </c>
      <c r="BM536" s="226" t="s">
        <v>2002</v>
      </c>
    </row>
    <row r="537" spans="1:47" s="2" customFormat="1" ht="12">
      <c r="A537" s="41"/>
      <c r="B537" s="42"/>
      <c r="C537" s="43"/>
      <c r="D537" s="228" t="s">
        <v>238</v>
      </c>
      <c r="E537" s="43"/>
      <c r="F537" s="229" t="s">
        <v>2001</v>
      </c>
      <c r="G537" s="43"/>
      <c r="H537" s="43"/>
      <c r="I537" s="230"/>
      <c r="J537" s="43"/>
      <c r="K537" s="43"/>
      <c r="L537" s="47"/>
      <c r="M537" s="231"/>
      <c r="N537" s="232"/>
      <c r="O537" s="87"/>
      <c r="P537" s="87"/>
      <c r="Q537" s="87"/>
      <c r="R537" s="87"/>
      <c r="S537" s="87"/>
      <c r="T537" s="88"/>
      <c r="U537" s="41"/>
      <c r="V537" s="41"/>
      <c r="W537" s="41"/>
      <c r="X537" s="41"/>
      <c r="Y537" s="41"/>
      <c r="Z537" s="41"/>
      <c r="AA537" s="41"/>
      <c r="AB537" s="41"/>
      <c r="AC537" s="41"/>
      <c r="AD537" s="41"/>
      <c r="AE537" s="41"/>
      <c r="AT537" s="19" t="s">
        <v>238</v>
      </c>
      <c r="AU537" s="19" t="s">
        <v>91</v>
      </c>
    </row>
    <row r="538" spans="1:65" s="2" customFormat="1" ht="24.15" customHeight="1">
      <c r="A538" s="41"/>
      <c r="B538" s="42"/>
      <c r="C538" s="215" t="s">
        <v>1142</v>
      </c>
      <c r="D538" s="215" t="s">
        <v>232</v>
      </c>
      <c r="E538" s="216" t="s">
        <v>2003</v>
      </c>
      <c r="F538" s="217" t="s">
        <v>2004</v>
      </c>
      <c r="G538" s="218" t="s">
        <v>737</v>
      </c>
      <c r="H538" s="219">
        <v>1</v>
      </c>
      <c r="I538" s="220"/>
      <c r="J538" s="221">
        <f>ROUND(I538*H538,2)</f>
        <v>0</v>
      </c>
      <c r="K538" s="217" t="s">
        <v>236</v>
      </c>
      <c r="L538" s="47"/>
      <c r="M538" s="222" t="s">
        <v>19</v>
      </c>
      <c r="N538" s="223" t="s">
        <v>52</v>
      </c>
      <c r="O538" s="87"/>
      <c r="P538" s="224">
        <f>O538*H538</f>
        <v>0</v>
      </c>
      <c r="Q538" s="224">
        <v>0</v>
      </c>
      <c r="R538" s="224">
        <f>Q538*H538</f>
        <v>0</v>
      </c>
      <c r="S538" s="224">
        <v>0</v>
      </c>
      <c r="T538" s="225">
        <f>S538*H538</f>
        <v>0</v>
      </c>
      <c r="U538" s="41"/>
      <c r="V538" s="41"/>
      <c r="W538" s="41"/>
      <c r="X538" s="41"/>
      <c r="Y538" s="41"/>
      <c r="Z538" s="41"/>
      <c r="AA538" s="41"/>
      <c r="AB538" s="41"/>
      <c r="AC538" s="41"/>
      <c r="AD538" s="41"/>
      <c r="AE538" s="41"/>
      <c r="AR538" s="226" t="s">
        <v>345</v>
      </c>
      <c r="AT538" s="226" t="s">
        <v>232</v>
      </c>
      <c r="AU538" s="226" t="s">
        <v>91</v>
      </c>
      <c r="AY538" s="19" t="s">
        <v>230</v>
      </c>
      <c r="BE538" s="227">
        <f>IF(N538="základní",J538,0)</f>
        <v>0</v>
      </c>
      <c r="BF538" s="227">
        <f>IF(N538="snížená",J538,0)</f>
        <v>0</v>
      </c>
      <c r="BG538" s="227">
        <f>IF(N538="zákl. přenesená",J538,0)</f>
        <v>0</v>
      </c>
      <c r="BH538" s="227">
        <f>IF(N538="sníž. přenesená",J538,0)</f>
        <v>0</v>
      </c>
      <c r="BI538" s="227">
        <f>IF(N538="nulová",J538,0)</f>
        <v>0</v>
      </c>
      <c r="BJ538" s="19" t="s">
        <v>85</v>
      </c>
      <c r="BK538" s="227">
        <f>ROUND(I538*H538,2)</f>
        <v>0</v>
      </c>
      <c r="BL538" s="19" t="s">
        <v>345</v>
      </c>
      <c r="BM538" s="226" t="s">
        <v>2005</v>
      </c>
    </row>
    <row r="539" spans="1:47" s="2" customFormat="1" ht="12">
      <c r="A539" s="41"/>
      <c r="B539" s="42"/>
      <c r="C539" s="43"/>
      <c r="D539" s="228" t="s">
        <v>238</v>
      </c>
      <c r="E539" s="43"/>
      <c r="F539" s="229" t="s">
        <v>2006</v>
      </c>
      <c r="G539" s="43"/>
      <c r="H539" s="43"/>
      <c r="I539" s="230"/>
      <c r="J539" s="43"/>
      <c r="K539" s="43"/>
      <c r="L539" s="47"/>
      <c r="M539" s="231"/>
      <c r="N539" s="232"/>
      <c r="O539" s="87"/>
      <c r="P539" s="87"/>
      <c r="Q539" s="87"/>
      <c r="R539" s="87"/>
      <c r="S539" s="87"/>
      <c r="T539" s="88"/>
      <c r="U539" s="41"/>
      <c r="V539" s="41"/>
      <c r="W539" s="41"/>
      <c r="X539" s="41"/>
      <c r="Y539" s="41"/>
      <c r="Z539" s="41"/>
      <c r="AA539" s="41"/>
      <c r="AB539" s="41"/>
      <c r="AC539" s="41"/>
      <c r="AD539" s="41"/>
      <c r="AE539" s="41"/>
      <c r="AT539" s="19" t="s">
        <v>238</v>
      </c>
      <c r="AU539" s="19" t="s">
        <v>91</v>
      </c>
    </row>
    <row r="540" spans="1:47" s="2" customFormat="1" ht="12">
      <c r="A540" s="41"/>
      <c r="B540" s="42"/>
      <c r="C540" s="43"/>
      <c r="D540" s="228" t="s">
        <v>240</v>
      </c>
      <c r="E540" s="43"/>
      <c r="F540" s="233" t="s">
        <v>2007</v>
      </c>
      <c r="G540" s="43"/>
      <c r="H540" s="43"/>
      <c r="I540" s="230"/>
      <c r="J540" s="43"/>
      <c r="K540" s="43"/>
      <c r="L540" s="47"/>
      <c r="M540" s="231"/>
      <c r="N540" s="232"/>
      <c r="O540" s="87"/>
      <c r="P540" s="87"/>
      <c r="Q540" s="87"/>
      <c r="R540" s="87"/>
      <c r="S540" s="87"/>
      <c r="T540" s="88"/>
      <c r="U540" s="41"/>
      <c r="V540" s="41"/>
      <c r="W540" s="41"/>
      <c r="X540" s="41"/>
      <c r="Y540" s="41"/>
      <c r="Z540" s="41"/>
      <c r="AA540" s="41"/>
      <c r="AB540" s="41"/>
      <c r="AC540" s="41"/>
      <c r="AD540" s="41"/>
      <c r="AE540" s="41"/>
      <c r="AT540" s="19" t="s">
        <v>240</v>
      </c>
      <c r="AU540" s="19" t="s">
        <v>91</v>
      </c>
    </row>
    <row r="541" spans="1:51" s="13" customFormat="1" ht="12">
      <c r="A541" s="13"/>
      <c r="B541" s="234"/>
      <c r="C541" s="235"/>
      <c r="D541" s="228" t="s">
        <v>242</v>
      </c>
      <c r="E541" s="236" t="s">
        <v>19</v>
      </c>
      <c r="F541" s="237" t="s">
        <v>2008</v>
      </c>
      <c r="G541" s="235"/>
      <c r="H541" s="238">
        <v>1</v>
      </c>
      <c r="I541" s="239"/>
      <c r="J541" s="235"/>
      <c r="K541" s="235"/>
      <c r="L541" s="240"/>
      <c r="M541" s="241"/>
      <c r="N541" s="242"/>
      <c r="O541" s="242"/>
      <c r="P541" s="242"/>
      <c r="Q541" s="242"/>
      <c r="R541" s="242"/>
      <c r="S541" s="242"/>
      <c r="T541" s="243"/>
      <c r="U541" s="13"/>
      <c r="V541" s="13"/>
      <c r="W541" s="13"/>
      <c r="X541" s="13"/>
      <c r="Y541" s="13"/>
      <c r="Z541" s="13"/>
      <c r="AA541" s="13"/>
      <c r="AB541" s="13"/>
      <c r="AC541" s="13"/>
      <c r="AD541" s="13"/>
      <c r="AE541" s="13"/>
      <c r="AT541" s="244" t="s">
        <v>242</v>
      </c>
      <c r="AU541" s="244" t="s">
        <v>91</v>
      </c>
      <c r="AV541" s="13" t="s">
        <v>91</v>
      </c>
      <c r="AW541" s="13" t="s">
        <v>42</v>
      </c>
      <c r="AX541" s="13" t="s">
        <v>81</v>
      </c>
      <c r="AY541" s="244" t="s">
        <v>230</v>
      </c>
    </row>
    <row r="542" spans="1:51" s="14" customFormat="1" ht="12">
      <c r="A542" s="14"/>
      <c r="B542" s="245"/>
      <c r="C542" s="246"/>
      <c r="D542" s="228" t="s">
        <v>242</v>
      </c>
      <c r="E542" s="247" t="s">
        <v>19</v>
      </c>
      <c r="F542" s="248" t="s">
        <v>244</v>
      </c>
      <c r="G542" s="246"/>
      <c r="H542" s="249">
        <v>1</v>
      </c>
      <c r="I542" s="250"/>
      <c r="J542" s="246"/>
      <c r="K542" s="246"/>
      <c r="L542" s="251"/>
      <c r="M542" s="252"/>
      <c r="N542" s="253"/>
      <c r="O542" s="253"/>
      <c r="P542" s="253"/>
      <c r="Q542" s="253"/>
      <c r="R542" s="253"/>
      <c r="S542" s="253"/>
      <c r="T542" s="254"/>
      <c r="U542" s="14"/>
      <c r="V542" s="14"/>
      <c r="W542" s="14"/>
      <c r="X542" s="14"/>
      <c r="Y542" s="14"/>
      <c r="Z542" s="14"/>
      <c r="AA542" s="14"/>
      <c r="AB542" s="14"/>
      <c r="AC542" s="14"/>
      <c r="AD542" s="14"/>
      <c r="AE542" s="14"/>
      <c r="AT542" s="255" t="s">
        <v>242</v>
      </c>
      <c r="AU542" s="255" t="s">
        <v>91</v>
      </c>
      <c r="AV542" s="14" t="s">
        <v>109</v>
      </c>
      <c r="AW542" s="14" t="s">
        <v>42</v>
      </c>
      <c r="AX542" s="14" t="s">
        <v>85</v>
      </c>
      <c r="AY542" s="255" t="s">
        <v>230</v>
      </c>
    </row>
    <row r="543" spans="1:65" s="2" customFormat="1" ht="37.8" customHeight="1">
      <c r="A543" s="41"/>
      <c r="B543" s="42"/>
      <c r="C543" s="281" t="s">
        <v>2009</v>
      </c>
      <c r="D543" s="281" t="s">
        <v>482</v>
      </c>
      <c r="E543" s="282" t="s">
        <v>2010</v>
      </c>
      <c r="F543" s="283" t="s">
        <v>2011</v>
      </c>
      <c r="G543" s="284" t="s">
        <v>737</v>
      </c>
      <c r="H543" s="285">
        <v>1</v>
      </c>
      <c r="I543" s="286"/>
      <c r="J543" s="287">
        <f>ROUND(I543*H543,2)</f>
        <v>0</v>
      </c>
      <c r="K543" s="283" t="s">
        <v>19</v>
      </c>
      <c r="L543" s="288"/>
      <c r="M543" s="289" t="s">
        <v>19</v>
      </c>
      <c r="N543" s="290" t="s">
        <v>52</v>
      </c>
      <c r="O543" s="87"/>
      <c r="P543" s="224">
        <f>O543*H543</f>
        <v>0</v>
      </c>
      <c r="Q543" s="224">
        <v>0.053</v>
      </c>
      <c r="R543" s="224">
        <f>Q543*H543</f>
        <v>0.053</v>
      </c>
      <c r="S543" s="224">
        <v>0</v>
      </c>
      <c r="T543" s="225">
        <f>S543*H543</f>
        <v>0</v>
      </c>
      <c r="U543" s="41"/>
      <c r="V543" s="41"/>
      <c r="W543" s="41"/>
      <c r="X543" s="41"/>
      <c r="Y543" s="41"/>
      <c r="Z543" s="41"/>
      <c r="AA543" s="41"/>
      <c r="AB543" s="41"/>
      <c r="AC543" s="41"/>
      <c r="AD543" s="41"/>
      <c r="AE543" s="41"/>
      <c r="AR543" s="226" t="s">
        <v>722</v>
      </c>
      <c r="AT543" s="226" t="s">
        <v>482</v>
      </c>
      <c r="AU543" s="226" t="s">
        <v>91</v>
      </c>
      <c r="AY543" s="19" t="s">
        <v>230</v>
      </c>
      <c r="BE543" s="227">
        <f>IF(N543="základní",J543,0)</f>
        <v>0</v>
      </c>
      <c r="BF543" s="227">
        <f>IF(N543="snížená",J543,0)</f>
        <v>0</v>
      </c>
      <c r="BG543" s="227">
        <f>IF(N543="zákl. přenesená",J543,0)</f>
        <v>0</v>
      </c>
      <c r="BH543" s="227">
        <f>IF(N543="sníž. přenesená",J543,0)</f>
        <v>0</v>
      </c>
      <c r="BI543" s="227">
        <f>IF(N543="nulová",J543,0)</f>
        <v>0</v>
      </c>
      <c r="BJ543" s="19" t="s">
        <v>85</v>
      </c>
      <c r="BK543" s="227">
        <f>ROUND(I543*H543,2)</f>
        <v>0</v>
      </c>
      <c r="BL543" s="19" t="s">
        <v>345</v>
      </c>
      <c r="BM543" s="226" t="s">
        <v>2012</v>
      </c>
    </row>
    <row r="544" spans="1:47" s="2" customFormat="1" ht="12">
      <c r="A544" s="41"/>
      <c r="B544" s="42"/>
      <c r="C544" s="43"/>
      <c r="D544" s="228" t="s">
        <v>238</v>
      </c>
      <c r="E544" s="43"/>
      <c r="F544" s="229" t="s">
        <v>2013</v>
      </c>
      <c r="G544" s="43"/>
      <c r="H544" s="43"/>
      <c r="I544" s="230"/>
      <c r="J544" s="43"/>
      <c r="K544" s="43"/>
      <c r="L544" s="47"/>
      <c r="M544" s="231"/>
      <c r="N544" s="232"/>
      <c r="O544" s="87"/>
      <c r="P544" s="87"/>
      <c r="Q544" s="87"/>
      <c r="R544" s="87"/>
      <c r="S544" s="87"/>
      <c r="T544" s="88"/>
      <c r="U544" s="41"/>
      <c r="V544" s="41"/>
      <c r="W544" s="41"/>
      <c r="X544" s="41"/>
      <c r="Y544" s="41"/>
      <c r="Z544" s="41"/>
      <c r="AA544" s="41"/>
      <c r="AB544" s="41"/>
      <c r="AC544" s="41"/>
      <c r="AD544" s="41"/>
      <c r="AE544" s="41"/>
      <c r="AT544" s="19" t="s">
        <v>238</v>
      </c>
      <c r="AU544" s="19" t="s">
        <v>91</v>
      </c>
    </row>
    <row r="545" spans="1:65" s="2" customFormat="1" ht="14.4" customHeight="1">
      <c r="A545" s="41"/>
      <c r="B545" s="42"/>
      <c r="C545" s="215" t="s">
        <v>1145</v>
      </c>
      <c r="D545" s="215" t="s">
        <v>232</v>
      </c>
      <c r="E545" s="216" t="s">
        <v>2014</v>
      </c>
      <c r="F545" s="217" t="s">
        <v>2015</v>
      </c>
      <c r="G545" s="218" t="s">
        <v>737</v>
      </c>
      <c r="H545" s="219">
        <v>1</v>
      </c>
      <c r="I545" s="220"/>
      <c r="J545" s="221">
        <f>ROUND(I545*H545,2)</f>
        <v>0</v>
      </c>
      <c r="K545" s="217" t="s">
        <v>236</v>
      </c>
      <c r="L545" s="47"/>
      <c r="M545" s="222" t="s">
        <v>19</v>
      </c>
      <c r="N545" s="223" t="s">
        <v>52</v>
      </c>
      <c r="O545" s="87"/>
      <c r="P545" s="224">
        <f>O545*H545</f>
        <v>0</v>
      </c>
      <c r="Q545" s="224">
        <v>0</v>
      </c>
      <c r="R545" s="224">
        <f>Q545*H545</f>
        <v>0</v>
      </c>
      <c r="S545" s="224">
        <v>0</v>
      </c>
      <c r="T545" s="225">
        <f>S545*H545</f>
        <v>0</v>
      </c>
      <c r="U545" s="41"/>
      <c r="V545" s="41"/>
      <c r="W545" s="41"/>
      <c r="X545" s="41"/>
      <c r="Y545" s="41"/>
      <c r="Z545" s="41"/>
      <c r="AA545" s="41"/>
      <c r="AB545" s="41"/>
      <c r="AC545" s="41"/>
      <c r="AD545" s="41"/>
      <c r="AE545" s="41"/>
      <c r="AR545" s="226" t="s">
        <v>345</v>
      </c>
      <c r="AT545" s="226" t="s">
        <v>232</v>
      </c>
      <c r="AU545" s="226" t="s">
        <v>91</v>
      </c>
      <c r="AY545" s="19" t="s">
        <v>230</v>
      </c>
      <c r="BE545" s="227">
        <f>IF(N545="základní",J545,0)</f>
        <v>0</v>
      </c>
      <c r="BF545" s="227">
        <f>IF(N545="snížená",J545,0)</f>
        <v>0</v>
      </c>
      <c r="BG545" s="227">
        <f>IF(N545="zákl. přenesená",J545,0)</f>
        <v>0</v>
      </c>
      <c r="BH545" s="227">
        <f>IF(N545="sníž. přenesená",J545,0)</f>
        <v>0</v>
      </c>
      <c r="BI545" s="227">
        <f>IF(N545="nulová",J545,0)</f>
        <v>0</v>
      </c>
      <c r="BJ545" s="19" t="s">
        <v>85</v>
      </c>
      <c r="BK545" s="227">
        <f>ROUND(I545*H545,2)</f>
        <v>0</v>
      </c>
      <c r="BL545" s="19" t="s">
        <v>345</v>
      </c>
      <c r="BM545" s="226" t="s">
        <v>2016</v>
      </c>
    </row>
    <row r="546" spans="1:47" s="2" customFormat="1" ht="12">
      <c r="A546" s="41"/>
      <c r="B546" s="42"/>
      <c r="C546" s="43"/>
      <c r="D546" s="228" t="s">
        <v>238</v>
      </c>
      <c r="E546" s="43"/>
      <c r="F546" s="229" t="s">
        <v>2015</v>
      </c>
      <c r="G546" s="43"/>
      <c r="H546" s="43"/>
      <c r="I546" s="230"/>
      <c r="J546" s="43"/>
      <c r="K546" s="43"/>
      <c r="L546" s="47"/>
      <c r="M546" s="231"/>
      <c r="N546" s="232"/>
      <c r="O546" s="87"/>
      <c r="P546" s="87"/>
      <c r="Q546" s="87"/>
      <c r="R546" s="87"/>
      <c r="S546" s="87"/>
      <c r="T546" s="88"/>
      <c r="U546" s="41"/>
      <c r="V546" s="41"/>
      <c r="W546" s="41"/>
      <c r="X546" s="41"/>
      <c r="Y546" s="41"/>
      <c r="Z546" s="41"/>
      <c r="AA546" s="41"/>
      <c r="AB546" s="41"/>
      <c r="AC546" s="41"/>
      <c r="AD546" s="41"/>
      <c r="AE546" s="41"/>
      <c r="AT546" s="19" t="s">
        <v>238</v>
      </c>
      <c r="AU546" s="19" t="s">
        <v>91</v>
      </c>
    </row>
    <row r="547" spans="1:47" s="2" customFormat="1" ht="12">
      <c r="A547" s="41"/>
      <c r="B547" s="42"/>
      <c r="C547" s="43"/>
      <c r="D547" s="228" t="s">
        <v>240</v>
      </c>
      <c r="E547" s="43"/>
      <c r="F547" s="233" t="s">
        <v>2007</v>
      </c>
      <c r="G547" s="43"/>
      <c r="H547" s="43"/>
      <c r="I547" s="230"/>
      <c r="J547" s="43"/>
      <c r="K547" s="43"/>
      <c r="L547" s="47"/>
      <c r="M547" s="231"/>
      <c r="N547" s="232"/>
      <c r="O547" s="87"/>
      <c r="P547" s="87"/>
      <c r="Q547" s="87"/>
      <c r="R547" s="87"/>
      <c r="S547" s="87"/>
      <c r="T547" s="88"/>
      <c r="U547" s="41"/>
      <c r="V547" s="41"/>
      <c r="W547" s="41"/>
      <c r="X547" s="41"/>
      <c r="Y547" s="41"/>
      <c r="Z547" s="41"/>
      <c r="AA547" s="41"/>
      <c r="AB547" s="41"/>
      <c r="AC547" s="41"/>
      <c r="AD547" s="41"/>
      <c r="AE547" s="41"/>
      <c r="AT547" s="19" t="s">
        <v>240</v>
      </c>
      <c r="AU547" s="19" t="s">
        <v>91</v>
      </c>
    </row>
    <row r="548" spans="1:51" s="13" customFormat="1" ht="12">
      <c r="A548" s="13"/>
      <c r="B548" s="234"/>
      <c r="C548" s="235"/>
      <c r="D548" s="228" t="s">
        <v>242</v>
      </c>
      <c r="E548" s="236" t="s">
        <v>19</v>
      </c>
      <c r="F548" s="237" t="s">
        <v>2017</v>
      </c>
      <c r="G548" s="235"/>
      <c r="H548" s="238">
        <v>1</v>
      </c>
      <c r="I548" s="239"/>
      <c r="J548" s="235"/>
      <c r="K548" s="235"/>
      <c r="L548" s="240"/>
      <c r="M548" s="241"/>
      <c r="N548" s="242"/>
      <c r="O548" s="242"/>
      <c r="P548" s="242"/>
      <c r="Q548" s="242"/>
      <c r="R548" s="242"/>
      <c r="S548" s="242"/>
      <c r="T548" s="243"/>
      <c r="U548" s="13"/>
      <c r="V548" s="13"/>
      <c r="W548" s="13"/>
      <c r="X548" s="13"/>
      <c r="Y548" s="13"/>
      <c r="Z548" s="13"/>
      <c r="AA548" s="13"/>
      <c r="AB548" s="13"/>
      <c r="AC548" s="13"/>
      <c r="AD548" s="13"/>
      <c r="AE548" s="13"/>
      <c r="AT548" s="244" t="s">
        <v>242</v>
      </c>
      <c r="AU548" s="244" t="s">
        <v>91</v>
      </c>
      <c r="AV548" s="13" t="s">
        <v>91</v>
      </c>
      <c r="AW548" s="13" t="s">
        <v>42</v>
      </c>
      <c r="AX548" s="13" t="s">
        <v>81</v>
      </c>
      <c r="AY548" s="244" t="s">
        <v>230</v>
      </c>
    </row>
    <row r="549" spans="1:51" s="14" customFormat="1" ht="12">
      <c r="A549" s="14"/>
      <c r="B549" s="245"/>
      <c r="C549" s="246"/>
      <c r="D549" s="228" t="s">
        <v>242</v>
      </c>
      <c r="E549" s="247" t="s">
        <v>19</v>
      </c>
      <c r="F549" s="248" t="s">
        <v>244</v>
      </c>
      <c r="G549" s="246"/>
      <c r="H549" s="249">
        <v>1</v>
      </c>
      <c r="I549" s="250"/>
      <c r="J549" s="246"/>
      <c r="K549" s="246"/>
      <c r="L549" s="251"/>
      <c r="M549" s="252"/>
      <c r="N549" s="253"/>
      <c r="O549" s="253"/>
      <c r="P549" s="253"/>
      <c r="Q549" s="253"/>
      <c r="R549" s="253"/>
      <c r="S549" s="253"/>
      <c r="T549" s="254"/>
      <c r="U549" s="14"/>
      <c r="V549" s="14"/>
      <c r="W549" s="14"/>
      <c r="X549" s="14"/>
      <c r="Y549" s="14"/>
      <c r="Z549" s="14"/>
      <c r="AA549" s="14"/>
      <c r="AB549" s="14"/>
      <c r="AC549" s="14"/>
      <c r="AD549" s="14"/>
      <c r="AE549" s="14"/>
      <c r="AT549" s="255" t="s">
        <v>242</v>
      </c>
      <c r="AU549" s="255" t="s">
        <v>91</v>
      </c>
      <c r="AV549" s="14" t="s">
        <v>109</v>
      </c>
      <c r="AW549" s="14" t="s">
        <v>42</v>
      </c>
      <c r="AX549" s="14" t="s">
        <v>85</v>
      </c>
      <c r="AY549" s="255" t="s">
        <v>230</v>
      </c>
    </row>
    <row r="550" spans="1:65" s="2" customFormat="1" ht="37.8" customHeight="1">
      <c r="A550" s="41"/>
      <c r="B550" s="42"/>
      <c r="C550" s="281" t="s">
        <v>2018</v>
      </c>
      <c r="D550" s="281" t="s">
        <v>482</v>
      </c>
      <c r="E550" s="282" t="s">
        <v>2019</v>
      </c>
      <c r="F550" s="283" t="s">
        <v>2020</v>
      </c>
      <c r="G550" s="284" t="s">
        <v>737</v>
      </c>
      <c r="H550" s="285">
        <v>1</v>
      </c>
      <c r="I550" s="286"/>
      <c r="J550" s="287">
        <f>ROUND(I550*H550,2)</f>
        <v>0</v>
      </c>
      <c r="K550" s="283" t="s">
        <v>19</v>
      </c>
      <c r="L550" s="288"/>
      <c r="M550" s="289" t="s">
        <v>19</v>
      </c>
      <c r="N550" s="290" t="s">
        <v>52</v>
      </c>
      <c r="O550" s="87"/>
      <c r="P550" s="224">
        <f>O550*H550</f>
        <v>0</v>
      </c>
      <c r="Q550" s="224">
        <v>0.053</v>
      </c>
      <c r="R550" s="224">
        <f>Q550*H550</f>
        <v>0.053</v>
      </c>
      <c r="S550" s="224">
        <v>0</v>
      </c>
      <c r="T550" s="225">
        <f>S550*H550</f>
        <v>0</v>
      </c>
      <c r="U550" s="41"/>
      <c r="V550" s="41"/>
      <c r="W550" s="41"/>
      <c r="X550" s="41"/>
      <c r="Y550" s="41"/>
      <c r="Z550" s="41"/>
      <c r="AA550" s="41"/>
      <c r="AB550" s="41"/>
      <c r="AC550" s="41"/>
      <c r="AD550" s="41"/>
      <c r="AE550" s="41"/>
      <c r="AR550" s="226" t="s">
        <v>722</v>
      </c>
      <c r="AT550" s="226" t="s">
        <v>482</v>
      </c>
      <c r="AU550" s="226" t="s">
        <v>91</v>
      </c>
      <c r="AY550" s="19" t="s">
        <v>230</v>
      </c>
      <c r="BE550" s="227">
        <f>IF(N550="základní",J550,0)</f>
        <v>0</v>
      </c>
      <c r="BF550" s="227">
        <f>IF(N550="snížená",J550,0)</f>
        <v>0</v>
      </c>
      <c r="BG550" s="227">
        <f>IF(N550="zákl. přenesená",J550,0)</f>
        <v>0</v>
      </c>
      <c r="BH550" s="227">
        <f>IF(N550="sníž. přenesená",J550,0)</f>
        <v>0</v>
      </c>
      <c r="BI550" s="227">
        <f>IF(N550="nulová",J550,0)</f>
        <v>0</v>
      </c>
      <c r="BJ550" s="19" t="s">
        <v>85</v>
      </c>
      <c r="BK550" s="227">
        <f>ROUND(I550*H550,2)</f>
        <v>0</v>
      </c>
      <c r="BL550" s="19" t="s">
        <v>345</v>
      </c>
      <c r="BM550" s="226" t="s">
        <v>2021</v>
      </c>
    </row>
    <row r="551" spans="1:47" s="2" customFormat="1" ht="12">
      <c r="A551" s="41"/>
      <c r="B551" s="42"/>
      <c r="C551" s="43"/>
      <c r="D551" s="228" t="s">
        <v>238</v>
      </c>
      <c r="E551" s="43"/>
      <c r="F551" s="229" t="s">
        <v>2020</v>
      </c>
      <c r="G551" s="43"/>
      <c r="H551" s="43"/>
      <c r="I551" s="230"/>
      <c r="J551" s="43"/>
      <c r="K551" s="43"/>
      <c r="L551" s="47"/>
      <c r="M551" s="231"/>
      <c r="N551" s="232"/>
      <c r="O551" s="87"/>
      <c r="P551" s="87"/>
      <c r="Q551" s="87"/>
      <c r="R551" s="87"/>
      <c r="S551" s="87"/>
      <c r="T551" s="88"/>
      <c r="U551" s="41"/>
      <c r="V551" s="41"/>
      <c r="W551" s="41"/>
      <c r="X551" s="41"/>
      <c r="Y551" s="41"/>
      <c r="Z551" s="41"/>
      <c r="AA551" s="41"/>
      <c r="AB551" s="41"/>
      <c r="AC551" s="41"/>
      <c r="AD551" s="41"/>
      <c r="AE551" s="41"/>
      <c r="AT551" s="19" t="s">
        <v>238</v>
      </c>
      <c r="AU551" s="19" t="s">
        <v>91</v>
      </c>
    </row>
    <row r="552" spans="1:65" s="2" customFormat="1" ht="24.15" customHeight="1">
      <c r="A552" s="41"/>
      <c r="B552" s="42"/>
      <c r="C552" s="215" t="s">
        <v>1148</v>
      </c>
      <c r="D552" s="215" t="s">
        <v>232</v>
      </c>
      <c r="E552" s="216" t="s">
        <v>2022</v>
      </c>
      <c r="F552" s="217" t="s">
        <v>2023</v>
      </c>
      <c r="G552" s="218" t="s">
        <v>881</v>
      </c>
      <c r="H552" s="219">
        <v>241.096</v>
      </c>
      <c r="I552" s="220"/>
      <c r="J552" s="221">
        <f>ROUND(I552*H552,2)</f>
        <v>0</v>
      </c>
      <c r="K552" s="217" t="s">
        <v>236</v>
      </c>
      <c r="L552" s="47"/>
      <c r="M552" s="222" t="s">
        <v>19</v>
      </c>
      <c r="N552" s="223" t="s">
        <v>52</v>
      </c>
      <c r="O552" s="87"/>
      <c r="P552" s="224">
        <f>O552*H552</f>
        <v>0</v>
      </c>
      <c r="Q552" s="224">
        <v>6E-05</v>
      </c>
      <c r="R552" s="224">
        <f>Q552*H552</f>
        <v>0.014465760000000001</v>
      </c>
      <c r="S552" s="224">
        <v>0</v>
      </c>
      <c r="T552" s="225">
        <f>S552*H552</f>
        <v>0</v>
      </c>
      <c r="U552" s="41"/>
      <c r="V552" s="41"/>
      <c r="W552" s="41"/>
      <c r="X552" s="41"/>
      <c r="Y552" s="41"/>
      <c r="Z552" s="41"/>
      <c r="AA552" s="41"/>
      <c r="AB552" s="41"/>
      <c r="AC552" s="41"/>
      <c r="AD552" s="41"/>
      <c r="AE552" s="41"/>
      <c r="AR552" s="226" t="s">
        <v>345</v>
      </c>
      <c r="AT552" s="226" t="s">
        <v>232</v>
      </c>
      <c r="AU552" s="226" t="s">
        <v>91</v>
      </c>
      <c r="AY552" s="19" t="s">
        <v>230</v>
      </c>
      <c r="BE552" s="227">
        <f>IF(N552="základní",J552,0)</f>
        <v>0</v>
      </c>
      <c r="BF552" s="227">
        <f>IF(N552="snížená",J552,0)</f>
        <v>0</v>
      </c>
      <c r="BG552" s="227">
        <f>IF(N552="zákl. přenesená",J552,0)</f>
        <v>0</v>
      </c>
      <c r="BH552" s="227">
        <f>IF(N552="sníž. přenesená",J552,0)</f>
        <v>0</v>
      </c>
      <c r="BI552" s="227">
        <f>IF(N552="nulová",J552,0)</f>
        <v>0</v>
      </c>
      <c r="BJ552" s="19" t="s">
        <v>85</v>
      </c>
      <c r="BK552" s="227">
        <f>ROUND(I552*H552,2)</f>
        <v>0</v>
      </c>
      <c r="BL552" s="19" t="s">
        <v>345</v>
      </c>
      <c r="BM552" s="226" t="s">
        <v>2024</v>
      </c>
    </row>
    <row r="553" spans="1:47" s="2" customFormat="1" ht="12">
      <c r="A553" s="41"/>
      <c r="B553" s="42"/>
      <c r="C553" s="43"/>
      <c r="D553" s="228" t="s">
        <v>238</v>
      </c>
      <c r="E553" s="43"/>
      <c r="F553" s="229" t="s">
        <v>2025</v>
      </c>
      <c r="G553" s="43"/>
      <c r="H553" s="43"/>
      <c r="I553" s="230"/>
      <c r="J553" s="43"/>
      <c r="K553" s="43"/>
      <c r="L553" s="47"/>
      <c r="M553" s="231"/>
      <c r="N553" s="232"/>
      <c r="O553" s="87"/>
      <c r="P553" s="87"/>
      <c r="Q553" s="87"/>
      <c r="R553" s="87"/>
      <c r="S553" s="87"/>
      <c r="T553" s="88"/>
      <c r="U553" s="41"/>
      <c r="V553" s="41"/>
      <c r="W553" s="41"/>
      <c r="X553" s="41"/>
      <c r="Y553" s="41"/>
      <c r="Z553" s="41"/>
      <c r="AA553" s="41"/>
      <c r="AB553" s="41"/>
      <c r="AC553" s="41"/>
      <c r="AD553" s="41"/>
      <c r="AE553" s="41"/>
      <c r="AT553" s="19" t="s">
        <v>238</v>
      </c>
      <c r="AU553" s="19" t="s">
        <v>91</v>
      </c>
    </row>
    <row r="554" spans="1:47" s="2" customFormat="1" ht="12">
      <c r="A554" s="41"/>
      <c r="B554" s="42"/>
      <c r="C554" s="43"/>
      <c r="D554" s="228" t="s">
        <v>240</v>
      </c>
      <c r="E554" s="43"/>
      <c r="F554" s="233" t="s">
        <v>884</v>
      </c>
      <c r="G554" s="43"/>
      <c r="H554" s="43"/>
      <c r="I554" s="230"/>
      <c r="J554" s="43"/>
      <c r="K554" s="43"/>
      <c r="L554" s="47"/>
      <c r="M554" s="231"/>
      <c r="N554" s="232"/>
      <c r="O554" s="87"/>
      <c r="P554" s="87"/>
      <c r="Q554" s="87"/>
      <c r="R554" s="87"/>
      <c r="S554" s="87"/>
      <c r="T554" s="88"/>
      <c r="U554" s="41"/>
      <c r="V554" s="41"/>
      <c r="W554" s="41"/>
      <c r="X554" s="41"/>
      <c r="Y554" s="41"/>
      <c r="Z554" s="41"/>
      <c r="AA554" s="41"/>
      <c r="AB554" s="41"/>
      <c r="AC554" s="41"/>
      <c r="AD554" s="41"/>
      <c r="AE554" s="41"/>
      <c r="AT554" s="19" t="s">
        <v>240</v>
      </c>
      <c r="AU554" s="19" t="s">
        <v>91</v>
      </c>
    </row>
    <row r="555" spans="1:51" s="13" customFormat="1" ht="12">
      <c r="A555" s="13"/>
      <c r="B555" s="234"/>
      <c r="C555" s="235"/>
      <c r="D555" s="228" t="s">
        <v>242</v>
      </c>
      <c r="E555" s="236" t="s">
        <v>19</v>
      </c>
      <c r="F555" s="237" t="s">
        <v>2026</v>
      </c>
      <c r="G555" s="235"/>
      <c r="H555" s="238">
        <v>241.096</v>
      </c>
      <c r="I555" s="239"/>
      <c r="J555" s="235"/>
      <c r="K555" s="235"/>
      <c r="L555" s="240"/>
      <c r="M555" s="241"/>
      <c r="N555" s="242"/>
      <c r="O555" s="242"/>
      <c r="P555" s="242"/>
      <c r="Q555" s="242"/>
      <c r="R555" s="242"/>
      <c r="S555" s="242"/>
      <c r="T555" s="243"/>
      <c r="U555" s="13"/>
      <c r="V555" s="13"/>
      <c r="W555" s="13"/>
      <c r="X555" s="13"/>
      <c r="Y555" s="13"/>
      <c r="Z555" s="13"/>
      <c r="AA555" s="13"/>
      <c r="AB555" s="13"/>
      <c r="AC555" s="13"/>
      <c r="AD555" s="13"/>
      <c r="AE555" s="13"/>
      <c r="AT555" s="244" t="s">
        <v>242</v>
      </c>
      <c r="AU555" s="244" t="s">
        <v>91</v>
      </c>
      <c r="AV555" s="13" t="s">
        <v>91</v>
      </c>
      <c r="AW555" s="13" t="s">
        <v>42</v>
      </c>
      <c r="AX555" s="13" t="s">
        <v>81</v>
      </c>
      <c r="AY555" s="244" t="s">
        <v>230</v>
      </c>
    </row>
    <row r="556" spans="1:51" s="14" customFormat="1" ht="12">
      <c r="A556" s="14"/>
      <c r="B556" s="245"/>
      <c r="C556" s="246"/>
      <c r="D556" s="228" t="s">
        <v>242</v>
      </c>
      <c r="E556" s="247" t="s">
        <v>19</v>
      </c>
      <c r="F556" s="248" t="s">
        <v>244</v>
      </c>
      <c r="G556" s="246"/>
      <c r="H556" s="249">
        <v>241.096</v>
      </c>
      <c r="I556" s="250"/>
      <c r="J556" s="246"/>
      <c r="K556" s="246"/>
      <c r="L556" s="251"/>
      <c r="M556" s="252"/>
      <c r="N556" s="253"/>
      <c r="O556" s="253"/>
      <c r="P556" s="253"/>
      <c r="Q556" s="253"/>
      <c r="R556" s="253"/>
      <c r="S556" s="253"/>
      <c r="T556" s="254"/>
      <c r="U556" s="14"/>
      <c r="V556" s="14"/>
      <c r="W556" s="14"/>
      <c r="X556" s="14"/>
      <c r="Y556" s="14"/>
      <c r="Z556" s="14"/>
      <c r="AA556" s="14"/>
      <c r="AB556" s="14"/>
      <c r="AC556" s="14"/>
      <c r="AD556" s="14"/>
      <c r="AE556" s="14"/>
      <c r="AT556" s="255" t="s">
        <v>242</v>
      </c>
      <c r="AU556" s="255" t="s">
        <v>91</v>
      </c>
      <c r="AV556" s="14" t="s">
        <v>109</v>
      </c>
      <c r="AW556" s="14" t="s">
        <v>42</v>
      </c>
      <c r="AX556" s="14" t="s">
        <v>85</v>
      </c>
      <c r="AY556" s="255" t="s">
        <v>230</v>
      </c>
    </row>
    <row r="557" spans="1:65" s="2" customFormat="1" ht="14.4" customHeight="1">
      <c r="A557" s="41"/>
      <c r="B557" s="42"/>
      <c r="C557" s="281" t="s">
        <v>2027</v>
      </c>
      <c r="D557" s="281" t="s">
        <v>482</v>
      </c>
      <c r="E557" s="282" t="s">
        <v>2028</v>
      </c>
      <c r="F557" s="283" t="s">
        <v>2029</v>
      </c>
      <c r="G557" s="284" t="s">
        <v>369</v>
      </c>
      <c r="H557" s="285">
        <v>0.112</v>
      </c>
      <c r="I557" s="286"/>
      <c r="J557" s="287">
        <f>ROUND(I557*H557,2)</f>
        <v>0</v>
      </c>
      <c r="K557" s="283" t="s">
        <v>236</v>
      </c>
      <c r="L557" s="288"/>
      <c r="M557" s="289" t="s">
        <v>19</v>
      </c>
      <c r="N557" s="290" t="s">
        <v>52</v>
      </c>
      <c r="O557" s="87"/>
      <c r="P557" s="224">
        <f>O557*H557</f>
        <v>0</v>
      </c>
      <c r="Q557" s="224">
        <v>1</v>
      </c>
      <c r="R557" s="224">
        <f>Q557*H557</f>
        <v>0.112</v>
      </c>
      <c r="S557" s="224">
        <v>0</v>
      </c>
      <c r="T557" s="225">
        <f>S557*H557</f>
        <v>0</v>
      </c>
      <c r="U557" s="41"/>
      <c r="V557" s="41"/>
      <c r="W557" s="41"/>
      <c r="X557" s="41"/>
      <c r="Y557" s="41"/>
      <c r="Z557" s="41"/>
      <c r="AA557" s="41"/>
      <c r="AB557" s="41"/>
      <c r="AC557" s="41"/>
      <c r="AD557" s="41"/>
      <c r="AE557" s="41"/>
      <c r="AR557" s="226" t="s">
        <v>722</v>
      </c>
      <c r="AT557" s="226" t="s">
        <v>482</v>
      </c>
      <c r="AU557" s="226" t="s">
        <v>91</v>
      </c>
      <c r="AY557" s="19" t="s">
        <v>230</v>
      </c>
      <c r="BE557" s="227">
        <f>IF(N557="základní",J557,0)</f>
        <v>0</v>
      </c>
      <c r="BF557" s="227">
        <f>IF(N557="snížená",J557,0)</f>
        <v>0</v>
      </c>
      <c r="BG557" s="227">
        <f>IF(N557="zákl. přenesená",J557,0)</f>
        <v>0</v>
      </c>
      <c r="BH557" s="227">
        <f>IF(N557="sníž. přenesená",J557,0)</f>
        <v>0</v>
      </c>
      <c r="BI557" s="227">
        <f>IF(N557="nulová",J557,0)</f>
        <v>0</v>
      </c>
      <c r="BJ557" s="19" t="s">
        <v>85</v>
      </c>
      <c r="BK557" s="227">
        <f>ROUND(I557*H557,2)</f>
        <v>0</v>
      </c>
      <c r="BL557" s="19" t="s">
        <v>345</v>
      </c>
      <c r="BM557" s="226" t="s">
        <v>2030</v>
      </c>
    </row>
    <row r="558" spans="1:47" s="2" customFormat="1" ht="12">
      <c r="A558" s="41"/>
      <c r="B558" s="42"/>
      <c r="C558" s="43"/>
      <c r="D558" s="228" t="s">
        <v>238</v>
      </c>
      <c r="E558" s="43"/>
      <c r="F558" s="229" t="s">
        <v>2029</v>
      </c>
      <c r="G558" s="43"/>
      <c r="H558" s="43"/>
      <c r="I558" s="230"/>
      <c r="J558" s="43"/>
      <c r="K558" s="43"/>
      <c r="L558" s="47"/>
      <c r="M558" s="231"/>
      <c r="N558" s="232"/>
      <c r="O558" s="87"/>
      <c r="P558" s="87"/>
      <c r="Q558" s="87"/>
      <c r="R558" s="87"/>
      <c r="S558" s="87"/>
      <c r="T558" s="88"/>
      <c r="U558" s="41"/>
      <c r="V558" s="41"/>
      <c r="W558" s="41"/>
      <c r="X558" s="41"/>
      <c r="Y558" s="41"/>
      <c r="Z558" s="41"/>
      <c r="AA558" s="41"/>
      <c r="AB558" s="41"/>
      <c r="AC558" s="41"/>
      <c r="AD558" s="41"/>
      <c r="AE558" s="41"/>
      <c r="AT558" s="19" t="s">
        <v>238</v>
      </c>
      <c r="AU558" s="19" t="s">
        <v>91</v>
      </c>
    </row>
    <row r="559" spans="1:51" s="13" customFormat="1" ht="12">
      <c r="A559" s="13"/>
      <c r="B559" s="234"/>
      <c r="C559" s="235"/>
      <c r="D559" s="228" t="s">
        <v>242</v>
      </c>
      <c r="E559" s="236" t="s">
        <v>19</v>
      </c>
      <c r="F559" s="237" t="s">
        <v>2031</v>
      </c>
      <c r="G559" s="235"/>
      <c r="H559" s="238">
        <v>0.095</v>
      </c>
      <c r="I559" s="239"/>
      <c r="J559" s="235"/>
      <c r="K559" s="235"/>
      <c r="L559" s="240"/>
      <c r="M559" s="241"/>
      <c r="N559" s="242"/>
      <c r="O559" s="242"/>
      <c r="P559" s="242"/>
      <c r="Q559" s="242"/>
      <c r="R559" s="242"/>
      <c r="S559" s="242"/>
      <c r="T559" s="243"/>
      <c r="U559" s="13"/>
      <c r="V559" s="13"/>
      <c r="W559" s="13"/>
      <c r="X559" s="13"/>
      <c r="Y559" s="13"/>
      <c r="Z559" s="13"/>
      <c r="AA559" s="13"/>
      <c r="AB559" s="13"/>
      <c r="AC559" s="13"/>
      <c r="AD559" s="13"/>
      <c r="AE559" s="13"/>
      <c r="AT559" s="244" t="s">
        <v>242</v>
      </c>
      <c r="AU559" s="244" t="s">
        <v>91</v>
      </c>
      <c r="AV559" s="13" t="s">
        <v>91</v>
      </c>
      <c r="AW559" s="13" t="s">
        <v>42</v>
      </c>
      <c r="AX559" s="13" t="s">
        <v>81</v>
      </c>
      <c r="AY559" s="244" t="s">
        <v>230</v>
      </c>
    </row>
    <row r="560" spans="1:51" s="13" customFormat="1" ht="12">
      <c r="A560" s="13"/>
      <c r="B560" s="234"/>
      <c r="C560" s="235"/>
      <c r="D560" s="228" t="s">
        <v>242</v>
      </c>
      <c r="E560" s="236" t="s">
        <v>19</v>
      </c>
      <c r="F560" s="237" t="s">
        <v>2032</v>
      </c>
      <c r="G560" s="235"/>
      <c r="H560" s="238">
        <v>0.017</v>
      </c>
      <c r="I560" s="239"/>
      <c r="J560" s="235"/>
      <c r="K560" s="235"/>
      <c r="L560" s="240"/>
      <c r="M560" s="241"/>
      <c r="N560" s="242"/>
      <c r="O560" s="242"/>
      <c r="P560" s="242"/>
      <c r="Q560" s="242"/>
      <c r="R560" s="242"/>
      <c r="S560" s="242"/>
      <c r="T560" s="243"/>
      <c r="U560" s="13"/>
      <c r="V560" s="13"/>
      <c r="W560" s="13"/>
      <c r="X560" s="13"/>
      <c r="Y560" s="13"/>
      <c r="Z560" s="13"/>
      <c r="AA560" s="13"/>
      <c r="AB560" s="13"/>
      <c r="AC560" s="13"/>
      <c r="AD560" s="13"/>
      <c r="AE560" s="13"/>
      <c r="AT560" s="244" t="s">
        <v>242</v>
      </c>
      <c r="AU560" s="244" t="s">
        <v>91</v>
      </c>
      <c r="AV560" s="13" t="s">
        <v>91</v>
      </c>
      <c r="AW560" s="13" t="s">
        <v>42</v>
      </c>
      <c r="AX560" s="13" t="s">
        <v>81</v>
      </c>
      <c r="AY560" s="244" t="s">
        <v>230</v>
      </c>
    </row>
    <row r="561" spans="1:51" s="14" customFormat="1" ht="12">
      <c r="A561" s="14"/>
      <c r="B561" s="245"/>
      <c r="C561" s="246"/>
      <c r="D561" s="228" t="s">
        <v>242</v>
      </c>
      <c r="E561" s="247" t="s">
        <v>19</v>
      </c>
      <c r="F561" s="248" t="s">
        <v>244</v>
      </c>
      <c r="G561" s="246"/>
      <c r="H561" s="249">
        <v>0.112</v>
      </c>
      <c r="I561" s="250"/>
      <c r="J561" s="246"/>
      <c r="K561" s="246"/>
      <c r="L561" s="251"/>
      <c r="M561" s="252"/>
      <c r="N561" s="253"/>
      <c r="O561" s="253"/>
      <c r="P561" s="253"/>
      <c r="Q561" s="253"/>
      <c r="R561" s="253"/>
      <c r="S561" s="253"/>
      <c r="T561" s="254"/>
      <c r="U561" s="14"/>
      <c r="V561" s="14"/>
      <c r="W561" s="14"/>
      <c r="X561" s="14"/>
      <c r="Y561" s="14"/>
      <c r="Z561" s="14"/>
      <c r="AA561" s="14"/>
      <c r="AB561" s="14"/>
      <c r="AC561" s="14"/>
      <c r="AD561" s="14"/>
      <c r="AE561" s="14"/>
      <c r="AT561" s="255" t="s">
        <v>242</v>
      </c>
      <c r="AU561" s="255" t="s">
        <v>91</v>
      </c>
      <c r="AV561" s="14" t="s">
        <v>109</v>
      </c>
      <c r="AW561" s="14" t="s">
        <v>42</v>
      </c>
      <c r="AX561" s="14" t="s">
        <v>85</v>
      </c>
      <c r="AY561" s="255" t="s">
        <v>230</v>
      </c>
    </row>
    <row r="562" spans="1:65" s="2" customFormat="1" ht="14.4" customHeight="1">
      <c r="A562" s="41"/>
      <c r="B562" s="42"/>
      <c r="C562" s="281" t="s">
        <v>1151</v>
      </c>
      <c r="D562" s="281" t="s">
        <v>482</v>
      </c>
      <c r="E562" s="282" t="s">
        <v>2033</v>
      </c>
      <c r="F562" s="283" t="s">
        <v>2034</v>
      </c>
      <c r="G562" s="284" t="s">
        <v>369</v>
      </c>
      <c r="H562" s="285">
        <v>0.068</v>
      </c>
      <c r="I562" s="286"/>
      <c r="J562" s="287">
        <f>ROUND(I562*H562,2)</f>
        <v>0</v>
      </c>
      <c r="K562" s="283" t="s">
        <v>236</v>
      </c>
      <c r="L562" s="288"/>
      <c r="M562" s="289" t="s">
        <v>19</v>
      </c>
      <c r="N562" s="290" t="s">
        <v>52</v>
      </c>
      <c r="O562" s="87"/>
      <c r="P562" s="224">
        <f>O562*H562</f>
        <v>0</v>
      </c>
      <c r="Q562" s="224">
        <v>1</v>
      </c>
      <c r="R562" s="224">
        <f>Q562*H562</f>
        <v>0.068</v>
      </c>
      <c r="S562" s="224">
        <v>0</v>
      </c>
      <c r="T562" s="225">
        <f>S562*H562</f>
        <v>0</v>
      </c>
      <c r="U562" s="41"/>
      <c r="V562" s="41"/>
      <c r="W562" s="41"/>
      <c r="X562" s="41"/>
      <c r="Y562" s="41"/>
      <c r="Z562" s="41"/>
      <c r="AA562" s="41"/>
      <c r="AB562" s="41"/>
      <c r="AC562" s="41"/>
      <c r="AD562" s="41"/>
      <c r="AE562" s="41"/>
      <c r="AR562" s="226" t="s">
        <v>722</v>
      </c>
      <c r="AT562" s="226" t="s">
        <v>482</v>
      </c>
      <c r="AU562" s="226" t="s">
        <v>91</v>
      </c>
      <c r="AY562" s="19" t="s">
        <v>230</v>
      </c>
      <c r="BE562" s="227">
        <f>IF(N562="základní",J562,0)</f>
        <v>0</v>
      </c>
      <c r="BF562" s="227">
        <f>IF(N562="snížená",J562,0)</f>
        <v>0</v>
      </c>
      <c r="BG562" s="227">
        <f>IF(N562="zákl. přenesená",J562,0)</f>
        <v>0</v>
      </c>
      <c r="BH562" s="227">
        <f>IF(N562="sníž. přenesená",J562,0)</f>
        <v>0</v>
      </c>
      <c r="BI562" s="227">
        <f>IF(N562="nulová",J562,0)</f>
        <v>0</v>
      </c>
      <c r="BJ562" s="19" t="s">
        <v>85</v>
      </c>
      <c r="BK562" s="227">
        <f>ROUND(I562*H562,2)</f>
        <v>0</v>
      </c>
      <c r="BL562" s="19" t="s">
        <v>345</v>
      </c>
      <c r="BM562" s="226" t="s">
        <v>2035</v>
      </c>
    </row>
    <row r="563" spans="1:47" s="2" customFormat="1" ht="12">
      <c r="A563" s="41"/>
      <c r="B563" s="42"/>
      <c r="C563" s="43"/>
      <c r="D563" s="228" t="s">
        <v>238</v>
      </c>
      <c r="E563" s="43"/>
      <c r="F563" s="229" t="s">
        <v>2034</v>
      </c>
      <c r="G563" s="43"/>
      <c r="H563" s="43"/>
      <c r="I563" s="230"/>
      <c r="J563" s="43"/>
      <c r="K563" s="43"/>
      <c r="L563" s="47"/>
      <c r="M563" s="231"/>
      <c r="N563" s="232"/>
      <c r="O563" s="87"/>
      <c r="P563" s="87"/>
      <c r="Q563" s="87"/>
      <c r="R563" s="87"/>
      <c r="S563" s="87"/>
      <c r="T563" s="88"/>
      <c r="U563" s="41"/>
      <c r="V563" s="41"/>
      <c r="W563" s="41"/>
      <c r="X563" s="41"/>
      <c r="Y563" s="41"/>
      <c r="Z563" s="41"/>
      <c r="AA563" s="41"/>
      <c r="AB563" s="41"/>
      <c r="AC563" s="41"/>
      <c r="AD563" s="41"/>
      <c r="AE563" s="41"/>
      <c r="AT563" s="19" t="s">
        <v>238</v>
      </c>
      <c r="AU563" s="19" t="s">
        <v>91</v>
      </c>
    </row>
    <row r="564" spans="1:51" s="13" customFormat="1" ht="12">
      <c r="A564" s="13"/>
      <c r="B564" s="234"/>
      <c r="C564" s="235"/>
      <c r="D564" s="228" t="s">
        <v>242</v>
      </c>
      <c r="E564" s="236" t="s">
        <v>19</v>
      </c>
      <c r="F564" s="237" t="s">
        <v>2036</v>
      </c>
      <c r="G564" s="235"/>
      <c r="H564" s="238">
        <v>0.032</v>
      </c>
      <c r="I564" s="239"/>
      <c r="J564" s="235"/>
      <c r="K564" s="235"/>
      <c r="L564" s="240"/>
      <c r="M564" s="241"/>
      <c r="N564" s="242"/>
      <c r="O564" s="242"/>
      <c r="P564" s="242"/>
      <c r="Q564" s="242"/>
      <c r="R564" s="242"/>
      <c r="S564" s="242"/>
      <c r="T564" s="243"/>
      <c r="U564" s="13"/>
      <c r="V564" s="13"/>
      <c r="W564" s="13"/>
      <c r="X564" s="13"/>
      <c r="Y564" s="13"/>
      <c r="Z564" s="13"/>
      <c r="AA564" s="13"/>
      <c r="AB564" s="13"/>
      <c r="AC564" s="13"/>
      <c r="AD564" s="13"/>
      <c r="AE564" s="13"/>
      <c r="AT564" s="244" t="s">
        <v>242</v>
      </c>
      <c r="AU564" s="244" t="s">
        <v>91</v>
      </c>
      <c r="AV564" s="13" t="s">
        <v>91</v>
      </c>
      <c r="AW564" s="13" t="s">
        <v>42</v>
      </c>
      <c r="AX564" s="13" t="s">
        <v>81</v>
      </c>
      <c r="AY564" s="244" t="s">
        <v>230</v>
      </c>
    </row>
    <row r="565" spans="1:51" s="13" customFormat="1" ht="12">
      <c r="A565" s="13"/>
      <c r="B565" s="234"/>
      <c r="C565" s="235"/>
      <c r="D565" s="228" t="s">
        <v>242</v>
      </c>
      <c r="E565" s="236" t="s">
        <v>19</v>
      </c>
      <c r="F565" s="237" t="s">
        <v>2037</v>
      </c>
      <c r="G565" s="235"/>
      <c r="H565" s="238">
        <v>0.028</v>
      </c>
      <c r="I565" s="239"/>
      <c r="J565" s="235"/>
      <c r="K565" s="235"/>
      <c r="L565" s="240"/>
      <c r="M565" s="241"/>
      <c r="N565" s="242"/>
      <c r="O565" s="242"/>
      <c r="P565" s="242"/>
      <c r="Q565" s="242"/>
      <c r="R565" s="242"/>
      <c r="S565" s="242"/>
      <c r="T565" s="243"/>
      <c r="U565" s="13"/>
      <c r="V565" s="13"/>
      <c r="W565" s="13"/>
      <c r="X565" s="13"/>
      <c r="Y565" s="13"/>
      <c r="Z565" s="13"/>
      <c r="AA565" s="13"/>
      <c r="AB565" s="13"/>
      <c r="AC565" s="13"/>
      <c r="AD565" s="13"/>
      <c r="AE565" s="13"/>
      <c r="AT565" s="244" t="s">
        <v>242</v>
      </c>
      <c r="AU565" s="244" t="s">
        <v>91</v>
      </c>
      <c r="AV565" s="13" t="s">
        <v>91</v>
      </c>
      <c r="AW565" s="13" t="s">
        <v>42</v>
      </c>
      <c r="AX565" s="13" t="s">
        <v>81</v>
      </c>
      <c r="AY565" s="244" t="s">
        <v>230</v>
      </c>
    </row>
    <row r="566" spans="1:51" s="13" customFormat="1" ht="12">
      <c r="A566" s="13"/>
      <c r="B566" s="234"/>
      <c r="C566" s="235"/>
      <c r="D566" s="228" t="s">
        <v>242</v>
      </c>
      <c r="E566" s="236" t="s">
        <v>19</v>
      </c>
      <c r="F566" s="237" t="s">
        <v>2038</v>
      </c>
      <c r="G566" s="235"/>
      <c r="H566" s="238">
        <v>0.002</v>
      </c>
      <c r="I566" s="239"/>
      <c r="J566" s="235"/>
      <c r="K566" s="235"/>
      <c r="L566" s="240"/>
      <c r="M566" s="241"/>
      <c r="N566" s="242"/>
      <c r="O566" s="242"/>
      <c r="P566" s="242"/>
      <c r="Q566" s="242"/>
      <c r="R566" s="242"/>
      <c r="S566" s="242"/>
      <c r="T566" s="243"/>
      <c r="U566" s="13"/>
      <c r="V566" s="13"/>
      <c r="W566" s="13"/>
      <c r="X566" s="13"/>
      <c r="Y566" s="13"/>
      <c r="Z566" s="13"/>
      <c r="AA566" s="13"/>
      <c r="AB566" s="13"/>
      <c r="AC566" s="13"/>
      <c r="AD566" s="13"/>
      <c r="AE566" s="13"/>
      <c r="AT566" s="244" t="s">
        <v>242</v>
      </c>
      <c r="AU566" s="244" t="s">
        <v>91</v>
      </c>
      <c r="AV566" s="13" t="s">
        <v>91</v>
      </c>
      <c r="AW566" s="13" t="s">
        <v>42</v>
      </c>
      <c r="AX566" s="13" t="s">
        <v>81</v>
      </c>
      <c r="AY566" s="244" t="s">
        <v>230</v>
      </c>
    </row>
    <row r="567" spans="1:51" s="13" customFormat="1" ht="12">
      <c r="A567" s="13"/>
      <c r="B567" s="234"/>
      <c r="C567" s="235"/>
      <c r="D567" s="228" t="s">
        <v>242</v>
      </c>
      <c r="E567" s="236" t="s">
        <v>19</v>
      </c>
      <c r="F567" s="237" t="s">
        <v>2039</v>
      </c>
      <c r="G567" s="235"/>
      <c r="H567" s="238">
        <v>0</v>
      </c>
      <c r="I567" s="239"/>
      <c r="J567" s="235"/>
      <c r="K567" s="235"/>
      <c r="L567" s="240"/>
      <c r="M567" s="241"/>
      <c r="N567" s="242"/>
      <c r="O567" s="242"/>
      <c r="P567" s="242"/>
      <c r="Q567" s="242"/>
      <c r="R567" s="242"/>
      <c r="S567" s="242"/>
      <c r="T567" s="243"/>
      <c r="U567" s="13"/>
      <c r="V567" s="13"/>
      <c r="W567" s="13"/>
      <c r="X567" s="13"/>
      <c r="Y567" s="13"/>
      <c r="Z567" s="13"/>
      <c r="AA567" s="13"/>
      <c r="AB567" s="13"/>
      <c r="AC567" s="13"/>
      <c r="AD567" s="13"/>
      <c r="AE567" s="13"/>
      <c r="AT567" s="244" t="s">
        <v>242</v>
      </c>
      <c r="AU567" s="244" t="s">
        <v>91</v>
      </c>
      <c r="AV567" s="13" t="s">
        <v>91</v>
      </c>
      <c r="AW567" s="13" t="s">
        <v>42</v>
      </c>
      <c r="AX567" s="13" t="s">
        <v>81</v>
      </c>
      <c r="AY567" s="244" t="s">
        <v>230</v>
      </c>
    </row>
    <row r="568" spans="1:51" s="13" customFormat="1" ht="12">
      <c r="A568" s="13"/>
      <c r="B568" s="234"/>
      <c r="C568" s="235"/>
      <c r="D568" s="228" t="s">
        <v>242</v>
      </c>
      <c r="E568" s="236" t="s">
        <v>19</v>
      </c>
      <c r="F568" s="237" t="s">
        <v>2040</v>
      </c>
      <c r="G568" s="235"/>
      <c r="H568" s="238">
        <v>0.006</v>
      </c>
      <c r="I568" s="239"/>
      <c r="J568" s="235"/>
      <c r="K568" s="235"/>
      <c r="L568" s="240"/>
      <c r="M568" s="241"/>
      <c r="N568" s="242"/>
      <c r="O568" s="242"/>
      <c r="P568" s="242"/>
      <c r="Q568" s="242"/>
      <c r="R568" s="242"/>
      <c r="S568" s="242"/>
      <c r="T568" s="243"/>
      <c r="U568" s="13"/>
      <c r="V568" s="13"/>
      <c r="W568" s="13"/>
      <c r="X568" s="13"/>
      <c r="Y568" s="13"/>
      <c r="Z568" s="13"/>
      <c r="AA568" s="13"/>
      <c r="AB568" s="13"/>
      <c r="AC568" s="13"/>
      <c r="AD568" s="13"/>
      <c r="AE568" s="13"/>
      <c r="AT568" s="244" t="s">
        <v>242</v>
      </c>
      <c r="AU568" s="244" t="s">
        <v>91</v>
      </c>
      <c r="AV568" s="13" t="s">
        <v>91</v>
      </c>
      <c r="AW568" s="13" t="s">
        <v>42</v>
      </c>
      <c r="AX568" s="13" t="s">
        <v>81</v>
      </c>
      <c r="AY568" s="244" t="s">
        <v>230</v>
      </c>
    </row>
    <row r="569" spans="1:51" s="14" customFormat="1" ht="12">
      <c r="A569" s="14"/>
      <c r="B569" s="245"/>
      <c r="C569" s="246"/>
      <c r="D569" s="228" t="s">
        <v>242</v>
      </c>
      <c r="E569" s="247" t="s">
        <v>19</v>
      </c>
      <c r="F569" s="248" t="s">
        <v>244</v>
      </c>
      <c r="G569" s="246"/>
      <c r="H569" s="249">
        <v>0.068</v>
      </c>
      <c r="I569" s="250"/>
      <c r="J569" s="246"/>
      <c r="K569" s="246"/>
      <c r="L569" s="251"/>
      <c r="M569" s="252"/>
      <c r="N569" s="253"/>
      <c r="O569" s="253"/>
      <c r="P569" s="253"/>
      <c r="Q569" s="253"/>
      <c r="R569" s="253"/>
      <c r="S569" s="253"/>
      <c r="T569" s="254"/>
      <c r="U569" s="14"/>
      <c r="V569" s="14"/>
      <c r="W569" s="14"/>
      <c r="X569" s="14"/>
      <c r="Y569" s="14"/>
      <c r="Z569" s="14"/>
      <c r="AA569" s="14"/>
      <c r="AB569" s="14"/>
      <c r="AC569" s="14"/>
      <c r="AD569" s="14"/>
      <c r="AE569" s="14"/>
      <c r="AT569" s="255" t="s">
        <v>242</v>
      </c>
      <c r="AU569" s="255" t="s">
        <v>91</v>
      </c>
      <c r="AV569" s="14" t="s">
        <v>109</v>
      </c>
      <c r="AW569" s="14" t="s">
        <v>42</v>
      </c>
      <c r="AX569" s="14" t="s">
        <v>85</v>
      </c>
      <c r="AY569" s="255" t="s">
        <v>230</v>
      </c>
    </row>
    <row r="570" spans="1:65" s="2" customFormat="1" ht="14.4" customHeight="1">
      <c r="A570" s="41"/>
      <c r="B570" s="42"/>
      <c r="C570" s="281" t="s">
        <v>2041</v>
      </c>
      <c r="D570" s="281" t="s">
        <v>482</v>
      </c>
      <c r="E570" s="282" t="s">
        <v>2042</v>
      </c>
      <c r="F570" s="283" t="s">
        <v>2043</v>
      </c>
      <c r="G570" s="284" t="s">
        <v>369</v>
      </c>
      <c r="H570" s="285">
        <v>0.017</v>
      </c>
      <c r="I570" s="286"/>
      <c r="J570" s="287">
        <f>ROUND(I570*H570,2)</f>
        <v>0</v>
      </c>
      <c r="K570" s="283" t="s">
        <v>236</v>
      </c>
      <c r="L570" s="288"/>
      <c r="M570" s="289" t="s">
        <v>19</v>
      </c>
      <c r="N570" s="290" t="s">
        <v>52</v>
      </c>
      <c r="O570" s="87"/>
      <c r="P570" s="224">
        <f>O570*H570</f>
        <v>0</v>
      </c>
      <c r="Q570" s="224">
        <v>1</v>
      </c>
      <c r="R570" s="224">
        <f>Q570*H570</f>
        <v>0.017</v>
      </c>
      <c r="S570" s="224">
        <v>0</v>
      </c>
      <c r="T570" s="225">
        <f>S570*H570</f>
        <v>0</v>
      </c>
      <c r="U570" s="41"/>
      <c r="V570" s="41"/>
      <c r="W570" s="41"/>
      <c r="X570" s="41"/>
      <c r="Y570" s="41"/>
      <c r="Z570" s="41"/>
      <c r="AA570" s="41"/>
      <c r="AB570" s="41"/>
      <c r="AC570" s="41"/>
      <c r="AD570" s="41"/>
      <c r="AE570" s="41"/>
      <c r="AR570" s="226" t="s">
        <v>722</v>
      </c>
      <c r="AT570" s="226" t="s">
        <v>482</v>
      </c>
      <c r="AU570" s="226" t="s">
        <v>91</v>
      </c>
      <c r="AY570" s="19" t="s">
        <v>230</v>
      </c>
      <c r="BE570" s="227">
        <f>IF(N570="základní",J570,0)</f>
        <v>0</v>
      </c>
      <c r="BF570" s="227">
        <f>IF(N570="snížená",J570,0)</f>
        <v>0</v>
      </c>
      <c r="BG570" s="227">
        <f>IF(N570="zákl. přenesená",J570,0)</f>
        <v>0</v>
      </c>
      <c r="BH570" s="227">
        <f>IF(N570="sníž. přenesená",J570,0)</f>
        <v>0</v>
      </c>
      <c r="BI570" s="227">
        <f>IF(N570="nulová",J570,0)</f>
        <v>0</v>
      </c>
      <c r="BJ570" s="19" t="s">
        <v>85</v>
      </c>
      <c r="BK570" s="227">
        <f>ROUND(I570*H570,2)</f>
        <v>0</v>
      </c>
      <c r="BL570" s="19" t="s">
        <v>345</v>
      </c>
      <c r="BM570" s="226" t="s">
        <v>2044</v>
      </c>
    </row>
    <row r="571" spans="1:47" s="2" customFormat="1" ht="12">
      <c r="A571" s="41"/>
      <c r="B571" s="42"/>
      <c r="C571" s="43"/>
      <c r="D571" s="228" t="s">
        <v>238</v>
      </c>
      <c r="E571" s="43"/>
      <c r="F571" s="229" t="s">
        <v>2043</v>
      </c>
      <c r="G571" s="43"/>
      <c r="H571" s="43"/>
      <c r="I571" s="230"/>
      <c r="J571" s="43"/>
      <c r="K571" s="43"/>
      <c r="L571" s="47"/>
      <c r="M571" s="231"/>
      <c r="N571" s="232"/>
      <c r="O571" s="87"/>
      <c r="P571" s="87"/>
      <c r="Q571" s="87"/>
      <c r="R571" s="87"/>
      <c r="S571" s="87"/>
      <c r="T571" s="88"/>
      <c r="U571" s="41"/>
      <c r="V571" s="41"/>
      <c r="W571" s="41"/>
      <c r="X571" s="41"/>
      <c r="Y571" s="41"/>
      <c r="Z571" s="41"/>
      <c r="AA571" s="41"/>
      <c r="AB571" s="41"/>
      <c r="AC571" s="41"/>
      <c r="AD571" s="41"/>
      <c r="AE571" s="41"/>
      <c r="AT571" s="19" t="s">
        <v>238</v>
      </c>
      <c r="AU571" s="19" t="s">
        <v>91</v>
      </c>
    </row>
    <row r="572" spans="1:51" s="13" customFormat="1" ht="12">
      <c r="A572" s="13"/>
      <c r="B572" s="234"/>
      <c r="C572" s="235"/>
      <c r="D572" s="228" t="s">
        <v>242</v>
      </c>
      <c r="E572" s="236" t="s">
        <v>19</v>
      </c>
      <c r="F572" s="237" t="s">
        <v>2045</v>
      </c>
      <c r="G572" s="235"/>
      <c r="H572" s="238">
        <v>0.003</v>
      </c>
      <c r="I572" s="239"/>
      <c r="J572" s="235"/>
      <c r="K572" s="235"/>
      <c r="L572" s="240"/>
      <c r="M572" s="241"/>
      <c r="N572" s="242"/>
      <c r="O572" s="242"/>
      <c r="P572" s="242"/>
      <c r="Q572" s="242"/>
      <c r="R572" s="242"/>
      <c r="S572" s="242"/>
      <c r="T572" s="243"/>
      <c r="U572" s="13"/>
      <c r="V572" s="13"/>
      <c r="W572" s="13"/>
      <c r="X572" s="13"/>
      <c r="Y572" s="13"/>
      <c r="Z572" s="13"/>
      <c r="AA572" s="13"/>
      <c r="AB572" s="13"/>
      <c r="AC572" s="13"/>
      <c r="AD572" s="13"/>
      <c r="AE572" s="13"/>
      <c r="AT572" s="244" t="s">
        <v>242</v>
      </c>
      <c r="AU572" s="244" t="s">
        <v>91</v>
      </c>
      <c r="AV572" s="13" t="s">
        <v>91</v>
      </c>
      <c r="AW572" s="13" t="s">
        <v>42</v>
      </c>
      <c r="AX572" s="13" t="s">
        <v>81</v>
      </c>
      <c r="AY572" s="244" t="s">
        <v>230</v>
      </c>
    </row>
    <row r="573" spans="1:51" s="13" customFormat="1" ht="12">
      <c r="A573" s="13"/>
      <c r="B573" s="234"/>
      <c r="C573" s="235"/>
      <c r="D573" s="228" t="s">
        <v>242</v>
      </c>
      <c r="E573" s="236" t="s">
        <v>19</v>
      </c>
      <c r="F573" s="237" t="s">
        <v>2046</v>
      </c>
      <c r="G573" s="235"/>
      <c r="H573" s="238">
        <v>0.007</v>
      </c>
      <c r="I573" s="239"/>
      <c r="J573" s="235"/>
      <c r="K573" s="235"/>
      <c r="L573" s="240"/>
      <c r="M573" s="241"/>
      <c r="N573" s="242"/>
      <c r="O573" s="242"/>
      <c r="P573" s="242"/>
      <c r="Q573" s="242"/>
      <c r="R573" s="242"/>
      <c r="S573" s="242"/>
      <c r="T573" s="243"/>
      <c r="U573" s="13"/>
      <c r="V573" s="13"/>
      <c r="W573" s="13"/>
      <c r="X573" s="13"/>
      <c r="Y573" s="13"/>
      <c r="Z573" s="13"/>
      <c r="AA573" s="13"/>
      <c r="AB573" s="13"/>
      <c r="AC573" s="13"/>
      <c r="AD573" s="13"/>
      <c r="AE573" s="13"/>
      <c r="AT573" s="244" t="s">
        <v>242</v>
      </c>
      <c r="AU573" s="244" t="s">
        <v>91</v>
      </c>
      <c r="AV573" s="13" t="s">
        <v>91</v>
      </c>
      <c r="AW573" s="13" t="s">
        <v>42</v>
      </c>
      <c r="AX573" s="13" t="s">
        <v>81</v>
      </c>
      <c r="AY573" s="244" t="s">
        <v>230</v>
      </c>
    </row>
    <row r="574" spans="1:51" s="13" customFormat="1" ht="12">
      <c r="A574" s="13"/>
      <c r="B574" s="234"/>
      <c r="C574" s="235"/>
      <c r="D574" s="228" t="s">
        <v>242</v>
      </c>
      <c r="E574" s="236" t="s">
        <v>19</v>
      </c>
      <c r="F574" s="237" t="s">
        <v>2047</v>
      </c>
      <c r="G574" s="235"/>
      <c r="H574" s="238">
        <v>0.007</v>
      </c>
      <c r="I574" s="239"/>
      <c r="J574" s="235"/>
      <c r="K574" s="235"/>
      <c r="L574" s="240"/>
      <c r="M574" s="241"/>
      <c r="N574" s="242"/>
      <c r="O574" s="242"/>
      <c r="P574" s="242"/>
      <c r="Q574" s="242"/>
      <c r="R574" s="242"/>
      <c r="S574" s="242"/>
      <c r="T574" s="243"/>
      <c r="U574" s="13"/>
      <c r="V574" s="13"/>
      <c r="W574" s="13"/>
      <c r="X574" s="13"/>
      <c r="Y574" s="13"/>
      <c r="Z574" s="13"/>
      <c r="AA574" s="13"/>
      <c r="AB574" s="13"/>
      <c r="AC574" s="13"/>
      <c r="AD574" s="13"/>
      <c r="AE574" s="13"/>
      <c r="AT574" s="244" t="s">
        <v>242</v>
      </c>
      <c r="AU574" s="244" t="s">
        <v>91</v>
      </c>
      <c r="AV574" s="13" t="s">
        <v>91</v>
      </c>
      <c r="AW574" s="13" t="s">
        <v>42</v>
      </c>
      <c r="AX574" s="13" t="s">
        <v>81</v>
      </c>
      <c r="AY574" s="244" t="s">
        <v>230</v>
      </c>
    </row>
    <row r="575" spans="1:51" s="14" customFormat="1" ht="12">
      <c r="A575" s="14"/>
      <c r="B575" s="245"/>
      <c r="C575" s="246"/>
      <c r="D575" s="228" t="s">
        <v>242</v>
      </c>
      <c r="E575" s="247" t="s">
        <v>19</v>
      </c>
      <c r="F575" s="248" t="s">
        <v>244</v>
      </c>
      <c r="G575" s="246"/>
      <c r="H575" s="249">
        <v>0.017</v>
      </c>
      <c r="I575" s="250"/>
      <c r="J575" s="246"/>
      <c r="K575" s="246"/>
      <c r="L575" s="251"/>
      <c r="M575" s="252"/>
      <c r="N575" s="253"/>
      <c r="O575" s="253"/>
      <c r="P575" s="253"/>
      <c r="Q575" s="253"/>
      <c r="R575" s="253"/>
      <c r="S575" s="253"/>
      <c r="T575" s="254"/>
      <c r="U575" s="14"/>
      <c r="V575" s="14"/>
      <c r="W575" s="14"/>
      <c r="X575" s="14"/>
      <c r="Y575" s="14"/>
      <c r="Z575" s="14"/>
      <c r="AA575" s="14"/>
      <c r="AB575" s="14"/>
      <c r="AC575" s="14"/>
      <c r="AD575" s="14"/>
      <c r="AE575" s="14"/>
      <c r="AT575" s="255" t="s">
        <v>242</v>
      </c>
      <c r="AU575" s="255" t="s">
        <v>91</v>
      </c>
      <c r="AV575" s="14" t="s">
        <v>109</v>
      </c>
      <c r="AW575" s="14" t="s">
        <v>42</v>
      </c>
      <c r="AX575" s="14" t="s">
        <v>85</v>
      </c>
      <c r="AY575" s="255" t="s">
        <v>230</v>
      </c>
    </row>
    <row r="576" spans="1:65" s="2" customFormat="1" ht="24.15" customHeight="1">
      <c r="A576" s="41"/>
      <c r="B576" s="42"/>
      <c r="C576" s="281" t="s">
        <v>1154</v>
      </c>
      <c r="D576" s="281" t="s">
        <v>482</v>
      </c>
      <c r="E576" s="282" t="s">
        <v>2048</v>
      </c>
      <c r="F576" s="283" t="s">
        <v>2049</v>
      </c>
      <c r="G576" s="284" t="s">
        <v>327</v>
      </c>
      <c r="H576" s="285">
        <v>12.747</v>
      </c>
      <c r="I576" s="286"/>
      <c r="J576" s="287">
        <f>ROUND(I576*H576,2)</f>
        <v>0</v>
      </c>
      <c r="K576" s="283" t="s">
        <v>19</v>
      </c>
      <c r="L576" s="288"/>
      <c r="M576" s="289" t="s">
        <v>19</v>
      </c>
      <c r="N576" s="290" t="s">
        <v>52</v>
      </c>
      <c r="O576" s="87"/>
      <c r="P576" s="224">
        <f>O576*H576</f>
        <v>0</v>
      </c>
      <c r="Q576" s="224">
        <v>0.00343</v>
      </c>
      <c r="R576" s="224">
        <f>Q576*H576</f>
        <v>0.04372221</v>
      </c>
      <c r="S576" s="224">
        <v>0</v>
      </c>
      <c r="T576" s="225">
        <f>S576*H576</f>
        <v>0</v>
      </c>
      <c r="U576" s="41"/>
      <c r="V576" s="41"/>
      <c r="W576" s="41"/>
      <c r="X576" s="41"/>
      <c r="Y576" s="41"/>
      <c r="Z576" s="41"/>
      <c r="AA576" s="41"/>
      <c r="AB576" s="41"/>
      <c r="AC576" s="41"/>
      <c r="AD576" s="41"/>
      <c r="AE576" s="41"/>
      <c r="AR576" s="226" t="s">
        <v>722</v>
      </c>
      <c r="AT576" s="226" t="s">
        <v>482</v>
      </c>
      <c r="AU576" s="226" t="s">
        <v>91</v>
      </c>
      <c r="AY576" s="19" t="s">
        <v>230</v>
      </c>
      <c r="BE576" s="227">
        <f>IF(N576="základní",J576,0)</f>
        <v>0</v>
      </c>
      <c r="BF576" s="227">
        <f>IF(N576="snížená",J576,0)</f>
        <v>0</v>
      </c>
      <c r="BG576" s="227">
        <f>IF(N576="zákl. přenesená",J576,0)</f>
        <v>0</v>
      </c>
      <c r="BH576" s="227">
        <f>IF(N576="sníž. přenesená",J576,0)</f>
        <v>0</v>
      </c>
      <c r="BI576" s="227">
        <f>IF(N576="nulová",J576,0)</f>
        <v>0</v>
      </c>
      <c r="BJ576" s="19" t="s">
        <v>85</v>
      </c>
      <c r="BK576" s="227">
        <f>ROUND(I576*H576,2)</f>
        <v>0</v>
      </c>
      <c r="BL576" s="19" t="s">
        <v>345</v>
      </c>
      <c r="BM576" s="226" t="s">
        <v>2050</v>
      </c>
    </row>
    <row r="577" spans="1:47" s="2" customFormat="1" ht="12">
      <c r="A577" s="41"/>
      <c r="B577" s="42"/>
      <c r="C577" s="43"/>
      <c r="D577" s="228" t="s">
        <v>238</v>
      </c>
      <c r="E577" s="43"/>
      <c r="F577" s="229" t="s">
        <v>2049</v>
      </c>
      <c r="G577" s="43"/>
      <c r="H577" s="43"/>
      <c r="I577" s="230"/>
      <c r="J577" s="43"/>
      <c r="K577" s="43"/>
      <c r="L577" s="47"/>
      <c r="M577" s="231"/>
      <c r="N577" s="232"/>
      <c r="O577" s="87"/>
      <c r="P577" s="87"/>
      <c r="Q577" s="87"/>
      <c r="R577" s="87"/>
      <c r="S577" s="87"/>
      <c r="T577" s="88"/>
      <c r="U577" s="41"/>
      <c r="V577" s="41"/>
      <c r="W577" s="41"/>
      <c r="X577" s="41"/>
      <c r="Y577" s="41"/>
      <c r="Z577" s="41"/>
      <c r="AA577" s="41"/>
      <c r="AB577" s="41"/>
      <c r="AC577" s="41"/>
      <c r="AD577" s="41"/>
      <c r="AE577" s="41"/>
      <c r="AT577" s="19" t="s">
        <v>238</v>
      </c>
      <c r="AU577" s="19" t="s">
        <v>91</v>
      </c>
    </row>
    <row r="578" spans="1:51" s="13" customFormat="1" ht="12">
      <c r="A578" s="13"/>
      <c r="B578" s="234"/>
      <c r="C578" s="235"/>
      <c r="D578" s="228" t="s">
        <v>242</v>
      </c>
      <c r="E578" s="236" t="s">
        <v>19</v>
      </c>
      <c r="F578" s="237" t="s">
        <v>2051</v>
      </c>
      <c r="G578" s="235"/>
      <c r="H578" s="238">
        <v>6.027</v>
      </c>
      <c r="I578" s="239"/>
      <c r="J578" s="235"/>
      <c r="K578" s="235"/>
      <c r="L578" s="240"/>
      <c r="M578" s="241"/>
      <c r="N578" s="242"/>
      <c r="O578" s="242"/>
      <c r="P578" s="242"/>
      <c r="Q578" s="242"/>
      <c r="R578" s="242"/>
      <c r="S578" s="242"/>
      <c r="T578" s="243"/>
      <c r="U578" s="13"/>
      <c r="V578" s="13"/>
      <c r="W578" s="13"/>
      <c r="X578" s="13"/>
      <c r="Y578" s="13"/>
      <c r="Z578" s="13"/>
      <c r="AA578" s="13"/>
      <c r="AB578" s="13"/>
      <c r="AC578" s="13"/>
      <c r="AD578" s="13"/>
      <c r="AE578" s="13"/>
      <c r="AT578" s="244" t="s">
        <v>242</v>
      </c>
      <c r="AU578" s="244" t="s">
        <v>91</v>
      </c>
      <c r="AV578" s="13" t="s">
        <v>91</v>
      </c>
      <c r="AW578" s="13" t="s">
        <v>42</v>
      </c>
      <c r="AX578" s="13" t="s">
        <v>81</v>
      </c>
      <c r="AY578" s="244" t="s">
        <v>230</v>
      </c>
    </row>
    <row r="579" spans="1:51" s="13" customFormat="1" ht="12">
      <c r="A579" s="13"/>
      <c r="B579" s="234"/>
      <c r="C579" s="235"/>
      <c r="D579" s="228" t="s">
        <v>242</v>
      </c>
      <c r="E579" s="236" t="s">
        <v>19</v>
      </c>
      <c r="F579" s="237" t="s">
        <v>2052</v>
      </c>
      <c r="G579" s="235"/>
      <c r="H579" s="238">
        <v>6.72</v>
      </c>
      <c r="I579" s="239"/>
      <c r="J579" s="235"/>
      <c r="K579" s="235"/>
      <c r="L579" s="240"/>
      <c r="M579" s="241"/>
      <c r="N579" s="242"/>
      <c r="O579" s="242"/>
      <c r="P579" s="242"/>
      <c r="Q579" s="242"/>
      <c r="R579" s="242"/>
      <c r="S579" s="242"/>
      <c r="T579" s="243"/>
      <c r="U579" s="13"/>
      <c r="V579" s="13"/>
      <c r="W579" s="13"/>
      <c r="X579" s="13"/>
      <c r="Y579" s="13"/>
      <c r="Z579" s="13"/>
      <c r="AA579" s="13"/>
      <c r="AB579" s="13"/>
      <c r="AC579" s="13"/>
      <c r="AD579" s="13"/>
      <c r="AE579" s="13"/>
      <c r="AT579" s="244" t="s">
        <v>242</v>
      </c>
      <c r="AU579" s="244" t="s">
        <v>91</v>
      </c>
      <c r="AV579" s="13" t="s">
        <v>91</v>
      </c>
      <c r="AW579" s="13" t="s">
        <v>42</v>
      </c>
      <c r="AX579" s="13" t="s">
        <v>81</v>
      </c>
      <c r="AY579" s="244" t="s">
        <v>230</v>
      </c>
    </row>
    <row r="580" spans="1:51" s="14" customFormat="1" ht="12">
      <c r="A580" s="14"/>
      <c r="B580" s="245"/>
      <c r="C580" s="246"/>
      <c r="D580" s="228" t="s">
        <v>242</v>
      </c>
      <c r="E580" s="247" t="s">
        <v>19</v>
      </c>
      <c r="F580" s="248" t="s">
        <v>244</v>
      </c>
      <c r="G580" s="246"/>
      <c r="H580" s="249">
        <v>12.747</v>
      </c>
      <c r="I580" s="250"/>
      <c r="J580" s="246"/>
      <c r="K580" s="246"/>
      <c r="L580" s="251"/>
      <c r="M580" s="252"/>
      <c r="N580" s="253"/>
      <c r="O580" s="253"/>
      <c r="P580" s="253"/>
      <c r="Q580" s="253"/>
      <c r="R580" s="253"/>
      <c r="S580" s="253"/>
      <c r="T580" s="254"/>
      <c r="U580" s="14"/>
      <c r="V580" s="14"/>
      <c r="W580" s="14"/>
      <c r="X580" s="14"/>
      <c r="Y580" s="14"/>
      <c r="Z580" s="14"/>
      <c r="AA580" s="14"/>
      <c r="AB580" s="14"/>
      <c r="AC580" s="14"/>
      <c r="AD580" s="14"/>
      <c r="AE580" s="14"/>
      <c r="AT580" s="255" t="s">
        <v>242</v>
      </c>
      <c r="AU580" s="255" t="s">
        <v>91</v>
      </c>
      <c r="AV580" s="14" t="s">
        <v>109</v>
      </c>
      <c r="AW580" s="14" t="s">
        <v>42</v>
      </c>
      <c r="AX580" s="14" t="s">
        <v>85</v>
      </c>
      <c r="AY580" s="255" t="s">
        <v>230</v>
      </c>
    </row>
    <row r="581" spans="1:65" s="2" customFormat="1" ht="24.15" customHeight="1">
      <c r="A581" s="41"/>
      <c r="B581" s="42"/>
      <c r="C581" s="281" t="s">
        <v>2053</v>
      </c>
      <c r="D581" s="281" t="s">
        <v>482</v>
      </c>
      <c r="E581" s="282" t="s">
        <v>2054</v>
      </c>
      <c r="F581" s="283" t="s">
        <v>2055</v>
      </c>
      <c r="G581" s="284" t="s">
        <v>327</v>
      </c>
      <c r="H581" s="285">
        <v>0.252</v>
      </c>
      <c r="I581" s="286"/>
      <c r="J581" s="287">
        <f>ROUND(I581*H581,2)</f>
        <v>0</v>
      </c>
      <c r="K581" s="283" t="s">
        <v>19</v>
      </c>
      <c r="L581" s="288"/>
      <c r="M581" s="289" t="s">
        <v>19</v>
      </c>
      <c r="N581" s="290" t="s">
        <v>52</v>
      </c>
      <c r="O581" s="87"/>
      <c r="P581" s="224">
        <f>O581*H581</f>
        <v>0</v>
      </c>
      <c r="Q581" s="224">
        <v>0.00227</v>
      </c>
      <c r="R581" s="224">
        <f>Q581*H581</f>
        <v>0.00057204</v>
      </c>
      <c r="S581" s="224">
        <v>0</v>
      </c>
      <c r="T581" s="225">
        <f>S581*H581</f>
        <v>0</v>
      </c>
      <c r="U581" s="41"/>
      <c r="V581" s="41"/>
      <c r="W581" s="41"/>
      <c r="X581" s="41"/>
      <c r="Y581" s="41"/>
      <c r="Z581" s="41"/>
      <c r="AA581" s="41"/>
      <c r="AB581" s="41"/>
      <c r="AC581" s="41"/>
      <c r="AD581" s="41"/>
      <c r="AE581" s="41"/>
      <c r="AR581" s="226" t="s">
        <v>722</v>
      </c>
      <c r="AT581" s="226" t="s">
        <v>482</v>
      </c>
      <c r="AU581" s="226" t="s">
        <v>91</v>
      </c>
      <c r="AY581" s="19" t="s">
        <v>230</v>
      </c>
      <c r="BE581" s="227">
        <f>IF(N581="základní",J581,0)</f>
        <v>0</v>
      </c>
      <c r="BF581" s="227">
        <f>IF(N581="snížená",J581,0)</f>
        <v>0</v>
      </c>
      <c r="BG581" s="227">
        <f>IF(N581="zákl. přenesená",J581,0)</f>
        <v>0</v>
      </c>
      <c r="BH581" s="227">
        <f>IF(N581="sníž. přenesená",J581,0)</f>
        <v>0</v>
      </c>
      <c r="BI581" s="227">
        <f>IF(N581="nulová",J581,0)</f>
        <v>0</v>
      </c>
      <c r="BJ581" s="19" t="s">
        <v>85</v>
      </c>
      <c r="BK581" s="227">
        <f>ROUND(I581*H581,2)</f>
        <v>0</v>
      </c>
      <c r="BL581" s="19" t="s">
        <v>345</v>
      </c>
      <c r="BM581" s="226" t="s">
        <v>2056</v>
      </c>
    </row>
    <row r="582" spans="1:47" s="2" customFormat="1" ht="12">
      <c r="A582" s="41"/>
      <c r="B582" s="42"/>
      <c r="C582" s="43"/>
      <c r="D582" s="228" t="s">
        <v>238</v>
      </c>
      <c r="E582" s="43"/>
      <c r="F582" s="229" t="s">
        <v>2055</v>
      </c>
      <c r="G582" s="43"/>
      <c r="H582" s="43"/>
      <c r="I582" s="230"/>
      <c r="J582" s="43"/>
      <c r="K582" s="43"/>
      <c r="L582" s="47"/>
      <c r="M582" s="231"/>
      <c r="N582" s="232"/>
      <c r="O582" s="87"/>
      <c r="P582" s="87"/>
      <c r="Q582" s="87"/>
      <c r="R582" s="87"/>
      <c r="S582" s="87"/>
      <c r="T582" s="88"/>
      <c r="U582" s="41"/>
      <c r="V582" s="41"/>
      <c r="W582" s="41"/>
      <c r="X582" s="41"/>
      <c r="Y582" s="41"/>
      <c r="Z582" s="41"/>
      <c r="AA582" s="41"/>
      <c r="AB582" s="41"/>
      <c r="AC582" s="41"/>
      <c r="AD582" s="41"/>
      <c r="AE582" s="41"/>
      <c r="AT582" s="19" t="s">
        <v>238</v>
      </c>
      <c r="AU582" s="19" t="s">
        <v>91</v>
      </c>
    </row>
    <row r="583" spans="1:51" s="13" customFormat="1" ht="12">
      <c r="A583" s="13"/>
      <c r="B583" s="234"/>
      <c r="C583" s="235"/>
      <c r="D583" s="228" t="s">
        <v>242</v>
      </c>
      <c r="E583" s="236" t="s">
        <v>19</v>
      </c>
      <c r="F583" s="237" t="s">
        <v>2057</v>
      </c>
      <c r="G583" s="235"/>
      <c r="H583" s="238">
        <v>0.252</v>
      </c>
      <c r="I583" s="239"/>
      <c r="J583" s="235"/>
      <c r="K583" s="235"/>
      <c r="L583" s="240"/>
      <c r="M583" s="241"/>
      <c r="N583" s="242"/>
      <c r="O583" s="242"/>
      <c r="P583" s="242"/>
      <c r="Q583" s="242"/>
      <c r="R583" s="242"/>
      <c r="S583" s="242"/>
      <c r="T583" s="243"/>
      <c r="U583" s="13"/>
      <c r="V583" s="13"/>
      <c r="W583" s="13"/>
      <c r="X583" s="13"/>
      <c r="Y583" s="13"/>
      <c r="Z583" s="13"/>
      <c r="AA583" s="13"/>
      <c r="AB583" s="13"/>
      <c r="AC583" s="13"/>
      <c r="AD583" s="13"/>
      <c r="AE583" s="13"/>
      <c r="AT583" s="244" t="s">
        <v>242</v>
      </c>
      <c r="AU583" s="244" t="s">
        <v>91</v>
      </c>
      <c r="AV583" s="13" t="s">
        <v>91</v>
      </c>
      <c r="AW583" s="13" t="s">
        <v>42</v>
      </c>
      <c r="AX583" s="13" t="s">
        <v>81</v>
      </c>
      <c r="AY583" s="244" t="s">
        <v>230</v>
      </c>
    </row>
    <row r="584" spans="1:51" s="14" customFormat="1" ht="12">
      <c r="A584" s="14"/>
      <c r="B584" s="245"/>
      <c r="C584" s="246"/>
      <c r="D584" s="228" t="s">
        <v>242</v>
      </c>
      <c r="E584" s="247" t="s">
        <v>19</v>
      </c>
      <c r="F584" s="248" t="s">
        <v>244</v>
      </c>
      <c r="G584" s="246"/>
      <c r="H584" s="249">
        <v>0.252</v>
      </c>
      <c r="I584" s="250"/>
      <c r="J584" s="246"/>
      <c r="K584" s="246"/>
      <c r="L584" s="251"/>
      <c r="M584" s="252"/>
      <c r="N584" s="253"/>
      <c r="O584" s="253"/>
      <c r="P584" s="253"/>
      <c r="Q584" s="253"/>
      <c r="R584" s="253"/>
      <c r="S584" s="253"/>
      <c r="T584" s="254"/>
      <c r="U584" s="14"/>
      <c r="V584" s="14"/>
      <c r="W584" s="14"/>
      <c r="X584" s="14"/>
      <c r="Y584" s="14"/>
      <c r="Z584" s="14"/>
      <c r="AA584" s="14"/>
      <c r="AB584" s="14"/>
      <c r="AC584" s="14"/>
      <c r="AD584" s="14"/>
      <c r="AE584" s="14"/>
      <c r="AT584" s="255" t="s">
        <v>242</v>
      </c>
      <c r="AU584" s="255" t="s">
        <v>91</v>
      </c>
      <c r="AV584" s="14" t="s">
        <v>109</v>
      </c>
      <c r="AW584" s="14" t="s">
        <v>42</v>
      </c>
      <c r="AX584" s="14" t="s">
        <v>85</v>
      </c>
      <c r="AY584" s="255" t="s">
        <v>230</v>
      </c>
    </row>
    <row r="585" spans="1:65" s="2" customFormat="1" ht="24.15" customHeight="1">
      <c r="A585" s="41"/>
      <c r="B585" s="42"/>
      <c r="C585" s="215" t="s">
        <v>1157</v>
      </c>
      <c r="D585" s="215" t="s">
        <v>232</v>
      </c>
      <c r="E585" s="216" t="s">
        <v>976</v>
      </c>
      <c r="F585" s="217" t="s">
        <v>977</v>
      </c>
      <c r="G585" s="218" t="s">
        <v>369</v>
      </c>
      <c r="H585" s="219">
        <v>0.429</v>
      </c>
      <c r="I585" s="220"/>
      <c r="J585" s="221">
        <f>ROUND(I585*H585,2)</f>
        <v>0</v>
      </c>
      <c r="K585" s="217" t="s">
        <v>236</v>
      </c>
      <c r="L585" s="47"/>
      <c r="M585" s="222" t="s">
        <v>19</v>
      </c>
      <c r="N585" s="223" t="s">
        <v>52</v>
      </c>
      <c r="O585" s="87"/>
      <c r="P585" s="224">
        <f>O585*H585</f>
        <v>0</v>
      </c>
      <c r="Q585" s="224">
        <v>0</v>
      </c>
      <c r="R585" s="224">
        <f>Q585*H585</f>
        <v>0</v>
      </c>
      <c r="S585" s="224">
        <v>0</v>
      </c>
      <c r="T585" s="225">
        <f>S585*H585</f>
        <v>0</v>
      </c>
      <c r="U585" s="41"/>
      <c r="V585" s="41"/>
      <c r="W585" s="41"/>
      <c r="X585" s="41"/>
      <c r="Y585" s="41"/>
      <c r="Z585" s="41"/>
      <c r="AA585" s="41"/>
      <c r="AB585" s="41"/>
      <c r="AC585" s="41"/>
      <c r="AD585" s="41"/>
      <c r="AE585" s="41"/>
      <c r="AR585" s="226" t="s">
        <v>345</v>
      </c>
      <c r="AT585" s="226" t="s">
        <v>232</v>
      </c>
      <c r="AU585" s="226" t="s">
        <v>91</v>
      </c>
      <c r="AY585" s="19" t="s">
        <v>230</v>
      </c>
      <c r="BE585" s="227">
        <f>IF(N585="základní",J585,0)</f>
        <v>0</v>
      </c>
      <c r="BF585" s="227">
        <f>IF(N585="snížená",J585,0)</f>
        <v>0</v>
      </c>
      <c r="BG585" s="227">
        <f>IF(N585="zákl. přenesená",J585,0)</f>
        <v>0</v>
      </c>
      <c r="BH585" s="227">
        <f>IF(N585="sníž. přenesená",J585,0)</f>
        <v>0</v>
      </c>
      <c r="BI585" s="227">
        <f>IF(N585="nulová",J585,0)</f>
        <v>0</v>
      </c>
      <c r="BJ585" s="19" t="s">
        <v>85</v>
      </c>
      <c r="BK585" s="227">
        <f>ROUND(I585*H585,2)</f>
        <v>0</v>
      </c>
      <c r="BL585" s="19" t="s">
        <v>345</v>
      </c>
      <c r="BM585" s="226" t="s">
        <v>2058</v>
      </c>
    </row>
    <row r="586" spans="1:47" s="2" customFormat="1" ht="12">
      <c r="A586" s="41"/>
      <c r="B586" s="42"/>
      <c r="C586" s="43"/>
      <c r="D586" s="228" t="s">
        <v>238</v>
      </c>
      <c r="E586" s="43"/>
      <c r="F586" s="229" t="s">
        <v>979</v>
      </c>
      <c r="G586" s="43"/>
      <c r="H586" s="43"/>
      <c r="I586" s="230"/>
      <c r="J586" s="43"/>
      <c r="K586" s="43"/>
      <c r="L586" s="47"/>
      <c r="M586" s="231"/>
      <c r="N586" s="232"/>
      <c r="O586" s="87"/>
      <c r="P586" s="87"/>
      <c r="Q586" s="87"/>
      <c r="R586" s="87"/>
      <c r="S586" s="87"/>
      <c r="T586" s="88"/>
      <c r="U586" s="41"/>
      <c r="V586" s="41"/>
      <c r="W586" s="41"/>
      <c r="X586" s="41"/>
      <c r="Y586" s="41"/>
      <c r="Z586" s="41"/>
      <c r="AA586" s="41"/>
      <c r="AB586" s="41"/>
      <c r="AC586" s="41"/>
      <c r="AD586" s="41"/>
      <c r="AE586" s="41"/>
      <c r="AT586" s="19" t="s">
        <v>238</v>
      </c>
      <c r="AU586" s="19" t="s">
        <v>91</v>
      </c>
    </row>
    <row r="587" spans="1:47" s="2" customFormat="1" ht="12">
      <c r="A587" s="41"/>
      <c r="B587" s="42"/>
      <c r="C587" s="43"/>
      <c r="D587" s="228" t="s">
        <v>240</v>
      </c>
      <c r="E587" s="43"/>
      <c r="F587" s="233" t="s">
        <v>980</v>
      </c>
      <c r="G587" s="43"/>
      <c r="H587" s="43"/>
      <c r="I587" s="230"/>
      <c r="J587" s="43"/>
      <c r="K587" s="43"/>
      <c r="L587" s="47"/>
      <c r="M587" s="231"/>
      <c r="N587" s="232"/>
      <c r="O587" s="87"/>
      <c r="P587" s="87"/>
      <c r="Q587" s="87"/>
      <c r="R587" s="87"/>
      <c r="S587" s="87"/>
      <c r="T587" s="88"/>
      <c r="U587" s="41"/>
      <c r="V587" s="41"/>
      <c r="W587" s="41"/>
      <c r="X587" s="41"/>
      <c r="Y587" s="41"/>
      <c r="Z587" s="41"/>
      <c r="AA587" s="41"/>
      <c r="AB587" s="41"/>
      <c r="AC587" s="41"/>
      <c r="AD587" s="41"/>
      <c r="AE587" s="41"/>
      <c r="AT587" s="19" t="s">
        <v>240</v>
      </c>
      <c r="AU587" s="19" t="s">
        <v>91</v>
      </c>
    </row>
    <row r="588" spans="1:63" s="12" customFormat="1" ht="22.8" customHeight="1">
      <c r="A588" s="12"/>
      <c r="B588" s="199"/>
      <c r="C588" s="200"/>
      <c r="D588" s="201" t="s">
        <v>80</v>
      </c>
      <c r="E588" s="213" t="s">
        <v>2059</v>
      </c>
      <c r="F588" s="213" t="s">
        <v>2060</v>
      </c>
      <c r="G588" s="200"/>
      <c r="H588" s="200"/>
      <c r="I588" s="203"/>
      <c r="J588" s="214">
        <f>BK588</f>
        <v>0</v>
      </c>
      <c r="K588" s="200"/>
      <c r="L588" s="205"/>
      <c r="M588" s="206"/>
      <c r="N588" s="207"/>
      <c r="O588" s="207"/>
      <c r="P588" s="208">
        <f>SUM(P589:P611)</f>
        <v>0</v>
      </c>
      <c r="Q588" s="207"/>
      <c r="R588" s="208">
        <f>SUM(R589:R611)</f>
        <v>0.38321399999999994</v>
      </c>
      <c r="S588" s="207"/>
      <c r="T588" s="209">
        <f>SUM(T589:T611)</f>
        <v>0</v>
      </c>
      <c r="U588" s="12"/>
      <c r="V588" s="12"/>
      <c r="W588" s="12"/>
      <c r="X588" s="12"/>
      <c r="Y588" s="12"/>
      <c r="Z588" s="12"/>
      <c r="AA588" s="12"/>
      <c r="AB588" s="12"/>
      <c r="AC588" s="12"/>
      <c r="AD588" s="12"/>
      <c r="AE588" s="12"/>
      <c r="AR588" s="210" t="s">
        <v>91</v>
      </c>
      <c r="AT588" s="211" t="s">
        <v>80</v>
      </c>
      <c r="AU588" s="211" t="s">
        <v>85</v>
      </c>
      <c r="AY588" s="210" t="s">
        <v>230</v>
      </c>
      <c r="BK588" s="212">
        <f>SUM(BK589:BK611)</f>
        <v>0</v>
      </c>
    </row>
    <row r="589" spans="1:65" s="2" customFormat="1" ht="14.4" customHeight="1">
      <c r="A589" s="41"/>
      <c r="B589" s="42"/>
      <c r="C589" s="215" t="s">
        <v>2061</v>
      </c>
      <c r="D589" s="215" t="s">
        <v>232</v>
      </c>
      <c r="E589" s="216" t="s">
        <v>2062</v>
      </c>
      <c r="F589" s="217" t="s">
        <v>2063</v>
      </c>
      <c r="G589" s="218" t="s">
        <v>235</v>
      </c>
      <c r="H589" s="219">
        <v>12.55</v>
      </c>
      <c r="I589" s="220"/>
      <c r="J589" s="221">
        <f>ROUND(I589*H589,2)</f>
        <v>0</v>
      </c>
      <c r="K589" s="217" t="s">
        <v>236</v>
      </c>
      <c r="L589" s="47"/>
      <c r="M589" s="222" t="s">
        <v>19</v>
      </c>
      <c r="N589" s="223" t="s">
        <v>52</v>
      </c>
      <c r="O589" s="87"/>
      <c r="P589" s="224">
        <f>O589*H589</f>
        <v>0</v>
      </c>
      <c r="Q589" s="224">
        <v>0.0005</v>
      </c>
      <c r="R589" s="224">
        <f>Q589*H589</f>
        <v>0.006275</v>
      </c>
      <c r="S589" s="224">
        <v>0</v>
      </c>
      <c r="T589" s="225">
        <f>S589*H589</f>
        <v>0</v>
      </c>
      <c r="U589" s="41"/>
      <c r="V589" s="41"/>
      <c r="W589" s="41"/>
      <c r="X589" s="41"/>
      <c r="Y589" s="41"/>
      <c r="Z589" s="41"/>
      <c r="AA589" s="41"/>
      <c r="AB589" s="41"/>
      <c r="AC589" s="41"/>
      <c r="AD589" s="41"/>
      <c r="AE589" s="41"/>
      <c r="AR589" s="226" t="s">
        <v>345</v>
      </c>
      <c r="AT589" s="226" t="s">
        <v>232</v>
      </c>
      <c r="AU589" s="226" t="s">
        <v>91</v>
      </c>
      <c r="AY589" s="19" t="s">
        <v>230</v>
      </c>
      <c r="BE589" s="227">
        <f>IF(N589="základní",J589,0)</f>
        <v>0</v>
      </c>
      <c r="BF589" s="227">
        <f>IF(N589="snížená",J589,0)</f>
        <v>0</v>
      </c>
      <c r="BG589" s="227">
        <f>IF(N589="zákl. přenesená",J589,0)</f>
        <v>0</v>
      </c>
      <c r="BH589" s="227">
        <f>IF(N589="sníž. přenesená",J589,0)</f>
        <v>0</v>
      </c>
      <c r="BI589" s="227">
        <f>IF(N589="nulová",J589,0)</f>
        <v>0</v>
      </c>
      <c r="BJ589" s="19" t="s">
        <v>85</v>
      </c>
      <c r="BK589" s="227">
        <f>ROUND(I589*H589,2)</f>
        <v>0</v>
      </c>
      <c r="BL589" s="19" t="s">
        <v>345</v>
      </c>
      <c r="BM589" s="226" t="s">
        <v>2064</v>
      </c>
    </row>
    <row r="590" spans="1:47" s="2" customFormat="1" ht="12">
      <c r="A590" s="41"/>
      <c r="B590" s="42"/>
      <c r="C590" s="43"/>
      <c r="D590" s="228" t="s">
        <v>238</v>
      </c>
      <c r="E590" s="43"/>
      <c r="F590" s="229" t="s">
        <v>2065</v>
      </c>
      <c r="G590" s="43"/>
      <c r="H590" s="43"/>
      <c r="I590" s="230"/>
      <c r="J590" s="43"/>
      <c r="K590" s="43"/>
      <c r="L590" s="47"/>
      <c r="M590" s="231"/>
      <c r="N590" s="232"/>
      <c r="O590" s="87"/>
      <c r="P590" s="87"/>
      <c r="Q590" s="87"/>
      <c r="R590" s="87"/>
      <c r="S590" s="87"/>
      <c r="T590" s="88"/>
      <c r="U590" s="41"/>
      <c r="V590" s="41"/>
      <c r="W590" s="41"/>
      <c r="X590" s="41"/>
      <c r="Y590" s="41"/>
      <c r="Z590" s="41"/>
      <c r="AA590" s="41"/>
      <c r="AB590" s="41"/>
      <c r="AC590" s="41"/>
      <c r="AD590" s="41"/>
      <c r="AE590" s="41"/>
      <c r="AT590" s="19" t="s">
        <v>238</v>
      </c>
      <c r="AU590" s="19" t="s">
        <v>91</v>
      </c>
    </row>
    <row r="591" spans="1:47" s="2" customFormat="1" ht="12">
      <c r="A591" s="41"/>
      <c r="B591" s="42"/>
      <c r="C591" s="43"/>
      <c r="D591" s="228" t="s">
        <v>240</v>
      </c>
      <c r="E591" s="43"/>
      <c r="F591" s="233" t="s">
        <v>2066</v>
      </c>
      <c r="G591" s="43"/>
      <c r="H591" s="43"/>
      <c r="I591" s="230"/>
      <c r="J591" s="43"/>
      <c r="K591" s="43"/>
      <c r="L591" s="47"/>
      <c r="M591" s="231"/>
      <c r="N591" s="232"/>
      <c r="O591" s="87"/>
      <c r="P591" s="87"/>
      <c r="Q591" s="87"/>
      <c r="R591" s="87"/>
      <c r="S591" s="87"/>
      <c r="T591" s="88"/>
      <c r="U591" s="41"/>
      <c r="V591" s="41"/>
      <c r="W591" s="41"/>
      <c r="X591" s="41"/>
      <c r="Y591" s="41"/>
      <c r="Z591" s="41"/>
      <c r="AA591" s="41"/>
      <c r="AB591" s="41"/>
      <c r="AC591" s="41"/>
      <c r="AD591" s="41"/>
      <c r="AE591" s="41"/>
      <c r="AT591" s="19" t="s">
        <v>240</v>
      </c>
      <c r="AU591" s="19" t="s">
        <v>91</v>
      </c>
    </row>
    <row r="592" spans="1:65" s="2" customFormat="1" ht="24.15" customHeight="1">
      <c r="A592" s="41"/>
      <c r="B592" s="42"/>
      <c r="C592" s="215" t="s">
        <v>1161</v>
      </c>
      <c r="D592" s="215" t="s">
        <v>232</v>
      </c>
      <c r="E592" s="216" t="s">
        <v>2067</v>
      </c>
      <c r="F592" s="217" t="s">
        <v>2068</v>
      </c>
      <c r="G592" s="218" t="s">
        <v>327</v>
      </c>
      <c r="H592" s="219">
        <v>14.5</v>
      </c>
      <c r="I592" s="220"/>
      <c r="J592" s="221">
        <f>ROUND(I592*H592,2)</f>
        <v>0</v>
      </c>
      <c r="K592" s="217" t="s">
        <v>236</v>
      </c>
      <c r="L592" s="47"/>
      <c r="M592" s="222" t="s">
        <v>19</v>
      </c>
      <c r="N592" s="223" t="s">
        <v>52</v>
      </c>
      <c r="O592" s="87"/>
      <c r="P592" s="224">
        <f>O592*H592</f>
        <v>0</v>
      </c>
      <c r="Q592" s="224">
        <v>0.00043</v>
      </c>
      <c r="R592" s="224">
        <f>Q592*H592</f>
        <v>0.006235</v>
      </c>
      <c r="S592" s="224">
        <v>0</v>
      </c>
      <c r="T592" s="225">
        <f>S592*H592</f>
        <v>0</v>
      </c>
      <c r="U592" s="41"/>
      <c r="V592" s="41"/>
      <c r="W592" s="41"/>
      <c r="X592" s="41"/>
      <c r="Y592" s="41"/>
      <c r="Z592" s="41"/>
      <c r="AA592" s="41"/>
      <c r="AB592" s="41"/>
      <c r="AC592" s="41"/>
      <c r="AD592" s="41"/>
      <c r="AE592" s="41"/>
      <c r="AR592" s="226" t="s">
        <v>345</v>
      </c>
      <c r="AT592" s="226" t="s">
        <v>232</v>
      </c>
      <c r="AU592" s="226" t="s">
        <v>91</v>
      </c>
      <c r="AY592" s="19" t="s">
        <v>230</v>
      </c>
      <c r="BE592" s="227">
        <f>IF(N592="základní",J592,0)</f>
        <v>0</v>
      </c>
      <c r="BF592" s="227">
        <f>IF(N592="snížená",J592,0)</f>
        <v>0</v>
      </c>
      <c r="BG592" s="227">
        <f>IF(N592="zákl. přenesená",J592,0)</f>
        <v>0</v>
      </c>
      <c r="BH592" s="227">
        <f>IF(N592="sníž. přenesená",J592,0)</f>
        <v>0</v>
      </c>
      <c r="BI592" s="227">
        <f>IF(N592="nulová",J592,0)</f>
        <v>0</v>
      </c>
      <c r="BJ592" s="19" t="s">
        <v>85</v>
      </c>
      <c r="BK592" s="227">
        <f>ROUND(I592*H592,2)</f>
        <v>0</v>
      </c>
      <c r="BL592" s="19" t="s">
        <v>345</v>
      </c>
      <c r="BM592" s="226" t="s">
        <v>2069</v>
      </c>
    </row>
    <row r="593" spans="1:47" s="2" customFormat="1" ht="12">
      <c r="A593" s="41"/>
      <c r="B593" s="42"/>
      <c r="C593" s="43"/>
      <c r="D593" s="228" t="s">
        <v>238</v>
      </c>
      <c r="E593" s="43"/>
      <c r="F593" s="229" t="s">
        <v>2070</v>
      </c>
      <c r="G593" s="43"/>
      <c r="H593" s="43"/>
      <c r="I593" s="230"/>
      <c r="J593" s="43"/>
      <c r="K593" s="43"/>
      <c r="L593" s="47"/>
      <c r="M593" s="231"/>
      <c r="N593" s="232"/>
      <c r="O593" s="87"/>
      <c r="P593" s="87"/>
      <c r="Q593" s="87"/>
      <c r="R593" s="87"/>
      <c r="S593" s="87"/>
      <c r="T593" s="88"/>
      <c r="U593" s="41"/>
      <c r="V593" s="41"/>
      <c r="W593" s="41"/>
      <c r="X593" s="41"/>
      <c r="Y593" s="41"/>
      <c r="Z593" s="41"/>
      <c r="AA593" s="41"/>
      <c r="AB593" s="41"/>
      <c r="AC593" s="41"/>
      <c r="AD593" s="41"/>
      <c r="AE593" s="41"/>
      <c r="AT593" s="19" t="s">
        <v>238</v>
      </c>
      <c r="AU593" s="19" t="s">
        <v>91</v>
      </c>
    </row>
    <row r="594" spans="1:51" s="13" customFormat="1" ht="12">
      <c r="A594" s="13"/>
      <c r="B594" s="234"/>
      <c r="C594" s="235"/>
      <c r="D594" s="228" t="s">
        <v>242</v>
      </c>
      <c r="E594" s="236" t="s">
        <v>19</v>
      </c>
      <c r="F594" s="237" t="s">
        <v>2071</v>
      </c>
      <c r="G594" s="235"/>
      <c r="H594" s="238">
        <v>14.5</v>
      </c>
      <c r="I594" s="239"/>
      <c r="J594" s="235"/>
      <c r="K594" s="235"/>
      <c r="L594" s="240"/>
      <c r="M594" s="241"/>
      <c r="N594" s="242"/>
      <c r="O594" s="242"/>
      <c r="P594" s="242"/>
      <c r="Q594" s="242"/>
      <c r="R594" s="242"/>
      <c r="S594" s="242"/>
      <c r="T594" s="243"/>
      <c r="U594" s="13"/>
      <c r="V594" s="13"/>
      <c r="W594" s="13"/>
      <c r="X594" s="13"/>
      <c r="Y594" s="13"/>
      <c r="Z594" s="13"/>
      <c r="AA594" s="13"/>
      <c r="AB594" s="13"/>
      <c r="AC594" s="13"/>
      <c r="AD594" s="13"/>
      <c r="AE594" s="13"/>
      <c r="AT594" s="244" t="s">
        <v>242</v>
      </c>
      <c r="AU594" s="244" t="s">
        <v>91</v>
      </c>
      <c r="AV594" s="13" t="s">
        <v>91</v>
      </c>
      <c r="AW594" s="13" t="s">
        <v>42</v>
      </c>
      <c r="AX594" s="13" t="s">
        <v>81</v>
      </c>
      <c r="AY594" s="244" t="s">
        <v>230</v>
      </c>
    </row>
    <row r="595" spans="1:51" s="14" customFormat="1" ht="12">
      <c r="A595" s="14"/>
      <c r="B595" s="245"/>
      <c r="C595" s="246"/>
      <c r="D595" s="228" t="s">
        <v>242</v>
      </c>
      <c r="E595" s="247" t="s">
        <v>19</v>
      </c>
      <c r="F595" s="248" t="s">
        <v>244</v>
      </c>
      <c r="G595" s="246"/>
      <c r="H595" s="249">
        <v>14.5</v>
      </c>
      <c r="I595" s="250"/>
      <c r="J595" s="246"/>
      <c r="K595" s="246"/>
      <c r="L595" s="251"/>
      <c r="M595" s="252"/>
      <c r="N595" s="253"/>
      <c r="O595" s="253"/>
      <c r="P595" s="253"/>
      <c r="Q595" s="253"/>
      <c r="R595" s="253"/>
      <c r="S595" s="253"/>
      <c r="T595" s="254"/>
      <c r="U595" s="14"/>
      <c r="V595" s="14"/>
      <c r="W595" s="14"/>
      <c r="X595" s="14"/>
      <c r="Y595" s="14"/>
      <c r="Z595" s="14"/>
      <c r="AA595" s="14"/>
      <c r="AB595" s="14"/>
      <c r="AC595" s="14"/>
      <c r="AD595" s="14"/>
      <c r="AE595" s="14"/>
      <c r="AT595" s="255" t="s">
        <v>242</v>
      </c>
      <c r="AU595" s="255" t="s">
        <v>91</v>
      </c>
      <c r="AV595" s="14" t="s">
        <v>109</v>
      </c>
      <c r="AW595" s="14" t="s">
        <v>42</v>
      </c>
      <c r="AX595" s="14" t="s">
        <v>85</v>
      </c>
      <c r="AY595" s="255" t="s">
        <v>230</v>
      </c>
    </row>
    <row r="596" spans="1:65" s="2" customFormat="1" ht="24.15" customHeight="1">
      <c r="A596" s="41"/>
      <c r="B596" s="42"/>
      <c r="C596" s="281" t="s">
        <v>2072</v>
      </c>
      <c r="D596" s="281" t="s">
        <v>482</v>
      </c>
      <c r="E596" s="282" t="s">
        <v>2073</v>
      </c>
      <c r="F596" s="283" t="s">
        <v>2074</v>
      </c>
      <c r="G596" s="284" t="s">
        <v>737</v>
      </c>
      <c r="H596" s="285">
        <v>53.166</v>
      </c>
      <c r="I596" s="286"/>
      <c r="J596" s="287">
        <f>ROUND(I596*H596,2)</f>
        <v>0</v>
      </c>
      <c r="K596" s="283" t="s">
        <v>236</v>
      </c>
      <c r="L596" s="288"/>
      <c r="M596" s="289" t="s">
        <v>19</v>
      </c>
      <c r="N596" s="290" t="s">
        <v>52</v>
      </c>
      <c r="O596" s="87"/>
      <c r="P596" s="224">
        <f>O596*H596</f>
        <v>0</v>
      </c>
      <c r="Q596" s="224">
        <v>0.0005</v>
      </c>
      <c r="R596" s="224">
        <f>Q596*H596</f>
        <v>0.026583</v>
      </c>
      <c r="S596" s="224">
        <v>0</v>
      </c>
      <c r="T596" s="225">
        <f>S596*H596</f>
        <v>0</v>
      </c>
      <c r="U596" s="41"/>
      <c r="V596" s="41"/>
      <c r="W596" s="41"/>
      <c r="X596" s="41"/>
      <c r="Y596" s="41"/>
      <c r="Z596" s="41"/>
      <c r="AA596" s="41"/>
      <c r="AB596" s="41"/>
      <c r="AC596" s="41"/>
      <c r="AD596" s="41"/>
      <c r="AE596" s="41"/>
      <c r="AR596" s="226" t="s">
        <v>722</v>
      </c>
      <c r="AT596" s="226" t="s">
        <v>482</v>
      </c>
      <c r="AU596" s="226" t="s">
        <v>91</v>
      </c>
      <c r="AY596" s="19" t="s">
        <v>230</v>
      </c>
      <c r="BE596" s="227">
        <f>IF(N596="základní",J596,0)</f>
        <v>0</v>
      </c>
      <c r="BF596" s="227">
        <f>IF(N596="snížená",J596,0)</f>
        <v>0</v>
      </c>
      <c r="BG596" s="227">
        <f>IF(N596="zákl. přenesená",J596,0)</f>
        <v>0</v>
      </c>
      <c r="BH596" s="227">
        <f>IF(N596="sníž. přenesená",J596,0)</f>
        <v>0</v>
      </c>
      <c r="BI596" s="227">
        <f>IF(N596="nulová",J596,0)</f>
        <v>0</v>
      </c>
      <c r="BJ596" s="19" t="s">
        <v>85</v>
      </c>
      <c r="BK596" s="227">
        <f>ROUND(I596*H596,2)</f>
        <v>0</v>
      </c>
      <c r="BL596" s="19" t="s">
        <v>345</v>
      </c>
      <c r="BM596" s="226" t="s">
        <v>2075</v>
      </c>
    </row>
    <row r="597" spans="1:47" s="2" customFormat="1" ht="12">
      <c r="A597" s="41"/>
      <c r="B597" s="42"/>
      <c r="C597" s="43"/>
      <c r="D597" s="228" t="s">
        <v>238</v>
      </c>
      <c r="E597" s="43"/>
      <c r="F597" s="229" t="s">
        <v>2074</v>
      </c>
      <c r="G597" s="43"/>
      <c r="H597" s="43"/>
      <c r="I597" s="230"/>
      <c r="J597" s="43"/>
      <c r="K597" s="43"/>
      <c r="L597" s="47"/>
      <c r="M597" s="231"/>
      <c r="N597" s="232"/>
      <c r="O597" s="87"/>
      <c r="P597" s="87"/>
      <c r="Q597" s="87"/>
      <c r="R597" s="87"/>
      <c r="S597" s="87"/>
      <c r="T597" s="88"/>
      <c r="U597" s="41"/>
      <c r="V597" s="41"/>
      <c r="W597" s="41"/>
      <c r="X597" s="41"/>
      <c r="Y597" s="41"/>
      <c r="Z597" s="41"/>
      <c r="AA597" s="41"/>
      <c r="AB597" s="41"/>
      <c r="AC597" s="41"/>
      <c r="AD597" s="41"/>
      <c r="AE597" s="41"/>
      <c r="AT597" s="19" t="s">
        <v>238</v>
      </c>
      <c r="AU597" s="19" t="s">
        <v>91</v>
      </c>
    </row>
    <row r="598" spans="1:51" s="13" customFormat="1" ht="12">
      <c r="A598" s="13"/>
      <c r="B598" s="234"/>
      <c r="C598" s="235"/>
      <c r="D598" s="228" t="s">
        <v>242</v>
      </c>
      <c r="E598" s="236" t="s">
        <v>19</v>
      </c>
      <c r="F598" s="237" t="s">
        <v>2076</v>
      </c>
      <c r="G598" s="235"/>
      <c r="H598" s="238">
        <v>48.333</v>
      </c>
      <c r="I598" s="239"/>
      <c r="J598" s="235"/>
      <c r="K598" s="235"/>
      <c r="L598" s="240"/>
      <c r="M598" s="241"/>
      <c r="N598" s="242"/>
      <c r="O598" s="242"/>
      <c r="P598" s="242"/>
      <c r="Q598" s="242"/>
      <c r="R598" s="242"/>
      <c r="S598" s="242"/>
      <c r="T598" s="243"/>
      <c r="U598" s="13"/>
      <c r="V598" s="13"/>
      <c r="W598" s="13"/>
      <c r="X598" s="13"/>
      <c r="Y598" s="13"/>
      <c r="Z598" s="13"/>
      <c r="AA598" s="13"/>
      <c r="AB598" s="13"/>
      <c r="AC598" s="13"/>
      <c r="AD598" s="13"/>
      <c r="AE598" s="13"/>
      <c r="AT598" s="244" t="s">
        <v>242</v>
      </c>
      <c r="AU598" s="244" t="s">
        <v>91</v>
      </c>
      <c r="AV598" s="13" t="s">
        <v>91</v>
      </c>
      <c r="AW598" s="13" t="s">
        <v>42</v>
      </c>
      <c r="AX598" s="13" t="s">
        <v>81</v>
      </c>
      <c r="AY598" s="244" t="s">
        <v>230</v>
      </c>
    </row>
    <row r="599" spans="1:51" s="14" customFormat="1" ht="12">
      <c r="A599" s="14"/>
      <c r="B599" s="245"/>
      <c r="C599" s="246"/>
      <c r="D599" s="228" t="s">
        <v>242</v>
      </c>
      <c r="E599" s="247" t="s">
        <v>19</v>
      </c>
      <c r="F599" s="248" t="s">
        <v>244</v>
      </c>
      <c r="G599" s="246"/>
      <c r="H599" s="249">
        <v>48.333</v>
      </c>
      <c r="I599" s="250"/>
      <c r="J599" s="246"/>
      <c r="K599" s="246"/>
      <c r="L599" s="251"/>
      <c r="M599" s="252"/>
      <c r="N599" s="253"/>
      <c r="O599" s="253"/>
      <c r="P599" s="253"/>
      <c r="Q599" s="253"/>
      <c r="R599" s="253"/>
      <c r="S599" s="253"/>
      <c r="T599" s="254"/>
      <c r="U599" s="14"/>
      <c r="V599" s="14"/>
      <c r="W599" s="14"/>
      <c r="X599" s="14"/>
      <c r="Y599" s="14"/>
      <c r="Z599" s="14"/>
      <c r="AA599" s="14"/>
      <c r="AB599" s="14"/>
      <c r="AC599" s="14"/>
      <c r="AD599" s="14"/>
      <c r="AE599" s="14"/>
      <c r="AT599" s="255" t="s">
        <v>242</v>
      </c>
      <c r="AU599" s="255" t="s">
        <v>91</v>
      </c>
      <c r="AV599" s="14" t="s">
        <v>109</v>
      </c>
      <c r="AW599" s="14" t="s">
        <v>42</v>
      </c>
      <c r="AX599" s="14" t="s">
        <v>85</v>
      </c>
      <c r="AY599" s="255" t="s">
        <v>230</v>
      </c>
    </row>
    <row r="600" spans="1:51" s="13" customFormat="1" ht="12">
      <c r="A600" s="13"/>
      <c r="B600" s="234"/>
      <c r="C600" s="235"/>
      <c r="D600" s="228" t="s">
        <v>242</v>
      </c>
      <c r="E600" s="235"/>
      <c r="F600" s="237" t="s">
        <v>2077</v>
      </c>
      <c r="G600" s="235"/>
      <c r="H600" s="238">
        <v>53.166</v>
      </c>
      <c r="I600" s="239"/>
      <c r="J600" s="235"/>
      <c r="K600" s="235"/>
      <c r="L600" s="240"/>
      <c r="M600" s="241"/>
      <c r="N600" s="242"/>
      <c r="O600" s="242"/>
      <c r="P600" s="242"/>
      <c r="Q600" s="242"/>
      <c r="R600" s="242"/>
      <c r="S600" s="242"/>
      <c r="T600" s="243"/>
      <c r="U600" s="13"/>
      <c r="V600" s="13"/>
      <c r="W600" s="13"/>
      <c r="X600" s="13"/>
      <c r="Y600" s="13"/>
      <c r="Z600" s="13"/>
      <c r="AA600" s="13"/>
      <c r="AB600" s="13"/>
      <c r="AC600" s="13"/>
      <c r="AD600" s="13"/>
      <c r="AE600" s="13"/>
      <c r="AT600" s="244" t="s">
        <v>242</v>
      </c>
      <c r="AU600" s="244" t="s">
        <v>91</v>
      </c>
      <c r="AV600" s="13" t="s">
        <v>91</v>
      </c>
      <c r="AW600" s="13" t="s">
        <v>4</v>
      </c>
      <c r="AX600" s="13" t="s">
        <v>85</v>
      </c>
      <c r="AY600" s="244" t="s">
        <v>230</v>
      </c>
    </row>
    <row r="601" spans="1:65" s="2" customFormat="1" ht="24.15" customHeight="1">
      <c r="A601" s="41"/>
      <c r="B601" s="42"/>
      <c r="C601" s="215" t="s">
        <v>1456</v>
      </c>
      <c r="D601" s="215" t="s">
        <v>232</v>
      </c>
      <c r="E601" s="216" t="s">
        <v>2078</v>
      </c>
      <c r="F601" s="217" t="s">
        <v>2079</v>
      </c>
      <c r="G601" s="218" t="s">
        <v>235</v>
      </c>
      <c r="H601" s="219">
        <v>12.55</v>
      </c>
      <c r="I601" s="220"/>
      <c r="J601" s="221">
        <f>ROUND(I601*H601,2)</f>
        <v>0</v>
      </c>
      <c r="K601" s="217" t="s">
        <v>236</v>
      </c>
      <c r="L601" s="47"/>
      <c r="M601" s="222" t="s">
        <v>19</v>
      </c>
      <c r="N601" s="223" t="s">
        <v>52</v>
      </c>
      <c r="O601" s="87"/>
      <c r="P601" s="224">
        <f>O601*H601</f>
        <v>0</v>
      </c>
      <c r="Q601" s="224">
        <v>0.0063</v>
      </c>
      <c r="R601" s="224">
        <f>Q601*H601</f>
        <v>0.07906500000000001</v>
      </c>
      <c r="S601" s="224">
        <v>0</v>
      </c>
      <c r="T601" s="225">
        <f>S601*H601</f>
        <v>0</v>
      </c>
      <c r="U601" s="41"/>
      <c r="V601" s="41"/>
      <c r="W601" s="41"/>
      <c r="X601" s="41"/>
      <c r="Y601" s="41"/>
      <c r="Z601" s="41"/>
      <c r="AA601" s="41"/>
      <c r="AB601" s="41"/>
      <c r="AC601" s="41"/>
      <c r="AD601" s="41"/>
      <c r="AE601" s="41"/>
      <c r="AR601" s="226" t="s">
        <v>345</v>
      </c>
      <c r="AT601" s="226" t="s">
        <v>232</v>
      </c>
      <c r="AU601" s="226" t="s">
        <v>91</v>
      </c>
      <c r="AY601" s="19" t="s">
        <v>230</v>
      </c>
      <c r="BE601" s="227">
        <f>IF(N601="základní",J601,0)</f>
        <v>0</v>
      </c>
      <c r="BF601" s="227">
        <f>IF(N601="snížená",J601,0)</f>
        <v>0</v>
      </c>
      <c r="BG601" s="227">
        <f>IF(N601="zákl. přenesená",J601,0)</f>
        <v>0</v>
      </c>
      <c r="BH601" s="227">
        <f>IF(N601="sníž. přenesená",J601,0)</f>
        <v>0</v>
      </c>
      <c r="BI601" s="227">
        <f>IF(N601="nulová",J601,0)</f>
        <v>0</v>
      </c>
      <c r="BJ601" s="19" t="s">
        <v>85</v>
      </c>
      <c r="BK601" s="227">
        <f>ROUND(I601*H601,2)</f>
        <v>0</v>
      </c>
      <c r="BL601" s="19" t="s">
        <v>345</v>
      </c>
      <c r="BM601" s="226" t="s">
        <v>2080</v>
      </c>
    </row>
    <row r="602" spans="1:47" s="2" customFormat="1" ht="12">
      <c r="A602" s="41"/>
      <c r="B602" s="42"/>
      <c r="C602" s="43"/>
      <c r="D602" s="228" t="s">
        <v>238</v>
      </c>
      <c r="E602" s="43"/>
      <c r="F602" s="229" t="s">
        <v>2081</v>
      </c>
      <c r="G602" s="43"/>
      <c r="H602" s="43"/>
      <c r="I602" s="230"/>
      <c r="J602" s="43"/>
      <c r="K602" s="43"/>
      <c r="L602" s="47"/>
      <c r="M602" s="231"/>
      <c r="N602" s="232"/>
      <c r="O602" s="87"/>
      <c r="P602" s="87"/>
      <c r="Q602" s="87"/>
      <c r="R602" s="87"/>
      <c r="S602" s="87"/>
      <c r="T602" s="88"/>
      <c r="U602" s="41"/>
      <c r="V602" s="41"/>
      <c r="W602" s="41"/>
      <c r="X602" s="41"/>
      <c r="Y602" s="41"/>
      <c r="Z602" s="41"/>
      <c r="AA602" s="41"/>
      <c r="AB602" s="41"/>
      <c r="AC602" s="41"/>
      <c r="AD602" s="41"/>
      <c r="AE602" s="41"/>
      <c r="AT602" s="19" t="s">
        <v>238</v>
      </c>
      <c r="AU602" s="19" t="s">
        <v>91</v>
      </c>
    </row>
    <row r="603" spans="1:47" s="2" customFormat="1" ht="12">
      <c r="A603" s="41"/>
      <c r="B603" s="42"/>
      <c r="C603" s="43"/>
      <c r="D603" s="228" t="s">
        <v>240</v>
      </c>
      <c r="E603" s="43"/>
      <c r="F603" s="233" t="s">
        <v>2082</v>
      </c>
      <c r="G603" s="43"/>
      <c r="H603" s="43"/>
      <c r="I603" s="230"/>
      <c r="J603" s="43"/>
      <c r="K603" s="43"/>
      <c r="L603" s="47"/>
      <c r="M603" s="231"/>
      <c r="N603" s="232"/>
      <c r="O603" s="87"/>
      <c r="P603" s="87"/>
      <c r="Q603" s="87"/>
      <c r="R603" s="87"/>
      <c r="S603" s="87"/>
      <c r="T603" s="88"/>
      <c r="U603" s="41"/>
      <c r="V603" s="41"/>
      <c r="W603" s="41"/>
      <c r="X603" s="41"/>
      <c r="Y603" s="41"/>
      <c r="Z603" s="41"/>
      <c r="AA603" s="41"/>
      <c r="AB603" s="41"/>
      <c r="AC603" s="41"/>
      <c r="AD603" s="41"/>
      <c r="AE603" s="41"/>
      <c r="AT603" s="19" t="s">
        <v>240</v>
      </c>
      <c r="AU603" s="19" t="s">
        <v>91</v>
      </c>
    </row>
    <row r="604" spans="1:51" s="13" customFormat="1" ht="12">
      <c r="A604" s="13"/>
      <c r="B604" s="234"/>
      <c r="C604" s="235"/>
      <c r="D604" s="228" t="s">
        <v>242</v>
      </c>
      <c r="E604" s="236" t="s">
        <v>19</v>
      </c>
      <c r="F604" s="237" t="s">
        <v>2083</v>
      </c>
      <c r="G604" s="235"/>
      <c r="H604" s="238">
        <v>12.55</v>
      </c>
      <c r="I604" s="239"/>
      <c r="J604" s="235"/>
      <c r="K604" s="235"/>
      <c r="L604" s="240"/>
      <c r="M604" s="241"/>
      <c r="N604" s="242"/>
      <c r="O604" s="242"/>
      <c r="P604" s="242"/>
      <c r="Q604" s="242"/>
      <c r="R604" s="242"/>
      <c r="S604" s="242"/>
      <c r="T604" s="243"/>
      <c r="U604" s="13"/>
      <c r="V604" s="13"/>
      <c r="W604" s="13"/>
      <c r="X604" s="13"/>
      <c r="Y604" s="13"/>
      <c r="Z604" s="13"/>
      <c r="AA604" s="13"/>
      <c r="AB604" s="13"/>
      <c r="AC604" s="13"/>
      <c r="AD604" s="13"/>
      <c r="AE604" s="13"/>
      <c r="AT604" s="244" t="s">
        <v>242</v>
      </c>
      <c r="AU604" s="244" t="s">
        <v>91</v>
      </c>
      <c r="AV604" s="13" t="s">
        <v>91</v>
      </c>
      <c r="AW604" s="13" t="s">
        <v>42</v>
      </c>
      <c r="AX604" s="13" t="s">
        <v>81</v>
      </c>
      <c r="AY604" s="244" t="s">
        <v>230</v>
      </c>
    </row>
    <row r="605" spans="1:51" s="14" customFormat="1" ht="12">
      <c r="A605" s="14"/>
      <c r="B605" s="245"/>
      <c r="C605" s="246"/>
      <c r="D605" s="228" t="s">
        <v>242</v>
      </c>
      <c r="E605" s="247" t="s">
        <v>19</v>
      </c>
      <c r="F605" s="248" t="s">
        <v>244</v>
      </c>
      <c r="G605" s="246"/>
      <c r="H605" s="249">
        <v>12.55</v>
      </c>
      <c r="I605" s="250"/>
      <c r="J605" s="246"/>
      <c r="K605" s="246"/>
      <c r="L605" s="251"/>
      <c r="M605" s="252"/>
      <c r="N605" s="253"/>
      <c r="O605" s="253"/>
      <c r="P605" s="253"/>
      <c r="Q605" s="253"/>
      <c r="R605" s="253"/>
      <c r="S605" s="253"/>
      <c r="T605" s="254"/>
      <c r="U605" s="14"/>
      <c r="V605" s="14"/>
      <c r="W605" s="14"/>
      <c r="X605" s="14"/>
      <c r="Y605" s="14"/>
      <c r="Z605" s="14"/>
      <c r="AA605" s="14"/>
      <c r="AB605" s="14"/>
      <c r="AC605" s="14"/>
      <c r="AD605" s="14"/>
      <c r="AE605" s="14"/>
      <c r="AT605" s="255" t="s">
        <v>242</v>
      </c>
      <c r="AU605" s="255" t="s">
        <v>91</v>
      </c>
      <c r="AV605" s="14" t="s">
        <v>109</v>
      </c>
      <c r="AW605" s="14" t="s">
        <v>42</v>
      </c>
      <c r="AX605" s="14" t="s">
        <v>85</v>
      </c>
      <c r="AY605" s="255" t="s">
        <v>230</v>
      </c>
    </row>
    <row r="606" spans="1:65" s="2" customFormat="1" ht="37.8" customHeight="1">
      <c r="A606" s="41"/>
      <c r="B606" s="42"/>
      <c r="C606" s="281" t="s">
        <v>2084</v>
      </c>
      <c r="D606" s="281" t="s">
        <v>482</v>
      </c>
      <c r="E606" s="282" t="s">
        <v>2085</v>
      </c>
      <c r="F606" s="283" t="s">
        <v>2086</v>
      </c>
      <c r="G606" s="284" t="s">
        <v>235</v>
      </c>
      <c r="H606" s="285">
        <v>13.805</v>
      </c>
      <c r="I606" s="286"/>
      <c r="J606" s="287">
        <f>ROUND(I606*H606,2)</f>
        <v>0</v>
      </c>
      <c r="K606" s="283" t="s">
        <v>236</v>
      </c>
      <c r="L606" s="288"/>
      <c r="M606" s="289" t="s">
        <v>19</v>
      </c>
      <c r="N606" s="290" t="s">
        <v>52</v>
      </c>
      <c r="O606" s="87"/>
      <c r="P606" s="224">
        <f>O606*H606</f>
        <v>0</v>
      </c>
      <c r="Q606" s="224">
        <v>0.0192</v>
      </c>
      <c r="R606" s="224">
        <f>Q606*H606</f>
        <v>0.26505599999999996</v>
      </c>
      <c r="S606" s="224">
        <v>0</v>
      </c>
      <c r="T606" s="225">
        <f>S606*H606</f>
        <v>0</v>
      </c>
      <c r="U606" s="41"/>
      <c r="V606" s="41"/>
      <c r="W606" s="41"/>
      <c r="X606" s="41"/>
      <c r="Y606" s="41"/>
      <c r="Z606" s="41"/>
      <c r="AA606" s="41"/>
      <c r="AB606" s="41"/>
      <c r="AC606" s="41"/>
      <c r="AD606" s="41"/>
      <c r="AE606" s="41"/>
      <c r="AR606" s="226" t="s">
        <v>722</v>
      </c>
      <c r="AT606" s="226" t="s">
        <v>482</v>
      </c>
      <c r="AU606" s="226" t="s">
        <v>91</v>
      </c>
      <c r="AY606" s="19" t="s">
        <v>230</v>
      </c>
      <c r="BE606" s="227">
        <f>IF(N606="základní",J606,0)</f>
        <v>0</v>
      </c>
      <c r="BF606" s="227">
        <f>IF(N606="snížená",J606,0)</f>
        <v>0</v>
      </c>
      <c r="BG606" s="227">
        <f>IF(N606="zákl. přenesená",J606,0)</f>
        <v>0</v>
      </c>
      <c r="BH606" s="227">
        <f>IF(N606="sníž. přenesená",J606,0)</f>
        <v>0</v>
      </c>
      <c r="BI606" s="227">
        <f>IF(N606="nulová",J606,0)</f>
        <v>0</v>
      </c>
      <c r="BJ606" s="19" t="s">
        <v>85</v>
      </c>
      <c r="BK606" s="227">
        <f>ROUND(I606*H606,2)</f>
        <v>0</v>
      </c>
      <c r="BL606" s="19" t="s">
        <v>345</v>
      </c>
      <c r="BM606" s="226" t="s">
        <v>2087</v>
      </c>
    </row>
    <row r="607" spans="1:47" s="2" customFormat="1" ht="12">
      <c r="A607" s="41"/>
      <c r="B607" s="42"/>
      <c r="C607" s="43"/>
      <c r="D607" s="228" t="s">
        <v>238</v>
      </c>
      <c r="E607" s="43"/>
      <c r="F607" s="229" t="s">
        <v>2086</v>
      </c>
      <c r="G607" s="43"/>
      <c r="H607" s="43"/>
      <c r="I607" s="230"/>
      <c r="J607" s="43"/>
      <c r="K607" s="43"/>
      <c r="L607" s="47"/>
      <c r="M607" s="231"/>
      <c r="N607" s="232"/>
      <c r="O607" s="87"/>
      <c r="P607" s="87"/>
      <c r="Q607" s="87"/>
      <c r="R607" s="87"/>
      <c r="S607" s="87"/>
      <c r="T607" s="88"/>
      <c r="U607" s="41"/>
      <c r="V607" s="41"/>
      <c r="W607" s="41"/>
      <c r="X607" s="41"/>
      <c r="Y607" s="41"/>
      <c r="Z607" s="41"/>
      <c r="AA607" s="41"/>
      <c r="AB607" s="41"/>
      <c r="AC607" s="41"/>
      <c r="AD607" s="41"/>
      <c r="AE607" s="41"/>
      <c r="AT607" s="19" t="s">
        <v>238</v>
      </c>
      <c r="AU607" s="19" t="s">
        <v>91</v>
      </c>
    </row>
    <row r="608" spans="1:51" s="13" customFormat="1" ht="12">
      <c r="A608" s="13"/>
      <c r="B608" s="234"/>
      <c r="C608" s="235"/>
      <c r="D608" s="228" t="s">
        <v>242</v>
      </c>
      <c r="E608" s="235"/>
      <c r="F608" s="237" t="s">
        <v>2088</v>
      </c>
      <c r="G608" s="235"/>
      <c r="H608" s="238">
        <v>13.805</v>
      </c>
      <c r="I608" s="239"/>
      <c r="J608" s="235"/>
      <c r="K608" s="235"/>
      <c r="L608" s="240"/>
      <c r="M608" s="241"/>
      <c r="N608" s="242"/>
      <c r="O608" s="242"/>
      <c r="P608" s="242"/>
      <c r="Q608" s="242"/>
      <c r="R608" s="242"/>
      <c r="S608" s="242"/>
      <c r="T608" s="243"/>
      <c r="U608" s="13"/>
      <c r="V608" s="13"/>
      <c r="W608" s="13"/>
      <c r="X608" s="13"/>
      <c r="Y608" s="13"/>
      <c r="Z608" s="13"/>
      <c r="AA608" s="13"/>
      <c r="AB608" s="13"/>
      <c r="AC608" s="13"/>
      <c r="AD608" s="13"/>
      <c r="AE608" s="13"/>
      <c r="AT608" s="244" t="s">
        <v>242</v>
      </c>
      <c r="AU608" s="244" t="s">
        <v>91</v>
      </c>
      <c r="AV608" s="13" t="s">
        <v>91</v>
      </c>
      <c r="AW608" s="13" t="s">
        <v>4</v>
      </c>
      <c r="AX608" s="13" t="s">
        <v>85</v>
      </c>
      <c r="AY608" s="244" t="s">
        <v>230</v>
      </c>
    </row>
    <row r="609" spans="1:65" s="2" customFormat="1" ht="24.15" customHeight="1">
      <c r="A609" s="41"/>
      <c r="B609" s="42"/>
      <c r="C609" s="215" t="s">
        <v>1459</v>
      </c>
      <c r="D609" s="215" t="s">
        <v>232</v>
      </c>
      <c r="E609" s="216" t="s">
        <v>2089</v>
      </c>
      <c r="F609" s="217" t="s">
        <v>2090</v>
      </c>
      <c r="G609" s="218" t="s">
        <v>369</v>
      </c>
      <c r="H609" s="219">
        <v>0.383</v>
      </c>
      <c r="I609" s="220"/>
      <c r="J609" s="221">
        <f>ROUND(I609*H609,2)</f>
        <v>0</v>
      </c>
      <c r="K609" s="217" t="s">
        <v>236</v>
      </c>
      <c r="L609" s="47"/>
      <c r="M609" s="222" t="s">
        <v>19</v>
      </c>
      <c r="N609" s="223" t="s">
        <v>52</v>
      </c>
      <c r="O609" s="87"/>
      <c r="P609" s="224">
        <f>O609*H609</f>
        <v>0</v>
      </c>
      <c r="Q609" s="224">
        <v>0</v>
      </c>
      <c r="R609" s="224">
        <f>Q609*H609</f>
        <v>0</v>
      </c>
      <c r="S609" s="224">
        <v>0</v>
      </c>
      <c r="T609" s="225">
        <f>S609*H609</f>
        <v>0</v>
      </c>
      <c r="U609" s="41"/>
      <c r="V609" s="41"/>
      <c r="W609" s="41"/>
      <c r="X609" s="41"/>
      <c r="Y609" s="41"/>
      <c r="Z609" s="41"/>
      <c r="AA609" s="41"/>
      <c r="AB609" s="41"/>
      <c r="AC609" s="41"/>
      <c r="AD609" s="41"/>
      <c r="AE609" s="41"/>
      <c r="AR609" s="226" t="s">
        <v>345</v>
      </c>
      <c r="AT609" s="226" t="s">
        <v>232</v>
      </c>
      <c r="AU609" s="226" t="s">
        <v>91</v>
      </c>
      <c r="AY609" s="19" t="s">
        <v>230</v>
      </c>
      <c r="BE609" s="227">
        <f>IF(N609="základní",J609,0)</f>
        <v>0</v>
      </c>
      <c r="BF609" s="227">
        <f>IF(N609="snížená",J609,0)</f>
        <v>0</v>
      </c>
      <c r="BG609" s="227">
        <f>IF(N609="zákl. přenesená",J609,0)</f>
        <v>0</v>
      </c>
      <c r="BH609" s="227">
        <f>IF(N609="sníž. přenesená",J609,0)</f>
        <v>0</v>
      </c>
      <c r="BI609" s="227">
        <f>IF(N609="nulová",J609,0)</f>
        <v>0</v>
      </c>
      <c r="BJ609" s="19" t="s">
        <v>85</v>
      </c>
      <c r="BK609" s="227">
        <f>ROUND(I609*H609,2)</f>
        <v>0</v>
      </c>
      <c r="BL609" s="19" t="s">
        <v>345</v>
      </c>
      <c r="BM609" s="226" t="s">
        <v>2091</v>
      </c>
    </row>
    <row r="610" spans="1:47" s="2" customFormat="1" ht="12">
      <c r="A610" s="41"/>
      <c r="B610" s="42"/>
      <c r="C610" s="43"/>
      <c r="D610" s="228" t="s">
        <v>238</v>
      </c>
      <c r="E610" s="43"/>
      <c r="F610" s="229" t="s">
        <v>2092</v>
      </c>
      <c r="G610" s="43"/>
      <c r="H610" s="43"/>
      <c r="I610" s="230"/>
      <c r="J610" s="43"/>
      <c r="K610" s="43"/>
      <c r="L610" s="47"/>
      <c r="M610" s="231"/>
      <c r="N610" s="232"/>
      <c r="O610" s="87"/>
      <c r="P610" s="87"/>
      <c r="Q610" s="87"/>
      <c r="R610" s="87"/>
      <c r="S610" s="87"/>
      <c r="T610" s="88"/>
      <c r="U610" s="41"/>
      <c r="V610" s="41"/>
      <c r="W610" s="41"/>
      <c r="X610" s="41"/>
      <c r="Y610" s="41"/>
      <c r="Z610" s="41"/>
      <c r="AA610" s="41"/>
      <c r="AB610" s="41"/>
      <c r="AC610" s="41"/>
      <c r="AD610" s="41"/>
      <c r="AE610" s="41"/>
      <c r="AT610" s="19" t="s">
        <v>238</v>
      </c>
      <c r="AU610" s="19" t="s">
        <v>91</v>
      </c>
    </row>
    <row r="611" spans="1:47" s="2" customFormat="1" ht="12">
      <c r="A611" s="41"/>
      <c r="B611" s="42"/>
      <c r="C611" s="43"/>
      <c r="D611" s="228" t="s">
        <v>240</v>
      </c>
      <c r="E611" s="43"/>
      <c r="F611" s="233" t="s">
        <v>1325</v>
      </c>
      <c r="G611" s="43"/>
      <c r="H611" s="43"/>
      <c r="I611" s="230"/>
      <c r="J611" s="43"/>
      <c r="K611" s="43"/>
      <c r="L611" s="47"/>
      <c r="M611" s="231"/>
      <c r="N611" s="232"/>
      <c r="O611" s="87"/>
      <c r="P611" s="87"/>
      <c r="Q611" s="87"/>
      <c r="R611" s="87"/>
      <c r="S611" s="87"/>
      <c r="T611" s="88"/>
      <c r="U611" s="41"/>
      <c r="V611" s="41"/>
      <c r="W611" s="41"/>
      <c r="X611" s="41"/>
      <c r="Y611" s="41"/>
      <c r="Z611" s="41"/>
      <c r="AA611" s="41"/>
      <c r="AB611" s="41"/>
      <c r="AC611" s="41"/>
      <c r="AD611" s="41"/>
      <c r="AE611" s="41"/>
      <c r="AT611" s="19" t="s">
        <v>240</v>
      </c>
      <c r="AU611" s="19" t="s">
        <v>91</v>
      </c>
    </row>
    <row r="612" spans="1:63" s="12" customFormat="1" ht="22.8" customHeight="1">
      <c r="A612" s="12"/>
      <c r="B612" s="199"/>
      <c r="C612" s="200"/>
      <c r="D612" s="201" t="s">
        <v>80</v>
      </c>
      <c r="E612" s="213" t="s">
        <v>990</v>
      </c>
      <c r="F612" s="213" t="s">
        <v>991</v>
      </c>
      <c r="G612" s="200"/>
      <c r="H612" s="200"/>
      <c r="I612" s="203"/>
      <c r="J612" s="214">
        <f>BK612</f>
        <v>0</v>
      </c>
      <c r="K612" s="200"/>
      <c r="L612" s="205"/>
      <c r="M612" s="206"/>
      <c r="N612" s="207"/>
      <c r="O612" s="207"/>
      <c r="P612" s="208">
        <f>SUM(P613:P616)</f>
        <v>0</v>
      </c>
      <c r="Q612" s="207"/>
      <c r="R612" s="208">
        <f>SUM(R613:R616)</f>
        <v>0.0059529199999999996</v>
      </c>
      <c r="S612" s="207"/>
      <c r="T612" s="209">
        <f>SUM(T613:T616)</f>
        <v>0</v>
      </c>
      <c r="U612" s="12"/>
      <c r="V612" s="12"/>
      <c r="W612" s="12"/>
      <c r="X612" s="12"/>
      <c r="Y612" s="12"/>
      <c r="Z612" s="12"/>
      <c r="AA612" s="12"/>
      <c r="AB612" s="12"/>
      <c r="AC612" s="12"/>
      <c r="AD612" s="12"/>
      <c r="AE612" s="12"/>
      <c r="AR612" s="210" t="s">
        <v>91</v>
      </c>
      <c r="AT612" s="211" t="s">
        <v>80</v>
      </c>
      <c r="AU612" s="211" t="s">
        <v>85</v>
      </c>
      <c r="AY612" s="210" t="s">
        <v>230</v>
      </c>
      <c r="BK612" s="212">
        <f>SUM(BK613:BK616)</f>
        <v>0</v>
      </c>
    </row>
    <row r="613" spans="1:65" s="2" customFormat="1" ht="24.15" customHeight="1">
      <c r="A613" s="41"/>
      <c r="B613" s="42"/>
      <c r="C613" s="215" t="s">
        <v>2093</v>
      </c>
      <c r="D613" s="215" t="s">
        <v>232</v>
      </c>
      <c r="E613" s="216" t="s">
        <v>1016</v>
      </c>
      <c r="F613" s="217" t="s">
        <v>1017</v>
      </c>
      <c r="G613" s="218" t="s">
        <v>235</v>
      </c>
      <c r="H613" s="219">
        <v>6.922</v>
      </c>
      <c r="I613" s="220"/>
      <c r="J613" s="221">
        <f>ROUND(I613*H613,2)</f>
        <v>0</v>
      </c>
      <c r="K613" s="217" t="s">
        <v>236</v>
      </c>
      <c r="L613" s="47"/>
      <c r="M613" s="222" t="s">
        <v>19</v>
      </c>
      <c r="N613" s="223" t="s">
        <v>52</v>
      </c>
      <c r="O613" s="87"/>
      <c r="P613" s="224">
        <f>O613*H613</f>
        <v>0</v>
      </c>
      <c r="Q613" s="224">
        <v>0.00086</v>
      </c>
      <c r="R613" s="224">
        <f>Q613*H613</f>
        <v>0.0059529199999999996</v>
      </c>
      <c r="S613" s="224">
        <v>0</v>
      </c>
      <c r="T613" s="225">
        <f>S613*H613</f>
        <v>0</v>
      </c>
      <c r="U613" s="41"/>
      <c r="V613" s="41"/>
      <c r="W613" s="41"/>
      <c r="X613" s="41"/>
      <c r="Y613" s="41"/>
      <c r="Z613" s="41"/>
      <c r="AA613" s="41"/>
      <c r="AB613" s="41"/>
      <c r="AC613" s="41"/>
      <c r="AD613" s="41"/>
      <c r="AE613" s="41"/>
      <c r="AR613" s="226" t="s">
        <v>345</v>
      </c>
      <c r="AT613" s="226" t="s">
        <v>232</v>
      </c>
      <c r="AU613" s="226" t="s">
        <v>91</v>
      </c>
      <c r="AY613" s="19" t="s">
        <v>230</v>
      </c>
      <c r="BE613" s="227">
        <f>IF(N613="základní",J613,0)</f>
        <v>0</v>
      </c>
      <c r="BF613" s="227">
        <f>IF(N613="snížená",J613,0)</f>
        <v>0</v>
      </c>
      <c r="BG613" s="227">
        <f>IF(N613="zákl. přenesená",J613,0)</f>
        <v>0</v>
      </c>
      <c r="BH613" s="227">
        <f>IF(N613="sníž. přenesená",J613,0)</f>
        <v>0</v>
      </c>
      <c r="BI613" s="227">
        <f>IF(N613="nulová",J613,0)</f>
        <v>0</v>
      </c>
      <c r="BJ613" s="19" t="s">
        <v>85</v>
      </c>
      <c r="BK613" s="227">
        <f>ROUND(I613*H613,2)</f>
        <v>0</v>
      </c>
      <c r="BL613" s="19" t="s">
        <v>345</v>
      </c>
      <c r="BM613" s="226" t="s">
        <v>2094</v>
      </c>
    </row>
    <row r="614" spans="1:47" s="2" customFormat="1" ht="12">
      <c r="A614" s="41"/>
      <c r="B614" s="42"/>
      <c r="C614" s="43"/>
      <c r="D614" s="228" t="s">
        <v>238</v>
      </c>
      <c r="E614" s="43"/>
      <c r="F614" s="229" t="s">
        <v>1019</v>
      </c>
      <c r="G614" s="43"/>
      <c r="H614" s="43"/>
      <c r="I614" s="230"/>
      <c r="J614" s="43"/>
      <c r="K614" s="43"/>
      <c r="L614" s="47"/>
      <c r="M614" s="231"/>
      <c r="N614" s="232"/>
      <c r="O614" s="87"/>
      <c r="P614" s="87"/>
      <c r="Q614" s="87"/>
      <c r="R614" s="87"/>
      <c r="S614" s="87"/>
      <c r="T614" s="88"/>
      <c r="U614" s="41"/>
      <c r="V614" s="41"/>
      <c r="W614" s="41"/>
      <c r="X614" s="41"/>
      <c r="Y614" s="41"/>
      <c r="Z614" s="41"/>
      <c r="AA614" s="41"/>
      <c r="AB614" s="41"/>
      <c r="AC614" s="41"/>
      <c r="AD614" s="41"/>
      <c r="AE614" s="41"/>
      <c r="AT614" s="19" t="s">
        <v>238</v>
      </c>
      <c r="AU614" s="19" t="s">
        <v>91</v>
      </c>
    </row>
    <row r="615" spans="1:51" s="13" customFormat="1" ht="12">
      <c r="A615" s="13"/>
      <c r="B615" s="234"/>
      <c r="C615" s="235"/>
      <c r="D615" s="228" t="s">
        <v>242</v>
      </c>
      <c r="E615" s="236" t="s">
        <v>19</v>
      </c>
      <c r="F615" s="237" t="s">
        <v>2095</v>
      </c>
      <c r="G615" s="235"/>
      <c r="H615" s="238">
        <v>6.922</v>
      </c>
      <c r="I615" s="239"/>
      <c r="J615" s="235"/>
      <c r="K615" s="235"/>
      <c r="L615" s="240"/>
      <c r="M615" s="241"/>
      <c r="N615" s="242"/>
      <c r="O615" s="242"/>
      <c r="P615" s="242"/>
      <c r="Q615" s="242"/>
      <c r="R615" s="242"/>
      <c r="S615" s="242"/>
      <c r="T615" s="243"/>
      <c r="U615" s="13"/>
      <c r="V615" s="13"/>
      <c r="W615" s="13"/>
      <c r="X615" s="13"/>
      <c r="Y615" s="13"/>
      <c r="Z615" s="13"/>
      <c r="AA615" s="13"/>
      <c r="AB615" s="13"/>
      <c r="AC615" s="13"/>
      <c r="AD615" s="13"/>
      <c r="AE615" s="13"/>
      <c r="AT615" s="244" t="s">
        <v>242</v>
      </c>
      <c r="AU615" s="244" t="s">
        <v>91</v>
      </c>
      <c r="AV615" s="13" t="s">
        <v>91</v>
      </c>
      <c r="AW615" s="13" t="s">
        <v>42</v>
      </c>
      <c r="AX615" s="13" t="s">
        <v>81</v>
      </c>
      <c r="AY615" s="244" t="s">
        <v>230</v>
      </c>
    </row>
    <row r="616" spans="1:51" s="14" customFormat="1" ht="12">
      <c r="A616" s="14"/>
      <c r="B616" s="245"/>
      <c r="C616" s="246"/>
      <c r="D616" s="228" t="s">
        <v>242</v>
      </c>
      <c r="E616" s="247" t="s">
        <v>19</v>
      </c>
      <c r="F616" s="248" t="s">
        <v>244</v>
      </c>
      <c r="G616" s="246"/>
      <c r="H616" s="249">
        <v>6.922</v>
      </c>
      <c r="I616" s="250"/>
      <c r="J616" s="246"/>
      <c r="K616" s="246"/>
      <c r="L616" s="251"/>
      <c r="M616" s="252"/>
      <c r="N616" s="253"/>
      <c r="O616" s="253"/>
      <c r="P616" s="253"/>
      <c r="Q616" s="253"/>
      <c r="R616" s="253"/>
      <c r="S616" s="253"/>
      <c r="T616" s="254"/>
      <c r="U616" s="14"/>
      <c r="V616" s="14"/>
      <c r="W616" s="14"/>
      <c r="X616" s="14"/>
      <c r="Y616" s="14"/>
      <c r="Z616" s="14"/>
      <c r="AA616" s="14"/>
      <c r="AB616" s="14"/>
      <c r="AC616" s="14"/>
      <c r="AD616" s="14"/>
      <c r="AE616" s="14"/>
      <c r="AT616" s="255" t="s">
        <v>242</v>
      </c>
      <c r="AU616" s="255" t="s">
        <v>91</v>
      </c>
      <c r="AV616" s="14" t="s">
        <v>109</v>
      </c>
      <c r="AW616" s="14" t="s">
        <v>42</v>
      </c>
      <c r="AX616" s="14" t="s">
        <v>85</v>
      </c>
      <c r="AY616" s="255" t="s">
        <v>230</v>
      </c>
    </row>
    <row r="617" spans="1:63" s="12" customFormat="1" ht="25.9" customHeight="1">
      <c r="A617" s="12"/>
      <c r="B617" s="199"/>
      <c r="C617" s="200"/>
      <c r="D617" s="201" t="s">
        <v>80</v>
      </c>
      <c r="E617" s="202" t="s">
        <v>393</v>
      </c>
      <c r="F617" s="202" t="s">
        <v>394</v>
      </c>
      <c r="G617" s="200"/>
      <c r="H617" s="200"/>
      <c r="I617" s="203"/>
      <c r="J617" s="204">
        <f>BK617</f>
        <v>0</v>
      </c>
      <c r="K617" s="200"/>
      <c r="L617" s="205"/>
      <c r="M617" s="206"/>
      <c r="N617" s="207"/>
      <c r="O617" s="207"/>
      <c r="P617" s="208">
        <f>SUM(P618:P623)</f>
        <v>0</v>
      </c>
      <c r="Q617" s="207"/>
      <c r="R617" s="208">
        <f>SUM(R618:R623)</f>
        <v>0</v>
      </c>
      <c r="S617" s="207"/>
      <c r="T617" s="209">
        <f>SUM(T618:T623)</f>
        <v>0</v>
      </c>
      <c r="U617" s="12"/>
      <c r="V617" s="12"/>
      <c r="W617" s="12"/>
      <c r="X617" s="12"/>
      <c r="Y617" s="12"/>
      <c r="Z617" s="12"/>
      <c r="AA617" s="12"/>
      <c r="AB617" s="12"/>
      <c r="AC617" s="12"/>
      <c r="AD617" s="12"/>
      <c r="AE617" s="12"/>
      <c r="AR617" s="210" t="s">
        <v>109</v>
      </c>
      <c r="AT617" s="211" t="s">
        <v>80</v>
      </c>
      <c r="AU617" s="211" t="s">
        <v>81</v>
      </c>
      <c r="AY617" s="210" t="s">
        <v>230</v>
      </c>
      <c r="BK617" s="212">
        <f>SUM(BK618:BK623)</f>
        <v>0</v>
      </c>
    </row>
    <row r="618" spans="1:65" s="2" customFormat="1" ht="14.4" customHeight="1">
      <c r="A618" s="41"/>
      <c r="B618" s="42"/>
      <c r="C618" s="215" t="s">
        <v>1462</v>
      </c>
      <c r="D618" s="215" t="s">
        <v>232</v>
      </c>
      <c r="E618" s="216" t="s">
        <v>396</v>
      </c>
      <c r="F618" s="217" t="s">
        <v>397</v>
      </c>
      <c r="G618" s="218" t="s">
        <v>398</v>
      </c>
      <c r="H618" s="219">
        <v>2</v>
      </c>
      <c r="I618" s="220"/>
      <c r="J618" s="221">
        <f>ROUND(I618*H618,2)</f>
        <v>0</v>
      </c>
      <c r="K618" s="217" t="s">
        <v>236</v>
      </c>
      <c r="L618" s="47"/>
      <c r="M618" s="222" t="s">
        <v>19</v>
      </c>
      <c r="N618" s="223" t="s">
        <v>52</v>
      </c>
      <c r="O618" s="87"/>
      <c r="P618" s="224">
        <f>O618*H618</f>
        <v>0</v>
      </c>
      <c r="Q618" s="224">
        <v>0</v>
      </c>
      <c r="R618" s="224">
        <f>Q618*H618</f>
        <v>0</v>
      </c>
      <c r="S618" s="224">
        <v>0</v>
      </c>
      <c r="T618" s="225">
        <f>S618*H618</f>
        <v>0</v>
      </c>
      <c r="U618" s="41"/>
      <c r="V618" s="41"/>
      <c r="W618" s="41"/>
      <c r="X618" s="41"/>
      <c r="Y618" s="41"/>
      <c r="Z618" s="41"/>
      <c r="AA618" s="41"/>
      <c r="AB618" s="41"/>
      <c r="AC618" s="41"/>
      <c r="AD618" s="41"/>
      <c r="AE618" s="41"/>
      <c r="AR618" s="226" t="s">
        <v>399</v>
      </c>
      <c r="AT618" s="226" t="s">
        <v>232</v>
      </c>
      <c r="AU618" s="226" t="s">
        <v>85</v>
      </c>
      <c r="AY618" s="19" t="s">
        <v>230</v>
      </c>
      <c r="BE618" s="227">
        <f>IF(N618="základní",J618,0)</f>
        <v>0</v>
      </c>
      <c r="BF618" s="227">
        <f>IF(N618="snížená",J618,0)</f>
        <v>0</v>
      </c>
      <c r="BG618" s="227">
        <f>IF(N618="zákl. přenesená",J618,0)</f>
        <v>0</v>
      </c>
      <c r="BH618" s="227">
        <f>IF(N618="sníž. přenesená",J618,0)</f>
        <v>0</v>
      </c>
      <c r="BI618" s="227">
        <f>IF(N618="nulová",J618,0)</f>
        <v>0</v>
      </c>
      <c r="BJ618" s="19" t="s">
        <v>85</v>
      </c>
      <c r="BK618" s="227">
        <f>ROUND(I618*H618,2)</f>
        <v>0</v>
      </c>
      <c r="BL618" s="19" t="s">
        <v>399</v>
      </c>
      <c r="BM618" s="226" t="s">
        <v>2096</v>
      </c>
    </row>
    <row r="619" spans="1:47" s="2" customFormat="1" ht="12">
      <c r="A619" s="41"/>
      <c r="B619" s="42"/>
      <c r="C619" s="43"/>
      <c r="D619" s="228" t="s">
        <v>238</v>
      </c>
      <c r="E619" s="43"/>
      <c r="F619" s="229" t="s">
        <v>401</v>
      </c>
      <c r="G619" s="43"/>
      <c r="H619" s="43"/>
      <c r="I619" s="230"/>
      <c r="J619" s="43"/>
      <c r="K619" s="43"/>
      <c r="L619" s="47"/>
      <c r="M619" s="231"/>
      <c r="N619" s="232"/>
      <c r="O619" s="87"/>
      <c r="P619" s="87"/>
      <c r="Q619" s="87"/>
      <c r="R619" s="87"/>
      <c r="S619" s="87"/>
      <c r="T619" s="88"/>
      <c r="U619" s="41"/>
      <c r="V619" s="41"/>
      <c r="W619" s="41"/>
      <c r="X619" s="41"/>
      <c r="Y619" s="41"/>
      <c r="Z619" s="41"/>
      <c r="AA619" s="41"/>
      <c r="AB619" s="41"/>
      <c r="AC619" s="41"/>
      <c r="AD619" s="41"/>
      <c r="AE619" s="41"/>
      <c r="AT619" s="19" t="s">
        <v>238</v>
      </c>
      <c r="AU619" s="19" t="s">
        <v>85</v>
      </c>
    </row>
    <row r="620" spans="1:51" s="13" customFormat="1" ht="12">
      <c r="A620" s="13"/>
      <c r="B620" s="234"/>
      <c r="C620" s="235"/>
      <c r="D620" s="228" t="s">
        <v>242</v>
      </c>
      <c r="E620" s="236" t="s">
        <v>19</v>
      </c>
      <c r="F620" s="237" t="s">
        <v>2097</v>
      </c>
      <c r="G620" s="235"/>
      <c r="H620" s="238">
        <v>2</v>
      </c>
      <c r="I620" s="239"/>
      <c r="J620" s="235"/>
      <c r="K620" s="235"/>
      <c r="L620" s="240"/>
      <c r="M620" s="241"/>
      <c r="N620" s="242"/>
      <c r="O620" s="242"/>
      <c r="P620" s="242"/>
      <c r="Q620" s="242"/>
      <c r="R620" s="242"/>
      <c r="S620" s="242"/>
      <c r="T620" s="243"/>
      <c r="U620" s="13"/>
      <c r="V620" s="13"/>
      <c r="W620" s="13"/>
      <c r="X620" s="13"/>
      <c r="Y620" s="13"/>
      <c r="Z620" s="13"/>
      <c r="AA620" s="13"/>
      <c r="AB620" s="13"/>
      <c r="AC620" s="13"/>
      <c r="AD620" s="13"/>
      <c r="AE620" s="13"/>
      <c r="AT620" s="244" t="s">
        <v>242</v>
      </c>
      <c r="AU620" s="244" t="s">
        <v>85</v>
      </c>
      <c r="AV620" s="13" t="s">
        <v>91</v>
      </c>
      <c r="AW620" s="13" t="s">
        <v>42</v>
      </c>
      <c r="AX620" s="13" t="s">
        <v>81</v>
      </c>
      <c r="AY620" s="244" t="s">
        <v>230</v>
      </c>
    </row>
    <row r="621" spans="1:51" s="14" customFormat="1" ht="12">
      <c r="A621" s="14"/>
      <c r="B621" s="245"/>
      <c r="C621" s="246"/>
      <c r="D621" s="228" t="s">
        <v>242</v>
      </c>
      <c r="E621" s="247" t="s">
        <v>19</v>
      </c>
      <c r="F621" s="248" t="s">
        <v>244</v>
      </c>
      <c r="G621" s="246"/>
      <c r="H621" s="249">
        <v>2</v>
      </c>
      <c r="I621" s="250"/>
      <c r="J621" s="246"/>
      <c r="K621" s="246"/>
      <c r="L621" s="251"/>
      <c r="M621" s="252"/>
      <c r="N621" s="253"/>
      <c r="O621" s="253"/>
      <c r="P621" s="253"/>
      <c r="Q621" s="253"/>
      <c r="R621" s="253"/>
      <c r="S621" s="253"/>
      <c r="T621" s="254"/>
      <c r="U621" s="14"/>
      <c r="V621" s="14"/>
      <c r="W621" s="14"/>
      <c r="X621" s="14"/>
      <c r="Y621" s="14"/>
      <c r="Z621" s="14"/>
      <c r="AA621" s="14"/>
      <c r="AB621" s="14"/>
      <c r="AC621" s="14"/>
      <c r="AD621" s="14"/>
      <c r="AE621" s="14"/>
      <c r="AT621" s="255" t="s">
        <v>242</v>
      </c>
      <c r="AU621" s="255" t="s">
        <v>85</v>
      </c>
      <c r="AV621" s="14" t="s">
        <v>109</v>
      </c>
      <c r="AW621" s="14" t="s">
        <v>42</v>
      </c>
      <c r="AX621" s="14" t="s">
        <v>85</v>
      </c>
      <c r="AY621" s="255" t="s">
        <v>230</v>
      </c>
    </row>
    <row r="622" spans="1:65" s="2" customFormat="1" ht="14.4" customHeight="1">
      <c r="A622" s="41"/>
      <c r="B622" s="42"/>
      <c r="C622" s="281" t="s">
        <v>2098</v>
      </c>
      <c r="D622" s="281" t="s">
        <v>482</v>
      </c>
      <c r="E622" s="282" t="s">
        <v>2099</v>
      </c>
      <c r="F622" s="283" t="s">
        <v>2100</v>
      </c>
      <c r="G622" s="284" t="s">
        <v>737</v>
      </c>
      <c r="H622" s="285">
        <v>5</v>
      </c>
      <c r="I622" s="286"/>
      <c r="J622" s="287">
        <f>ROUND(I622*H622,2)</f>
        <v>0</v>
      </c>
      <c r="K622" s="283" t="s">
        <v>236</v>
      </c>
      <c r="L622" s="288"/>
      <c r="M622" s="289" t="s">
        <v>19</v>
      </c>
      <c r="N622" s="290" t="s">
        <v>52</v>
      </c>
      <c r="O622" s="87"/>
      <c r="P622" s="224">
        <f>O622*H622</f>
        <v>0</v>
      </c>
      <c r="Q622" s="224">
        <v>0</v>
      </c>
      <c r="R622" s="224">
        <f>Q622*H622</f>
        <v>0</v>
      </c>
      <c r="S622" s="224">
        <v>0</v>
      </c>
      <c r="T622" s="225">
        <f>S622*H622</f>
        <v>0</v>
      </c>
      <c r="U622" s="41"/>
      <c r="V622" s="41"/>
      <c r="W622" s="41"/>
      <c r="X622" s="41"/>
      <c r="Y622" s="41"/>
      <c r="Z622" s="41"/>
      <c r="AA622" s="41"/>
      <c r="AB622" s="41"/>
      <c r="AC622" s="41"/>
      <c r="AD622" s="41"/>
      <c r="AE622" s="41"/>
      <c r="AR622" s="226" t="s">
        <v>399</v>
      </c>
      <c r="AT622" s="226" t="s">
        <v>482</v>
      </c>
      <c r="AU622" s="226" t="s">
        <v>85</v>
      </c>
      <c r="AY622" s="19" t="s">
        <v>230</v>
      </c>
      <c r="BE622" s="227">
        <f>IF(N622="základní",J622,0)</f>
        <v>0</v>
      </c>
      <c r="BF622" s="227">
        <f>IF(N622="snížená",J622,0)</f>
        <v>0</v>
      </c>
      <c r="BG622" s="227">
        <f>IF(N622="zákl. přenesená",J622,0)</f>
        <v>0</v>
      </c>
      <c r="BH622" s="227">
        <f>IF(N622="sníž. přenesená",J622,0)</f>
        <v>0</v>
      </c>
      <c r="BI622" s="227">
        <f>IF(N622="nulová",J622,0)</f>
        <v>0</v>
      </c>
      <c r="BJ622" s="19" t="s">
        <v>85</v>
      </c>
      <c r="BK622" s="227">
        <f>ROUND(I622*H622,2)</f>
        <v>0</v>
      </c>
      <c r="BL622" s="19" t="s">
        <v>399</v>
      </c>
      <c r="BM622" s="226" t="s">
        <v>2101</v>
      </c>
    </row>
    <row r="623" spans="1:47" s="2" customFormat="1" ht="12">
      <c r="A623" s="41"/>
      <c r="B623" s="42"/>
      <c r="C623" s="43"/>
      <c r="D623" s="228" t="s">
        <v>238</v>
      </c>
      <c r="E623" s="43"/>
      <c r="F623" s="229" t="s">
        <v>2100</v>
      </c>
      <c r="G623" s="43"/>
      <c r="H623" s="43"/>
      <c r="I623" s="230"/>
      <c r="J623" s="43"/>
      <c r="K623" s="43"/>
      <c r="L623" s="47"/>
      <c r="M623" s="291"/>
      <c r="N623" s="292"/>
      <c r="O623" s="293"/>
      <c r="P623" s="293"/>
      <c r="Q623" s="293"/>
      <c r="R623" s="293"/>
      <c r="S623" s="293"/>
      <c r="T623" s="294"/>
      <c r="U623" s="41"/>
      <c r="V623" s="41"/>
      <c r="W623" s="41"/>
      <c r="X623" s="41"/>
      <c r="Y623" s="41"/>
      <c r="Z623" s="41"/>
      <c r="AA623" s="41"/>
      <c r="AB623" s="41"/>
      <c r="AC623" s="41"/>
      <c r="AD623" s="41"/>
      <c r="AE623" s="41"/>
      <c r="AT623" s="19" t="s">
        <v>238</v>
      </c>
      <c r="AU623" s="19" t="s">
        <v>85</v>
      </c>
    </row>
    <row r="624" spans="1:31" s="2" customFormat="1" ht="6.95" customHeight="1">
      <c r="A624" s="41"/>
      <c r="B624" s="62"/>
      <c r="C624" s="63"/>
      <c r="D624" s="63"/>
      <c r="E624" s="63"/>
      <c r="F624" s="63"/>
      <c r="G624" s="63"/>
      <c r="H624" s="63"/>
      <c r="I624" s="63"/>
      <c r="J624" s="63"/>
      <c r="K624" s="63"/>
      <c r="L624" s="47"/>
      <c r="M624" s="41"/>
      <c r="O624" s="41"/>
      <c r="P624" s="41"/>
      <c r="Q624" s="41"/>
      <c r="R624" s="41"/>
      <c r="S624" s="41"/>
      <c r="T624" s="41"/>
      <c r="U624" s="41"/>
      <c r="V624" s="41"/>
      <c r="W624" s="41"/>
      <c r="X624" s="41"/>
      <c r="Y624" s="41"/>
      <c r="Z624" s="41"/>
      <c r="AA624" s="41"/>
      <c r="AB624" s="41"/>
      <c r="AC624" s="41"/>
      <c r="AD624" s="41"/>
      <c r="AE624" s="41"/>
    </row>
  </sheetData>
  <sheetProtection password="BB7A" sheet="1" objects="1" scenarios="1" formatColumns="0" formatRows="0" autoFilter="0"/>
  <autoFilter ref="C109:K623"/>
  <mergeCells count="15">
    <mergeCell ref="E7:H7"/>
    <mergeCell ref="E11:H11"/>
    <mergeCell ref="E9:H9"/>
    <mergeCell ref="E13:H13"/>
    <mergeCell ref="E22:H22"/>
    <mergeCell ref="E31:H31"/>
    <mergeCell ref="E52:H52"/>
    <mergeCell ref="E56:H56"/>
    <mergeCell ref="E54:H54"/>
    <mergeCell ref="E58:H58"/>
    <mergeCell ref="E96:H96"/>
    <mergeCell ref="E100:H100"/>
    <mergeCell ref="E98:H98"/>
    <mergeCell ref="E102:H10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4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148</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1585</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2102</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90</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203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19</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204</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ROUND(J106,2)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ROUND((SUM(BE106:BE491)),2)</f>
        <v>0</v>
      </c>
      <c r="G37" s="41"/>
      <c r="H37" s="41"/>
      <c r="I37" s="160">
        <v>0.21</v>
      </c>
      <c r="J37" s="159">
        <f>ROUND(((SUM(BE106:BE491))*I37),2)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ROUND((SUM(BF106:BF491)),2)</f>
        <v>0</v>
      </c>
      <c r="G38" s="41"/>
      <c r="H38" s="41"/>
      <c r="I38" s="160">
        <v>0.15</v>
      </c>
      <c r="J38" s="159">
        <f>ROUND(((SUM(BF106:BF491))*I38),2)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ROUND((SUM(BG106:BG491)),2)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ROUND((SUM(BH106:BH491)),2)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ROUND((SUM(BI106:BI491)),2)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1585</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D.4.1.2 - Strojovna II</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 nad Ohří</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40.05" customHeight="1">
      <c r="A63" s="41"/>
      <c r="B63" s="42"/>
      <c r="C63" s="34" t="s">
        <v>36</v>
      </c>
      <c r="D63" s="43"/>
      <c r="E63" s="43"/>
      <c r="F63" s="29" t="str">
        <f>IF(E22="","",E22)</f>
        <v>Vyplň údaj</v>
      </c>
      <c r="G63" s="43"/>
      <c r="H63" s="43"/>
      <c r="I63" s="34" t="s">
        <v>43</v>
      </c>
      <c r="J63" s="39" t="str">
        <f>E28</f>
        <v>Architektonické studio Hyysek s.r.o.</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J106</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J107</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J108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406</v>
      </c>
      <c r="E70" s="185"/>
      <c r="F70" s="185"/>
      <c r="G70" s="185"/>
      <c r="H70" s="185"/>
      <c r="I70" s="185"/>
      <c r="J70" s="186">
        <f>J146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407</v>
      </c>
      <c r="E71" s="185"/>
      <c r="F71" s="185"/>
      <c r="G71" s="185"/>
      <c r="H71" s="185"/>
      <c r="I71" s="185"/>
      <c r="J71" s="186">
        <f>J191</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408</v>
      </c>
      <c r="E72" s="185"/>
      <c r="F72" s="185"/>
      <c r="G72" s="185"/>
      <c r="H72" s="185"/>
      <c r="I72" s="185"/>
      <c r="J72" s="186">
        <f>J218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409</v>
      </c>
      <c r="E73" s="185"/>
      <c r="F73" s="185"/>
      <c r="G73" s="185"/>
      <c r="H73" s="185"/>
      <c r="I73" s="185"/>
      <c r="J73" s="186">
        <f>J246</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212</v>
      </c>
      <c r="E74" s="185"/>
      <c r="F74" s="185"/>
      <c r="G74" s="185"/>
      <c r="H74" s="185"/>
      <c r="I74" s="185"/>
      <c r="J74" s="186">
        <f>J274</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410</v>
      </c>
      <c r="E75" s="185"/>
      <c r="F75" s="185"/>
      <c r="G75" s="185"/>
      <c r="H75" s="185"/>
      <c r="I75" s="185"/>
      <c r="J75" s="186">
        <f>J294</f>
        <v>0</v>
      </c>
      <c r="K75" s="127"/>
      <c r="L75" s="187"/>
      <c r="S75" s="10"/>
      <c r="T75" s="10"/>
      <c r="U75" s="10"/>
      <c r="V75" s="10"/>
      <c r="W75" s="10"/>
      <c r="X75" s="10"/>
      <c r="Y75" s="10"/>
      <c r="Z75" s="10"/>
      <c r="AA75" s="10"/>
      <c r="AB75" s="10"/>
      <c r="AC75" s="10"/>
      <c r="AD75" s="10"/>
      <c r="AE75" s="10"/>
    </row>
    <row r="76" spans="1:31" s="9" customFormat="1" ht="24.95" customHeight="1">
      <c r="A76" s="9"/>
      <c r="B76" s="177"/>
      <c r="C76" s="178"/>
      <c r="D76" s="179" t="s">
        <v>411</v>
      </c>
      <c r="E76" s="180"/>
      <c r="F76" s="180"/>
      <c r="G76" s="180"/>
      <c r="H76" s="180"/>
      <c r="I76" s="180"/>
      <c r="J76" s="181">
        <f>J298</f>
        <v>0</v>
      </c>
      <c r="K76" s="178"/>
      <c r="L76" s="182"/>
      <c r="S76" s="9"/>
      <c r="T76" s="9"/>
      <c r="U76" s="9"/>
      <c r="V76" s="9"/>
      <c r="W76" s="9"/>
      <c r="X76" s="9"/>
      <c r="Y76" s="9"/>
      <c r="Z76" s="9"/>
      <c r="AA76" s="9"/>
      <c r="AB76" s="9"/>
      <c r="AC76" s="9"/>
      <c r="AD76" s="9"/>
      <c r="AE76" s="9"/>
    </row>
    <row r="77" spans="1:31" s="10" customFormat="1" ht="19.9" customHeight="1">
      <c r="A77" s="10"/>
      <c r="B77" s="183"/>
      <c r="C77" s="127"/>
      <c r="D77" s="184" t="s">
        <v>1259</v>
      </c>
      <c r="E77" s="185"/>
      <c r="F77" s="185"/>
      <c r="G77" s="185"/>
      <c r="H77" s="185"/>
      <c r="I77" s="185"/>
      <c r="J77" s="186">
        <f>J299</f>
        <v>0</v>
      </c>
      <c r="K77" s="127"/>
      <c r="L77" s="187"/>
      <c r="S77" s="10"/>
      <c r="T77" s="10"/>
      <c r="U77" s="10"/>
      <c r="V77" s="10"/>
      <c r="W77" s="10"/>
      <c r="X77" s="10"/>
      <c r="Y77" s="10"/>
      <c r="Z77" s="10"/>
      <c r="AA77" s="10"/>
      <c r="AB77" s="10"/>
      <c r="AC77" s="10"/>
      <c r="AD77" s="10"/>
      <c r="AE77" s="10"/>
    </row>
    <row r="78" spans="1:31" s="10" customFormat="1" ht="19.9" customHeight="1">
      <c r="A78" s="10"/>
      <c r="B78" s="183"/>
      <c r="C78" s="127"/>
      <c r="D78" s="184" t="s">
        <v>1588</v>
      </c>
      <c r="E78" s="185"/>
      <c r="F78" s="185"/>
      <c r="G78" s="185"/>
      <c r="H78" s="185"/>
      <c r="I78" s="185"/>
      <c r="J78" s="186">
        <f>J422</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1589</v>
      </c>
      <c r="E79" s="185"/>
      <c r="F79" s="185"/>
      <c r="G79" s="185"/>
      <c r="H79" s="185"/>
      <c r="I79" s="185"/>
      <c r="J79" s="186">
        <f>J436</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413</v>
      </c>
      <c r="E80" s="185"/>
      <c r="F80" s="185"/>
      <c r="G80" s="185"/>
      <c r="H80" s="185"/>
      <c r="I80" s="185"/>
      <c r="J80" s="186">
        <f>J451</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1592</v>
      </c>
      <c r="E81" s="185"/>
      <c r="F81" s="185"/>
      <c r="G81" s="185"/>
      <c r="H81" s="185"/>
      <c r="I81" s="185"/>
      <c r="J81" s="186">
        <f>J461</f>
        <v>0</v>
      </c>
      <c r="K81" s="127"/>
      <c r="L81" s="187"/>
      <c r="S81" s="10"/>
      <c r="T81" s="10"/>
      <c r="U81" s="10"/>
      <c r="V81" s="10"/>
      <c r="W81" s="10"/>
      <c r="X81" s="10"/>
      <c r="Y81" s="10"/>
      <c r="Z81" s="10"/>
      <c r="AA81" s="10"/>
      <c r="AB81" s="10"/>
      <c r="AC81" s="10"/>
      <c r="AD81" s="10"/>
      <c r="AE81" s="10"/>
    </row>
    <row r="82" spans="1:31" s="9" customFormat="1" ht="24.95" customHeight="1">
      <c r="A82" s="9"/>
      <c r="B82" s="177"/>
      <c r="C82" s="178"/>
      <c r="D82" s="179" t="s">
        <v>214</v>
      </c>
      <c r="E82" s="180"/>
      <c r="F82" s="180"/>
      <c r="G82" s="180"/>
      <c r="H82" s="180"/>
      <c r="I82" s="180"/>
      <c r="J82" s="181">
        <f>J485</f>
        <v>0</v>
      </c>
      <c r="K82" s="178"/>
      <c r="L82" s="182"/>
      <c r="S82" s="9"/>
      <c r="T82" s="9"/>
      <c r="U82" s="9"/>
      <c r="V82" s="9"/>
      <c r="W82" s="9"/>
      <c r="X82" s="9"/>
      <c r="Y82" s="9"/>
      <c r="Z82" s="9"/>
      <c r="AA82" s="9"/>
      <c r="AB82" s="9"/>
      <c r="AC82" s="9"/>
      <c r="AD82" s="9"/>
      <c r="AE82" s="9"/>
    </row>
    <row r="83" spans="1:31" s="2" customFormat="1" ht="21.8" customHeight="1">
      <c r="A83" s="41"/>
      <c r="B83" s="42"/>
      <c r="C83" s="43"/>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62"/>
      <c r="C84" s="63"/>
      <c r="D84" s="63"/>
      <c r="E84" s="63"/>
      <c r="F84" s="63"/>
      <c r="G84" s="63"/>
      <c r="H84" s="63"/>
      <c r="I84" s="63"/>
      <c r="J84" s="63"/>
      <c r="K84" s="63"/>
      <c r="L84" s="147"/>
      <c r="S84" s="41"/>
      <c r="T84" s="41"/>
      <c r="U84" s="41"/>
      <c r="V84" s="41"/>
      <c r="W84" s="41"/>
      <c r="X84" s="41"/>
      <c r="Y84" s="41"/>
      <c r="Z84" s="41"/>
      <c r="AA84" s="41"/>
      <c r="AB84" s="41"/>
      <c r="AC84" s="41"/>
      <c r="AD84" s="41"/>
      <c r="AE84" s="41"/>
    </row>
    <row r="88" spans="1:31" s="2" customFormat="1" ht="6.95" customHeight="1">
      <c r="A88" s="41"/>
      <c r="B88" s="64"/>
      <c r="C88" s="65"/>
      <c r="D88" s="65"/>
      <c r="E88" s="65"/>
      <c r="F88" s="65"/>
      <c r="G88" s="65"/>
      <c r="H88" s="65"/>
      <c r="I88" s="65"/>
      <c r="J88" s="65"/>
      <c r="K88" s="65"/>
      <c r="L88" s="147"/>
      <c r="S88" s="41"/>
      <c r="T88" s="41"/>
      <c r="U88" s="41"/>
      <c r="V88" s="41"/>
      <c r="W88" s="41"/>
      <c r="X88" s="41"/>
      <c r="Y88" s="41"/>
      <c r="Z88" s="41"/>
      <c r="AA88" s="41"/>
      <c r="AB88" s="41"/>
      <c r="AC88" s="41"/>
      <c r="AD88" s="41"/>
      <c r="AE88" s="41"/>
    </row>
    <row r="89" spans="1:31" s="2" customFormat="1" ht="24.95" customHeight="1">
      <c r="A89" s="41"/>
      <c r="B89" s="42"/>
      <c r="C89" s="25" t="s">
        <v>215</v>
      </c>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2" customHeight="1">
      <c r="A91" s="41"/>
      <c r="B91" s="42"/>
      <c r="C91" s="34" t="s">
        <v>16</v>
      </c>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16.5" customHeight="1">
      <c r="A92" s="41"/>
      <c r="B92" s="42"/>
      <c r="C92" s="43"/>
      <c r="D92" s="43"/>
      <c r="E92" s="172" t="str">
        <f>E7</f>
        <v>KOUPALIŠTĚ OSTROV - rekonstrukce velkého bazénu</v>
      </c>
      <c r="F92" s="34"/>
      <c r="G92" s="34"/>
      <c r="H92" s="34"/>
      <c r="I92" s="43"/>
      <c r="J92" s="43"/>
      <c r="K92" s="43"/>
      <c r="L92" s="147"/>
      <c r="S92" s="41"/>
      <c r="T92" s="41"/>
      <c r="U92" s="41"/>
      <c r="V92" s="41"/>
      <c r="W92" s="41"/>
      <c r="X92" s="41"/>
      <c r="Y92" s="41"/>
      <c r="Z92" s="41"/>
      <c r="AA92" s="41"/>
      <c r="AB92" s="41"/>
      <c r="AC92" s="41"/>
      <c r="AD92" s="41"/>
      <c r="AE92" s="41"/>
    </row>
    <row r="93" spans="2:12" s="1" customFormat="1" ht="12" customHeight="1">
      <c r="B93" s="23"/>
      <c r="C93" s="34" t="s">
        <v>199</v>
      </c>
      <c r="D93" s="24"/>
      <c r="E93" s="24"/>
      <c r="F93" s="24"/>
      <c r="G93" s="24"/>
      <c r="H93" s="24"/>
      <c r="I93" s="24"/>
      <c r="J93" s="24"/>
      <c r="K93" s="24"/>
      <c r="L93" s="22"/>
    </row>
    <row r="94" spans="2:12" s="1" customFormat="1" ht="16.5" customHeight="1">
      <c r="B94" s="23"/>
      <c r="C94" s="24"/>
      <c r="D94" s="24"/>
      <c r="E94" s="172" t="s">
        <v>200</v>
      </c>
      <c r="F94" s="24"/>
      <c r="G94" s="24"/>
      <c r="H94" s="24"/>
      <c r="I94" s="24"/>
      <c r="J94" s="24"/>
      <c r="K94" s="24"/>
      <c r="L94" s="22"/>
    </row>
    <row r="95" spans="2:12" s="1" customFormat="1" ht="12" customHeight="1">
      <c r="B95" s="23"/>
      <c r="C95" s="34" t="s">
        <v>201</v>
      </c>
      <c r="D95" s="24"/>
      <c r="E95" s="24"/>
      <c r="F95" s="24"/>
      <c r="G95" s="24"/>
      <c r="H95" s="24"/>
      <c r="I95" s="24"/>
      <c r="J95" s="24"/>
      <c r="K95" s="24"/>
      <c r="L95" s="22"/>
    </row>
    <row r="96" spans="1:31" s="2" customFormat="1" ht="16.5" customHeight="1">
      <c r="A96" s="41"/>
      <c r="B96" s="42"/>
      <c r="C96" s="43"/>
      <c r="D96" s="43"/>
      <c r="E96" s="259" t="s">
        <v>1585</v>
      </c>
      <c r="F96" s="43"/>
      <c r="G96" s="43"/>
      <c r="H96" s="43"/>
      <c r="I96" s="43"/>
      <c r="J96" s="43"/>
      <c r="K96" s="43"/>
      <c r="L96" s="147"/>
      <c r="S96" s="41"/>
      <c r="T96" s="41"/>
      <c r="U96" s="41"/>
      <c r="V96" s="41"/>
      <c r="W96" s="41"/>
      <c r="X96" s="41"/>
      <c r="Y96" s="41"/>
      <c r="Z96" s="41"/>
      <c r="AA96" s="41"/>
      <c r="AB96" s="41"/>
      <c r="AC96" s="41"/>
      <c r="AD96" s="41"/>
      <c r="AE96" s="41"/>
    </row>
    <row r="97" spans="1:31" s="2" customFormat="1" ht="12" customHeight="1">
      <c r="A97" s="41"/>
      <c r="B97" s="42"/>
      <c r="C97" s="34" t="s">
        <v>1020</v>
      </c>
      <c r="D97" s="43"/>
      <c r="E97" s="43"/>
      <c r="F97" s="43"/>
      <c r="G97" s="43"/>
      <c r="H97" s="43"/>
      <c r="I97" s="43"/>
      <c r="J97" s="43"/>
      <c r="K97" s="43"/>
      <c r="L97" s="147"/>
      <c r="S97" s="41"/>
      <c r="T97" s="41"/>
      <c r="U97" s="41"/>
      <c r="V97" s="41"/>
      <c r="W97" s="41"/>
      <c r="X97" s="41"/>
      <c r="Y97" s="41"/>
      <c r="Z97" s="41"/>
      <c r="AA97" s="41"/>
      <c r="AB97" s="41"/>
      <c r="AC97" s="41"/>
      <c r="AD97" s="41"/>
      <c r="AE97" s="41"/>
    </row>
    <row r="98" spans="1:31" s="2" customFormat="1" ht="16.5" customHeight="1">
      <c r="A98" s="41"/>
      <c r="B98" s="42"/>
      <c r="C98" s="43"/>
      <c r="D98" s="43"/>
      <c r="E98" s="72" t="str">
        <f>E13</f>
        <v>D.4.1.2 - Strojovna II</v>
      </c>
      <c r="F98" s="43"/>
      <c r="G98" s="43"/>
      <c r="H98" s="43"/>
      <c r="I98" s="43"/>
      <c r="J98" s="43"/>
      <c r="K98" s="43"/>
      <c r="L98" s="147"/>
      <c r="S98" s="41"/>
      <c r="T98" s="41"/>
      <c r="U98" s="41"/>
      <c r="V98" s="41"/>
      <c r="W98" s="41"/>
      <c r="X98" s="41"/>
      <c r="Y98" s="41"/>
      <c r="Z98" s="41"/>
      <c r="AA98" s="41"/>
      <c r="AB98" s="41"/>
      <c r="AC98" s="41"/>
      <c r="AD98" s="41"/>
      <c r="AE98" s="41"/>
    </row>
    <row r="99" spans="1:31" s="2" customFormat="1" ht="6.95" customHeight="1">
      <c r="A99" s="41"/>
      <c r="B99" s="42"/>
      <c r="C99" s="43"/>
      <c r="D99" s="43"/>
      <c r="E99" s="43"/>
      <c r="F99" s="43"/>
      <c r="G99" s="43"/>
      <c r="H99" s="43"/>
      <c r="I99" s="43"/>
      <c r="J99" s="43"/>
      <c r="K99" s="43"/>
      <c r="L99" s="147"/>
      <c r="S99" s="41"/>
      <c r="T99" s="41"/>
      <c r="U99" s="41"/>
      <c r="V99" s="41"/>
      <c r="W99" s="41"/>
      <c r="X99" s="41"/>
      <c r="Y99" s="41"/>
      <c r="Z99" s="41"/>
      <c r="AA99" s="41"/>
      <c r="AB99" s="41"/>
      <c r="AC99" s="41"/>
      <c r="AD99" s="41"/>
      <c r="AE99" s="41"/>
    </row>
    <row r="100" spans="1:31" s="2" customFormat="1" ht="12" customHeight="1">
      <c r="A100" s="41"/>
      <c r="B100" s="42"/>
      <c r="C100" s="34" t="s">
        <v>22</v>
      </c>
      <c r="D100" s="43"/>
      <c r="E100" s="43"/>
      <c r="F100" s="29" t="str">
        <f>F16</f>
        <v>Ostrov nad Ohří</v>
      </c>
      <c r="G100" s="43"/>
      <c r="H100" s="43"/>
      <c r="I100" s="34" t="s">
        <v>24</v>
      </c>
      <c r="J100" s="75" t="str">
        <f>IF(J16="","",J16)</f>
        <v>22. 3. 2021</v>
      </c>
      <c r="K100" s="43"/>
      <c r="L100" s="147"/>
      <c r="S100" s="41"/>
      <c r="T100" s="41"/>
      <c r="U100" s="41"/>
      <c r="V100" s="41"/>
      <c r="W100" s="41"/>
      <c r="X100" s="41"/>
      <c r="Y100" s="41"/>
      <c r="Z100" s="41"/>
      <c r="AA100" s="41"/>
      <c r="AB100" s="41"/>
      <c r="AC100" s="41"/>
      <c r="AD100" s="41"/>
      <c r="AE100" s="41"/>
    </row>
    <row r="101" spans="1:31" s="2" customFormat="1" ht="6.95" customHeight="1">
      <c r="A101" s="41"/>
      <c r="B101" s="42"/>
      <c r="C101" s="43"/>
      <c r="D101" s="43"/>
      <c r="E101" s="43"/>
      <c r="F101" s="43"/>
      <c r="G101" s="43"/>
      <c r="H101" s="43"/>
      <c r="I101" s="43"/>
      <c r="J101" s="43"/>
      <c r="K101" s="43"/>
      <c r="L101" s="147"/>
      <c r="S101" s="41"/>
      <c r="T101" s="41"/>
      <c r="U101" s="41"/>
      <c r="V101" s="41"/>
      <c r="W101" s="41"/>
      <c r="X101" s="41"/>
      <c r="Y101" s="41"/>
      <c r="Z101" s="41"/>
      <c r="AA101" s="41"/>
      <c r="AB101" s="41"/>
      <c r="AC101" s="41"/>
      <c r="AD101" s="41"/>
      <c r="AE101" s="41"/>
    </row>
    <row r="102" spans="1:31" s="2" customFormat="1" ht="25.65" customHeight="1">
      <c r="A102" s="41"/>
      <c r="B102" s="42"/>
      <c r="C102" s="34" t="s">
        <v>30</v>
      </c>
      <c r="D102" s="43"/>
      <c r="E102" s="43"/>
      <c r="F102" s="29" t="str">
        <f>E19</f>
        <v>Město Ostrov</v>
      </c>
      <c r="G102" s="43"/>
      <c r="H102" s="43"/>
      <c r="I102" s="34" t="s">
        <v>38</v>
      </c>
      <c r="J102" s="39" t="str">
        <f>E25</f>
        <v>Architektonické studio Hysek s.r.o.</v>
      </c>
      <c r="K102" s="43"/>
      <c r="L102" s="147"/>
      <c r="S102" s="41"/>
      <c r="T102" s="41"/>
      <c r="U102" s="41"/>
      <c r="V102" s="41"/>
      <c r="W102" s="41"/>
      <c r="X102" s="41"/>
      <c r="Y102" s="41"/>
      <c r="Z102" s="41"/>
      <c r="AA102" s="41"/>
      <c r="AB102" s="41"/>
      <c r="AC102" s="41"/>
      <c r="AD102" s="41"/>
      <c r="AE102" s="41"/>
    </row>
    <row r="103" spans="1:31" s="2" customFormat="1" ht="40.05" customHeight="1">
      <c r="A103" s="41"/>
      <c r="B103" s="42"/>
      <c r="C103" s="34" t="s">
        <v>36</v>
      </c>
      <c r="D103" s="43"/>
      <c r="E103" s="43"/>
      <c r="F103" s="29" t="str">
        <f>IF(E22="","",E22)</f>
        <v>Vyplň údaj</v>
      </c>
      <c r="G103" s="43"/>
      <c r="H103" s="43"/>
      <c r="I103" s="34" t="s">
        <v>43</v>
      </c>
      <c r="J103" s="39" t="str">
        <f>E28</f>
        <v>Architektonické studio Hyysek s.r.o.</v>
      </c>
      <c r="K103" s="43"/>
      <c r="L103" s="147"/>
      <c r="S103" s="41"/>
      <c r="T103" s="41"/>
      <c r="U103" s="41"/>
      <c r="V103" s="41"/>
      <c r="W103" s="41"/>
      <c r="X103" s="41"/>
      <c r="Y103" s="41"/>
      <c r="Z103" s="41"/>
      <c r="AA103" s="41"/>
      <c r="AB103" s="41"/>
      <c r="AC103" s="41"/>
      <c r="AD103" s="41"/>
      <c r="AE103" s="41"/>
    </row>
    <row r="104" spans="1:31" s="2" customFormat="1" ht="10.3" customHeight="1">
      <c r="A104" s="41"/>
      <c r="B104" s="42"/>
      <c r="C104" s="43"/>
      <c r="D104" s="43"/>
      <c r="E104" s="43"/>
      <c r="F104" s="43"/>
      <c r="G104" s="43"/>
      <c r="H104" s="43"/>
      <c r="I104" s="43"/>
      <c r="J104" s="43"/>
      <c r="K104" s="43"/>
      <c r="L104" s="147"/>
      <c r="S104" s="41"/>
      <c r="T104" s="41"/>
      <c r="U104" s="41"/>
      <c r="V104" s="41"/>
      <c r="W104" s="41"/>
      <c r="X104" s="41"/>
      <c r="Y104" s="41"/>
      <c r="Z104" s="41"/>
      <c r="AA104" s="41"/>
      <c r="AB104" s="41"/>
      <c r="AC104" s="41"/>
      <c r="AD104" s="41"/>
      <c r="AE104" s="41"/>
    </row>
    <row r="105" spans="1:31" s="11" customFormat="1" ht="29.25" customHeight="1">
      <c r="A105" s="188"/>
      <c r="B105" s="189"/>
      <c r="C105" s="190" t="s">
        <v>216</v>
      </c>
      <c r="D105" s="191" t="s">
        <v>66</v>
      </c>
      <c r="E105" s="191" t="s">
        <v>62</v>
      </c>
      <c r="F105" s="191" t="s">
        <v>63</v>
      </c>
      <c r="G105" s="191" t="s">
        <v>217</v>
      </c>
      <c r="H105" s="191" t="s">
        <v>218</v>
      </c>
      <c r="I105" s="191" t="s">
        <v>219</v>
      </c>
      <c r="J105" s="191" t="s">
        <v>207</v>
      </c>
      <c r="K105" s="192" t="s">
        <v>220</v>
      </c>
      <c r="L105" s="193"/>
      <c r="M105" s="95" t="s">
        <v>19</v>
      </c>
      <c r="N105" s="96" t="s">
        <v>51</v>
      </c>
      <c r="O105" s="96" t="s">
        <v>221</v>
      </c>
      <c r="P105" s="96" t="s">
        <v>222</v>
      </c>
      <c r="Q105" s="96" t="s">
        <v>223</v>
      </c>
      <c r="R105" s="96" t="s">
        <v>224</v>
      </c>
      <c r="S105" s="96" t="s">
        <v>225</v>
      </c>
      <c r="T105" s="97" t="s">
        <v>226</v>
      </c>
      <c r="U105" s="188"/>
      <c r="V105" s="188"/>
      <c r="W105" s="188"/>
      <c r="X105" s="188"/>
      <c r="Y105" s="188"/>
      <c r="Z105" s="188"/>
      <c r="AA105" s="188"/>
      <c r="AB105" s="188"/>
      <c r="AC105" s="188"/>
      <c r="AD105" s="188"/>
      <c r="AE105" s="188"/>
    </row>
    <row r="106" spans="1:63" s="2" customFormat="1" ht="22.8" customHeight="1">
      <c r="A106" s="41"/>
      <c r="B106" s="42"/>
      <c r="C106" s="102" t="s">
        <v>227</v>
      </c>
      <c r="D106" s="43"/>
      <c r="E106" s="43"/>
      <c r="F106" s="43"/>
      <c r="G106" s="43"/>
      <c r="H106" s="43"/>
      <c r="I106" s="43"/>
      <c r="J106" s="194">
        <f>BK106</f>
        <v>0</v>
      </c>
      <c r="K106" s="43"/>
      <c r="L106" s="47"/>
      <c r="M106" s="98"/>
      <c r="N106" s="195"/>
      <c r="O106" s="99"/>
      <c r="P106" s="196">
        <f>P107+P298+P485</f>
        <v>0</v>
      </c>
      <c r="Q106" s="99"/>
      <c r="R106" s="196">
        <f>R107+R298+R485</f>
        <v>54.486571770000005</v>
      </c>
      <c r="S106" s="99"/>
      <c r="T106" s="197">
        <f>T107+T298+T485</f>
        <v>0</v>
      </c>
      <c r="U106" s="41"/>
      <c r="V106" s="41"/>
      <c r="W106" s="41"/>
      <c r="X106" s="41"/>
      <c r="Y106" s="41"/>
      <c r="Z106" s="41"/>
      <c r="AA106" s="41"/>
      <c r="AB106" s="41"/>
      <c r="AC106" s="41"/>
      <c r="AD106" s="41"/>
      <c r="AE106" s="41"/>
      <c r="AT106" s="19" t="s">
        <v>80</v>
      </c>
      <c r="AU106" s="19" t="s">
        <v>208</v>
      </c>
      <c r="BK106" s="198">
        <f>BK107+BK298+BK485</f>
        <v>0</v>
      </c>
    </row>
    <row r="107" spans="1:63" s="12" customFormat="1" ht="25.9" customHeight="1">
      <c r="A107" s="12"/>
      <c r="B107" s="199"/>
      <c r="C107" s="200"/>
      <c r="D107" s="201" t="s">
        <v>80</v>
      </c>
      <c r="E107" s="202" t="s">
        <v>228</v>
      </c>
      <c r="F107" s="202" t="s">
        <v>229</v>
      </c>
      <c r="G107" s="200"/>
      <c r="H107" s="200"/>
      <c r="I107" s="203"/>
      <c r="J107" s="204">
        <f>BK107</f>
        <v>0</v>
      </c>
      <c r="K107" s="200"/>
      <c r="L107" s="205"/>
      <c r="M107" s="206"/>
      <c r="N107" s="207"/>
      <c r="O107" s="207"/>
      <c r="P107" s="208">
        <f>P108+P146+P191+P218+P246+P274+P294</f>
        <v>0</v>
      </c>
      <c r="Q107" s="207"/>
      <c r="R107" s="208">
        <f>R108+R146+R191+R218+R246+R274+R294</f>
        <v>52.645009970000004</v>
      </c>
      <c r="S107" s="207"/>
      <c r="T107" s="209">
        <f>T108+T146+T191+T218+T246+T274+T294</f>
        <v>0</v>
      </c>
      <c r="U107" s="12"/>
      <c r="V107" s="12"/>
      <c r="W107" s="12"/>
      <c r="X107" s="12"/>
      <c r="Y107" s="12"/>
      <c r="Z107" s="12"/>
      <c r="AA107" s="12"/>
      <c r="AB107" s="12"/>
      <c r="AC107" s="12"/>
      <c r="AD107" s="12"/>
      <c r="AE107" s="12"/>
      <c r="AR107" s="210" t="s">
        <v>85</v>
      </c>
      <c r="AT107" s="211" t="s">
        <v>80</v>
      </c>
      <c r="AU107" s="211" t="s">
        <v>81</v>
      </c>
      <c r="AY107" s="210" t="s">
        <v>230</v>
      </c>
      <c r="BK107" s="212">
        <f>BK108+BK146+BK191+BK218+BK246+BK274+BK294</f>
        <v>0</v>
      </c>
    </row>
    <row r="108" spans="1:63" s="12" customFormat="1" ht="22.8" customHeight="1">
      <c r="A108" s="12"/>
      <c r="B108" s="199"/>
      <c r="C108" s="200"/>
      <c r="D108" s="201" t="s">
        <v>80</v>
      </c>
      <c r="E108" s="213" t="s">
        <v>85</v>
      </c>
      <c r="F108" s="213" t="s">
        <v>231</v>
      </c>
      <c r="G108" s="200"/>
      <c r="H108" s="200"/>
      <c r="I108" s="203"/>
      <c r="J108" s="214">
        <f>BK108</f>
        <v>0</v>
      </c>
      <c r="K108" s="200"/>
      <c r="L108" s="205"/>
      <c r="M108" s="206"/>
      <c r="N108" s="207"/>
      <c r="O108" s="207"/>
      <c r="P108" s="208">
        <f>SUM(P109:P145)</f>
        <v>0</v>
      </c>
      <c r="Q108" s="207"/>
      <c r="R108" s="208">
        <f>SUM(R109:R145)</f>
        <v>0</v>
      </c>
      <c r="S108" s="207"/>
      <c r="T108" s="209">
        <f>SUM(T109:T145)</f>
        <v>0</v>
      </c>
      <c r="U108" s="12"/>
      <c r="V108" s="12"/>
      <c r="W108" s="12"/>
      <c r="X108" s="12"/>
      <c r="Y108" s="12"/>
      <c r="Z108" s="12"/>
      <c r="AA108" s="12"/>
      <c r="AB108" s="12"/>
      <c r="AC108" s="12"/>
      <c r="AD108" s="12"/>
      <c r="AE108" s="12"/>
      <c r="AR108" s="210" t="s">
        <v>85</v>
      </c>
      <c r="AT108" s="211" t="s">
        <v>80</v>
      </c>
      <c r="AU108" s="211" t="s">
        <v>85</v>
      </c>
      <c r="AY108" s="210" t="s">
        <v>230</v>
      </c>
      <c r="BK108" s="212">
        <f>SUM(BK109:BK145)</f>
        <v>0</v>
      </c>
    </row>
    <row r="109" spans="1:65" s="2" customFormat="1" ht="24.15" customHeight="1">
      <c r="A109" s="41"/>
      <c r="B109" s="42"/>
      <c r="C109" s="215" t="s">
        <v>85</v>
      </c>
      <c r="D109" s="215" t="s">
        <v>232</v>
      </c>
      <c r="E109" s="216" t="s">
        <v>1593</v>
      </c>
      <c r="F109" s="217" t="s">
        <v>1594</v>
      </c>
      <c r="G109" s="218" t="s">
        <v>253</v>
      </c>
      <c r="H109" s="219">
        <v>85.23</v>
      </c>
      <c r="I109" s="220"/>
      <c r="J109" s="221">
        <f>ROUND(I109*H109,2)</f>
        <v>0</v>
      </c>
      <c r="K109" s="217" t="s">
        <v>236</v>
      </c>
      <c r="L109" s="47"/>
      <c r="M109" s="222" t="s">
        <v>19</v>
      </c>
      <c r="N109" s="223"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109</v>
      </c>
      <c r="AT109" s="226" t="s">
        <v>232</v>
      </c>
      <c r="AU109" s="226" t="s">
        <v>91</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109</v>
      </c>
      <c r="BM109" s="226" t="s">
        <v>2103</v>
      </c>
    </row>
    <row r="110" spans="1:47" s="2" customFormat="1" ht="12">
      <c r="A110" s="41"/>
      <c r="B110" s="42"/>
      <c r="C110" s="43"/>
      <c r="D110" s="228" t="s">
        <v>238</v>
      </c>
      <c r="E110" s="43"/>
      <c r="F110" s="229" t="s">
        <v>1596</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91</v>
      </c>
    </row>
    <row r="111" spans="1:47" s="2" customFormat="1" ht="12">
      <c r="A111" s="41"/>
      <c r="B111" s="42"/>
      <c r="C111" s="43"/>
      <c r="D111" s="228" t="s">
        <v>240</v>
      </c>
      <c r="E111" s="43"/>
      <c r="F111" s="233" t="s">
        <v>1597</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240</v>
      </c>
      <c r="AU111" s="19" t="s">
        <v>91</v>
      </c>
    </row>
    <row r="112" spans="1:51" s="13" customFormat="1" ht="12">
      <c r="A112" s="13"/>
      <c r="B112" s="234"/>
      <c r="C112" s="235"/>
      <c r="D112" s="228" t="s">
        <v>242</v>
      </c>
      <c r="E112" s="236" t="s">
        <v>19</v>
      </c>
      <c r="F112" s="237" t="s">
        <v>2104</v>
      </c>
      <c r="G112" s="235"/>
      <c r="H112" s="238">
        <v>71.82</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242</v>
      </c>
      <c r="AU112" s="244" t="s">
        <v>91</v>
      </c>
      <c r="AV112" s="13" t="s">
        <v>91</v>
      </c>
      <c r="AW112" s="13" t="s">
        <v>42</v>
      </c>
      <c r="AX112" s="13" t="s">
        <v>81</v>
      </c>
      <c r="AY112" s="244" t="s">
        <v>230</v>
      </c>
    </row>
    <row r="113" spans="1:51" s="13" customFormat="1" ht="12">
      <c r="A113" s="13"/>
      <c r="B113" s="234"/>
      <c r="C113" s="235"/>
      <c r="D113" s="228" t="s">
        <v>242</v>
      </c>
      <c r="E113" s="236" t="s">
        <v>19</v>
      </c>
      <c r="F113" s="237" t="s">
        <v>2105</v>
      </c>
      <c r="G113" s="235"/>
      <c r="H113" s="238">
        <v>13.41</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242</v>
      </c>
      <c r="AU113" s="244" t="s">
        <v>91</v>
      </c>
      <c r="AV113" s="13" t="s">
        <v>91</v>
      </c>
      <c r="AW113" s="13" t="s">
        <v>42</v>
      </c>
      <c r="AX113" s="13" t="s">
        <v>81</v>
      </c>
      <c r="AY113" s="244" t="s">
        <v>230</v>
      </c>
    </row>
    <row r="114" spans="1:51" s="14" customFormat="1" ht="12">
      <c r="A114" s="14"/>
      <c r="B114" s="245"/>
      <c r="C114" s="246"/>
      <c r="D114" s="228" t="s">
        <v>242</v>
      </c>
      <c r="E114" s="247" t="s">
        <v>19</v>
      </c>
      <c r="F114" s="248" t="s">
        <v>244</v>
      </c>
      <c r="G114" s="246"/>
      <c r="H114" s="249">
        <v>85.23</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242</v>
      </c>
      <c r="AU114" s="255" t="s">
        <v>91</v>
      </c>
      <c r="AV114" s="14" t="s">
        <v>109</v>
      </c>
      <c r="AW114" s="14" t="s">
        <v>42</v>
      </c>
      <c r="AX114" s="14" t="s">
        <v>85</v>
      </c>
      <c r="AY114" s="255" t="s">
        <v>230</v>
      </c>
    </row>
    <row r="115" spans="1:65" s="2" customFormat="1" ht="24.15" customHeight="1">
      <c r="A115" s="41"/>
      <c r="B115" s="42"/>
      <c r="C115" s="215" t="s">
        <v>91</v>
      </c>
      <c r="D115" s="215" t="s">
        <v>232</v>
      </c>
      <c r="E115" s="216" t="s">
        <v>435</v>
      </c>
      <c r="F115" s="217" t="s">
        <v>436</v>
      </c>
      <c r="G115" s="218" t="s">
        <v>253</v>
      </c>
      <c r="H115" s="219">
        <v>116.37</v>
      </c>
      <c r="I115" s="220"/>
      <c r="J115" s="221">
        <f>ROUND(I115*H115,2)</f>
        <v>0</v>
      </c>
      <c r="K115" s="217" t="s">
        <v>236</v>
      </c>
      <c r="L115" s="47"/>
      <c r="M115" s="222" t="s">
        <v>19</v>
      </c>
      <c r="N115" s="223"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109</v>
      </c>
      <c r="AT115" s="226" t="s">
        <v>232</v>
      </c>
      <c r="AU115" s="226" t="s">
        <v>91</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109</v>
      </c>
      <c r="BM115" s="226" t="s">
        <v>2106</v>
      </c>
    </row>
    <row r="116" spans="1:47" s="2" customFormat="1" ht="12">
      <c r="A116" s="41"/>
      <c r="B116" s="42"/>
      <c r="C116" s="43"/>
      <c r="D116" s="228" t="s">
        <v>238</v>
      </c>
      <c r="E116" s="43"/>
      <c r="F116" s="229" t="s">
        <v>438</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91</v>
      </c>
    </row>
    <row r="117" spans="1:47" s="2" customFormat="1" ht="12">
      <c r="A117" s="41"/>
      <c r="B117" s="42"/>
      <c r="C117" s="43"/>
      <c r="D117" s="228" t="s">
        <v>240</v>
      </c>
      <c r="E117" s="43"/>
      <c r="F117" s="233" t="s">
        <v>262</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240</v>
      </c>
      <c r="AU117" s="19" t="s">
        <v>91</v>
      </c>
    </row>
    <row r="118" spans="1:51" s="13" customFormat="1" ht="12">
      <c r="A118" s="13"/>
      <c r="B118" s="234"/>
      <c r="C118" s="235"/>
      <c r="D118" s="228" t="s">
        <v>242</v>
      </c>
      <c r="E118" s="236" t="s">
        <v>19</v>
      </c>
      <c r="F118" s="237" t="s">
        <v>2107</v>
      </c>
      <c r="G118" s="235"/>
      <c r="H118" s="238">
        <v>58.185</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242</v>
      </c>
      <c r="AU118" s="244" t="s">
        <v>91</v>
      </c>
      <c r="AV118" s="13" t="s">
        <v>91</v>
      </c>
      <c r="AW118" s="13" t="s">
        <v>42</v>
      </c>
      <c r="AX118" s="13" t="s">
        <v>81</v>
      </c>
      <c r="AY118" s="244" t="s">
        <v>230</v>
      </c>
    </row>
    <row r="119" spans="1:51" s="13" customFormat="1" ht="12">
      <c r="A119" s="13"/>
      <c r="B119" s="234"/>
      <c r="C119" s="235"/>
      <c r="D119" s="228" t="s">
        <v>242</v>
      </c>
      <c r="E119" s="236" t="s">
        <v>19</v>
      </c>
      <c r="F119" s="237" t="s">
        <v>2108</v>
      </c>
      <c r="G119" s="235"/>
      <c r="H119" s="238">
        <v>58.185</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242</v>
      </c>
      <c r="AU119" s="244" t="s">
        <v>91</v>
      </c>
      <c r="AV119" s="13" t="s">
        <v>91</v>
      </c>
      <c r="AW119" s="13" t="s">
        <v>42</v>
      </c>
      <c r="AX119" s="13" t="s">
        <v>81</v>
      </c>
      <c r="AY119" s="244" t="s">
        <v>230</v>
      </c>
    </row>
    <row r="120" spans="1:51" s="14" customFormat="1" ht="12">
      <c r="A120" s="14"/>
      <c r="B120" s="245"/>
      <c r="C120" s="246"/>
      <c r="D120" s="228" t="s">
        <v>242</v>
      </c>
      <c r="E120" s="247" t="s">
        <v>19</v>
      </c>
      <c r="F120" s="248" t="s">
        <v>244</v>
      </c>
      <c r="G120" s="246"/>
      <c r="H120" s="249">
        <v>116.37</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242</v>
      </c>
      <c r="AU120" s="255" t="s">
        <v>91</v>
      </c>
      <c r="AV120" s="14" t="s">
        <v>109</v>
      </c>
      <c r="AW120" s="14" t="s">
        <v>42</v>
      </c>
      <c r="AX120" s="14" t="s">
        <v>85</v>
      </c>
      <c r="AY120" s="255" t="s">
        <v>230</v>
      </c>
    </row>
    <row r="121" spans="1:65" s="2" customFormat="1" ht="24.15" customHeight="1">
      <c r="A121" s="41"/>
      <c r="B121" s="42"/>
      <c r="C121" s="215" t="s">
        <v>102</v>
      </c>
      <c r="D121" s="215" t="s">
        <v>232</v>
      </c>
      <c r="E121" s="216" t="s">
        <v>258</v>
      </c>
      <c r="F121" s="217" t="s">
        <v>259</v>
      </c>
      <c r="G121" s="218" t="s">
        <v>253</v>
      </c>
      <c r="H121" s="219">
        <v>54.09</v>
      </c>
      <c r="I121" s="220"/>
      <c r="J121" s="221">
        <f>ROUND(I121*H121,2)</f>
        <v>0</v>
      </c>
      <c r="K121" s="217" t="s">
        <v>236</v>
      </c>
      <c r="L121" s="47"/>
      <c r="M121" s="222" t="s">
        <v>19</v>
      </c>
      <c r="N121" s="223" t="s">
        <v>52</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109</v>
      </c>
      <c r="AT121" s="226" t="s">
        <v>232</v>
      </c>
      <c r="AU121" s="226" t="s">
        <v>91</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109</v>
      </c>
      <c r="BM121" s="226" t="s">
        <v>2109</v>
      </c>
    </row>
    <row r="122" spans="1:47" s="2" customFormat="1" ht="12">
      <c r="A122" s="41"/>
      <c r="B122" s="42"/>
      <c r="C122" s="43"/>
      <c r="D122" s="228" t="s">
        <v>238</v>
      </c>
      <c r="E122" s="43"/>
      <c r="F122" s="229" t="s">
        <v>261</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91</v>
      </c>
    </row>
    <row r="123" spans="1:47" s="2" customFormat="1" ht="12">
      <c r="A123" s="41"/>
      <c r="B123" s="42"/>
      <c r="C123" s="43"/>
      <c r="D123" s="228" t="s">
        <v>240</v>
      </c>
      <c r="E123" s="43"/>
      <c r="F123" s="233" t="s">
        <v>262</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240</v>
      </c>
      <c r="AU123" s="19" t="s">
        <v>91</v>
      </c>
    </row>
    <row r="124" spans="1:51" s="13" customFormat="1" ht="12">
      <c r="A124" s="13"/>
      <c r="B124" s="234"/>
      <c r="C124" s="235"/>
      <c r="D124" s="228" t="s">
        <v>242</v>
      </c>
      <c r="E124" s="236" t="s">
        <v>19</v>
      </c>
      <c r="F124" s="237" t="s">
        <v>2110</v>
      </c>
      <c r="G124" s="235"/>
      <c r="H124" s="238">
        <v>27.045</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242</v>
      </c>
      <c r="AU124" s="244" t="s">
        <v>91</v>
      </c>
      <c r="AV124" s="13" t="s">
        <v>91</v>
      </c>
      <c r="AW124" s="13" t="s">
        <v>42</v>
      </c>
      <c r="AX124" s="13" t="s">
        <v>81</v>
      </c>
      <c r="AY124" s="244" t="s">
        <v>230</v>
      </c>
    </row>
    <row r="125" spans="1:51" s="13" customFormat="1" ht="12">
      <c r="A125" s="13"/>
      <c r="B125" s="234"/>
      <c r="C125" s="235"/>
      <c r="D125" s="228" t="s">
        <v>242</v>
      </c>
      <c r="E125" s="236" t="s">
        <v>19</v>
      </c>
      <c r="F125" s="237" t="s">
        <v>2111</v>
      </c>
      <c r="G125" s="235"/>
      <c r="H125" s="238">
        <v>27.045</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242</v>
      </c>
      <c r="AU125" s="244" t="s">
        <v>91</v>
      </c>
      <c r="AV125" s="13" t="s">
        <v>91</v>
      </c>
      <c r="AW125" s="13" t="s">
        <v>42</v>
      </c>
      <c r="AX125" s="13" t="s">
        <v>81</v>
      </c>
      <c r="AY125" s="244" t="s">
        <v>230</v>
      </c>
    </row>
    <row r="126" spans="1:51" s="14" customFormat="1" ht="12">
      <c r="A126" s="14"/>
      <c r="B126" s="245"/>
      <c r="C126" s="246"/>
      <c r="D126" s="228" t="s">
        <v>242</v>
      </c>
      <c r="E126" s="247" t="s">
        <v>19</v>
      </c>
      <c r="F126" s="248" t="s">
        <v>244</v>
      </c>
      <c r="G126" s="246"/>
      <c r="H126" s="249">
        <v>54.09</v>
      </c>
      <c r="I126" s="250"/>
      <c r="J126" s="246"/>
      <c r="K126" s="246"/>
      <c r="L126" s="251"/>
      <c r="M126" s="252"/>
      <c r="N126" s="253"/>
      <c r="O126" s="253"/>
      <c r="P126" s="253"/>
      <c r="Q126" s="253"/>
      <c r="R126" s="253"/>
      <c r="S126" s="253"/>
      <c r="T126" s="254"/>
      <c r="U126" s="14"/>
      <c r="V126" s="14"/>
      <c r="W126" s="14"/>
      <c r="X126" s="14"/>
      <c r="Y126" s="14"/>
      <c r="Z126" s="14"/>
      <c r="AA126" s="14"/>
      <c r="AB126" s="14"/>
      <c r="AC126" s="14"/>
      <c r="AD126" s="14"/>
      <c r="AE126" s="14"/>
      <c r="AT126" s="255" t="s">
        <v>242</v>
      </c>
      <c r="AU126" s="255" t="s">
        <v>91</v>
      </c>
      <c r="AV126" s="14" t="s">
        <v>109</v>
      </c>
      <c r="AW126" s="14" t="s">
        <v>42</v>
      </c>
      <c r="AX126" s="14" t="s">
        <v>85</v>
      </c>
      <c r="AY126" s="255" t="s">
        <v>230</v>
      </c>
    </row>
    <row r="127" spans="1:65" s="2" customFormat="1" ht="24.15" customHeight="1">
      <c r="A127" s="41"/>
      <c r="B127" s="42"/>
      <c r="C127" s="215" t="s">
        <v>109</v>
      </c>
      <c r="D127" s="215" t="s">
        <v>232</v>
      </c>
      <c r="E127" s="216" t="s">
        <v>453</v>
      </c>
      <c r="F127" s="217" t="s">
        <v>454</v>
      </c>
      <c r="G127" s="218" t="s">
        <v>253</v>
      </c>
      <c r="H127" s="219">
        <v>85.23</v>
      </c>
      <c r="I127" s="220"/>
      <c r="J127" s="221">
        <f>ROUND(I127*H127,2)</f>
        <v>0</v>
      </c>
      <c r="K127" s="217" t="s">
        <v>236</v>
      </c>
      <c r="L127" s="47"/>
      <c r="M127" s="222" t="s">
        <v>19</v>
      </c>
      <c r="N127" s="223"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109</v>
      </c>
      <c r="AT127" s="226" t="s">
        <v>232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2112</v>
      </c>
    </row>
    <row r="128" spans="1:47" s="2" customFormat="1" ht="12">
      <c r="A128" s="41"/>
      <c r="B128" s="42"/>
      <c r="C128" s="43"/>
      <c r="D128" s="228" t="s">
        <v>238</v>
      </c>
      <c r="E128" s="43"/>
      <c r="F128" s="229" t="s">
        <v>456</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47" s="2" customFormat="1" ht="12">
      <c r="A129" s="41"/>
      <c r="B129" s="42"/>
      <c r="C129" s="43"/>
      <c r="D129" s="228" t="s">
        <v>240</v>
      </c>
      <c r="E129" s="43"/>
      <c r="F129" s="233" t="s">
        <v>270</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240</v>
      </c>
      <c r="AU129" s="19" t="s">
        <v>91</v>
      </c>
    </row>
    <row r="130" spans="1:51" s="13" customFormat="1" ht="12">
      <c r="A130" s="13"/>
      <c r="B130" s="234"/>
      <c r="C130" s="235"/>
      <c r="D130" s="228" t="s">
        <v>242</v>
      </c>
      <c r="E130" s="236" t="s">
        <v>19</v>
      </c>
      <c r="F130" s="237" t="s">
        <v>2113</v>
      </c>
      <c r="G130" s="235"/>
      <c r="H130" s="238">
        <v>58.185</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242</v>
      </c>
      <c r="AU130" s="244" t="s">
        <v>91</v>
      </c>
      <c r="AV130" s="13" t="s">
        <v>91</v>
      </c>
      <c r="AW130" s="13" t="s">
        <v>42</v>
      </c>
      <c r="AX130" s="13" t="s">
        <v>81</v>
      </c>
      <c r="AY130" s="244" t="s">
        <v>230</v>
      </c>
    </row>
    <row r="131" spans="1:51" s="13" customFormat="1" ht="12">
      <c r="A131" s="13"/>
      <c r="B131" s="234"/>
      <c r="C131" s="235"/>
      <c r="D131" s="228" t="s">
        <v>242</v>
      </c>
      <c r="E131" s="236" t="s">
        <v>19</v>
      </c>
      <c r="F131" s="237" t="s">
        <v>2114</v>
      </c>
      <c r="G131" s="235"/>
      <c r="H131" s="238">
        <v>27.045</v>
      </c>
      <c r="I131" s="239"/>
      <c r="J131" s="235"/>
      <c r="K131" s="235"/>
      <c r="L131" s="240"/>
      <c r="M131" s="241"/>
      <c r="N131" s="242"/>
      <c r="O131" s="242"/>
      <c r="P131" s="242"/>
      <c r="Q131" s="242"/>
      <c r="R131" s="242"/>
      <c r="S131" s="242"/>
      <c r="T131" s="243"/>
      <c r="U131" s="13"/>
      <c r="V131" s="13"/>
      <c r="W131" s="13"/>
      <c r="X131" s="13"/>
      <c r="Y131" s="13"/>
      <c r="Z131" s="13"/>
      <c r="AA131" s="13"/>
      <c r="AB131" s="13"/>
      <c r="AC131" s="13"/>
      <c r="AD131" s="13"/>
      <c r="AE131" s="13"/>
      <c r="AT131" s="244" t="s">
        <v>242</v>
      </c>
      <c r="AU131" s="244" t="s">
        <v>91</v>
      </c>
      <c r="AV131" s="13" t="s">
        <v>91</v>
      </c>
      <c r="AW131" s="13" t="s">
        <v>42</v>
      </c>
      <c r="AX131" s="13" t="s">
        <v>81</v>
      </c>
      <c r="AY131" s="244" t="s">
        <v>230</v>
      </c>
    </row>
    <row r="132" spans="1:51" s="14" customFormat="1" ht="12">
      <c r="A132" s="14"/>
      <c r="B132" s="245"/>
      <c r="C132" s="246"/>
      <c r="D132" s="228" t="s">
        <v>242</v>
      </c>
      <c r="E132" s="247" t="s">
        <v>19</v>
      </c>
      <c r="F132" s="248" t="s">
        <v>244</v>
      </c>
      <c r="G132" s="246"/>
      <c r="H132" s="249">
        <v>85.23</v>
      </c>
      <c r="I132" s="250"/>
      <c r="J132" s="246"/>
      <c r="K132" s="246"/>
      <c r="L132" s="251"/>
      <c r="M132" s="252"/>
      <c r="N132" s="253"/>
      <c r="O132" s="253"/>
      <c r="P132" s="253"/>
      <c r="Q132" s="253"/>
      <c r="R132" s="253"/>
      <c r="S132" s="253"/>
      <c r="T132" s="254"/>
      <c r="U132" s="14"/>
      <c r="V132" s="14"/>
      <c r="W132" s="14"/>
      <c r="X132" s="14"/>
      <c r="Y132" s="14"/>
      <c r="Z132" s="14"/>
      <c r="AA132" s="14"/>
      <c r="AB132" s="14"/>
      <c r="AC132" s="14"/>
      <c r="AD132" s="14"/>
      <c r="AE132" s="14"/>
      <c r="AT132" s="255" t="s">
        <v>242</v>
      </c>
      <c r="AU132" s="255" t="s">
        <v>91</v>
      </c>
      <c r="AV132" s="14" t="s">
        <v>109</v>
      </c>
      <c r="AW132" s="14" t="s">
        <v>42</v>
      </c>
      <c r="AX132" s="14" t="s">
        <v>85</v>
      </c>
      <c r="AY132" s="255" t="s">
        <v>230</v>
      </c>
    </row>
    <row r="133" spans="1:65" s="2" customFormat="1" ht="14.4" customHeight="1">
      <c r="A133" s="41"/>
      <c r="B133" s="42"/>
      <c r="C133" s="215" t="s">
        <v>265</v>
      </c>
      <c r="D133" s="215" t="s">
        <v>232</v>
      </c>
      <c r="E133" s="216" t="s">
        <v>272</v>
      </c>
      <c r="F133" s="217" t="s">
        <v>273</v>
      </c>
      <c r="G133" s="218" t="s">
        <v>253</v>
      </c>
      <c r="H133" s="219">
        <v>85.23</v>
      </c>
      <c r="I133" s="220"/>
      <c r="J133" s="221">
        <f>ROUND(I133*H133,2)</f>
        <v>0</v>
      </c>
      <c r="K133" s="217" t="s">
        <v>236</v>
      </c>
      <c r="L133" s="47"/>
      <c r="M133" s="222" t="s">
        <v>19</v>
      </c>
      <c r="N133" s="223"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109</v>
      </c>
      <c r="AT133" s="226" t="s">
        <v>232</v>
      </c>
      <c r="AU133" s="226" t="s">
        <v>91</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2115</v>
      </c>
    </row>
    <row r="134" spans="1:47" s="2" customFormat="1" ht="12">
      <c r="A134" s="41"/>
      <c r="B134" s="42"/>
      <c r="C134" s="43"/>
      <c r="D134" s="228" t="s">
        <v>238</v>
      </c>
      <c r="E134" s="43"/>
      <c r="F134" s="229" t="s">
        <v>275</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91</v>
      </c>
    </row>
    <row r="135" spans="1:47" s="2" customFormat="1" ht="12">
      <c r="A135" s="41"/>
      <c r="B135" s="42"/>
      <c r="C135" s="43"/>
      <c r="D135" s="228" t="s">
        <v>240</v>
      </c>
      <c r="E135" s="43"/>
      <c r="F135" s="233" t="s">
        <v>276</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240</v>
      </c>
      <c r="AU135" s="19" t="s">
        <v>91</v>
      </c>
    </row>
    <row r="136" spans="1:51" s="13" customFormat="1" ht="12">
      <c r="A136" s="13"/>
      <c r="B136" s="234"/>
      <c r="C136" s="235"/>
      <c r="D136" s="228" t="s">
        <v>242</v>
      </c>
      <c r="E136" s="236" t="s">
        <v>19</v>
      </c>
      <c r="F136" s="237" t="s">
        <v>2116</v>
      </c>
      <c r="G136" s="235"/>
      <c r="H136" s="238">
        <v>85.23</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242</v>
      </c>
      <c r="AU136" s="244" t="s">
        <v>91</v>
      </c>
      <c r="AV136" s="13" t="s">
        <v>91</v>
      </c>
      <c r="AW136" s="13" t="s">
        <v>42</v>
      </c>
      <c r="AX136" s="13" t="s">
        <v>81</v>
      </c>
      <c r="AY136" s="244" t="s">
        <v>230</v>
      </c>
    </row>
    <row r="137" spans="1:51" s="14" customFormat="1" ht="12">
      <c r="A137" s="14"/>
      <c r="B137" s="245"/>
      <c r="C137" s="246"/>
      <c r="D137" s="228" t="s">
        <v>242</v>
      </c>
      <c r="E137" s="247" t="s">
        <v>19</v>
      </c>
      <c r="F137" s="248" t="s">
        <v>244</v>
      </c>
      <c r="G137" s="246"/>
      <c r="H137" s="249">
        <v>85.23</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242</v>
      </c>
      <c r="AU137" s="255" t="s">
        <v>91</v>
      </c>
      <c r="AV137" s="14" t="s">
        <v>109</v>
      </c>
      <c r="AW137" s="14" t="s">
        <v>42</v>
      </c>
      <c r="AX137" s="14" t="s">
        <v>85</v>
      </c>
      <c r="AY137" s="255" t="s">
        <v>230</v>
      </c>
    </row>
    <row r="138" spans="1:65" s="2" customFormat="1" ht="24.15" customHeight="1">
      <c r="A138" s="41"/>
      <c r="B138" s="42"/>
      <c r="C138" s="215" t="s">
        <v>271</v>
      </c>
      <c r="D138" s="215" t="s">
        <v>232</v>
      </c>
      <c r="E138" s="216" t="s">
        <v>461</v>
      </c>
      <c r="F138" s="217" t="s">
        <v>462</v>
      </c>
      <c r="G138" s="218" t="s">
        <v>253</v>
      </c>
      <c r="H138" s="219">
        <v>58.185</v>
      </c>
      <c r="I138" s="220"/>
      <c r="J138" s="221">
        <f>ROUND(I138*H138,2)</f>
        <v>0</v>
      </c>
      <c r="K138" s="217" t="s">
        <v>236</v>
      </c>
      <c r="L138" s="47"/>
      <c r="M138" s="222" t="s">
        <v>19</v>
      </c>
      <c r="N138" s="223"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109</v>
      </c>
      <c r="AT138" s="226" t="s">
        <v>232</v>
      </c>
      <c r="AU138" s="226" t="s">
        <v>91</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2117</v>
      </c>
    </row>
    <row r="139" spans="1:47" s="2" customFormat="1" ht="12">
      <c r="A139" s="41"/>
      <c r="B139" s="42"/>
      <c r="C139" s="43"/>
      <c r="D139" s="228" t="s">
        <v>238</v>
      </c>
      <c r="E139" s="43"/>
      <c r="F139" s="229" t="s">
        <v>464</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91</v>
      </c>
    </row>
    <row r="140" spans="1:47" s="2" customFormat="1" ht="12">
      <c r="A140" s="41"/>
      <c r="B140" s="42"/>
      <c r="C140" s="43"/>
      <c r="D140" s="228" t="s">
        <v>240</v>
      </c>
      <c r="E140" s="43"/>
      <c r="F140" s="233" t="s">
        <v>465</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240</v>
      </c>
      <c r="AU140" s="19" t="s">
        <v>91</v>
      </c>
    </row>
    <row r="141" spans="1:51" s="13" customFormat="1" ht="12">
      <c r="A141" s="13"/>
      <c r="B141" s="234"/>
      <c r="C141" s="235"/>
      <c r="D141" s="228" t="s">
        <v>242</v>
      </c>
      <c r="E141" s="236" t="s">
        <v>19</v>
      </c>
      <c r="F141" s="237" t="s">
        <v>2118</v>
      </c>
      <c r="G141" s="235"/>
      <c r="H141" s="238">
        <v>14.76</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242</v>
      </c>
      <c r="AU141" s="244" t="s">
        <v>91</v>
      </c>
      <c r="AV141" s="13" t="s">
        <v>91</v>
      </c>
      <c r="AW141" s="13" t="s">
        <v>42</v>
      </c>
      <c r="AX141" s="13" t="s">
        <v>81</v>
      </c>
      <c r="AY141" s="244" t="s">
        <v>230</v>
      </c>
    </row>
    <row r="142" spans="1:51" s="13" customFormat="1" ht="12">
      <c r="A142" s="13"/>
      <c r="B142" s="234"/>
      <c r="C142" s="235"/>
      <c r="D142" s="228" t="s">
        <v>242</v>
      </c>
      <c r="E142" s="236" t="s">
        <v>19</v>
      </c>
      <c r="F142" s="237" t="s">
        <v>2119</v>
      </c>
      <c r="G142" s="235"/>
      <c r="H142" s="238">
        <v>13.125</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242</v>
      </c>
      <c r="AU142" s="244" t="s">
        <v>91</v>
      </c>
      <c r="AV142" s="13" t="s">
        <v>91</v>
      </c>
      <c r="AW142" s="13" t="s">
        <v>42</v>
      </c>
      <c r="AX142" s="13" t="s">
        <v>81</v>
      </c>
      <c r="AY142" s="244" t="s">
        <v>230</v>
      </c>
    </row>
    <row r="143" spans="1:51" s="13" customFormat="1" ht="12">
      <c r="A143" s="13"/>
      <c r="B143" s="234"/>
      <c r="C143" s="235"/>
      <c r="D143" s="228" t="s">
        <v>242</v>
      </c>
      <c r="E143" s="236" t="s">
        <v>19</v>
      </c>
      <c r="F143" s="237" t="s">
        <v>2120</v>
      </c>
      <c r="G143" s="235"/>
      <c r="H143" s="238">
        <v>25.8</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242</v>
      </c>
      <c r="AU143" s="244" t="s">
        <v>91</v>
      </c>
      <c r="AV143" s="13" t="s">
        <v>91</v>
      </c>
      <c r="AW143" s="13" t="s">
        <v>42</v>
      </c>
      <c r="AX143" s="13" t="s">
        <v>81</v>
      </c>
      <c r="AY143" s="244" t="s">
        <v>230</v>
      </c>
    </row>
    <row r="144" spans="1:51" s="13" customFormat="1" ht="12">
      <c r="A144" s="13"/>
      <c r="B144" s="234"/>
      <c r="C144" s="235"/>
      <c r="D144" s="228" t="s">
        <v>242</v>
      </c>
      <c r="E144" s="236" t="s">
        <v>19</v>
      </c>
      <c r="F144" s="237" t="s">
        <v>2121</v>
      </c>
      <c r="G144" s="235"/>
      <c r="H144" s="238">
        <v>4.5</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242</v>
      </c>
      <c r="AU144" s="244" t="s">
        <v>91</v>
      </c>
      <c r="AV144" s="13" t="s">
        <v>91</v>
      </c>
      <c r="AW144" s="13" t="s">
        <v>42</v>
      </c>
      <c r="AX144" s="13" t="s">
        <v>81</v>
      </c>
      <c r="AY144" s="244" t="s">
        <v>230</v>
      </c>
    </row>
    <row r="145" spans="1:51" s="14" customFormat="1" ht="12">
      <c r="A145" s="14"/>
      <c r="B145" s="245"/>
      <c r="C145" s="246"/>
      <c r="D145" s="228" t="s">
        <v>242</v>
      </c>
      <c r="E145" s="247" t="s">
        <v>19</v>
      </c>
      <c r="F145" s="248" t="s">
        <v>244</v>
      </c>
      <c r="G145" s="246"/>
      <c r="H145" s="249">
        <v>58.185</v>
      </c>
      <c r="I145" s="250"/>
      <c r="J145" s="246"/>
      <c r="K145" s="246"/>
      <c r="L145" s="251"/>
      <c r="M145" s="252"/>
      <c r="N145" s="253"/>
      <c r="O145" s="253"/>
      <c r="P145" s="253"/>
      <c r="Q145" s="253"/>
      <c r="R145" s="253"/>
      <c r="S145" s="253"/>
      <c r="T145" s="254"/>
      <c r="U145" s="14"/>
      <c r="V145" s="14"/>
      <c r="W145" s="14"/>
      <c r="X145" s="14"/>
      <c r="Y145" s="14"/>
      <c r="Z145" s="14"/>
      <c r="AA145" s="14"/>
      <c r="AB145" s="14"/>
      <c r="AC145" s="14"/>
      <c r="AD145" s="14"/>
      <c r="AE145" s="14"/>
      <c r="AT145" s="255" t="s">
        <v>242</v>
      </c>
      <c r="AU145" s="255" t="s">
        <v>91</v>
      </c>
      <c r="AV145" s="14" t="s">
        <v>109</v>
      </c>
      <c r="AW145" s="14" t="s">
        <v>42</v>
      </c>
      <c r="AX145" s="14" t="s">
        <v>85</v>
      </c>
      <c r="AY145" s="255" t="s">
        <v>230</v>
      </c>
    </row>
    <row r="146" spans="1:63" s="12" customFormat="1" ht="22.8" customHeight="1">
      <c r="A146" s="12"/>
      <c r="B146" s="199"/>
      <c r="C146" s="200"/>
      <c r="D146" s="201" t="s">
        <v>80</v>
      </c>
      <c r="E146" s="213" t="s">
        <v>91</v>
      </c>
      <c r="F146" s="213" t="s">
        <v>495</v>
      </c>
      <c r="G146" s="200"/>
      <c r="H146" s="200"/>
      <c r="I146" s="203"/>
      <c r="J146" s="214">
        <f>BK146</f>
        <v>0</v>
      </c>
      <c r="K146" s="200"/>
      <c r="L146" s="205"/>
      <c r="M146" s="206"/>
      <c r="N146" s="207"/>
      <c r="O146" s="207"/>
      <c r="P146" s="208">
        <f>SUM(P147:P190)</f>
        <v>0</v>
      </c>
      <c r="Q146" s="207"/>
      <c r="R146" s="208">
        <f>SUM(R147:R190)</f>
        <v>37.63879285</v>
      </c>
      <c r="S146" s="207"/>
      <c r="T146" s="209">
        <f>SUM(T147:T190)</f>
        <v>0</v>
      </c>
      <c r="U146" s="12"/>
      <c r="V146" s="12"/>
      <c r="W146" s="12"/>
      <c r="X146" s="12"/>
      <c r="Y146" s="12"/>
      <c r="Z146" s="12"/>
      <c r="AA146" s="12"/>
      <c r="AB146" s="12"/>
      <c r="AC146" s="12"/>
      <c r="AD146" s="12"/>
      <c r="AE146" s="12"/>
      <c r="AR146" s="210" t="s">
        <v>85</v>
      </c>
      <c r="AT146" s="211" t="s">
        <v>80</v>
      </c>
      <c r="AU146" s="211" t="s">
        <v>85</v>
      </c>
      <c r="AY146" s="210" t="s">
        <v>230</v>
      </c>
      <c r="BK146" s="212">
        <f>SUM(BK147:BK190)</f>
        <v>0</v>
      </c>
    </row>
    <row r="147" spans="1:65" s="2" customFormat="1" ht="14.4" customHeight="1">
      <c r="A147" s="41"/>
      <c r="B147" s="42"/>
      <c r="C147" s="215" t="s">
        <v>281</v>
      </c>
      <c r="D147" s="215" t="s">
        <v>232</v>
      </c>
      <c r="E147" s="216" t="s">
        <v>1619</v>
      </c>
      <c r="F147" s="217" t="s">
        <v>1620</v>
      </c>
      <c r="G147" s="218" t="s">
        <v>253</v>
      </c>
      <c r="H147" s="219">
        <v>1.305</v>
      </c>
      <c r="I147" s="220"/>
      <c r="J147" s="221">
        <f>ROUND(I147*H147,2)</f>
        <v>0</v>
      </c>
      <c r="K147" s="217" t="s">
        <v>236</v>
      </c>
      <c r="L147" s="47"/>
      <c r="M147" s="222" t="s">
        <v>19</v>
      </c>
      <c r="N147" s="223" t="s">
        <v>52</v>
      </c>
      <c r="O147" s="87"/>
      <c r="P147" s="224">
        <f>O147*H147</f>
        <v>0</v>
      </c>
      <c r="Q147" s="224">
        <v>1.92</v>
      </c>
      <c r="R147" s="224">
        <f>Q147*H147</f>
        <v>2.5056</v>
      </c>
      <c r="S147" s="224">
        <v>0</v>
      </c>
      <c r="T147" s="225">
        <f>S147*H147</f>
        <v>0</v>
      </c>
      <c r="U147" s="41"/>
      <c r="V147" s="41"/>
      <c r="W147" s="41"/>
      <c r="X147" s="41"/>
      <c r="Y147" s="41"/>
      <c r="Z147" s="41"/>
      <c r="AA147" s="41"/>
      <c r="AB147" s="41"/>
      <c r="AC147" s="41"/>
      <c r="AD147" s="41"/>
      <c r="AE147" s="41"/>
      <c r="AR147" s="226" t="s">
        <v>109</v>
      </c>
      <c r="AT147" s="226" t="s">
        <v>232</v>
      </c>
      <c r="AU147" s="226" t="s">
        <v>91</v>
      </c>
      <c r="AY147" s="19" t="s">
        <v>230</v>
      </c>
      <c r="BE147" s="227">
        <f>IF(N147="základní",J147,0)</f>
        <v>0</v>
      </c>
      <c r="BF147" s="227">
        <f>IF(N147="snížená",J147,0)</f>
        <v>0</v>
      </c>
      <c r="BG147" s="227">
        <f>IF(N147="zákl. přenesená",J147,0)</f>
        <v>0</v>
      </c>
      <c r="BH147" s="227">
        <f>IF(N147="sníž. přenesená",J147,0)</f>
        <v>0</v>
      </c>
      <c r="BI147" s="227">
        <f>IF(N147="nulová",J147,0)</f>
        <v>0</v>
      </c>
      <c r="BJ147" s="19" t="s">
        <v>85</v>
      </c>
      <c r="BK147" s="227">
        <f>ROUND(I147*H147,2)</f>
        <v>0</v>
      </c>
      <c r="BL147" s="19" t="s">
        <v>109</v>
      </c>
      <c r="BM147" s="226" t="s">
        <v>2122</v>
      </c>
    </row>
    <row r="148" spans="1:47" s="2" customFormat="1" ht="12">
      <c r="A148" s="41"/>
      <c r="B148" s="42"/>
      <c r="C148" s="43"/>
      <c r="D148" s="228" t="s">
        <v>238</v>
      </c>
      <c r="E148" s="43"/>
      <c r="F148" s="229" t="s">
        <v>1620</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238</v>
      </c>
      <c r="AU148" s="19" t="s">
        <v>91</v>
      </c>
    </row>
    <row r="149" spans="1:47" s="2" customFormat="1" ht="12">
      <c r="A149" s="41"/>
      <c r="B149" s="42"/>
      <c r="C149" s="43"/>
      <c r="D149" s="228" t="s">
        <v>240</v>
      </c>
      <c r="E149" s="43"/>
      <c r="F149" s="233" t="s">
        <v>1622</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240</v>
      </c>
      <c r="AU149" s="19" t="s">
        <v>91</v>
      </c>
    </row>
    <row r="150" spans="1:51" s="13" customFormat="1" ht="12">
      <c r="A150" s="13"/>
      <c r="B150" s="234"/>
      <c r="C150" s="235"/>
      <c r="D150" s="228" t="s">
        <v>242</v>
      </c>
      <c r="E150" s="236" t="s">
        <v>19</v>
      </c>
      <c r="F150" s="237" t="s">
        <v>2123</v>
      </c>
      <c r="G150" s="235"/>
      <c r="H150" s="238">
        <v>1.305</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242</v>
      </c>
      <c r="AU150" s="244" t="s">
        <v>91</v>
      </c>
      <c r="AV150" s="13" t="s">
        <v>91</v>
      </c>
      <c r="AW150" s="13" t="s">
        <v>42</v>
      </c>
      <c r="AX150" s="13" t="s">
        <v>81</v>
      </c>
      <c r="AY150" s="244" t="s">
        <v>230</v>
      </c>
    </row>
    <row r="151" spans="1:51" s="14" customFormat="1" ht="12">
      <c r="A151" s="14"/>
      <c r="B151" s="245"/>
      <c r="C151" s="246"/>
      <c r="D151" s="228" t="s">
        <v>242</v>
      </c>
      <c r="E151" s="247" t="s">
        <v>19</v>
      </c>
      <c r="F151" s="248" t="s">
        <v>244</v>
      </c>
      <c r="G151" s="246"/>
      <c r="H151" s="249">
        <v>1.305</v>
      </c>
      <c r="I151" s="250"/>
      <c r="J151" s="246"/>
      <c r="K151" s="246"/>
      <c r="L151" s="251"/>
      <c r="M151" s="252"/>
      <c r="N151" s="253"/>
      <c r="O151" s="253"/>
      <c r="P151" s="253"/>
      <c r="Q151" s="253"/>
      <c r="R151" s="253"/>
      <c r="S151" s="253"/>
      <c r="T151" s="254"/>
      <c r="U151" s="14"/>
      <c r="V151" s="14"/>
      <c r="W151" s="14"/>
      <c r="X151" s="14"/>
      <c r="Y151" s="14"/>
      <c r="Z151" s="14"/>
      <c r="AA151" s="14"/>
      <c r="AB151" s="14"/>
      <c r="AC151" s="14"/>
      <c r="AD151" s="14"/>
      <c r="AE151" s="14"/>
      <c r="AT151" s="255" t="s">
        <v>242</v>
      </c>
      <c r="AU151" s="255" t="s">
        <v>91</v>
      </c>
      <c r="AV151" s="14" t="s">
        <v>109</v>
      </c>
      <c r="AW151" s="14" t="s">
        <v>42</v>
      </c>
      <c r="AX151" s="14" t="s">
        <v>85</v>
      </c>
      <c r="AY151" s="255" t="s">
        <v>230</v>
      </c>
    </row>
    <row r="152" spans="1:65" s="2" customFormat="1" ht="24.15" customHeight="1">
      <c r="A152" s="41"/>
      <c r="B152" s="42"/>
      <c r="C152" s="215" t="s">
        <v>279</v>
      </c>
      <c r="D152" s="215" t="s">
        <v>232</v>
      </c>
      <c r="E152" s="216" t="s">
        <v>496</v>
      </c>
      <c r="F152" s="217" t="s">
        <v>497</v>
      </c>
      <c r="G152" s="218" t="s">
        <v>327</v>
      </c>
      <c r="H152" s="219">
        <v>14.5</v>
      </c>
      <c r="I152" s="220"/>
      <c r="J152" s="221">
        <f>ROUND(I152*H152,2)</f>
        <v>0</v>
      </c>
      <c r="K152" s="217" t="s">
        <v>236</v>
      </c>
      <c r="L152" s="47"/>
      <c r="M152" s="222" t="s">
        <v>19</v>
      </c>
      <c r="N152" s="223" t="s">
        <v>52</v>
      </c>
      <c r="O152" s="87"/>
      <c r="P152" s="224">
        <f>O152*H152</f>
        <v>0</v>
      </c>
      <c r="Q152" s="224">
        <v>0.00049</v>
      </c>
      <c r="R152" s="224">
        <f>Q152*H152</f>
        <v>0.007105</v>
      </c>
      <c r="S152" s="224">
        <v>0</v>
      </c>
      <c r="T152" s="225">
        <f>S152*H152</f>
        <v>0</v>
      </c>
      <c r="U152" s="41"/>
      <c r="V152" s="41"/>
      <c r="W152" s="41"/>
      <c r="X152" s="41"/>
      <c r="Y152" s="41"/>
      <c r="Z152" s="41"/>
      <c r="AA152" s="41"/>
      <c r="AB152" s="41"/>
      <c r="AC152" s="41"/>
      <c r="AD152" s="41"/>
      <c r="AE152" s="41"/>
      <c r="AR152" s="226" t="s">
        <v>109</v>
      </c>
      <c r="AT152" s="226" t="s">
        <v>232</v>
      </c>
      <c r="AU152" s="226" t="s">
        <v>91</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2124</v>
      </c>
    </row>
    <row r="153" spans="1:47" s="2" customFormat="1" ht="12">
      <c r="A153" s="41"/>
      <c r="B153" s="42"/>
      <c r="C153" s="43"/>
      <c r="D153" s="228" t="s">
        <v>238</v>
      </c>
      <c r="E153" s="43"/>
      <c r="F153" s="229" t="s">
        <v>499</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91</v>
      </c>
    </row>
    <row r="154" spans="1:47" s="2" customFormat="1" ht="12">
      <c r="A154" s="41"/>
      <c r="B154" s="42"/>
      <c r="C154" s="43"/>
      <c r="D154" s="228" t="s">
        <v>240</v>
      </c>
      <c r="E154" s="43"/>
      <c r="F154" s="233" t="s">
        <v>500</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19" t="s">
        <v>240</v>
      </c>
      <c r="AU154" s="19" t="s">
        <v>91</v>
      </c>
    </row>
    <row r="155" spans="1:51" s="13" customFormat="1" ht="12">
      <c r="A155" s="13"/>
      <c r="B155" s="234"/>
      <c r="C155" s="235"/>
      <c r="D155" s="228" t="s">
        <v>242</v>
      </c>
      <c r="E155" s="236" t="s">
        <v>19</v>
      </c>
      <c r="F155" s="237" t="s">
        <v>2125</v>
      </c>
      <c r="G155" s="235"/>
      <c r="H155" s="238">
        <v>14.5</v>
      </c>
      <c r="I155" s="239"/>
      <c r="J155" s="235"/>
      <c r="K155" s="235"/>
      <c r="L155" s="240"/>
      <c r="M155" s="241"/>
      <c r="N155" s="242"/>
      <c r="O155" s="242"/>
      <c r="P155" s="242"/>
      <c r="Q155" s="242"/>
      <c r="R155" s="242"/>
      <c r="S155" s="242"/>
      <c r="T155" s="243"/>
      <c r="U155" s="13"/>
      <c r="V155" s="13"/>
      <c r="W155" s="13"/>
      <c r="X155" s="13"/>
      <c r="Y155" s="13"/>
      <c r="Z155" s="13"/>
      <c r="AA155" s="13"/>
      <c r="AB155" s="13"/>
      <c r="AC155" s="13"/>
      <c r="AD155" s="13"/>
      <c r="AE155" s="13"/>
      <c r="AT155" s="244" t="s">
        <v>242</v>
      </c>
      <c r="AU155" s="244" t="s">
        <v>91</v>
      </c>
      <c r="AV155" s="13" t="s">
        <v>91</v>
      </c>
      <c r="AW155" s="13" t="s">
        <v>42</v>
      </c>
      <c r="AX155" s="13" t="s">
        <v>81</v>
      </c>
      <c r="AY155" s="244" t="s">
        <v>230</v>
      </c>
    </row>
    <row r="156" spans="1:51" s="14" customFormat="1" ht="12">
      <c r="A156" s="14"/>
      <c r="B156" s="245"/>
      <c r="C156" s="246"/>
      <c r="D156" s="228" t="s">
        <v>242</v>
      </c>
      <c r="E156" s="247" t="s">
        <v>19</v>
      </c>
      <c r="F156" s="248" t="s">
        <v>244</v>
      </c>
      <c r="G156" s="246"/>
      <c r="H156" s="249">
        <v>14.5</v>
      </c>
      <c r="I156" s="250"/>
      <c r="J156" s="246"/>
      <c r="K156" s="246"/>
      <c r="L156" s="251"/>
      <c r="M156" s="252"/>
      <c r="N156" s="253"/>
      <c r="O156" s="253"/>
      <c r="P156" s="253"/>
      <c r="Q156" s="253"/>
      <c r="R156" s="253"/>
      <c r="S156" s="253"/>
      <c r="T156" s="254"/>
      <c r="U156" s="14"/>
      <c r="V156" s="14"/>
      <c r="W156" s="14"/>
      <c r="X156" s="14"/>
      <c r="Y156" s="14"/>
      <c r="Z156" s="14"/>
      <c r="AA156" s="14"/>
      <c r="AB156" s="14"/>
      <c r="AC156" s="14"/>
      <c r="AD156" s="14"/>
      <c r="AE156" s="14"/>
      <c r="AT156" s="255" t="s">
        <v>242</v>
      </c>
      <c r="AU156" s="255" t="s">
        <v>91</v>
      </c>
      <c r="AV156" s="14" t="s">
        <v>109</v>
      </c>
      <c r="AW156" s="14" t="s">
        <v>42</v>
      </c>
      <c r="AX156" s="14" t="s">
        <v>85</v>
      </c>
      <c r="AY156" s="255" t="s">
        <v>230</v>
      </c>
    </row>
    <row r="157" spans="1:65" s="2" customFormat="1" ht="14.4" customHeight="1">
      <c r="A157" s="41"/>
      <c r="B157" s="42"/>
      <c r="C157" s="215" t="s">
        <v>288</v>
      </c>
      <c r="D157" s="215" t="s">
        <v>232</v>
      </c>
      <c r="E157" s="216" t="s">
        <v>1626</v>
      </c>
      <c r="F157" s="217" t="s">
        <v>1627</v>
      </c>
      <c r="G157" s="218" t="s">
        <v>253</v>
      </c>
      <c r="H157" s="219">
        <v>1.944</v>
      </c>
      <c r="I157" s="220"/>
      <c r="J157" s="221">
        <f>ROUND(I157*H157,2)</f>
        <v>0</v>
      </c>
      <c r="K157" s="217" t="s">
        <v>236</v>
      </c>
      <c r="L157" s="47"/>
      <c r="M157" s="222" t="s">
        <v>19</v>
      </c>
      <c r="N157" s="223" t="s">
        <v>52</v>
      </c>
      <c r="O157" s="87"/>
      <c r="P157" s="224">
        <f>O157*H157</f>
        <v>0</v>
      </c>
      <c r="Q157" s="224">
        <v>2.25634</v>
      </c>
      <c r="R157" s="224">
        <f>Q157*H157</f>
        <v>4.38632496</v>
      </c>
      <c r="S157" s="224">
        <v>0</v>
      </c>
      <c r="T157" s="225">
        <f>S157*H157</f>
        <v>0</v>
      </c>
      <c r="U157" s="41"/>
      <c r="V157" s="41"/>
      <c r="W157" s="41"/>
      <c r="X157" s="41"/>
      <c r="Y157" s="41"/>
      <c r="Z157" s="41"/>
      <c r="AA157" s="41"/>
      <c r="AB157" s="41"/>
      <c r="AC157" s="41"/>
      <c r="AD157" s="41"/>
      <c r="AE157" s="41"/>
      <c r="AR157" s="226" t="s">
        <v>109</v>
      </c>
      <c r="AT157" s="226" t="s">
        <v>232</v>
      </c>
      <c r="AU157" s="226" t="s">
        <v>91</v>
      </c>
      <c r="AY157" s="19" t="s">
        <v>230</v>
      </c>
      <c r="BE157" s="227">
        <f>IF(N157="základní",J157,0)</f>
        <v>0</v>
      </c>
      <c r="BF157" s="227">
        <f>IF(N157="snížená",J157,0)</f>
        <v>0</v>
      </c>
      <c r="BG157" s="227">
        <f>IF(N157="zákl. přenesená",J157,0)</f>
        <v>0</v>
      </c>
      <c r="BH157" s="227">
        <f>IF(N157="sníž. přenesená",J157,0)</f>
        <v>0</v>
      </c>
      <c r="BI157" s="227">
        <f>IF(N157="nulová",J157,0)</f>
        <v>0</v>
      </c>
      <c r="BJ157" s="19" t="s">
        <v>85</v>
      </c>
      <c r="BK157" s="227">
        <f>ROUND(I157*H157,2)</f>
        <v>0</v>
      </c>
      <c r="BL157" s="19" t="s">
        <v>109</v>
      </c>
      <c r="BM157" s="226" t="s">
        <v>2126</v>
      </c>
    </row>
    <row r="158" spans="1:47" s="2" customFormat="1" ht="12">
      <c r="A158" s="41"/>
      <c r="B158" s="42"/>
      <c r="C158" s="43"/>
      <c r="D158" s="228" t="s">
        <v>238</v>
      </c>
      <c r="E158" s="43"/>
      <c r="F158" s="229" t="s">
        <v>1629</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19" t="s">
        <v>238</v>
      </c>
      <c r="AU158" s="19" t="s">
        <v>91</v>
      </c>
    </row>
    <row r="159" spans="1:47" s="2" customFormat="1" ht="12">
      <c r="A159" s="41"/>
      <c r="B159" s="42"/>
      <c r="C159" s="43"/>
      <c r="D159" s="228" t="s">
        <v>240</v>
      </c>
      <c r="E159" s="43"/>
      <c r="F159" s="233" t="s">
        <v>517</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240</v>
      </c>
      <c r="AU159" s="19" t="s">
        <v>91</v>
      </c>
    </row>
    <row r="160" spans="1:51" s="13" customFormat="1" ht="12">
      <c r="A160" s="13"/>
      <c r="B160" s="234"/>
      <c r="C160" s="235"/>
      <c r="D160" s="228" t="s">
        <v>242</v>
      </c>
      <c r="E160" s="236" t="s">
        <v>19</v>
      </c>
      <c r="F160" s="237" t="s">
        <v>2127</v>
      </c>
      <c r="G160" s="235"/>
      <c r="H160" s="238">
        <v>1.944</v>
      </c>
      <c r="I160" s="239"/>
      <c r="J160" s="235"/>
      <c r="K160" s="235"/>
      <c r="L160" s="240"/>
      <c r="M160" s="241"/>
      <c r="N160" s="242"/>
      <c r="O160" s="242"/>
      <c r="P160" s="242"/>
      <c r="Q160" s="242"/>
      <c r="R160" s="242"/>
      <c r="S160" s="242"/>
      <c r="T160" s="243"/>
      <c r="U160" s="13"/>
      <c r="V160" s="13"/>
      <c r="W160" s="13"/>
      <c r="X160" s="13"/>
      <c r="Y160" s="13"/>
      <c r="Z160" s="13"/>
      <c r="AA160" s="13"/>
      <c r="AB160" s="13"/>
      <c r="AC160" s="13"/>
      <c r="AD160" s="13"/>
      <c r="AE160" s="13"/>
      <c r="AT160" s="244" t="s">
        <v>242</v>
      </c>
      <c r="AU160" s="244" t="s">
        <v>91</v>
      </c>
      <c r="AV160" s="13" t="s">
        <v>91</v>
      </c>
      <c r="AW160" s="13" t="s">
        <v>42</v>
      </c>
      <c r="AX160" s="13" t="s">
        <v>81</v>
      </c>
      <c r="AY160" s="244" t="s">
        <v>230</v>
      </c>
    </row>
    <row r="161" spans="1:51" s="14" customFormat="1" ht="12">
      <c r="A161" s="14"/>
      <c r="B161" s="245"/>
      <c r="C161" s="246"/>
      <c r="D161" s="228" t="s">
        <v>242</v>
      </c>
      <c r="E161" s="247" t="s">
        <v>19</v>
      </c>
      <c r="F161" s="248" t="s">
        <v>244</v>
      </c>
      <c r="G161" s="246"/>
      <c r="H161" s="249">
        <v>1.944</v>
      </c>
      <c r="I161" s="250"/>
      <c r="J161" s="246"/>
      <c r="K161" s="246"/>
      <c r="L161" s="251"/>
      <c r="M161" s="252"/>
      <c r="N161" s="253"/>
      <c r="O161" s="253"/>
      <c r="P161" s="253"/>
      <c r="Q161" s="253"/>
      <c r="R161" s="253"/>
      <c r="S161" s="253"/>
      <c r="T161" s="254"/>
      <c r="U161" s="14"/>
      <c r="V161" s="14"/>
      <c r="W161" s="14"/>
      <c r="X161" s="14"/>
      <c r="Y161" s="14"/>
      <c r="Z161" s="14"/>
      <c r="AA161" s="14"/>
      <c r="AB161" s="14"/>
      <c r="AC161" s="14"/>
      <c r="AD161" s="14"/>
      <c r="AE161" s="14"/>
      <c r="AT161" s="255" t="s">
        <v>242</v>
      </c>
      <c r="AU161" s="255" t="s">
        <v>91</v>
      </c>
      <c r="AV161" s="14" t="s">
        <v>109</v>
      </c>
      <c r="AW161" s="14" t="s">
        <v>42</v>
      </c>
      <c r="AX161" s="14" t="s">
        <v>85</v>
      </c>
      <c r="AY161" s="255" t="s">
        <v>230</v>
      </c>
    </row>
    <row r="162" spans="1:65" s="2" customFormat="1" ht="24.15" customHeight="1">
      <c r="A162" s="41"/>
      <c r="B162" s="42"/>
      <c r="C162" s="215" t="s">
        <v>302</v>
      </c>
      <c r="D162" s="215" t="s">
        <v>232</v>
      </c>
      <c r="E162" s="216" t="s">
        <v>1631</v>
      </c>
      <c r="F162" s="217" t="s">
        <v>1632</v>
      </c>
      <c r="G162" s="218" t="s">
        <v>253</v>
      </c>
      <c r="H162" s="219">
        <v>3.375</v>
      </c>
      <c r="I162" s="220"/>
      <c r="J162" s="221">
        <f>ROUND(I162*H162,2)</f>
        <v>0</v>
      </c>
      <c r="K162" s="217" t="s">
        <v>236</v>
      </c>
      <c r="L162" s="47"/>
      <c r="M162" s="222" t="s">
        <v>19</v>
      </c>
      <c r="N162" s="223" t="s">
        <v>52</v>
      </c>
      <c r="O162" s="87"/>
      <c r="P162" s="224">
        <f>O162*H162</f>
        <v>0</v>
      </c>
      <c r="Q162" s="224">
        <v>2.45329</v>
      </c>
      <c r="R162" s="224">
        <f>Q162*H162</f>
        <v>8.27985375</v>
      </c>
      <c r="S162" s="224">
        <v>0</v>
      </c>
      <c r="T162" s="225">
        <f>S162*H162</f>
        <v>0</v>
      </c>
      <c r="U162" s="41"/>
      <c r="V162" s="41"/>
      <c r="W162" s="41"/>
      <c r="X162" s="41"/>
      <c r="Y162" s="41"/>
      <c r="Z162" s="41"/>
      <c r="AA162" s="41"/>
      <c r="AB162" s="41"/>
      <c r="AC162" s="41"/>
      <c r="AD162" s="41"/>
      <c r="AE162" s="41"/>
      <c r="AR162" s="226" t="s">
        <v>109</v>
      </c>
      <c r="AT162" s="226" t="s">
        <v>232</v>
      </c>
      <c r="AU162" s="226" t="s">
        <v>91</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2128</v>
      </c>
    </row>
    <row r="163" spans="1:47" s="2" customFormat="1" ht="12">
      <c r="A163" s="41"/>
      <c r="B163" s="42"/>
      <c r="C163" s="43"/>
      <c r="D163" s="228" t="s">
        <v>238</v>
      </c>
      <c r="E163" s="43"/>
      <c r="F163" s="229" t="s">
        <v>1634</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91</v>
      </c>
    </row>
    <row r="164" spans="1:47" s="2" customFormat="1" ht="12">
      <c r="A164" s="41"/>
      <c r="B164" s="42"/>
      <c r="C164" s="43"/>
      <c r="D164" s="228" t="s">
        <v>240</v>
      </c>
      <c r="E164" s="43"/>
      <c r="F164" s="233" t="s">
        <v>526</v>
      </c>
      <c r="G164" s="43"/>
      <c r="H164" s="43"/>
      <c r="I164" s="230"/>
      <c r="J164" s="43"/>
      <c r="K164" s="43"/>
      <c r="L164" s="47"/>
      <c r="M164" s="231"/>
      <c r="N164" s="232"/>
      <c r="O164" s="87"/>
      <c r="P164" s="87"/>
      <c r="Q164" s="87"/>
      <c r="R164" s="87"/>
      <c r="S164" s="87"/>
      <c r="T164" s="88"/>
      <c r="U164" s="41"/>
      <c r="V164" s="41"/>
      <c r="W164" s="41"/>
      <c r="X164" s="41"/>
      <c r="Y164" s="41"/>
      <c r="Z164" s="41"/>
      <c r="AA164" s="41"/>
      <c r="AB164" s="41"/>
      <c r="AC164" s="41"/>
      <c r="AD164" s="41"/>
      <c r="AE164" s="41"/>
      <c r="AT164" s="19" t="s">
        <v>240</v>
      </c>
      <c r="AU164" s="19" t="s">
        <v>91</v>
      </c>
    </row>
    <row r="165" spans="1:51" s="13" customFormat="1" ht="12">
      <c r="A165" s="13"/>
      <c r="B165" s="234"/>
      <c r="C165" s="235"/>
      <c r="D165" s="228" t="s">
        <v>242</v>
      </c>
      <c r="E165" s="236" t="s">
        <v>19</v>
      </c>
      <c r="F165" s="237" t="s">
        <v>2129</v>
      </c>
      <c r="G165" s="235"/>
      <c r="H165" s="238">
        <v>3.375</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242</v>
      </c>
      <c r="AU165" s="244" t="s">
        <v>91</v>
      </c>
      <c r="AV165" s="13" t="s">
        <v>91</v>
      </c>
      <c r="AW165" s="13" t="s">
        <v>42</v>
      </c>
      <c r="AX165" s="13" t="s">
        <v>81</v>
      </c>
      <c r="AY165" s="244" t="s">
        <v>230</v>
      </c>
    </row>
    <row r="166" spans="1:51" s="14" customFormat="1" ht="12">
      <c r="A166" s="14"/>
      <c r="B166" s="245"/>
      <c r="C166" s="246"/>
      <c r="D166" s="228" t="s">
        <v>242</v>
      </c>
      <c r="E166" s="247" t="s">
        <v>19</v>
      </c>
      <c r="F166" s="248" t="s">
        <v>244</v>
      </c>
      <c r="G166" s="246"/>
      <c r="H166" s="249">
        <v>3.375</v>
      </c>
      <c r="I166" s="250"/>
      <c r="J166" s="246"/>
      <c r="K166" s="246"/>
      <c r="L166" s="251"/>
      <c r="M166" s="252"/>
      <c r="N166" s="253"/>
      <c r="O166" s="253"/>
      <c r="P166" s="253"/>
      <c r="Q166" s="253"/>
      <c r="R166" s="253"/>
      <c r="S166" s="253"/>
      <c r="T166" s="254"/>
      <c r="U166" s="14"/>
      <c r="V166" s="14"/>
      <c r="W166" s="14"/>
      <c r="X166" s="14"/>
      <c r="Y166" s="14"/>
      <c r="Z166" s="14"/>
      <c r="AA166" s="14"/>
      <c r="AB166" s="14"/>
      <c r="AC166" s="14"/>
      <c r="AD166" s="14"/>
      <c r="AE166" s="14"/>
      <c r="AT166" s="255" t="s">
        <v>242</v>
      </c>
      <c r="AU166" s="255" t="s">
        <v>91</v>
      </c>
      <c r="AV166" s="14" t="s">
        <v>109</v>
      </c>
      <c r="AW166" s="14" t="s">
        <v>42</v>
      </c>
      <c r="AX166" s="14" t="s">
        <v>85</v>
      </c>
      <c r="AY166" s="255" t="s">
        <v>230</v>
      </c>
    </row>
    <row r="167" spans="1:65" s="2" customFormat="1" ht="14.4" customHeight="1">
      <c r="A167" s="41"/>
      <c r="B167" s="42"/>
      <c r="C167" s="215" t="s">
        <v>308</v>
      </c>
      <c r="D167" s="215" t="s">
        <v>232</v>
      </c>
      <c r="E167" s="216" t="s">
        <v>1636</v>
      </c>
      <c r="F167" s="217" t="s">
        <v>1637</v>
      </c>
      <c r="G167" s="218" t="s">
        <v>369</v>
      </c>
      <c r="H167" s="219">
        <v>0.886</v>
      </c>
      <c r="I167" s="220"/>
      <c r="J167" s="221">
        <f>ROUND(I167*H167,2)</f>
        <v>0</v>
      </c>
      <c r="K167" s="217" t="s">
        <v>236</v>
      </c>
      <c r="L167" s="47"/>
      <c r="M167" s="222" t="s">
        <v>19</v>
      </c>
      <c r="N167" s="223" t="s">
        <v>52</v>
      </c>
      <c r="O167" s="87"/>
      <c r="P167" s="224">
        <f>O167*H167</f>
        <v>0</v>
      </c>
      <c r="Q167" s="224">
        <v>1.06062</v>
      </c>
      <c r="R167" s="224">
        <f>Q167*H167</f>
        <v>0.93970932</v>
      </c>
      <c r="S167" s="224">
        <v>0</v>
      </c>
      <c r="T167" s="225">
        <f>S167*H167</f>
        <v>0</v>
      </c>
      <c r="U167" s="41"/>
      <c r="V167" s="41"/>
      <c r="W167" s="41"/>
      <c r="X167" s="41"/>
      <c r="Y167" s="41"/>
      <c r="Z167" s="41"/>
      <c r="AA167" s="41"/>
      <c r="AB167" s="41"/>
      <c r="AC167" s="41"/>
      <c r="AD167" s="41"/>
      <c r="AE167" s="41"/>
      <c r="AR167" s="226" t="s">
        <v>109</v>
      </c>
      <c r="AT167" s="226" t="s">
        <v>232</v>
      </c>
      <c r="AU167" s="226" t="s">
        <v>91</v>
      </c>
      <c r="AY167" s="19" t="s">
        <v>230</v>
      </c>
      <c r="BE167" s="227">
        <f>IF(N167="základní",J167,0)</f>
        <v>0</v>
      </c>
      <c r="BF167" s="227">
        <f>IF(N167="snížená",J167,0)</f>
        <v>0</v>
      </c>
      <c r="BG167" s="227">
        <f>IF(N167="zákl. přenesená",J167,0)</f>
        <v>0</v>
      </c>
      <c r="BH167" s="227">
        <f>IF(N167="sníž. přenesená",J167,0)</f>
        <v>0</v>
      </c>
      <c r="BI167" s="227">
        <f>IF(N167="nulová",J167,0)</f>
        <v>0</v>
      </c>
      <c r="BJ167" s="19" t="s">
        <v>85</v>
      </c>
      <c r="BK167" s="227">
        <f>ROUND(I167*H167,2)</f>
        <v>0</v>
      </c>
      <c r="BL167" s="19" t="s">
        <v>109</v>
      </c>
      <c r="BM167" s="226" t="s">
        <v>2130</v>
      </c>
    </row>
    <row r="168" spans="1:47" s="2" customFormat="1" ht="12">
      <c r="A168" s="41"/>
      <c r="B168" s="42"/>
      <c r="C168" s="43"/>
      <c r="D168" s="228" t="s">
        <v>238</v>
      </c>
      <c r="E168" s="43"/>
      <c r="F168" s="229" t="s">
        <v>1639</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19" t="s">
        <v>238</v>
      </c>
      <c r="AU168" s="19" t="s">
        <v>91</v>
      </c>
    </row>
    <row r="169" spans="1:47" s="2" customFormat="1" ht="12">
      <c r="A169" s="41"/>
      <c r="B169" s="42"/>
      <c r="C169" s="43"/>
      <c r="D169" s="228" t="s">
        <v>240</v>
      </c>
      <c r="E169" s="43"/>
      <c r="F169" s="233" t="s">
        <v>578</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240</v>
      </c>
      <c r="AU169" s="19" t="s">
        <v>91</v>
      </c>
    </row>
    <row r="170" spans="1:51" s="13" customFormat="1" ht="12">
      <c r="A170" s="13"/>
      <c r="B170" s="234"/>
      <c r="C170" s="235"/>
      <c r="D170" s="228" t="s">
        <v>242</v>
      </c>
      <c r="E170" s="236" t="s">
        <v>19</v>
      </c>
      <c r="F170" s="237" t="s">
        <v>2131</v>
      </c>
      <c r="G170" s="235"/>
      <c r="H170" s="238">
        <v>0.886</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242</v>
      </c>
      <c r="AU170" s="244" t="s">
        <v>91</v>
      </c>
      <c r="AV170" s="13" t="s">
        <v>91</v>
      </c>
      <c r="AW170" s="13" t="s">
        <v>42</v>
      </c>
      <c r="AX170" s="13" t="s">
        <v>81</v>
      </c>
      <c r="AY170" s="244" t="s">
        <v>230</v>
      </c>
    </row>
    <row r="171" spans="1:51" s="14" customFormat="1" ht="12">
      <c r="A171" s="14"/>
      <c r="B171" s="245"/>
      <c r="C171" s="246"/>
      <c r="D171" s="228" t="s">
        <v>242</v>
      </c>
      <c r="E171" s="247" t="s">
        <v>19</v>
      </c>
      <c r="F171" s="248" t="s">
        <v>244</v>
      </c>
      <c r="G171" s="246"/>
      <c r="H171" s="249">
        <v>0.886</v>
      </c>
      <c r="I171" s="250"/>
      <c r="J171" s="246"/>
      <c r="K171" s="246"/>
      <c r="L171" s="251"/>
      <c r="M171" s="252"/>
      <c r="N171" s="253"/>
      <c r="O171" s="253"/>
      <c r="P171" s="253"/>
      <c r="Q171" s="253"/>
      <c r="R171" s="253"/>
      <c r="S171" s="253"/>
      <c r="T171" s="254"/>
      <c r="U171" s="14"/>
      <c r="V171" s="14"/>
      <c r="W171" s="14"/>
      <c r="X171" s="14"/>
      <c r="Y171" s="14"/>
      <c r="Z171" s="14"/>
      <c r="AA171" s="14"/>
      <c r="AB171" s="14"/>
      <c r="AC171" s="14"/>
      <c r="AD171" s="14"/>
      <c r="AE171" s="14"/>
      <c r="AT171" s="255" t="s">
        <v>242</v>
      </c>
      <c r="AU171" s="255" t="s">
        <v>91</v>
      </c>
      <c r="AV171" s="14" t="s">
        <v>109</v>
      </c>
      <c r="AW171" s="14" t="s">
        <v>42</v>
      </c>
      <c r="AX171" s="14" t="s">
        <v>85</v>
      </c>
      <c r="AY171" s="255" t="s">
        <v>230</v>
      </c>
    </row>
    <row r="172" spans="1:65" s="2" customFormat="1" ht="24.15" customHeight="1">
      <c r="A172" s="41"/>
      <c r="B172" s="42"/>
      <c r="C172" s="215" t="s">
        <v>318</v>
      </c>
      <c r="D172" s="215" t="s">
        <v>232</v>
      </c>
      <c r="E172" s="216" t="s">
        <v>677</v>
      </c>
      <c r="F172" s="217" t="s">
        <v>678</v>
      </c>
      <c r="G172" s="218" t="s">
        <v>253</v>
      </c>
      <c r="H172" s="219">
        <v>8.138</v>
      </c>
      <c r="I172" s="220"/>
      <c r="J172" s="221">
        <f>ROUND(I172*H172,2)</f>
        <v>0</v>
      </c>
      <c r="K172" s="217" t="s">
        <v>236</v>
      </c>
      <c r="L172" s="47"/>
      <c r="M172" s="222" t="s">
        <v>19</v>
      </c>
      <c r="N172" s="223" t="s">
        <v>52</v>
      </c>
      <c r="O172" s="87"/>
      <c r="P172" s="224">
        <f>O172*H172</f>
        <v>0</v>
      </c>
      <c r="Q172" s="224">
        <v>2.45329</v>
      </c>
      <c r="R172" s="224">
        <f>Q172*H172</f>
        <v>19.96487402</v>
      </c>
      <c r="S172" s="224">
        <v>0</v>
      </c>
      <c r="T172" s="225">
        <f>S172*H172</f>
        <v>0</v>
      </c>
      <c r="U172" s="41"/>
      <c r="V172" s="41"/>
      <c r="W172" s="41"/>
      <c r="X172" s="41"/>
      <c r="Y172" s="41"/>
      <c r="Z172" s="41"/>
      <c r="AA172" s="41"/>
      <c r="AB172" s="41"/>
      <c r="AC172" s="41"/>
      <c r="AD172" s="41"/>
      <c r="AE172" s="41"/>
      <c r="AR172" s="226" t="s">
        <v>109</v>
      </c>
      <c r="AT172" s="226" t="s">
        <v>232</v>
      </c>
      <c r="AU172" s="226" t="s">
        <v>91</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2132</v>
      </c>
    </row>
    <row r="173" spans="1:47" s="2" customFormat="1" ht="12">
      <c r="A173" s="41"/>
      <c r="B173" s="42"/>
      <c r="C173" s="43"/>
      <c r="D173" s="228" t="s">
        <v>238</v>
      </c>
      <c r="E173" s="43"/>
      <c r="F173" s="229" t="s">
        <v>680</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91</v>
      </c>
    </row>
    <row r="174" spans="1:47" s="2" customFormat="1" ht="12">
      <c r="A174" s="41"/>
      <c r="B174" s="42"/>
      <c r="C174" s="43"/>
      <c r="D174" s="228" t="s">
        <v>240</v>
      </c>
      <c r="E174" s="43"/>
      <c r="F174" s="233" t="s">
        <v>681</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19" t="s">
        <v>240</v>
      </c>
      <c r="AU174" s="19" t="s">
        <v>91</v>
      </c>
    </row>
    <row r="175" spans="1:51" s="13" customFormat="1" ht="12">
      <c r="A175" s="13"/>
      <c r="B175" s="234"/>
      <c r="C175" s="235"/>
      <c r="D175" s="228" t="s">
        <v>242</v>
      </c>
      <c r="E175" s="236" t="s">
        <v>19</v>
      </c>
      <c r="F175" s="237" t="s">
        <v>2133</v>
      </c>
      <c r="G175" s="235"/>
      <c r="H175" s="238">
        <v>4.725</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242</v>
      </c>
      <c r="AU175" s="244" t="s">
        <v>91</v>
      </c>
      <c r="AV175" s="13" t="s">
        <v>91</v>
      </c>
      <c r="AW175" s="13" t="s">
        <v>42</v>
      </c>
      <c r="AX175" s="13" t="s">
        <v>81</v>
      </c>
      <c r="AY175" s="244" t="s">
        <v>230</v>
      </c>
    </row>
    <row r="176" spans="1:51" s="13" customFormat="1" ht="12">
      <c r="A176" s="13"/>
      <c r="B176" s="234"/>
      <c r="C176" s="235"/>
      <c r="D176" s="228" t="s">
        <v>242</v>
      </c>
      <c r="E176" s="236" t="s">
        <v>19</v>
      </c>
      <c r="F176" s="237" t="s">
        <v>2134</v>
      </c>
      <c r="G176" s="235"/>
      <c r="H176" s="238">
        <v>3.413</v>
      </c>
      <c r="I176" s="239"/>
      <c r="J176" s="235"/>
      <c r="K176" s="235"/>
      <c r="L176" s="240"/>
      <c r="M176" s="241"/>
      <c r="N176" s="242"/>
      <c r="O176" s="242"/>
      <c r="P176" s="242"/>
      <c r="Q176" s="242"/>
      <c r="R176" s="242"/>
      <c r="S176" s="242"/>
      <c r="T176" s="243"/>
      <c r="U176" s="13"/>
      <c r="V176" s="13"/>
      <c r="W176" s="13"/>
      <c r="X176" s="13"/>
      <c r="Y176" s="13"/>
      <c r="Z176" s="13"/>
      <c r="AA176" s="13"/>
      <c r="AB176" s="13"/>
      <c r="AC176" s="13"/>
      <c r="AD176" s="13"/>
      <c r="AE176" s="13"/>
      <c r="AT176" s="244" t="s">
        <v>242</v>
      </c>
      <c r="AU176" s="244" t="s">
        <v>91</v>
      </c>
      <c r="AV176" s="13" t="s">
        <v>91</v>
      </c>
      <c r="AW176" s="13" t="s">
        <v>42</v>
      </c>
      <c r="AX176" s="13" t="s">
        <v>81</v>
      </c>
      <c r="AY176" s="244" t="s">
        <v>230</v>
      </c>
    </row>
    <row r="177" spans="1:51" s="14" customFormat="1" ht="12">
      <c r="A177" s="14"/>
      <c r="B177" s="245"/>
      <c r="C177" s="246"/>
      <c r="D177" s="228" t="s">
        <v>242</v>
      </c>
      <c r="E177" s="247" t="s">
        <v>19</v>
      </c>
      <c r="F177" s="248" t="s">
        <v>244</v>
      </c>
      <c r="G177" s="246"/>
      <c r="H177" s="249">
        <v>8.138</v>
      </c>
      <c r="I177" s="250"/>
      <c r="J177" s="246"/>
      <c r="K177" s="246"/>
      <c r="L177" s="251"/>
      <c r="M177" s="252"/>
      <c r="N177" s="253"/>
      <c r="O177" s="253"/>
      <c r="P177" s="253"/>
      <c r="Q177" s="253"/>
      <c r="R177" s="253"/>
      <c r="S177" s="253"/>
      <c r="T177" s="254"/>
      <c r="U177" s="14"/>
      <c r="V177" s="14"/>
      <c r="W177" s="14"/>
      <c r="X177" s="14"/>
      <c r="Y177" s="14"/>
      <c r="Z177" s="14"/>
      <c r="AA177" s="14"/>
      <c r="AB177" s="14"/>
      <c r="AC177" s="14"/>
      <c r="AD177" s="14"/>
      <c r="AE177" s="14"/>
      <c r="AT177" s="255" t="s">
        <v>242</v>
      </c>
      <c r="AU177" s="255" t="s">
        <v>91</v>
      </c>
      <c r="AV177" s="14" t="s">
        <v>109</v>
      </c>
      <c r="AW177" s="14" t="s">
        <v>42</v>
      </c>
      <c r="AX177" s="14" t="s">
        <v>85</v>
      </c>
      <c r="AY177" s="255" t="s">
        <v>230</v>
      </c>
    </row>
    <row r="178" spans="1:65" s="2" customFormat="1" ht="14.4" customHeight="1">
      <c r="A178" s="41"/>
      <c r="B178" s="42"/>
      <c r="C178" s="215" t="s">
        <v>324</v>
      </c>
      <c r="D178" s="215" t="s">
        <v>232</v>
      </c>
      <c r="E178" s="216" t="s">
        <v>692</v>
      </c>
      <c r="F178" s="217" t="s">
        <v>693</v>
      </c>
      <c r="G178" s="218" t="s">
        <v>235</v>
      </c>
      <c r="H178" s="219">
        <v>71.7</v>
      </c>
      <c r="I178" s="220"/>
      <c r="J178" s="221">
        <f>ROUND(I178*H178,2)</f>
        <v>0</v>
      </c>
      <c r="K178" s="217" t="s">
        <v>236</v>
      </c>
      <c r="L178" s="47"/>
      <c r="M178" s="222" t="s">
        <v>19</v>
      </c>
      <c r="N178" s="223" t="s">
        <v>52</v>
      </c>
      <c r="O178" s="87"/>
      <c r="P178" s="224">
        <f>O178*H178</f>
        <v>0</v>
      </c>
      <c r="Q178" s="224">
        <v>0.00275</v>
      </c>
      <c r="R178" s="224">
        <f>Q178*H178</f>
        <v>0.197175</v>
      </c>
      <c r="S178" s="224">
        <v>0</v>
      </c>
      <c r="T178" s="225">
        <f>S178*H178</f>
        <v>0</v>
      </c>
      <c r="U178" s="41"/>
      <c r="V178" s="41"/>
      <c r="W178" s="41"/>
      <c r="X178" s="41"/>
      <c r="Y178" s="41"/>
      <c r="Z178" s="41"/>
      <c r="AA178" s="41"/>
      <c r="AB178" s="41"/>
      <c r="AC178" s="41"/>
      <c r="AD178" s="41"/>
      <c r="AE178" s="41"/>
      <c r="AR178" s="226" t="s">
        <v>109</v>
      </c>
      <c r="AT178" s="226" t="s">
        <v>232</v>
      </c>
      <c r="AU178" s="226" t="s">
        <v>91</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2135</v>
      </c>
    </row>
    <row r="179" spans="1:47" s="2" customFormat="1" ht="12">
      <c r="A179" s="41"/>
      <c r="B179" s="42"/>
      <c r="C179" s="43"/>
      <c r="D179" s="228" t="s">
        <v>238</v>
      </c>
      <c r="E179" s="43"/>
      <c r="F179" s="229" t="s">
        <v>695</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91</v>
      </c>
    </row>
    <row r="180" spans="1:47" s="2" customFormat="1" ht="12">
      <c r="A180" s="41"/>
      <c r="B180" s="42"/>
      <c r="C180" s="43"/>
      <c r="D180" s="228" t="s">
        <v>240</v>
      </c>
      <c r="E180" s="43"/>
      <c r="F180" s="233" t="s">
        <v>696</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19" t="s">
        <v>240</v>
      </c>
      <c r="AU180" s="19" t="s">
        <v>91</v>
      </c>
    </row>
    <row r="181" spans="1:51" s="13" customFormat="1" ht="12">
      <c r="A181" s="13"/>
      <c r="B181" s="234"/>
      <c r="C181" s="235"/>
      <c r="D181" s="228" t="s">
        <v>242</v>
      </c>
      <c r="E181" s="236" t="s">
        <v>19</v>
      </c>
      <c r="F181" s="237" t="s">
        <v>2136</v>
      </c>
      <c r="G181" s="235"/>
      <c r="H181" s="238">
        <v>41.25</v>
      </c>
      <c r="I181" s="239"/>
      <c r="J181" s="235"/>
      <c r="K181" s="235"/>
      <c r="L181" s="240"/>
      <c r="M181" s="241"/>
      <c r="N181" s="242"/>
      <c r="O181" s="242"/>
      <c r="P181" s="242"/>
      <c r="Q181" s="242"/>
      <c r="R181" s="242"/>
      <c r="S181" s="242"/>
      <c r="T181" s="243"/>
      <c r="U181" s="13"/>
      <c r="V181" s="13"/>
      <c r="W181" s="13"/>
      <c r="X181" s="13"/>
      <c r="Y181" s="13"/>
      <c r="Z181" s="13"/>
      <c r="AA181" s="13"/>
      <c r="AB181" s="13"/>
      <c r="AC181" s="13"/>
      <c r="AD181" s="13"/>
      <c r="AE181" s="13"/>
      <c r="AT181" s="244" t="s">
        <v>242</v>
      </c>
      <c r="AU181" s="244" t="s">
        <v>91</v>
      </c>
      <c r="AV181" s="13" t="s">
        <v>91</v>
      </c>
      <c r="AW181" s="13" t="s">
        <v>42</v>
      </c>
      <c r="AX181" s="13" t="s">
        <v>81</v>
      </c>
      <c r="AY181" s="244" t="s">
        <v>230</v>
      </c>
    </row>
    <row r="182" spans="1:51" s="13" customFormat="1" ht="12">
      <c r="A182" s="13"/>
      <c r="B182" s="234"/>
      <c r="C182" s="235"/>
      <c r="D182" s="228" t="s">
        <v>242</v>
      </c>
      <c r="E182" s="236" t="s">
        <v>19</v>
      </c>
      <c r="F182" s="237" t="s">
        <v>2137</v>
      </c>
      <c r="G182" s="235"/>
      <c r="H182" s="238">
        <v>30.45</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81</v>
      </c>
      <c r="AY182" s="244" t="s">
        <v>230</v>
      </c>
    </row>
    <row r="183" spans="1:51" s="14" customFormat="1" ht="12">
      <c r="A183" s="14"/>
      <c r="B183" s="245"/>
      <c r="C183" s="246"/>
      <c r="D183" s="228" t="s">
        <v>242</v>
      </c>
      <c r="E183" s="247" t="s">
        <v>19</v>
      </c>
      <c r="F183" s="248" t="s">
        <v>244</v>
      </c>
      <c r="G183" s="246"/>
      <c r="H183" s="249">
        <v>71.7</v>
      </c>
      <c r="I183" s="250"/>
      <c r="J183" s="246"/>
      <c r="K183" s="246"/>
      <c r="L183" s="251"/>
      <c r="M183" s="252"/>
      <c r="N183" s="253"/>
      <c r="O183" s="253"/>
      <c r="P183" s="253"/>
      <c r="Q183" s="253"/>
      <c r="R183" s="253"/>
      <c r="S183" s="253"/>
      <c r="T183" s="254"/>
      <c r="U183" s="14"/>
      <c r="V183" s="14"/>
      <c r="W183" s="14"/>
      <c r="X183" s="14"/>
      <c r="Y183" s="14"/>
      <c r="Z183" s="14"/>
      <c r="AA183" s="14"/>
      <c r="AB183" s="14"/>
      <c r="AC183" s="14"/>
      <c r="AD183" s="14"/>
      <c r="AE183" s="14"/>
      <c r="AT183" s="255" t="s">
        <v>242</v>
      </c>
      <c r="AU183" s="255" t="s">
        <v>91</v>
      </c>
      <c r="AV183" s="14" t="s">
        <v>109</v>
      </c>
      <c r="AW183" s="14" t="s">
        <v>42</v>
      </c>
      <c r="AX183" s="14" t="s">
        <v>85</v>
      </c>
      <c r="AY183" s="255" t="s">
        <v>230</v>
      </c>
    </row>
    <row r="184" spans="1:65" s="2" customFormat="1" ht="14.4" customHeight="1">
      <c r="A184" s="41"/>
      <c r="B184" s="42"/>
      <c r="C184" s="215" t="s">
        <v>330</v>
      </c>
      <c r="D184" s="215" t="s">
        <v>232</v>
      </c>
      <c r="E184" s="216" t="s">
        <v>711</v>
      </c>
      <c r="F184" s="217" t="s">
        <v>712</v>
      </c>
      <c r="G184" s="218" t="s">
        <v>235</v>
      </c>
      <c r="H184" s="219">
        <v>71.7</v>
      </c>
      <c r="I184" s="220"/>
      <c r="J184" s="221">
        <f>ROUND(I184*H184,2)</f>
        <v>0</v>
      </c>
      <c r="K184" s="217" t="s">
        <v>236</v>
      </c>
      <c r="L184" s="47"/>
      <c r="M184" s="222" t="s">
        <v>19</v>
      </c>
      <c r="N184" s="223"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109</v>
      </c>
      <c r="AT184" s="226" t="s">
        <v>232</v>
      </c>
      <c r="AU184" s="226" t="s">
        <v>91</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2138</v>
      </c>
    </row>
    <row r="185" spans="1:47" s="2" customFormat="1" ht="12">
      <c r="A185" s="41"/>
      <c r="B185" s="42"/>
      <c r="C185" s="43"/>
      <c r="D185" s="228" t="s">
        <v>238</v>
      </c>
      <c r="E185" s="43"/>
      <c r="F185" s="229" t="s">
        <v>714</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91</v>
      </c>
    </row>
    <row r="186" spans="1:47" s="2" customFormat="1" ht="12">
      <c r="A186" s="41"/>
      <c r="B186" s="42"/>
      <c r="C186" s="43"/>
      <c r="D186" s="228" t="s">
        <v>240</v>
      </c>
      <c r="E186" s="43"/>
      <c r="F186" s="233" t="s">
        <v>696</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240</v>
      </c>
      <c r="AU186" s="19" t="s">
        <v>91</v>
      </c>
    </row>
    <row r="187" spans="1:65" s="2" customFormat="1" ht="24.15" customHeight="1">
      <c r="A187" s="41"/>
      <c r="B187" s="42"/>
      <c r="C187" s="215" t="s">
        <v>8</v>
      </c>
      <c r="D187" s="215" t="s">
        <v>232</v>
      </c>
      <c r="E187" s="216" t="s">
        <v>716</v>
      </c>
      <c r="F187" s="217" t="s">
        <v>717</v>
      </c>
      <c r="G187" s="218" t="s">
        <v>369</v>
      </c>
      <c r="H187" s="219">
        <v>1.282</v>
      </c>
      <c r="I187" s="220"/>
      <c r="J187" s="221">
        <f>ROUND(I187*H187,2)</f>
        <v>0</v>
      </c>
      <c r="K187" s="217" t="s">
        <v>236</v>
      </c>
      <c r="L187" s="47"/>
      <c r="M187" s="222" t="s">
        <v>19</v>
      </c>
      <c r="N187" s="223" t="s">
        <v>52</v>
      </c>
      <c r="O187" s="87"/>
      <c r="P187" s="224">
        <f>O187*H187</f>
        <v>0</v>
      </c>
      <c r="Q187" s="224">
        <v>1.0594</v>
      </c>
      <c r="R187" s="224">
        <f>Q187*H187</f>
        <v>1.3581508</v>
      </c>
      <c r="S187" s="224">
        <v>0</v>
      </c>
      <c r="T187" s="225">
        <f>S187*H187</f>
        <v>0</v>
      </c>
      <c r="U187" s="41"/>
      <c r="V187" s="41"/>
      <c r="W187" s="41"/>
      <c r="X187" s="41"/>
      <c r="Y187" s="41"/>
      <c r="Z187" s="41"/>
      <c r="AA187" s="41"/>
      <c r="AB187" s="41"/>
      <c r="AC187" s="41"/>
      <c r="AD187" s="41"/>
      <c r="AE187" s="41"/>
      <c r="AR187" s="226" t="s">
        <v>109</v>
      </c>
      <c r="AT187" s="226" t="s">
        <v>232</v>
      </c>
      <c r="AU187" s="226" t="s">
        <v>91</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2139</v>
      </c>
    </row>
    <row r="188" spans="1:47" s="2" customFormat="1" ht="12">
      <c r="A188" s="41"/>
      <c r="B188" s="42"/>
      <c r="C188" s="43"/>
      <c r="D188" s="228" t="s">
        <v>238</v>
      </c>
      <c r="E188" s="43"/>
      <c r="F188" s="229" t="s">
        <v>719</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91</v>
      </c>
    </row>
    <row r="189" spans="1:51" s="13" customFormat="1" ht="12">
      <c r="A189" s="13"/>
      <c r="B189" s="234"/>
      <c r="C189" s="235"/>
      <c r="D189" s="228" t="s">
        <v>242</v>
      </c>
      <c r="E189" s="236" t="s">
        <v>19</v>
      </c>
      <c r="F189" s="237" t="s">
        <v>2140</v>
      </c>
      <c r="G189" s="235"/>
      <c r="H189" s="238">
        <v>1.282</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242</v>
      </c>
      <c r="AU189" s="244" t="s">
        <v>91</v>
      </c>
      <c r="AV189" s="13" t="s">
        <v>91</v>
      </c>
      <c r="AW189" s="13" t="s">
        <v>42</v>
      </c>
      <c r="AX189" s="13" t="s">
        <v>81</v>
      </c>
      <c r="AY189" s="244" t="s">
        <v>230</v>
      </c>
    </row>
    <row r="190" spans="1:51" s="14" customFormat="1" ht="12">
      <c r="A190" s="14"/>
      <c r="B190" s="245"/>
      <c r="C190" s="246"/>
      <c r="D190" s="228" t="s">
        <v>242</v>
      </c>
      <c r="E190" s="247" t="s">
        <v>19</v>
      </c>
      <c r="F190" s="248" t="s">
        <v>244</v>
      </c>
      <c r="G190" s="246"/>
      <c r="H190" s="249">
        <v>1.282</v>
      </c>
      <c r="I190" s="250"/>
      <c r="J190" s="246"/>
      <c r="K190" s="246"/>
      <c r="L190" s="251"/>
      <c r="M190" s="252"/>
      <c r="N190" s="253"/>
      <c r="O190" s="253"/>
      <c r="P190" s="253"/>
      <c r="Q190" s="253"/>
      <c r="R190" s="253"/>
      <c r="S190" s="253"/>
      <c r="T190" s="254"/>
      <c r="U190" s="14"/>
      <c r="V190" s="14"/>
      <c r="W190" s="14"/>
      <c r="X190" s="14"/>
      <c r="Y190" s="14"/>
      <c r="Z190" s="14"/>
      <c r="AA190" s="14"/>
      <c r="AB190" s="14"/>
      <c r="AC190" s="14"/>
      <c r="AD190" s="14"/>
      <c r="AE190" s="14"/>
      <c r="AT190" s="255" t="s">
        <v>242</v>
      </c>
      <c r="AU190" s="255" t="s">
        <v>91</v>
      </c>
      <c r="AV190" s="14" t="s">
        <v>109</v>
      </c>
      <c r="AW190" s="14" t="s">
        <v>42</v>
      </c>
      <c r="AX190" s="14" t="s">
        <v>85</v>
      </c>
      <c r="AY190" s="255" t="s">
        <v>230</v>
      </c>
    </row>
    <row r="191" spans="1:63" s="12" customFormat="1" ht="22.8" customHeight="1">
      <c r="A191" s="12"/>
      <c r="B191" s="199"/>
      <c r="C191" s="200"/>
      <c r="D191" s="201" t="s">
        <v>80</v>
      </c>
      <c r="E191" s="213" t="s">
        <v>102</v>
      </c>
      <c r="F191" s="213" t="s">
        <v>721</v>
      </c>
      <c r="G191" s="200"/>
      <c r="H191" s="200"/>
      <c r="I191" s="203"/>
      <c r="J191" s="214">
        <f>BK191</f>
        <v>0</v>
      </c>
      <c r="K191" s="200"/>
      <c r="L191" s="205"/>
      <c r="M191" s="206"/>
      <c r="N191" s="207"/>
      <c r="O191" s="207"/>
      <c r="P191" s="208">
        <f>SUM(P192:P217)</f>
        <v>0</v>
      </c>
      <c r="Q191" s="207"/>
      <c r="R191" s="208">
        <f>SUM(R192:R217)</f>
        <v>0.060000000000000005</v>
      </c>
      <c r="S191" s="207"/>
      <c r="T191" s="209">
        <f>SUM(T192:T217)</f>
        <v>0</v>
      </c>
      <c r="U191" s="12"/>
      <c r="V191" s="12"/>
      <c r="W191" s="12"/>
      <c r="X191" s="12"/>
      <c r="Y191" s="12"/>
      <c r="Z191" s="12"/>
      <c r="AA191" s="12"/>
      <c r="AB191" s="12"/>
      <c r="AC191" s="12"/>
      <c r="AD191" s="12"/>
      <c r="AE191" s="12"/>
      <c r="AR191" s="210" t="s">
        <v>85</v>
      </c>
      <c r="AT191" s="211" t="s">
        <v>80</v>
      </c>
      <c r="AU191" s="211" t="s">
        <v>85</v>
      </c>
      <c r="AY191" s="210" t="s">
        <v>230</v>
      </c>
      <c r="BK191" s="212">
        <f>SUM(BK192:BK217)</f>
        <v>0</v>
      </c>
    </row>
    <row r="192" spans="1:65" s="2" customFormat="1" ht="24.15" customHeight="1">
      <c r="A192" s="41"/>
      <c r="B192" s="42"/>
      <c r="C192" s="215" t="s">
        <v>345</v>
      </c>
      <c r="D192" s="215" t="s">
        <v>232</v>
      </c>
      <c r="E192" s="216" t="s">
        <v>1272</v>
      </c>
      <c r="F192" s="217" t="s">
        <v>1273</v>
      </c>
      <c r="G192" s="218" t="s">
        <v>327</v>
      </c>
      <c r="H192" s="219">
        <v>1.75</v>
      </c>
      <c r="I192" s="220"/>
      <c r="J192" s="221">
        <f>ROUND(I192*H192,2)</f>
        <v>0</v>
      </c>
      <c r="K192" s="217" t="s">
        <v>236</v>
      </c>
      <c r="L192" s="47"/>
      <c r="M192" s="222" t="s">
        <v>19</v>
      </c>
      <c r="N192" s="223"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109</v>
      </c>
      <c r="AT192" s="226" t="s">
        <v>232</v>
      </c>
      <c r="AU192" s="226" t="s">
        <v>91</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2141</v>
      </c>
    </row>
    <row r="193" spans="1:47" s="2" customFormat="1" ht="12">
      <c r="A193" s="41"/>
      <c r="B193" s="42"/>
      <c r="C193" s="43"/>
      <c r="D193" s="228" t="s">
        <v>238</v>
      </c>
      <c r="E193" s="43"/>
      <c r="F193" s="229" t="s">
        <v>726</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91</v>
      </c>
    </row>
    <row r="194" spans="1:47" s="2" customFormat="1" ht="12">
      <c r="A194" s="41"/>
      <c r="B194" s="42"/>
      <c r="C194" s="43"/>
      <c r="D194" s="228" t="s">
        <v>240</v>
      </c>
      <c r="E194" s="43"/>
      <c r="F194" s="233" t="s">
        <v>727</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19" t="s">
        <v>240</v>
      </c>
      <c r="AU194" s="19" t="s">
        <v>91</v>
      </c>
    </row>
    <row r="195" spans="1:51" s="13" customFormat="1" ht="12">
      <c r="A195" s="13"/>
      <c r="B195" s="234"/>
      <c r="C195" s="235"/>
      <c r="D195" s="228" t="s">
        <v>242</v>
      </c>
      <c r="E195" s="236" t="s">
        <v>19</v>
      </c>
      <c r="F195" s="237" t="s">
        <v>2142</v>
      </c>
      <c r="G195" s="235"/>
      <c r="H195" s="238">
        <v>1.75</v>
      </c>
      <c r="I195" s="239"/>
      <c r="J195" s="235"/>
      <c r="K195" s="235"/>
      <c r="L195" s="240"/>
      <c r="M195" s="241"/>
      <c r="N195" s="242"/>
      <c r="O195" s="242"/>
      <c r="P195" s="242"/>
      <c r="Q195" s="242"/>
      <c r="R195" s="242"/>
      <c r="S195" s="242"/>
      <c r="T195" s="243"/>
      <c r="U195" s="13"/>
      <c r="V195" s="13"/>
      <c r="W195" s="13"/>
      <c r="X195" s="13"/>
      <c r="Y195" s="13"/>
      <c r="Z195" s="13"/>
      <c r="AA195" s="13"/>
      <c r="AB195" s="13"/>
      <c r="AC195" s="13"/>
      <c r="AD195" s="13"/>
      <c r="AE195" s="13"/>
      <c r="AT195" s="244" t="s">
        <v>242</v>
      </c>
      <c r="AU195" s="244" t="s">
        <v>91</v>
      </c>
      <c r="AV195" s="13" t="s">
        <v>91</v>
      </c>
      <c r="AW195" s="13" t="s">
        <v>42</v>
      </c>
      <c r="AX195" s="13" t="s">
        <v>81</v>
      </c>
      <c r="AY195" s="244" t="s">
        <v>230</v>
      </c>
    </row>
    <row r="196" spans="1:51" s="14" customFormat="1" ht="12">
      <c r="A196" s="14"/>
      <c r="B196" s="245"/>
      <c r="C196" s="246"/>
      <c r="D196" s="228" t="s">
        <v>242</v>
      </c>
      <c r="E196" s="247" t="s">
        <v>19</v>
      </c>
      <c r="F196" s="248" t="s">
        <v>244</v>
      </c>
      <c r="G196" s="246"/>
      <c r="H196" s="249">
        <v>1.75</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242</v>
      </c>
      <c r="AU196" s="255" t="s">
        <v>91</v>
      </c>
      <c r="AV196" s="14" t="s">
        <v>109</v>
      </c>
      <c r="AW196" s="14" t="s">
        <v>42</v>
      </c>
      <c r="AX196" s="14" t="s">
        <v>85</v>
      </c>
      <c r="AY196" s="255" t="s">
        <v>230</v>
      </c>
    </row>
    <row r="197" spans="1:65" s="2" customFormat="1" ht="37.8" customHeight="1">
      <c r="A197" s="41"/>
      <c r="B197" s="42"/>
      <c r="C197" s="281" t="s">
        <v>352</v>
      </c>
      <c r="D197" s="281" t="s">
        <v>482</v>
      </c>
      <c r="E197" s="282" t="s">
        <v>1665</v>
      </c>
      <c r="F197" s="283" t="s">
        <v>1666</v>
      </c>
      <c r="G197" s="284" t="s">
        <v>737</v>
      </c>
      <c r="H197" s="285">
        <v>2</v>
      </c>
      <c r="I197" s="286"/>
      <c r="J197" s="287">
        <f>ROUND(I197*H197,2)</f>
        <v>0</v>
      </c>
      <c r="K197" s="283" t="s">
        <v>19</v>
      </c>
      <c r="L197" s="288"/>
      <c r="M197" s="289" t="s">
        <v>19</v>
      </c>
      <c r="N197" s="290" t="s">
        <v>52</v>
      </c>
      <c r="O197" s="87"/>
      <c r="P197" s="224">
        <f>O197*H197</f>
        <v>0</v>
      </c>
      <c r="Q197" s="224">
        <v>0.005</v>
      </c>
      <c r="R197" s="224">
        <f>Q197*H197</f>
        <v>0.01</v>
      </c>
      <c r="S197" s="224">
        <v>0</v>
      </c>
      <c r="T197" s="225">
        <f>S197*H197</f>
        <v>0</v>
      </c>
      <c r="U197" s="41"/>
      <c r="V197" s="41"/>
      <c r="W197" s="41"/>
      <c r="X197" s="41"/>
      <c r="Y197" s="41"/>
      <c r="Z197" s="41"/>
      <c r="AA197" s="41"/>
      <c r="AB197" s="41"/>
      <c r="AC197" s="41"/>
      <c r="AD197" s="41"/>
      <c r="AE197" s="41"/>
      <c r="AR197" s="226" t="s">
        <v>279</v>
      </c>
      <c r="AT197" s="226" t="s">
        <v>482</v>
      </c>
      <c r="AU197" s="226" t="s">
        <v>91</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2143</v>
      </c>
    </row>
    <row r="198" spans="1:47" s="2" customFormat="1" ht="12">
      <c r="A198" s="41"/>
      <c r="B198" s="42"/>
      <c r="C198" s="43"/>
      <c r="D198" s="228" t="s">
        <v>238</v>
      </c>
      <c r="E198" s="43"/>
      <c r="F198" s="229" t="s">
        <v>1666</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91</v>
      </c>
    </row>
    <row r="199" spans="1:51" s="13" customFormat="1" ht="12">
      <c r="A199" s="13"/>
      <c r="B199" s="234"/>
      <c r="C199" s="235"/>
      <c r="D199" s="228" t="s">
        <v>242</v>
      </c>
      <c r="E199" s="236" t="s">
        <v>19</v>
      </c>
      <c r="F199" s="237" t="s">
        <v>1279</v>
      </c>
      <c r="G199" s="235"/>
      <c r="H199" s="238">
        <v>2</v>
      </c>
      <c r="I199" s="239"/>
      <c r="J199" s="235"/>
      <c r="K199" s="235"/>
      <c r="L199" s="240"/>
      <c r="M199" s="241"/>
      <c r="N199" s="242"/>
      <c r="O199" s="242"/>
      <c r="P199" s="242"/>
      <c r="Q199" s="242"/>
      <c r="R199" s="242"/>
      <c r="S199" s="242"/>
      <c r="T199" s="243"/>
      <c r="U199" s="13"/>
      <c r="V199" s="13"/>
      <c r="W199" s="13"/>
      <c r="X199" s="13"/>
      <c r="Y199" s="13"/>
      <c r="Z199" s="13"/>
      <c r="AA199" s="13"/>
      <c r="AB199" s="13"/>
      <c r="AC199" s="13"/>
      <c r="AD199" s="13"/>
      <c r="AE199" s="13"/>
      <c r="AT199" s="244" t="s">
        <v>242</v>
      </c>
      <c r="AU199" s="244" t="s">
        <v>91</v>
      </c>
      <c r="AV199" s="13" t="s">
        <v>91</v>
      </c>
      <c r="AW199" s="13" t="s">
        <v>42</v>
      </c>
      <c r="AX199" s="13" t="s">
        <v>81</v>
      </c>
      <c r="AY199" s="244" t="s">
        <v>230</v>
      </c>
    </row>
    <row r="200" spans="1:51" s="14" customFormat="1" ht="12">
      <c r="A200" s="14"/>
      <c r="B200" s="245"/>
      <c r="C200" s="246"/>
      <c r="D200" s="228" t="s">
        <v>242</v>
      </c>
      <c r="E200" s="247" t="s">
        <v>19</v>
      </c>
      <c r="F200" s="248" t="s">
        <v>244</v>
      </c>
      <c r="G200" s="246"/>
      <c r="H200" s="249">
        <v>2</v>
      </c>
      <c r="I200" s="250"/>
      <c r="J200" s="246"/>
      <c r="K200" s="246"/>
      <c r="L200" s="251"/>
      <c r="M200" s="252"/>
      <c r="N200" s="253"/>
      <c r="O200" s="253"/>
      <c r="P200" s="253"/>
      <c r="Q200" s="253"/>
      <c r="R200" s="253"/>
      <c r="S200" s="253"/>
      <c r="T200" s="254"/>
      <c r="U200" s="14"/>
      <c r="V200" s="14"/>
      <c r="W200" s="14"/>
      <c r="X200" s="14"/>
      <c r="Y200" s="14"/>
      <c r="Z200" s="14"/>
      <c r="AA200" s="14"/>
      <c r="AB200" s="14"/>
      <c r="AC200" s="14"/>
      <c r="AD200" s="14"/>
      <c r="AE200" s="14"/>
      <c r="AT200" s="255" t="s">
        <v>242</v>
      </c>
      <c r="AU200" s="255" t="s">
        <v>91</v>
      </c>
      <c r="AV200" s="14" t="s">
        <v>109</v>
      </c>
      <c r="AW200" s="14" t="s">
        <v>42</v>
      </c>
      <c r="AX200" s="14" t="s">
        <v>85</v>
      </c>
      <c r="AY200" s="255" t="s">
        <v>230</v>
      </c>
    </row>
    <row r="201" spans="1:65" s="2" customFormat="1" ht="37.8" customHeight="1">
      <c r="A201" s="41"/>
      <c r="B201" s="42"/>
      <c r="C201" s="281" t="s">
        <v>358</v>
      </c>
      <c r="D201" s="281" t="s">
        <v>482</v>
      </c>
      <c r="E201" s="282" t="s">
        <v>2144</v>
      </c>
      <c r="F201" s="283" t="s">
        <v>2145</v>
      </c>
      <c r="G201" s="284" t="s">
        <v>737</v>
      </c>
      <c r="H201" s="285">
        <v>1</v>
      </c>
      <c r="I201" s="286"/>
      <c r="J201" s="287">
        <f>ROUND(I201*H201,2)</f>
        <v>0</v>
      </c>
      <c r="K201" s="283" t="s">
        <v>19</v>
      </c>
      <c r="L201" s="288"/>
      <c r="M201" s="289" t="s">
        <v>19</v>
      </c>
      <c r="N201" s="290" t="s">
        <v>52</v>
      </c>
      <c r="O201" s="87"/>
      <c r="P201" s="224">
        <f>O201*H201</f>
        <v>0</v>
      </c>
      <c r="Q201" s="224">
        <v>0.005</v>
      </c>
      <c r="R201" s="224">
        <f>Q201*H201</f>
        <v>0.005</v>
      </c>
      <c r="S201" s="224">
        <v>0</v>
      </c>
      <c r="T201" s="225">
        <f>S201*H201</f>
        <v>0</v>
      </c>
      <c r="U201" s="41"/>
      <c r="V201" s="41"/>
      <c r="W201" s="41"/>
      <c r="X201" s="41"/>
      <c r="Y201" s="41"/>
      <c r="Z201" s="41"/>
      <c r="AA201" s="41"/>
      <c r="AB201" s="41"/>
      <c r="AC201" s="41"/>
      <c r="AD201" s="41"/>
      <c r="AE201" s="41"/>
      <c r="AR201" s="226" t="s">
        <v>279</v>
      </c>
      <c r="AT201" s="226" t="s">
        <v>482</v>
      </c>
      <c r="AU201" s="226" t="s">
        <v>91</v>
      </c>
      <c r="AY201" s="19" t="s">
        <v>230</v>
      </c>
      <c r="BE201" s="227">
        <f>IF(N201="základní",J201,0)</f>
        <v>0</v>
      </c>
      <c r="BF201" s="227">
        <f>IF(N201="snížená",J201,0)</f>
        <v>0</v>
      </c>
      <c r="BG201" s="227">
        <f>IF(N201="zákl. přenesená",J201,0)</f>
        <v>0</v>
      </c>
      <c r="BH201" s="227">
        <f>IF(N201="sníž. přenesená",J201,0)</f>
        <v>0</v>
      </c>
      <c r="BI201" s="227">
        <f>IF(N201="nulová",J201,0)</f>
        <v>0</v>
      </c>
      <c r="BJ201" s="19" t="s">
        <v>85</v>
      </c>
      <c r="BK201" s="227">
        <f>ROUND(I201*H201,2)</f>
        <v>0</v>
      </c>
      <c r="BL201" s="19" t="s">
        <v>109</v>
      </c>
      <c r="BM201" s="226" t="s">
        <v>2146</v>
      </c>
    </row>
    <row r="202" spans="1:47" s="2" customFormat="1" ht="12">
      <c r="A202" s="41"/>
      <c r="B202" s="42"/>
      <c r="C202" s="43"/>
      <c r="D202" s="228" t="s">
        <v>238</v>
      </c>
      <c r="E202" s="43"/>
      <c r="F202" s="229" t="s">
        <v>2145</v>
      </c>
      <c r="G202" s="43"/>
      <c r="H202" s="43"/>
      <c r="I202" s="230"/>
      <c r="J202" s="43"/>
      <c r="K202" s="43"/>
      <c r="L202" s="47"/>
      <c r="M202" s="231"/>
      <c r="N202" s="232"/>
      <c r="O202" s="87"/>
      <c r="P202" s="87"/>
      <c r="Q202" s="87"/>
      <c r="R202" s="87"/>
      <c r="S202" s="87"/>
      <c r="T202" s="88"/>
      <c r="U202" s="41"/>
      <c r="V202" s="41"/>
      <c r="W202" s="41"/>
      <c r="X202" s="41"/>
      <c r="Y202" s="41"/>
      <c r="Z202" s="41"/>
      <c r="AA202" s="41"/>
      <c r="AB202" s="41"/>
      <c r="AC202" s="41"/>
      <c r="AD202" s="41"/>
      <c r="AE202" s="41"/>
      <c r="AT202" s="19" t="s">
        <v>238</v>
      </c>
      <c r="AU202" s="19" t="s">
        <v>91</v>
      </c>
    </row>
    <row r="203" spans="1:51" s="13" customFormat="1" ht="12">
      <c r="A203" s="13"/>
      <c r="B203" s="234"/>
      <c r="C203" s="235"/>
      <c r="D203" s="228" t="s">
        <v>242</v>
      </c>
      <c r="E203" s="236" t="s">
        <v>19</v>
      </c>
      <c r="F203" s="237" t="s">
        <v>2147</v>
      </c>
      <c r="G203" s="235"/>
      <c r="H203" s="238">
        <v>1</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242</v>
      </c>
      <c r="AU203" s="244" t="s">
        <v>91</v>
      </c>
      <c r="AV203" s="13" t="s">
        <v>91</v>
      </c>
      <c r="AW203" s="13" t="s">
        <v>42</v>
      </c>
      <c r="AX203" s="13" t="s">
        <v>81</v>
      </c>
      <c r="AY203" s="244" t="s">
        <v>230</v>
      </c>
    </row>
    <row r="204" spans="1:51" s="14" customFormat="1" ht="12">
      <c r="A204" s="14"/>
      <c r="B204" s="245"/>
      <c r="C204" s="246"/>
      <c r="D204" s="228" t="s">
        <v>242</v>
      </c>
      <c r="E204" s="247" t="s">
        <v>19</v>
      </c>
      <c r="F204" s="248" t="s">
        <v>244</v>
      </c>
      <c r="G204" s="246"/>
      <c r="H204" s="249">
        <v>1</v>
      </c>
      <c r="I204" s="250"/>
      <c r="J204" s="246"/>
      <c r="K204" s="246"/>
      <c r="L204" s="251"/>
      <c r="M204" s="252"/>
      <c r="N204" s="253"/>
      <c r="O204" s="253"/>
      <c r="P204" s="253"/>
      <c r="Q204" s="253"/>
      <c r="R204" s="253"/>
      <c r="S204" s="253"/>
      <c r="T204" s="254"/>
      <c r="U204" s="14"/>
      <c r="V204" s="14"/>
      <c r="W204" s="14"/>
      <c r="X204" s="14"/>
      <c r="Y204" s="14"/>
      <c r="Z204" s="14"/>
      <c r="AA204" s="14"/>
      <c r="AB204" s="14"/>
      <c r="AC204" s="14"/>
      <c r="AD204" s="14"/>
      <c r="AE204" s="14"/>
      <c r="AT204" s="255" t="s">
        <v>242</v>
      </c>
      <c r="AU204" s="255" t="s">
        <v>91</v>
      </c>
      <c r="AV204" s="14" t="s">
        <v>109</v>
      </c>
      <c r="AW204" s="14" t="s">
        <v>42</v>
      </c>
      <c r="AX204" s="14" t="s">
        <v>85</v>
      </c>
      <c r="AY204" s="255" t="s">
        <v>230</v>
      </c>
    </row>
    <row r="205" spans="1:65" s="2" customFormat="1" ht="37.8" customHeight="1">
      <c r="A205" s="41"/>
      <c r="B205" s="42"/>
      <c r="C205" s="281" t="s">
        <v>366</v>
      </c>
      <c r="D205" s="281" t="s">
        <v>482</v>
      </c>
      <c r="E205" s="282" t="s">
        <v>1669</v>
      </c>
      <c r="F205" s="283" t="s">
        <v>1670</v>
      </c>
      <c r="G205" s="284" t="s">
        <v>737</v>
      </c>
      <c r="H205" s="285">
        <v>4</v>
      </c>
      <c r="I205" s="286"/>
      <c r="J205" s="287">
        <f>ROUND(I205*H205,2)</f>
        <v>0</v>
      </c>
      <c r="K205" s="283" t="s">
        <v>19</v>
      </c>
      <c r="L205" s="288"/>
      <c r="M205" s="289" t="s">
        <v>19</v>
      </c>
      <c r="N205" s="290" t="s">
        <v>52</v>
      </c>
      <c r="O205" s="87"/>
      <c r="P205" s="224">
        <f>O205*H205</f>
        <v>0</v>
      </c>
      <c r="Q205" s="224">
        <v>0.005</v>
      </c>
      <c r="R205" s="224">
        <f>Q205*H205</f>
        <v>0.02</v>
      </c>
      <c r="S205" s="224">
        <v>0</v>
      </c>
      <c r="T205" s="225">
        <f>S205*H205</f>
        <v>0</v>
      </c>
      <c r="U205" s="41"/>
      <c r="V205" s="41"/>
      <c r="W205" s="41"/>
      <c r="X205" s="41"/>
      <c r="Y205" s="41"/>
      <c r="Z205" s="41"/>
      <c r="AA205" s="41"/>
      <c r="AB205" s="41"/>
      <c r="AC205" s="41"/>
      <c r="AD205" s="41"/>
      <c r="AE205" s="41"/>
      <c r="AR205" s="226" t="s">
        <v>279</v>
      </c>
      <c r="AT205" s="226" t="s">
        <v>482</v>
      </c>
      <c r="AU205" s="226" t="s">
        <v>91</v>
      </c>
      <c r="AY205" s="19" t="s">
        <v>230</v>
      </c>
      <c r="BE205" s="227">
        <f>IF(N205="základní",J205,0)</f>
        <v>0</v>
      </c>
      <c r="BF205" s="227">
        <f>IF(N205="snížená",J205,0)</f>
        <v>0</v>
      </c>
      <c r="BG205" s="227">
        <f>IF(N205="zákl. přenesená",J205,0)</f>
        <v>0</v>
      </c>
      <c r="BH205" s="227">
        <f>IF(N205="sníž. přenesená",J205,0)</f>
        <v>0</v>
      </c>
      <c r="BI205" s="227">
        <f>IF(N205="nulová",J205,0)</f>
        <v>0</v>
      </c>
      <c r="BJ205" s="19" t="s">
        <v>85</v>
      </c>
      <c r="BK205" s="227">
        <f>ROUND(I205*H205,2)</f>
        <v>0</v>
      </c>
      <c r="BL205" s="19" t="s">
        <v>109</v>
      </c>
      <c r="BM205" s="226" t="s">
        <v>2148</v>
      </c>
    </row>
    <row r="206" spans="1:47" s="2" customFormat="1" ht="12">
      <c r="A206" s="41"/>
      <c r="B206" s="42"/>
      <c r="C206" s="43"/>
      <c r="D206" s="228" t="s">
        <v>238</v>
      </c>
      <c r="E206" s="43"/>
      <c r="F206" s="229" t="s">
        <v>1670</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19" t="s">
        <v>238</v>
      </c>
      <c r="AU206" s="19" t="s">
        <v>91</v>
      </c>
    </row>
    <row r="207" spans="1:51" s="13" customFormat="1" ht="12">
      <c r="A207" s="13"/>
      <c r="B207" s="234"/>
      <c r="C207" s="235"/>
      <c r="D207" s="228" t="s">
        <v>242</v>
      </c>
      <c r="E207" s="236" t="s">
        <v>19</v>
      </c>
      <c r="F207" s="237" t="s">
        <v>2149</v>
      </c>
      <c r="G207" s="235"/>
      <c r="H207" s="238">
        <v>4</v>
      </c>
      <c r="I207" s="239"/>
      <c r="J207" s="235"/>
      <c r="K207" s="235"/>
      <c r="L207" s="240"/>
      <c r="M207" s="241"/>
      <c r="N207" s="242"/>
      <c r="O207" s="242"/>
      <c r="P207" s="242"/>
      <c r="Q207" s="242"/>
      <c r="R207" s="242"/>
      <c r="S207" s="242"/>
      <c r="T207" s="243"/>
      <c r="U207" s="13"/>
      <c r="V207" s="13"/>
      <c r="W207" s="13"/>
      <c r="X207" s="13"/>
      <c r="Y207" s="13"/>
      <c r="Z207" s="13"/>
      <c r="AA207" s="13"/>
      <c r="AB207" s="13"/>
      <c r="AC207" s="13"/>
      <c r="AD207" s="13"/>
      <c r="AE207" s="13"/>
      <c r="AT207" s="244" t="s">
        <v>242</v>
      </c>
      <c r="AU207" s="244" t="s">
        <v>91</v>
      </c>
      <c r="AV207" s="13" t="s">
        <v>91</v>
      </c>
      <c r="AW207" s="13" t="s">
        <v>42</v>
      </c>
      <c r="AX207" s="13" t="s">
        <v>81</v>
      </c>
      <c r="AY207" s="244" t="s">
        <v>230</v>
      </c>
    </row>
    <row r="208" spans="1:51" s="14" customFormat="1" ht="12">
      <c r="A208" s="14"/>
      <c r="B208" s="245"/>
      <c r="C208" s="246"/>
      <c r="D208" s="228" t="s">
        <v>242</v>
      </c>
      <c r="E208" s="247" t="s">
        <v>19</v>
      </c>
      <c r="F208" s="248" t="s">
        <v>244</v>
      </c>
      <c r="G208" s="246"/>
      <c r="H208" s="249">
        <v>4</v>
      </c>
      <c r="I208" s="250"/>
      <c r="J208" s="246"/>
      <c r="K208" s="246"/>
      <c r="L208" s="251"/>
      <c r="M208" s="252"/>
      <c r="N208" s="253"/>
      <c r="O208" s="253"/>
      <c r="P208" s="253"/>
      <c r="Q208" s="253"/>
      <c r="R208" s="253"/>
      <c r="S208" s="253"/>
      <c r="T208" s="254"/>
      <c r="U208" s="14"/>
      <c r="V208" s="14"/>
      <c r="W208" s="14"/>
      <c r="X208" s="14"/>
      <c r="Y208" s="14"/>
      <c r="Z208" s="14"/>
      <c r="AA208" s="14"/>
      <c r="AB208" s="14"/>
      <c r="AC208" s="14"/>
      <c r="AD208" s="14"/>
      <c r="AE208" s="14"/>
      <c r="AT208" s="255" t="s">
        <v>242</v>
      </c>
      <c r="AU208" s="255" t="s">
        <v>91</v>
      </c>
      <c r="AV208" s="14" t="s">
        <v>109</v>
      </c>
      <c r="AW208" s="14" t="s">
        <v>42</v>
      </c>
      <c r="AX208" s="14" t="s">
        <v>85</v>
      </c>
      <c r="AY208" s="255" t="s">
        <v>230</v>
      </c>
    </row>
    <row r="209" spans="1:65" s="2" customFormat="1" ht="24.15" customHeight="1">
      <c r="A209" s="41"/>
      <c r="B209" s="42"/>
      <c r="C209" s="215" t="s">
        <v>373</v>
      </c>
      <c r="D209" s="215" t="s">
        <v>232</v>
      </c>
      <c r="E209" s="216" t="s">
        <v>723</v>
      </c>
      <c r="F209" s="217" t="s">
        <v>724</v>
      </c>
      <c r="G209" s="218" t="s">
        <v>327</v>
      </c>
      <c r="H209" s="219">
        <v>1.25</v>
      </c>
      <c r="I209" s="220"/>
      <c r="J209" s="221">
        <f>ROUND(I209*H209,2)</f>
        <v>0</v>
      </c>
      <c r="K209" s="217" t="s">
        <v>236</v>
      </c>
      <c r="L209" s="47"/>
      <c r="M209" s="222" t="s">
        <v>19</v>
      </c>
      <c r="N209" s="223"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109</v>
      </c>
      <c r="AT209" s="226" t="s">
        <v>232</v>
      </c>
      <c r="AU209" s="226" t="s">
        <v>91</v>
      </c>
      <c r="AY209" s="19" t="s">
        <v>230</v>
      </c>
      <c r="BE209" s="227">
        <f>IF(N209="základní",J209,0)</f>
        <v>0</v>
      </c>
      <c r="BF209" s="227">
        <f>IF(N209="snížená",J209,0)</f>
        <v>0</v>
      </c>
      <c r="BG209" s="227">
        <f>IF(N209="zákl. přenesená",J209,0)</f>
        <v>0</v>
      </c>
      <c r="BH209" s="227">
        <f>IF(N209="sníž. přenesená",J209,0)</f>
        <v>0</v>
      </c>
      <c r="BI209" s="227">
        <f>IF(N209="nulová",J209,0)</f>
        <v>0</v>
      </c>
      <c r="BJ209" s="19" t="s">
        <v>85</v>
      </c>
      <c r="BK209" s="227">
        <f>ROUND(I209*H209,2)</f>
        <v>0</v>
      </c>
      <c r="BL209" s="19" t="s">
        <v>109</v>
      </c>
      <c r="BM209" s="226" t="s">
        <v>2150</v>
      </c>
    </row>
    <row r="210" spans="1:47" s="2" customFormat="1" ht="12">
      <c r="A210" s="41"/>
      <c r="B210" s="42"/>
      <c r="C210" s="43"/>
      <c r="D210" s="228" t="s">
        <v>238</v>
      </c>
      <c r="E210" s="43"/>
      <c r="F210" s="229" t="s">
        <v>726</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238</v>
      </c>
      <c r="AU210" s="19" t="s">
        <v>91</v>
      </c>
    </row>
    <row r="211" spans="1:47" s="2" customFormat="1" ht="12">
      <c r="A211" s="41"/>
      <c r="B211" s="42"/>
      <c r="C211" s="43"/>
      <c r="D211" s="228" t="s">
        <v>240</v>
      </c>
      <c r="E211" s="43"/>
      <c r="F211" s="233" t="s">
        <v>727</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19" t="s">
        <v>240</v>
      </c>
      <c r="AU211" s="19" t="s">
        <v>91</v>
      </c>
    </row>
    <row r="212" spans="1:51" s="13" customFormat="1" ht="12">
      <c r="A212" s="13"/>
      <c r="B212" s="234"/>
      <c r="C212" s="235"/>
      <c r="D212" s="228" t="s">
        <v>242</v>
      </c>
      <c r="E212" s="236" t="s">
        <v>19</v>
      </c>
      <c r="F212" s="237" t="s">
        <v>2151</v>
      </c>
      <c r="G212" s="235"/>
      <c r="H212" s="238">
        <v>1.25</v>
      </c>
      <c r="I212" s="239"/>
      <c r="J212" s="235"/>
      <c r="K212" s="235"/>
      <c r="L212" s="240"/>
      <c r="M212" s="241"/>
      <c r="N212" s="242"/>
      <c r="O212" s="242"/>
      <c r="P212" s="242"/>
      <c r="Q212" s="242"/>
      <c r="R212" s="242"/>
      <c r="S212" s="242"/>
      <c r="T212" s="243"/>
      <c r="U212" s="13"/>
      <c r="V212" s="13"/>
      <c r="W212" s="13"/>
      <c r="X212" s="13"/>
      <c r="Y212" s="13"/>
      <c r="Z212" s="13"/>
      <c r="AA212" s="13"/>
      <c r="AB212" s="13"/>
      <c r="AC212" s="13"/>
      <c r="AD212" s="13"/>
      <c r="AE212" s="13"/>
      <c r="AT212" s="244" t="s">
        <v>242</v>
      </c>
      <c r="AU212" s="244" t="s">
        <v>91</v>
      </c>
      <c r="AV212" s="13" t="s">
        <v>91</v>
      </c>
      <c r="AW212" s="13" t="s">
        <v>42</v>
      </c>
      <c r="AX212" s="13" t="s">
        <v>81</v>
      </c>
      <c r="AY212" s="244" t="s">
        <v>230</v>
      </c>
    </row>
    <row r="213" spans="1:51" s="14" customFormat="1" ht="12">
      <c r="A213" s="14"/>
      <c r="B213" s="245"/>
      <c r="C213" s="246"/>
      <c r="D213" s="228" t="s">
        <v>242</v>
      </c>
      <c r="E213" s="247" t="s">
        <v>19</v>
      </c>
      <c r="F213" s="248" t="s">
        <v>244</v>
      </c>
      <c r="G213" s="246"/>
      <c r="H213" s="249">
        <v>1.25</v>
      </c>
      <c r="I213" s="250"/>
      <c r="J213" s="246"/>
      <c r="K213" s="246"/>
      <c r="L213" s="251"/>
      <c r="M213" s="252"/>
      <c r="N213" s="253"/>
      <c r="O213" s="253"/>
      <c r="P213" s="253"/>
      <c r="Q213" s="253"/>
      <c r="R213" s="253"/>
      <c r="S213" s="253"/>
      <c r="T213" s="254"/>
      <c r="U213" s="14"/>
      <c r="V213" s="14"/>
      <c r="W213" s="14"/>
      <c r="X213" s="14"/>
      <c r="Y213" s="14"/>
      <c r="Z213" s="14"/>
      <c r="AA213" s="14"/>
      <c r="AB213" s="14"/>
      <c r="AC213" s="14"/>
      <c r="AD213" s="14"/>
      <c r="AE213" s="14"/>
      <c r="AT213" s="255" t="s">
        <v>242</v>
      </c>
      <c r="AU213" s="255" t="s">
        <v>91</v>
      </c>
      <c r="AV213" s="14" t="s">
        <v>109</v>
      </c>
      <c r="AW213" s="14" t="s">
        <v>42</v>
      </c>
      <c r="AX213" s="14" t="s">
        <v>85</v>
      </c>
      <c r="AY213" s="255" t="s">
        <v>230</v>
      </c>
    </row>
    <row r="214" spans="1:65" s="2" customFormat="1" ht="37.8" customHeight="1">
      <c r="A214" s="41"/>
      <c r="B214" s="42"/>
      <c r="C214" s="281" t="s">
        <v>7</v>
      </c>
      <c r="D214" s="281" t="s">
        <v>482</v>
      </c>
      <c r="E214" s="282" t="s">
        <v>1676</v>
      </c>
      <c r="F214" s="283" t="s">
        <v>1677</v>
      </c>
      <c r="G214" s="284" t="s">
        <v>737</v>
      </c>
      <c r="H214" s="285">
        <v>5</v>
      </c>
      <c r="I214" s="286"/>
      <c r="J214" s="287">
        <f>ROUND(I214*H214,2)</f>
        <v>0</v>
      </c>
      <c r="K214" s="283" t="s">
        <v>19</v>
      </c>
      <c r="L214" s="288"/>
      <c r="M214" s="289" t="s">
        <v>19</v>
      </c>
      <c r="N214" s="290" t="s">
        <v>52</v>
      </c>
      <c r="O214" s="87"/>
      <c r="P214" s="224">
        <f>O214*H214</f>
        <v>0</v>
      </c>
      <c r="Q214" s="224">
        <v>0.005</v>
      </c>
      <c r="R214" s="224">
        <f>Q214*H214</f>
        <v>0.025</v>
      </c>
      <c r="S214" s="224">
        <v>0</v>
      </c>
      <c r="T214" s="225">
        <f>S214*H214</f>
        <v>0</v>
      </c>
      <c r="U214" s="41"/>
      <c r="V214" s="41"/>
      <c r="W214" s="41"/>
      <c r="X214" s="41"/>
      <c r="Y214" s="41"/>
      <c r="Z214" s="41"/>
      <c r="AA214" s="41"/>
      <c r="AB214" s="41"/>
      <c r="AC214" s="41"/>
      <c r="AD214" s="41"/>
      <c r="AE214" s="41"/>
      <c r="AR214" s="226" t="s">
        <v>279</v>
      </c>
      <c r="AT214" s="226" t="s">
        <v>482</v>
      </c>
      <c r="AU214" s="226" t="s">
        <v>91</v>
      </c>
      <c r="AY214" s="19" t="s">
        <v>230</v>
      </c>
      <c r="BE214" s="227">
        <f>IF(N214="základní",J214,0)</f>
        <v>0</v>
      </c>
      <c r="BF214" s="227">
        <f>IF(N214="snížená",J214,0)</f>
        <v>0</v>
      </c>
      <c r="BG214" s="227">
        <f>IF(N214="zákl. přenesená",J214,0)</f>
        <v>0</v>
      </c>
      <c r="BH214" s="227">
        <f>IF(N214="sníž. přenesená",J214,0)</f>
        <v>0</v>
      </c>
      <c r="BI214" s="227">
        <f>IF(N214="nulová",J214,0)</f>
        <v>0</v>
      </c>
      <c r="BJ214" s="19" t="s">
        <v>85</v>
      </c>
      <c r="BK214" s="227">
        <f>ROUND(I214*H214,2)</f>
        <v>0</v>
      </c>
      <c r="BL214" s="19" t="s">
        <v>109</v>
      </c>
      <c r="BM214" s="226" t="s">
        <v>2152</v>
      </c>
    </row>
    <row r="215" spans="1:47" s="2" customFormat="1" ht="12">
      <c r="A215" s="41"/>
      <c r="B215" s="42"/>
      <c r="C215" s="43"/>
      <c r="D215" s="228" t="s">
        <v>238</v>
      </c>
      <c r="E215" s="43"/>
      <c r="F215" s="229" t="s">
        <v>1677</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19" t="s">
        <v>238</v>
      </c>
      <c r="AU215" s="19" t="s">
        <v>91</v>
      </c>
    </row>
    <row r="216" spans="1:51" s="13" customFormat="1" ht="12">
      <c r="A216" s="13"/>
      <c r="B216" s="234"/>
      <c r="C216" s="235"/>
      <c r="D216" s="228" t="s">
        <v>242</v>
      </c>
      <c r="E216" s="236" t="s">
        <v>19</v>
      </c>
      <c r="F216" s="237" t="s">
        <v>2153</v>
      </c>
      <c r="G216" s="235"/>
      <c r="H216" s="238">
        <v>5</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242</v>
      </c>
      <c r="AU216" s="244" t="s">
        <v>91</v>
      </c>
      <c r="AV216" s="13" t="s">
        <v>91</v>
      </c>
      <c r="AW216" s="13" t="s">
        <v>42</v>
      </c>
      <c r="AX216" s="13" t="s">
        <v>81</v>
      </c>
      <c r="AY216" s="244" t="s">
        <v>230</v>
      </c>
    </row>
    <row r="217" spans="1:51" s="14" customFormat="1" ht="12">
      <c r="A217" s="14"/>
      <c r="B217" s="245"/>
      <c r="C217" s="246"/>
      <c r="D217" s="228" t="s">
        <v>242</v>
      </c>
      <c r="E217" s="247" t="s">
        <v>19</v>
      </c>
      <c r="F217" s="248" t="s">
        <v>244</v>
      </c>
      <c r="G217" s="246"/>
      <c r="H217" s="249">
        <v>5</v>
      </c>
      <c r="I217" s="250"/>
      <c r="J217" s="246"/>
      <c r="K217" s="246"/>
      <c r="L217" s="251"/>
      <c r="M217" s="252"/>
      <c r="N217" s="253"/>
      <c r="O217" s="253"/>
      <c r="P217" s="253"/>
      <c r="Q217" s="253"/>
      <c r="R217" s="253"/>
      <c r="S217" s="253"/>
      <c r="T217" s="254"/>
      <c r="U217" s="14"/>
      <c r="V217" s="14"/>
      <c r="W217" s="14"/>
      <c r="X217" s="14"/>
      <c r="Y217" s="14"/>
      <c r="Z217" s="14"/>
      <c r="AA217" s="14"/>
      <c r="AB217" s="14"/>
      <c r="AC217" s="14"/>
      <c r="AD217" s="14"/>
      <c r="AE217" s="14"/>
      <c r="AT217" s="255" t="s">
        <v>242</v>
      </c>
      <c r="AU217" s="255" t="s">
        <v>91</v>
      </c>
      <c r="AV217" s="14" t="s">
        <v>109</v>
      </c>
      <c r="AW217" s="14" t="s">
        <v>42</v>
      </c>
      <c r="AX217" s="14" t="s">
        <v>85</v>
      </c>
      <c r="AY217" s="255" t="s">
        <v>230</v>
      </c>
    </row>
    <row r="218" spans="1:63" s="12" customFormat="1" ht="22.8" customHeight="1">
      <c r="A218" s="12"/>
      <c r="B218" s="199"/>
      <c r="C218" s="200"/>
      <c r="D218" s="201" t="s">
        <v>80</v>
      </c>
      <c r="E218" s="213" t="s">
        <v>109</v>
      </c>
      <c r="F218" s="213" t="s">
        <v>733</v>
      </c>
      <c r="G218" s="200"/>
      <c r="H218" s="200"/>
      <c r="I218" s="203"/>
      <c r="J218" s="214">
        <f>BK218</f>
        <v>0</v>
      </c>
      <c r="K218" s="200"/>
      <c r="L218" s="205"/>
      <c r="M218" s="206"/>
      <c r="N218" s="207"/>
      <c r="O218" s="207"/>
      <c r="P218" s="208">
        <f>SUM(P219:P245)</f>
        <v>0</v>
      </c>
      <c r="Q218" s="207"/>
      <c r="R218" s="208">
        <f>SUM(R219:R245)</f>
        <v>9.941015310000001</v>
      </c>
      <c r="S218" s="207"/>
      <c r="T218" s="209">
        <f>SUM(T219:T245)</f>
        <v>0</v>
      </c>
      <c r="U218" s="12"/>
      <c r="V218" s="12"/>
      <c r="W218" s="12"/>
      <c r="X218" s="12"/>
      <c r="Y218" s="12"/>
      <c r="Z218" s="12"/>
      <c r="AA218" s="12"/>
      <c r="AB218" s="12"/>
      <c r="AC218" s="12"/>
      <c r="AD218" s="12"/>
      <c r="AE218" s="12"/>
      <c r="AR218" s="210" t="s">
        <v>85</v>
      </c>
      <c r="AT218" s="211" t="s">
        <v>80</v>
      </c>
      <c r="AU218" s="211" t="s">
        <v>85</v>
      </c>
      <c r="AY218" s="210" t="s">
        <v>230</v>
      </c>
      <c r="BK218" s="212">
        <f>SUM(BK219:BK245)</f>
        <v>0</v>
      </c>
    </row>
    <row r="219" spans="1:65" s="2" customFormat="1" ht="14.4" customHeight="1">
      <c r="A219" s="41"/>
      <c r="B219" s="42"/>
      <c r="C219" s="215" t="s">
        <v>386</v>
      </c>
      <c r="D219" s="215" t="s">
        <v>232</v>
      </c>
      <c r="E219" s="216" t="s">
        <v>1684</v>
      </c>
      <c r="F219" s="217" t="s">
        <v>1685</v>
      </c>
      <c r="G219" s="218" t="s">
        <v>253</v>
      </c>
      <c r="H219" s="219">
        <v>3.631</v>
      </c>
      <c r="I219" s="220"/>
      <c r="J219" s="221">
        <f>ROUND(I219*H219,2)</f>
        <v>0</v>
      </c>
      <c r="K219" s="217" t="s">
        <v>236</v>
      </c>
      <c r="L219" s="47"/>
      <c r="M219" s="222" t="s">
        <v>19</v>
      </c>
      <c r="N219" s="223" t="s">
        <v>52</v>
      </c>
      <c r="O219" s="87"/>
      <c r="P219" s="224">
        <f>O219*H219</f>
        <v>0</v>
      </c>
      <c r="Q219" s="224">
        <v>2.45343</v>
      </c>
      <c r="R219" s="224">
        <f>Q219*H219</f>
        <v>8.90840433</v>
      </c>
      <c r="S219" s="224">
        <v>0</v>
      </c>
      <c r="T219" s="225">
        <f>S219*H219</f>
        <v>0</v>
      </c>
      <c r="U219" s="41"/>
      <c r="V219" s="41"/>
      <c r="W219" s="41"/>
      <c r="X219" s="41"/>
      <c r="Y219" s="41"/>
      <c r="Z219" s="41"/>
      <c r="AA219" s="41"/>
      <c r="AB219" s="41"/>
      <c r="AC219" s="41"/>
      <c r="AD219" s="41"/>
      <c r="AE219" s="41"/>
      <c r="AR219" s="226" t="s">
        <v>109</v>
      </c>
      <c r="AT219" s="226" t="s">
        <v>232</v>
      </c>
      <c r="AU219" s="226" t="s">
        <v>91</v>
      </c>
      <c r="AY219" s="19" t="s">
        <v>230</v>
      </c>
      <c r="BE219" s="227">
        <f>IF(N219="základní",J219,0)</f>
        <v>0</v>
      </c>
      <c r="BF219" s="227">
        <f>IF(N219="snížená",J219,0)</f>
        <v>0</v>
      </c>
      <c r="BG219" s="227">
        <f>IF(N219="zákl. přenesená",J219,0)</f>
        <v>0</v>
      </c>
      <c r="BH219" s="227">
        <f>IF(N219="sníž. přenesená",J219,0)</f>
        <v>0</v>
      </c>
      <c r="BI219" s="227">
        <f>IF(N219="nulová",J219,0)</f>
        <v>0</v>
      </c>
      <c r="BJ219" s="19" t="s">
        <v>85</v>
      </c>
      <c r="BK219" s="227">
        <f>ROUND(I219*H219,2)</f>
        <v>0</v>
      </c>
      <c r="BL219" s="19" t="s">
        <v>109</v>
      </c>
      <c r="BM219" s="226" t="s">
        <v>2154</v>
      </c>
    </row>
    <row r="220" spans="1:47" s="2" customFormat="1" ht="12">
      <c r="A220" s="41"/>
      <c r="B220" s="42"/>
      <c r="C220" s="43"/>
      <c r="D220" s="228" t="s">
        <v>238</v>
      </c>
      <c r="E220" s="43"/>
      <c r="F220" s="229" t="s">
        <v>1687</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19" t="s">
        <v>238</v>
      </c>
      <c r="AU220" s="19" t="s">
        <v>91</v>
      </c>
    </row>
    <row r="221" spans="1:47" s="2" customFormat="1" ht="12">
      <c r="A221" s="41"/>
      <c r="B221" s="42"/>
      <c r="C221" s="43"/>
      <c r="D221" s="228" t="s">
        <v>240</v>
      </c>
      <c r="E221" s="43"/>
      <c r="F221" s="233" t="s">
        <v>1688</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19" t="s">
        <v>240</v>
      </c>
      <c r="AU221" s="19" t="s">
        <v>91</v>
      </c>
    </row>
    <row r="222" spans="1:51" s="13" customFormat="1" ht="12">
      <c r="A222" s="13"/>
      <c r="B222" s="234"/>
      <c r="C222" s="235"/>
      <c r="D222" s="228" t="s">
        <v>242</v>
      </c>
      <c r="E222" s="236" t="s">
        <v>19</v>
      </c>
      <c r="F222" s="237" t="s">
        <v>2155</v>
      </c>
      <c r="G222" s="235"/>
      <c r="H222" s="238">
        <v>3.481</v>
      </c>
      <c r="I222" s="239"/>
      <c r="J222" s="235"/>
      <c r="K222" s="235"/>
      <c r="L222" s="240"/>
      <c r="M222" s="241"/>
      <c r="N222" s="242"/>
      <c r="O222" s="242"/>
      <c r="P222" s="242"/>
      <c r="Q222" s="242"/>
      <c r="R222" s="242"/>
      <c r="S222" s="242"/>
      <c r="T222" s="243"/>
      <c r="U222" s="13"/>
      <c r="V222" s="13"/>
      <c r="W222" s="13"/>
      <c r="X222" s="13"/>
      <c r="Y222" s="13"/>
      <c r="Z222" s="13"/>
      <c r="AA222" s="13"/>
      <c r="AB222" s="13"/>
      <c r="AC222" s="13"/>
      <c r="AD222" s="13"/>
      <c r="AE222" s="13"/>
      <c r="AT222" s="244" t="s">
        <v>242</v>
      </c>
      <c r="AU222" s="244" t="s">
        <v>91</v>
      </c>
      <c r="AV222" s="13" t="s">
        <v>91</v>
      </c>
      <c r="AW222" s="13" t="s">
        <v>42</v>
      </c>
      <c r="AX222" s="13" t="s">
        <v>81</v>
      </c>
      <c r="AY222" s="244" t="s">
        <v>230</v>
      </c>
    </row>
    <row r="223" spans="1:51" s="13" customFormat="1" ht="12">
      <c r="A223" s="13"/>
      <c r="B223" s="234"/>
      <c r="C223" s="235"/>
      <c r="D223" s="228" t="s">
        <v>242</v>
      </c>
      <c r="E223" s="236" t="s">
        <v>19</v>
      </c>
      <c r="F223" s="237" t="s">
        <v>2156</v>
      </c>
      <c r="G223" s="235"/>
      <c r="H223" s="238">
        <v>0.15</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242</v>
      </c>
      <c r="AU223" s="244" t="s">
        <v>91</v>
      </c>
      <c r="AV223" s="13" t="s">
        <v>91</v>
      </c>
      <c r="AW223" s="13" t="s">
        <v>42</v>
      </c>
      <c r="AX223" s="13" t="s">
        <v>81</v>
      </c>
      <c r="AY223" s="244" t="s">
        <v>230</v>
      </c>
    </row>
    <row r="224" spans="1:51" s="14" customFormat="1" ht="12">
      <c r="A224" s="14"/>
      <c r="B224" s="245"/>
      <c r="C224" s="246"/>
      <c r="D224" s="228" t="s">
        <v>242</v>
      </c>
      <c r="E224" s="247" t="s">
        <v>19</v>
      </c>
      <c r="F224" s="248" t="s">
        <v>244</v>
      </c>
      <c r="G224" s="246"/>
      <c r="H224" s="249">
        <v>3.631</v>
      </c>
      <c r="I224" s="250"/>
      <c r="J224" s="246"/>
      <c r="K224" s="246"/>
      <c r="L224" s="251"/>
      <c r="M224" s="252"/>
      <c r="N224" s="253"/>
      <c r="O224" s="253"/>
      <c r="P224" s="253"/>
      <c r="Q224" s="253"/>
      <c r="R224" s="253"/>
      <c r="S224" s="253"/>
      <c r="T224" s="254"/>
      <c r="U224" s="14"/>
      <c r="V224" s="14"/>
      <c r="W224" s="14"/>
      <c r="X224" s="14"/>
      <c r="Y224" s="14"/>
      <c r="Z224" s="14"/>
      <c r="AA224" s="14"/>
      <c r="AB224" s="14"/>
      <c r="AC224" s="14"/>
      <c r="AD224" s="14"/>
      <c r="AE224" s="14"/>
      <c r="AT224" s="255" t="s">
        <v>242</v>
      </c>
      <c r="AU224" s="255" t="s">
        <v>91</v>
      </c>
      <c r="AV224" s="14" t="s">
        <v>109</v>
      </c>
      <c r="AW224" s="14" t="s">
        <v>42</v>
      </c>
      <c r="AX224" s="14" t="s">
        <v>85</v>
      </c>
      <c r="AY224" s="255" t="s">
        <v>230</v>
      </c>
    </row>
    <row r="225" spans="1:65" s="2" customFormat="1" ht="24.15" customHeight="1">
      <c r="A225" s="41"/>
      <c r="B225" s="42"/>
      <c r="C225" s="215" t="s">
        <v>395</v>
      </c>
      <c r="D225" s="215" t="s">
        <v>232</v>
      </c>
      <c r="E225" s="216" t="s">
        <v>1690</v>
      </c>
      <c r="F225" s="217" t="s">
        <v>1691</v>
      </c>
      <c r="G225" s="218" t="s">
        <v>235</v>
      </c>
      <c r="H225" s="219">
        <v>14.146</v>
      </c>
      <c r="I225" s="220"/>
      <c r="J225" s="221">
        <f>ROUND(I225*H225,2)</f>
        <v>0</v>
      </c>
      <c r="K225" s="217" t="s">
        <v>236</v>
      </c>
      <c r="L225" s="47"/>
      <c r="M225" s="222" t="s">
        <v>19</v>
      </c>
      <c r="N225" s="223" t="s">
        <v>52</v>
      </c>
      <c r="O225" s="87"/>
      <c r="P225" s="224">
        <f>O225*H225</f>
        <v>0</v>
      </c>
      <c r="Q225" s="224">
        <v>0.00533</v>
      </c>
      <c r="R225" s="224">
        <f>Q225*H225</f>
        <v>0.07539818</v>
      </c>
      <c r="S225" s="224">
        <v>0</v>
      </c>
      <c r="T225" s="225">
        <f>S225*H225</f>
        <v>0</v>
      </c>
      <c r="U225" s="41"/>
      <c r="V225" s="41"/>
      <c r="W225" s="41"/>
      <c r="X225" s="41"/>
      <c r="Y225" s="41"/>
      <c r="Z225" s="41"/>
      <c r="AA225" s="41"/>
      <c r="AB225" s="41"/>
      <c r="AC225" s="41"/>
      <c r="AD225" s="41"/>
      <c r="AE225" s="41"/>
      <c r="AR225" s="226" t="s">
        <v>109</v>
      </c>
      <c r="AT225" s="226" t="s">
        <v>232</v>
      </c>
      <c r="AU225" s="226" t="s">
        <v>91</v>
      </c>
      <c r="AY225" s="19" t="s">
        <v>230</v>
      </c>
      <c r="BE225" s="227">
        <f>IF(N225="základní",J225,0)</f>
        <v>0</v>
      </c>
      <c r="BF225" s="227">
        <f>IF(N225="snížená",J225,0)</f>
        <v>0</v>
      </c>
      <c r="BG225" s="227">
        <f>IF(N225="zákl. přenesená",J225,0)</f>
        <v>0</v>
      </c>
      <c r="BH225" s="227">
        <f>IF(N225="sníž. přenesená",J225,0)</f>
        <v>0</v>
      </c>
      <c r="BI225" s="227">
        <f>IF(N225="nulová",J225,0)</f>
        <v>0</v>
      </c>
      <c r="BJ225" s="19" t="s">
        <v>85</v>
      </c>
      <c r="BK225" s="227">
        <f>ROUND(I225*H225,2)</f>
        <v>0</v>
      </c>
      <c r="BL225" s="19" t="s">
        <v>109</v>
      </c>
      <c r="BM225" s="226" t="s">
        <v>2157</v>
      </c>
    </row>
    <row r="226" spans="1:47" s="2" customFormat="1" ht="12">
      <c r="A226" s="41"/>
      <c r="B226" s="42"/>
      <c r="C226" s="43"/>
      <c r="D226" s="228" t="s">
        <v>238</v>
      </c>
      <c r="E226" s="43"/>
      <c r="F226" s="229" t="s">
        <v>1693</v>
      </c>
      <c r="G226" s="43"/>
      <c r="H226" s="43"/>
      <c r="I226" s="230"/>
      <c r="J226" s="43"/>
      <c r="K226" s="43"/>
      <c r="L226" s="47"/>
      <c r="M226" s="231"/>
      <c r="N226" s="232"/>
      <c r="O226" s="87"/>
      <c r="P226" s="87"/>
      <c r="Q226" s="87"/>
      <c r="R226" s="87"/>
      <c r="S226" s="87"/>
      <c r="T226" s="88"/>
      <c r="U226" s="41"/>
      <c r="V226" s="41"/>
      <c r="W226" s="41"/>
      <c r="X226" s="41"/>
      <c r="Y226" s="41"/>
      <c r="Z226" s="41"/>
      <c r="AA226" s="41"/>
      <c r="AB226" s="41"/>
      <c r="AC226" s="41"/>
      <c r="AD226" s="41"/>
      <c r="AE226" s="41"/>
      <c r="AT226" s="19" t="s">
        <v>238</v>
      </c>
      <c r="AU226" s="19" t="s">
        <v>91</v>
      </c>
    </row>
    <row r="227" spans="1:47" s="2" customFormat="1" ht="12">
      <c r="A227" s="41"/>
      <c r="B227" s="42"/>
      <c r="C227" s="43"/>
      <c r="D227" s="228" t="s">
        <v>240</v>
      </c>
      <c r="E227" s="43"/>
      <c r="F227" s="233" t="s">
        <v>1694</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19" t="s">
        <v>240</v>
      </c>
      <c r="AU227" s="19" t="s">
        <v>91</v>
      </c>
    </row>
    <row r="228" spans="1:51" s="13" customFormat="1" ht="12">
      <c r="A228" s="13"/>
      <c r="B228" s="234"/>
      <c r="C228" s="235"/>
      <c r="D228" s="228" t="s">
        <v>242</v>
      </c>
      <c r="E228" s="236" t="s">
        <v>19</v>
      </c>
      <c r="F228" s="237" t="s">
        <v>2158</v>
      </c>
      <c r="G228" s="235"/>
      <c r="H228" s="238">
        <v>12.36</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242</v>
      </c>
      <c r="AU228" s="244" t="s">
        <v>91</v>
      </c>
      <c r="AV228" s="13" t="s">
        <v>91</v>
      </c>
      <c r="AW228" s="13" t="s">
        <v>42</v>
      </c>
      <c r="AX228" s="13" t="s">
        <v>81</v>
      </c>
      <c r="AY228" s="244" t="s">
        <v>230</v>
      </c>
    </row>
    <row r="229" spans="1:51" s="13" customFormat="1" ht="12">
      <c r="A229" s="13"/>
      <c r="B229" s="234"/>
      <c r="C229" s="235"/>
      <c r="D229" s="228" t="s">
        <v>242</v>
      </c>
      <c r="E229" s="236" t="s">
        <v>19</v>
      </c>
      <c r="F229" s="237" t="s">
        <v>2159</v>
      </c>
      <c r="G229" s="235"/>
      <c r="H229" s="238">
        <v>1.786</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242</v>
      </c>
      <c r="AU229" s="244" t="s">
        <v>91</v>
      </c>
      <c r="AV229" s="13" t="s">
        <v>91</v>
      </c>
      <c r="AW229" s="13" t="s">
        <v>42</v>
      </c>
      <c r="AX229" s="13" t="s">
        <v>81</v>
      </c>
      <c r="AY229" s="244" t="s">
        <v>230</v>
      </c>
    </row>
    <row r="230" spans="1:51" s="14" customFormat="1" ht="12">
      <c r="A230" s="14"/>
      <c r="B230" s="245"/>
      <c r="C230" s="246"/>
      <c r="D230" s="228" t="s">
        <v>242</v>
      </c>
      <c r="E230" s="247" t="s">
        <v>19</v>
      </c>
      <c r="F230" s="248" t="s">
        <v>244</v>
      </c>
      <c r="G230" s="246"/>
      <c r="H230" s="249">
        <v>14.146</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242</v>
      </c>
      <c r="AU230" s="255" t="s">
        <v>91</v>
      </c>
      <c r="AV230" s="14" t="s">
        <v>109</v>
      </c>
      <c r="AW230" s="14" t="s">
        <v>42</v>
      </c>
      <c r="AX230" s="14" t="s">
        <v>85</v>
      </c>
      <c r="AY230" s="255" t="s">
        <v>230</v>
      </c>
    </row>
    <row r="231" spans="1:65" s="2" customFormat="1" ht="24.15" customHeight="1">
      <c r="A231" s="41"/>
      <c r="B231" s="42"/>
      <c r="C231" s="215" t="s">
        <v>649</v>
      </c>
      <c r="D231" s="215" t="s">
        <v>232</v>
      </c>
      <c r="E231" s="216" t="s">
        <v>1696</v>
      </c>
      <c r="F231" s="217" t="s">
        <v>1697</v>
      </c>
      <c r="G231" s="218" t="s">
        <v>235</v>
      </c>
      <c r="H231" s="219">
        <v>14.146</v>
      </c>
      <c r="I231" s="220"/>
      <c r="J231" s="221">
        <f>ROUND(I231*H231,2)</f>
        <v>0</v>
      </c>
      <c r="K231" s="217" t="s">
        <v>236</v>
      </c>
      <c r="L231" s="47"/>
      <c r="M231" s="222" t="s">
        <v>19</v>
      </c>
      <c r="N231" s="223" t="s">
        <v>52</v>
      </c>
      <c r="O231" s="87"/>
      <c r="P231" s="224">
        <f>O231*H231</f>
        <v>0</v>
      </c>
      <c r="Q231" s="224">
        <v>0</v>
      </c>
      <c r="R231" s="224">
        <f>Q231*H231</f>
        <v>0</v>
      </c>
      <c r="S231" s="224">
        <v>0</v>
      </c>
      <c r="T231" s="225">
        <f>S231*H231</f>
        <v>0</v>
      </c>
      <c r="U231" s="41"/>
      <c r="V231" s="41"/>
      <c r="W231" s="41"/>
      <c r="X231" s="41"/>
      <c r="Y231" s="41"/>
      <c r="Z231" s="41"/>
      <c r="AA231" s="41"/>
      <c r="AB231" s="41"/>
      <c r="AC231" s="41"/>
      <c r="AD231" s="41"/>
      <c r="AE231" s="41"/>
      <c r="AR231" s="226" t="s">
        <v>109</v>
      </c>
      <c r="AT231" s="226" t="s">
        <v>232</v>
      </c>
      <c r="AU231" s="226" t="s">
        <v>91</v>
      </c>
      <c r="AY231" s="19" t="s">
        <v>230</v>
      </c>
      <c r="BE231" s="227">
        <f>IF(N231="základní",J231,0)</f>
        <v>0</v>
      </c>
      <c r="BF231" s="227">
        <f>IF(N231="snížená",J231,0)</f>
        <v>0</v>
      </c>
      <c r="BG231" s="227">
        <f>IF(N231="zákl. přenesená",J231,0)</f>
        <v>0</v>
      </c>
      <c r="BH231" s="227">
        <f>IF(N231="sníž. přenesená",J231,0)</f>
        <v>0</v>
      </c>
      <c r="BI231" s="227">
        <f>IF(N231="nulová",J231,0)</f>
        <v>0</v>
      </c>
      <c r="BJ231" s="19" t="s">
        <v>85</v>
      </c>
      <c r="BK231" s="227">
        <f>ROUND(I231*H231,2)</f>
        <v>0</v>
      </c>
      <c r="BL231" s="19" t="s">
        <v>109</v>
      </c>
      <c r="BM231" s="226" t="s">
        <v>2160</v>
      </c>
    </row>
    <row r="232" spans="1:47" s="2" customFormat="1" ht="12">
      <c r="A232" s="41"/>
      <c r="B232" s="42"/>
      <c r="C232" s="43"/>
      <c r="D232" s="228" t="s">
        <v>238</v>
      </c>
      <c r="E232" s="43"/>
      <c r="F232" s="229" t="s">
        <v>1699</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19" t="s">
        <v>238</v>
      </c>
      <c r="AU232" s="19" t="s">
        <v>91</v>
      </c>
    </row>
    <row r="233" spans="1:47" s="2" customFormat="1" ht="12">
      <c r="A233" s="41"/>
      <c r="B233" s="42"/>
      <c r="C233" s="43"/>
      <c r="D233" s="228" t="s">
        <v>240</v>
      </c>
      <c r="E233" s="43"/>
      <c r="F233" s="233" t="s">
        <v>1694</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19" t="s">
        <v>240</v>
      </c>
      <c r="AU233" s="19" t="s">
        <v>91</v>
      </c>
    </row>
    <row r="234" spans="1:65" s="2" customFormat="1" ht="24.15" customHeight="1">
      <c r="A234" s="41"/>
      <c r="B234" s="42"/>
      <c r="C234" s="215" t="s">
        <v>655</v>
      </c>
      <c r="D234" s="215" t="s">
        <v>232</v>
      </c>
      <c r="E234" s="216" t="s">
        <v>1700</v>
      </c>
      <c r="F234" s="217" t="s">
        <v>1701</v>
      </c>
      <c r="G234" s="218" t="s">
        <v>235</v>
      </c>
      <c r="H234" s="219">
        <v>13</v>
      </c>
      <c r="I234" s="220"/>
      <c r="J234" s="221">
        <f>ROUND(I234*H234,2)</f>
        <v>0</v>
      </c>
      <c r="K234" s="217" t="s">
        <v>236</v>
      </c>
      <c r="L234" s="47"/>
      <c r="M234" s="222" t="s">
        <v>19</v>
      </c>
      <c r="N234" s="223" t="s">
        <v>52</v>
      </c>
      <c r="O234" s="87"/>
      <c r="P234" s="224">
        <f>O234*H234</f>
        <v>0</v>
      </c>
      <c r="Q234" s="224">
        <v>0.00088</v>
      </c>
      <c r="R234" s="224">
        <f>Q234*H234</f>
        <v>0.01144</v>
      </c>
      <c r="S234" s="224">
        <v>0</v>
      </c>
      <c r="T234" s="225">
        <f>S234*H234</f>
        <v>0</v>
      </c>
      <c r="U234" s="41"/>
      <c r="V234" s="41"/>
      <c r="W234" s="41"/>
      <c r="X234" s="41"/>
      <c r="Y234" s="41"/>
      <c r="Z234" s="41"/>
      <c r="AA234" s="41"/>
      <c r="AB234" s="41"/>
      <c r="AC234" s="41"/>
      <c r="AD234" s="41"/>
      <c r="AE234" s="41"/>
      <c r="AR234" s="226" t="s">
        <v>109</v>
      </c>
      <c r="AT234" s="226" t="s">
        <v>232</v>
      </c>
      <c r="AU234" s="226" t="s">
        <v>91</v>
      </c>
      <c r="AY234" s="19" t="s">
        <v>230</v>
      </c>
      <c r="BE234" s="227">
        <f>IF(N234="základní",J234,0)</f>
        <v>0</v>
      </c>
      <c r="BF234" s="227">
        <f>IF(N234="snížená",J234,0)</f>
        <v>0</v>
      </c>
      <c r="BG234" s="227">
        <f>IF(N234="zákl. přenesená",J234,0)</f>
        <v>0</v>
      </c>
      <c r="BH234" s="227">
        <f>IF(N234="sníž. přenesená",J234,0)</f>
        <v>0</v>
      </c>
      <c r="BI234" s="227">
        <f>IF(N234="nulová",J234,0)</f>
        <v>0</v>
      </c>
      <c r="BJ234" s="19" t="s">
        <v>85</v>
      </c>
      <c r="BK234" s="227">
        <f>ROUND(I234*H234,2)</f>
        <v>0</v>
      </c>
      <c r="BL234" s="19" t="s">
        <v>109</v>
      </c>
      <c r="BM234" s="226" t="s">
        <v>2161</v>
      </c>
    </row>
    <row r="235" spans="1:47" s="2" customFormat="1" ht="12">
      <c r="A235" s="41"/>
      <c r="B235" s="42"/>
      <c r="C235" s="43"/>
      <c r="D235" s="228" t="s">
        <v>238</v>
      </c>
      <c r="E235" s="43"/>
      <c r="F235" s="229" t="s">
        <v>1703</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19" t="s">
        <v>238</v>
      </c>
      <c r="AU235" s="19" t="s">
        <v>91</v>
      </c>
    </row>
    <row r="236" spans="1:47" s="2" customFormat="1" ht="12">
      <c r="A236" s="41"/>
      <c r="B236" s="42"/>
      <c r="C236" s="43"/>
      <c r="D236" s="228" t="s">
        <v>240</v>
      </c>
      <c r="E236" s="43"/>
      <c r="F236" s="233" t="s">
        <v>1704</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19" t="s">
        <v>240</v>
      </c>
      <c r="AU236" s="19" t="s">
        <v>91</v>
      </c>
    </row>
    <row r="237" spans="1:51" s="13" customFormat="1" ht="12">
      <c r="A237" s="13"/>
      <c r="B237" s="234"/>
      <c r="C237" s="235"/>
      <c r="D237" s="228" t="s">
        <v>242</v>
      </c>
      <c r="E237" s="236" t="s">
        <v>19</v>
      </c>
      <c r="F237" s="237" t="s">
        <v>2162</v>
      </c>
      <c r="G237" s="235"/>
      <c r="H237" s="238">
        <v>13</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242</v>
      </c>
      <c r="AU237" s="244" t="s">
        <v>91</v>
      </c>
      <c r="AV237" s="13" t="s">
        <v>91</v>
      </c>
      <c r="AW237" s="13" t="s">
        <v>42</v>
      </c>
      <c r="AX237" s="13" t="s">
        <v>81</v>
      </c>
      <c r="AY237" s="244" t="s">
        <v>230</v>
      </c>
    </row>
    <row r="238" spans="1:51" s="14" customFormat="1" ht="12">
      <c r="A238" s="14"/>
      <c r="B238" s="245"/>
      <c r="C238" s="246"/>
      <c r="D238" s="228" t="s">
        <v>242</v>
      </c>
      <c r="E238" s="247" t="s">
        <v>19</v>
      </c>
      <c r="F238" s="248" t="s">
        <v>244</v>
      </c>
      <c r="G238" s="246"/>
      <c r="H238" s="249">
        <v>13</v>
      </c>
      <c r="I238" s="250"/>
      <c r="J238" s="246"/>
      <c r="K238" s="246"/>
      <c r="L238" s="251"/>
      <c r="M238" s="252"/>
      <c r="N238" s="253"/>
      <c r="O238" s="253"/>
      <c r="P238" s="253"/>
      <c r="Q238" s="253"/>
      <c r="R238" s="253"/>
      <c r="S238" s="253"/>
      <c r="T238" s="254"/>
      <c r="U238" s="14"/>
      <c r="V238" s="14"/>
      <c r="W238" s="14"/>
      <c r="X238" s="14"/>
      <c r="Y238" s="14"/>
      <c r="Z238" s="14"/>
      <c r="AA238" s="14"/>
      <c r="AB238" s="14"/>
      <c r="AC238" s="14"/>
      <c r="AD238" s="14"/>
      <c r="AE238" s="14"/>
      <c r="AT238" s="255" t="s">
        <v>242</v>
      </c>
      <c r="AU238" s="255" t="s">
        <v>91</v>
      </c>
      <c r="AV238" s="14" t="s">
        <v>109</v>
      </c>
      <c r="AW238" s="14" t="s">
        <v>42</v>
      </c>
      <c r="AX238" s="14" t="s">
        <v>85</v>
      </c>
      <c r="AY238" s="255" t="s">
        <v>230</v>
      </c>
    </row>
    <row r="239" spans="1:65" s="2" customFormat="1" ht="24.15" customHeight="1">
      <c r="A239" s="41"/>
      <c r="B239" s="42"/>
      <c r="C239" s="215" t="s">
        <v>662</v>
      </c>
      <c r="D239" s="215" t="s">
        <v>232</v>
      </c>
      <c r="E239" s="216" t="s">
        <v>1706</v>
      </c>
      <c r="F239" s="217" t="s">
        <v>1707</v>
      </c>
      <c r="G239" s="218" t="s">
        <v>235</v>
      </c>
      <c r="H239" s="219">
        <v>13</v>
      </c>
      <c r="I239" s="220"/>
      <c r="J239" s="221">
        <f>ROUND(I239*H239,2)</f>
        <v>0</v>
      </c>
      <c r="K239" s="217" t="s">
        <v>236</v>
      </c>
      <c r="L239" s="47"/>
      <c r="M239" s="222" t="s">
        <v>19</v>
      </c>
      <c r="N239" s="223" t="s">
        <v>52</v>
      </c>
      <c r="O239" s="87"/>
      <c r="P239" s="224">
        <f>O239*H239</f>
        <v>0</v>
      </c>
      <c r="Q239" s="224">
        <v>0</v>
      </c>
      <c r="R239" s="224">
        <f>Q239*H239</f>
        <v>0</v>
      </c>
      <c r="S239" s="224">
        <v>0</v>
      </c>
      <c r="T239" s="225">
        <f>S239*H239</f>
        <v>0</v>
      </c>
      <c r="U239" s="41"/>
      <c r="V239" s="41"/>
      <c r="W239" s="41"/>
      <c r="X239" s="41"/>
      <c r="Y239" s="41"/>
      <c r="Z239" s="41"/>
      <c r="AA239" s="41"/>
      <c r="AB239" s="41"/>
      <c r="AC239" s="41"/>
      <c r="AD239" s="41"/>
      <c r="AE239" s="41"/>
      <c r="AR239" s="226" t="s">
        <v>109</v>
      </c>
      <c r="AT239" s="226" t="s">
        <v>232</v>
      </c>
      <c r="AU239" s="226" t="s">
        <v>91</v>
      </c>
      <c r="AY239" s="19" t="s">
        <v>230</v>
      </c>
      <c r="BE239" s="227">
        <f>IF(N239="základní",J239,0)</f>
        <v>0</v>
      </c>
      <c r="BF239" s="227">
        <f>IF(N239="snížená",J239,0)</f>
        <v>0</v>
      </c>
      <c r="BG239" s="227">
        <f>IF(N239="zákl. přenesená",J239,0)</f>
        <v>0</v>
      </c>
      <c r="BH239" s="227">
        <f>IF(N239="sníž. přenesená",J239,0)</f>
        <v>0</v>
      </c>
      <c r="BI239" s="227">
        <f>IF(N239="nulová",J239,0)</f>
        <v>0</v>
      </c>
      <c r="BJ239" s="19" t="s">
        <v>85</v>
      </c>
      <c r="BK239" s="227">
        <f>ROUND(I239*H239,2)</f>
        <v>0</v>
      </c>
      <c r="BL239" s="19" t="s">
        <v>109</v>
      </c>
      <c r="BM239" s="226" t="s">
        <v>2163</v>
      </c>
    </row>
    <row r="240" spans="1:47" s="2" customFormat="1" ht="12">
      <c r="A240" s="41"/>
      <c r="B240" s="42"/>
      <c r="C240" s="43"/>
      <c r="D240" s="228" t="s">
        <v>238</v>
      </c>
      <c r="E240" s="43"/>
      <c r="F240" s="229" t="s">
        <v>1709</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19" t="s">
        <v>238</v>
      </c>
      <c r="AU240" s="19" t="s">
        <v>91</v>
      </c>
    </row>
    <row r="241" spans="1:47" s="2" customFormat="1" ht="12">
      <c r="A241" s="41"/>
      <c r="B241" s="42"/>
      <c r="C241" s="43"/>
      <c r="D241" s="228" t="s">
        <v>240</v>
      </c>
      <c r="E241" s="43"/>
      <c r="F241" s="233" t="s">
        <v>1704</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19" t="s">
        <v>240</v>
      </c>
      <c r="AU241" s="19" t="s">
        <v>91</v>
      </c>
    </row>
    <row r="242" spans="1:65" s="2" customFormat="1" ht="14.4" customHeight="1">
      <c r="A242" s="41"/>
      <c r="B242" s="42"/>
      <c r="C242" s="215" t="s">
        <v>668</v>
      </c>
      <c r="D242" s="215" t="s">
        <v>232</v>
      </c>
      <c r="E242" s="216" t="s">
        <v>1710</v>
      </c>
      <c r="F242" s="217" t="s">
        <v>1711</v>
      </c>
      <c r="G242" s="218" t="s">
        <v>369</v>
      </c>
      <c r="H242" s="219">
        <v>0.896</v>
      </c>
      <c r="I242" s="220"/>
      <c r="J242" s="221">
        <f>ROUND(I242*H242,2)</f>
        <v>0</v>
      </c>
      <c r="K242" s="217" t="s">
        <v>236</v>
      </c>
      <c r="L242" s="47"/>
      <c r="M242" s="222" t="s">
        <v>19</v>
      </c>
      <c r="N242" s="223" t="s">
        <v>52</v>
      </c>
      <c r="O242" s="87"/>
      <c r="P242" s="224">
        <f>O242*H242</f>
        <v>0</v>
      </c>
      <c r="Q242" s="224">
        <v>1.05555</v>
      </c>
      <c r="R242" s="224">
        <f>Q242*H242</f>
        <v>0.9457728</v>
      </c>
      <c r="S242" s="224">
        <v>0</v>
      </c>
      <c r="T242" s="225">
        <f>S242*H242</f>
        <v>0</v>
      </c>
      <c r="U242" s="41"/>
      <c r="V242" s="41"/>
      <c r="W242" s="41"/>
      <c r="X242" s="41"/>
      <c r="Y242" s="41"/>
      <c r="Z242" s="41"/>
      <c r="AA242" s="41"/>
      <c r="AB242" s="41"/>
      <c r="AC242" s="41"/>
      <c r="AD242" s="41"/>
      <c r="AE242" s="41"/>
      <c r="AR242" s="226" t="s">
        <v>109</v>
      </c>
      <c r="AT242" s="226" t="s">
        <v>232</v>
      </c>
      <c r="AU242" s="226" t="s">
        <v>91</v>
      </c>
      <c r="AY242" s="19" t="s">
        <v>230</v>
      </c>
      <c r="BE242" s="227">
        <f>IF(N242="základní",J242,0)</f>
        <v>0</v>
      </c>
      <c r="BF242" s="227">
        <f>IF(N242="snížená",J242,0)</f>
        <v>0</v>
      </c>
      <c r="BG242" s="227">
        <f>IF(N242="zákl. přenesená",J242,0)</f>
        <v>0</v>
      </c>
      <c r="BH242" s="227">
        <f>IF(N242="sníž. přenesená",J242,0)</f>
        <v>0</v>
      </c>
      <c r="BI242" s="227">
        <f>IF(N242="nulová",J242,0)</f>
        <v>0</v>
      </c>
      <c r="BJ242" s="19" t="s">
        <v>85</v>
      </c>
      <c r="BK242" s="227">
        <f>ROUND(I242*H242,2)</f>
        <v>0</v>
      </c>
      <c r="BL242" s="19" t="s">
        <v>109</v>
      </c>
      <c r="BM242" s="226" t="s">
        <v>2164</v>
      </c>
    </row>
    <row r="243" spans="1:47" s="2" customFormat="1" ht="12">
      <c r="A243" s="41"/>
      <c r="B243" s="42"/>
      <c r="C243" s="43"/>
      <c r="D243" s="228" t="s">
        <v>238</v>
      </c>
      <c r="E243" s="43"/>
      <c r="F243" s="229" t="s">
        <v>1713</v>
      </c>
      <c r="G243" s="43"/>
      <c r="H243" s="43"/>
      <c r="I243" s="230"/>
      <c r="J243" s="43"/>
      <c r="K243" s="43"/>
      <c r="L243" s="47"/>
      <c r="M243" s="231"/>
      <c r="N243" s="232"/>
      <c r="O243" s="87"/>
      <c r="P243" s="87"/>
      <c r="Q243" s="87"/>
      <c r="R243" s="87"/>
      <c r="S243" s="87"/>
      <c r="T243" s="88"/>
      <c r="U243" s="41"/>
      <c r="V243" s="41"/>
      <c r="W243" s="41"/>
      <c r="X243" s="41"/>
      <c r="Y243" s="41"/>
      <c r="Z243" s="41"/>
      <c r="AA243" s="41"/>
      <c r="AB243" s="41"/>
      <c r="AC243" s="41"/>
      <c r="AD243" s="41"/>
      <c r="AE243" s="41"/>
      <c r="AT243" s="19" t="s">
        <v>238</v>
      </c>
      <c r="AU243" s="19" t="s">
        <v>91</v>
      </c>
    </row>
    <row r="244" spans="1:51" s="13" customFormat="1" ht="12">
      <c r="A244" s="13"/>
      <c r="B244" s="234"/>
      <c r="C244" s="235"/>
      <c r="D244" s="228" t="s">
        <v>242</v>
      </c>
      <c r="E244" s="236" t="s">
        <v>19</v>
      </c>
      <c r="F244" s="237" t="s">
        <v>2165</v>
      </c>
      <c r="G244" s="235"/>
      <c r="H244" s="238">
        <v>0.896</v>
      </c>
      <c r="I244" s="239"/>
      <c r="J244" s="235"/>
      <c r="K244" s="235"/>
      <c r="L244" s="240"/>
      <c r="M244" s="241"/>
      <c r="N244" s="242"/>
      <c r="O244" s="242"/>
      <c r="P244" s="242"/>
      <c r="Q244" s="242"/>
      <c r="R244" s="242"/>
      <c r="S244" s="242"/>
      <c r="T244" s="243"/>
      <c r="U244" s="13"/>
      <c r="V244" s="13"/>
      <c r="W244" s="13"/>
      <c r="X244" s="13"/>
      <c r="Y244" s="13"/>
      <c r="Z244" s="13"/>
      <c r="AA244" s="13"/>
      <c r="AB244" s="13"/>
      <c r="AC244" s="13"/>
      <c r="AD244" s="13"/>
      <c r="AE244" s="13"/>
      <c r="AT244" s="244" t="s">
        <v>242</v>
      </c>
      <c r="AU244" s="244" t="s">
        <v>91</v>
      </c>
      <c r="AV244" s="13" t="s">
        <v>91</v>
      </c>
      <c r="AW244" s="13" t="s">
        <v>42</v>
      </c>
      <c r="AX244" s="13" t="s">
        <v>81</v>
      </c>
      <c r="AY244" s="244" t="s">
        <v>230</v>
      </c>
    </row>
    <row r="245" spans="1:51" s="14" customFormat="1" ht="12">
      <c r="A245" s="14"/>
      <c r="B245" s="245"/>
      <c r="C245" s="246"/>
      <c r="D245" s="228" t="s">
        <v>242</v>
      </c>
      <c r="E245" s="247" t="s">
        <v>19</v>
      </c>
      <c r="F245" s="248" t="s">
        <v>244</v>
      </c>
      <c r="G245" s="246"/>
      <c r="H245" s="249">
        <v>0.896</v>
      </c>
      <c r="I245" s="250"/>
      <c r="J245" s="246"/>
      <c r="K245" s="246"/>
      <c r="L245" s="251"/>
      <c r="M245" s="252"/>
      <c r="N245" s="253"/>
      <c r="O245" s="253"/>
      <c r="P245" s="253"/>
      <c r="Q245" s="253"/>
      <c r="R245" s="253"/>
      <c r="S245" s="253"/>
      <c r="T245" s="254"/>
      <c r="U245" s="14"/>
      <c r="V245" s="14"/>
      <c r="W245" s="14"/>
      <c r="X245" s="14"/>
      <c r="Y245" s="14"/>
      <c r="Z245" s="14"/>
      <c r="AA245" s="14"/>
      <c r="AB245" s="14"/>
      <c r="AC245" s="14"/>
      <c r="AD245" s="14"/>
      <c r="AE245" s="14"/>
      <c r="AT245" s="255" t="s">
        <v>242</v>
      </c>
      <c r="AU245" s="255" t="s">
        <v>91</v>
      </c>
      <c r="AV245" s="14" t="s">
        <v>109</v>
      </c>
      <c r="AW245" s="14" t="s">
        <v>42</v>
      </c>
      <c r="AX245" s="14" t="s">
        <v>85</v>
      </c>
      <c r="AY245" s="255" t="s">
        <v>230</v>
      </c>
    </row>
    <row r="246" spans="1:63" s="12" customFormat="1" ht="22.8" customHeight="1">
      <c r="A246" s="12"/>
      <c r="B246" s="199"/>
      <c r="C246" s="200"/>
      <c r="D246" s="201" t="s">
        <v>80</v>
      </c>
      <c r="E246" s="213" t="s">
        <v>271</v>
      </c>
      <c r="F246" s="213" t="s">
        <v>756</v>
      </c>
      <c r="G246" s="200"/>
      <c r="H246" s="200"/>
      <c r="I246" s="203"/>
      <c r="J246" s="214">
        <f>BK246</f>
        <v>0</v>
      </c>
      <c r="K246" s="200"/>
      <c r="L246" s="205"/>
      <c r="M246" s="206"/>
      <c r="N246" s="207"/>
      <c r="O246" s="207"/>
      <c r="P246" s="208">
        <f>SUM(P247:P273)</f>
        <v>0</v>
      </c>
      <c r="Q246" s="207"/>
      <c r="R246" s="208">
        <f>SUM(R247:R273)</f>
        <v>3.8610958099999992</v>
      </c>
      <c r="S246" s="207"/>
      <c r="T246" s="209">
        <f>SUM(T247:T273)</f>
        <v>0</v>
      </c>
      <c r="U246" s="12"/>
      <c r="V246" s="12"/>
      <c r="W246" s="12"/>
      <c r="X246" s="12"/>
      <c r="Y246" s="12"/>
      <c r="Z246" s="12"/>
      <c r="AA246" s="12"/>
      <c r="AB246" s="12"/>
      <c r="AC246" s="12"/>
      <c r="AD246" s="12"/>
      <c r="AE246" s="12"/>
      <c r="AR246" s="210" t="s">
        <v>85</v>
      </c>
      <c r="AT246" s="211" t="s">
        <v>80</v>
      </c>
      <c r="AU246" s="211" t="s">
        <v>85</v>
      </c>
      <c r="AY246" s="210" t="s">
        <v>230</v>
      </c>
      <c r="BK246" s="212">
        <f>SUM(BK247:BK273)</f>
        <v>0</v>
      </c>
    </row>
    <row r="247" spans="1:65" s="2" customFormat="1" ht="24.15" customHeight="1">
      <c r="A247" s="41"/>
      <c r="B247" s="42"/>
      <c r="C247" s="215" t="s">
        <v>676</v>
      </c>
      <c r="D247" s="215" t="s">
        <v>232</v>
      </c>
      <c r="E247" s="216" t="s">
        <v>1721</v>
      </c>
      <c r="F247" s="217" t="s">
        <v>1722</v>
      </c>
      <c r="G247" s="218" t="s">
        <v>253</v>
      </c>
      <c r="H247" s="219">
        <v>0.844</v>
      </c>
      <c r="I247" s="220"/>
      <c r="J247" s="221">
        <f>ROUND(I247*H247,2)</f>
        <v>0</v>
      </c>
      <c r="K247" s="217" t="s">
        <v>236</v>
      </c>
      <c r="L247" s="47"/>
      <c r="M247" s="222" t="s">
        <v>19</v>
      </c>
      <c r="N247" s="223" t="s">
        <v>52</v>
      </c>
      <c r="O247" s="87"/>
      <c r="P247" s="224">
        <f>O247*H247</f>
        <v>0</v>
      </c>
      <c r="Q247" s="224">
        <v>2.25634</v>
      </c>
      <c r="R247" s="224">
        <f>Q247*H247</f>
        <v>1.9043509599999997</v>
      </c>
      <c r="S247" s="224">
        <v>0</v>
      </c>
      <c r="T247" s="225">
        <f>S247*H247</f>
        <v>0</v>
      </c>
      <c r="U247" s="41"/>
      <c r="V247" s="41"/>
      <c r="W247" s="41"/>
      <c r="X247" s="41"/>
      <c r="Y247" s="41"/>
      <c r="Z247" s="41"/>
      <c r="AA247" s="41"/>
      <c r="AB247" s="41"/>
      <c r="AC247" s="41"/>
      <c r="AD247" s="41"/>
      <c r="AE247" s="41"/>
      <c r="AR247" s="226" t="s">
        <v>109</v>
      </c>
      <c r="AT247" s="226" t="s">
        <v>232</v>
      </c>
      <c r="AU247" s="226" t="s">
        <v>91</v>
      </c>
      <c r="AY247" s="19" t="s">
        <v>230</v>
      </c>
      <c r="BE247" s="227">
        <f>IF(N247="základní",J247,0)</f>
        <v>0</v>
      </c>
      <c r="BF247" s="227">
        <f>IF(N247="snížená",J247,0)</f>
        <v>0</v>
      </c>
      <c r="BG247" s="227">
        <f>IF(N247="zákl. přenesená",J247,0)</f>
        <v>0</v>
      </c>
      <c r="BH247" s="227">
        <f>IF(N247="sníž. přenesená",J247,0)</f>
        <v>0</v>
      </c>
      <c r="BI247" s="227">
        <f>IF(N247="nulová",J247,0)</f>
        <v>0</v>
      </c>
      <c r="BJ247" s="19" t="s">
        <v>85</v>
      </c>
      <c r="BK247" s="227">
        <f>ROUND(I247*H247,2)</f>
        <v>0</v>
      </c>
      <c r="BL247" s="19" t="s">
        <v>109</v>
      </c>
      <c r="BM247" s="226" t="s">
        <v>2166</v>
      </c>
    </row>
    <row r="248" spans="1:47" s="2" customFormat="1" ht="12">
      <c r="A248" s="41"/>
      <c r="B248" s="42"/>
      <c r="C248" s="43"/>
      <c r="D248" s="228" t="s">
        <v>238</v>
      </c>
      <c r="E248" s="43"/>
      <c r="F248" s="229" t="s">
        <v>1724</v>
      </c>
      <c r="G248" s="43"/>
      <c r="H248" s="43"/>
      <c r="I248" s="230"/>
      <c r="J248" s="43"/>
      <c r="K248" s="43"/>
      <c r="L248" s="47"/>
      <c r="M248" s="231"/>
      <c r="N248" s="232"/>
      <c r="O248" s="87"/>
      <c r="P248" s="87"/>
      <c r="Q248" s="87"/>
      <c r="R248" s="87"/>
      <c r="S248" s="87"/>
      <c r="T248" s="88"/>
      <c r="U248" s="41"/>
      <c r="V248" s="41"/>
      <c r="W248" s="41"/>
      <c r="X248" s="41"/>
      <c r="Y248" s="41"/>
      <c r="Z248" s="41"/>
      <c r="AA248" s="41"/>
      <c r="AB248" s="41"/>
      <c r="AC248" s="41"/>
      <c r="AD248" s="41"/>
      <c r="AE248" s="41"/>
      <c r="AT248" s="19" t="s">
        <v>238</v>
      </c>
      <c r="AU248" s="19" t="s">
        <v>91</v>
      </c>
    </row>
    <row r="249" spans="1:47" s="2" customFormat="1" ht="12">
      <c r="A249" s="41"/>
      <c r="B249" s="42"/>
      <c r="C249" s="43"/>
      <c r="D249" s="228" t="s">
        <v>240</v>
      </c>
      <c r="E249" s="43"/>
      <c r="F249" s="233" t="s">
        <v>1725</v>
      </c>
      <c r="G249" s="43"/>
      <c r="H249" s="43"/>
      <c r="I249" s="230"/>
      <c r="J249" s="43"/>
      <c r="K249" s="43"/>
      <c r="L249" s="47"/>
      <c r="M249" s="231"/>
      <c r="N249" s="232"/>
      <c r="O249" s="87"/>
      <c r="P249" s="87"/>
      <c r="Q249" s="87"/>
      <c r="R249" s="87"/>
      <c r="S249" s="87"/>
      <c r="T249" s="88"/>
      <c r="U249" s="41"/>
      <c r="V249" s="41"/>
      <c r="W249" s="41"/>
      <c r="X249" s="41"/>
      <c r="Y249" s="41"/>
      <c r="Z249" s="41"/>
      <c r="AA249" s="41"/>
      <c r="AB249" s="41"/>
      <c r="AC249" s="41"/>
      <c r="AD249" s="41"/>
      <c r="AE249" s="41"/>
      <c r="AT249" s="19" t="s">
        <v>240</v>
      </c>
      <c r="AU249" s="19" t="s">
        <v>91</v>
      </c>
    </row>
    <row r="250" spans="1:51" s="13" customFormat="1" ht="12">
      <c r="A250" s="13"/>
      <c r="B250" s="234"/>
      <c r="C250" s="235"/>
      <c r="D250" s="228" t="s">
        <v>242</v>
      </c>
      <c r="E250" s="236" t="s">
        <v>19</v>
      </c>
      <c r="F250" s="237" t="s">
        <v>2167</v>
      </c>
      <c r="G250" s="235"/>
      <c r="H250" s="238">
        <v>0.844</v>
      </c>
      <c r="I250" s="239"/>
      <c r="J250" s="235"/>
      <c r="K250" s="235"/>
      <c r="L250" s="240"/>
      <c r="M250" s="241"/>
      <c r="N250" s="242"/>
      <c r="O250" s="242"/>
      <c r="P250" s="242"/>
      <c r="Q250" s="242"/>
      <c r="R250" s="242"/>
      <c r="S250" s="242"/>
      <c r="T250" s="243"/>
      <c r="U250" s="13"/>
      <c r="V250" s="13"/>
      <c r="W250" s="13"/>
      <c r="X250" s="13"/>
      <c r="Y250" s="13"/>
      <c r="Z250" s="13"/>
      <c r="AA250" s="13"/>
      <c r="AB250" s="13"/>
      <c r="AC250" s="13"/>
      <c r="AD250" s="13"/>
      <c r="AE250" s="13"/>
      <c r="AT250" s="244" t="s">
        <v>242</v>
      </c>
      <c r="AU250" s="244" t="s">
        <v>91</v>
      </c>
      <c r="AV250" s="13" t="s">
        <v>91</v>
      </c>
      <c r="AW250" s="13" t="s">
        <v>42</v>
      </c>
      <c r="AX250" s="13" t="s">
        <v>81</v>
      </c>
      <c r="AY250" s="244" t="s">
        <v>230</v>
      </c>
    </row>
    <row r="251" spans="1:51" s="14" customFormat="1" ht="12">
      <c r="A251" s="14"/>
      <c r="B251" s="245"/>
      <c r="C251" s="246"/>
      <c r="D251" s="228" t="s">
        <v>242</v>
      </c>
      <c r="E251" s="247" t="s">
        <v>19</v>
      </c>
      <c r="F251" s="248" t="s">
        <v>244</v>
      </c>
      <c r="G251" s="246"/>
      <c r="H251" s="249">
        <v>0.844</v>
      </c>
      <c r="I251" s="250"/>
      <c r="J251" s="246"/>
      <c r="K251" s="246"/>
      <c r="L251" s="251"/>
      <c r="M251" s="252"/>
      <c r="N251" s="253"/>
      <c r="O251" s="253"/>
      <c r="P251" s="253"/>
      <c r="Q251" s="253"/>
      <c r="R251" s="253"/>
      <c r="S251" s="253"/>
      <c r="T251" s="254"/>
      <c r="U251" s="14"/>
      <c r="V251" s="14"/>
      <c r="W251" s="14"/>
      <c r="X251" s="14"/>
      <c r="Y251" s="14"/>
      <c r="Z251" s="14"/>
      <c r="AA251" s="14"/>
      <c r="AB251" s="14"/>
      <c r="AC251" s="14"/>
      <c r="AD251" s="14"/>
      <c r="AE251" s="14"/>
      <c r="AT251" s="255" t="s">
        <v>242</v>
      </c>
      <c r="AU251" s="255" t="s">
        <v>91</v>
      </c>
      <c r="AV251" s="14" t="s">
        <v>109</v>
      </c>
      <c r="AW251" s="14" t="s">
        <v>42</v>
      </c>
      <c r="AX251" s="14" t="s">
        <v>85</v>
      </c>
      <c r="AY251" s="255" t="s">
        <v>230</v>
      </c>
    </row>
    <row r="252" spans="1:65" s="2" customFormat="1" ht="24.15" customHeight="1">
      <c r="A252" s="41"/>
      <c r="B252" s="42"/>
      <c r="C252" s="215" t="s">
        <v>691</v>
      </c>
      <c r="D252" s="215" t="s">
        <v>232</v>
      </c>
      <c r="E252" s="216" t="s">
        <v>1727</v>
      </c>
      <c r="F252" s="217" t="s">
        <v>1728</v>
      </c>
      <c r="G252" s="218" t="s">
        <v>253</v>
      </c>
      <c r="H252" s="219">
        <v>0.845</v>
      </c>
      <c r="I252" s="220"/>
      <c r="J252" s="221">
        <f>ROUND(I252*H252,2)</f>
        <v>0</v>
      </c>
      <c r="K252" s="217" t="s">
        <v>236</v>
      </c>
      <c r="L252" s="47"/>
      <c r="M252" s="222" t="s">
        <v>19</v>
      </c>
      <c r="N252" s="223" t="s">
        <v>52</v>
      </c>
      <c r="O252" s="87"/>
      <c r="P252" s="224">
        <f>O252*H252</f>
        <v>0</v>
      </c>
      <c r="Q252" s="224">
        <v>2.25634</v>
      </c>
      <c r="R252" s="224">
        <f>Q252*H252</f>
        <v>1.9066072999999997</v>
      </c>
      <c r="S252" s="224">
        <v>0</v>
      </c>
      <c r="T252" s="225">
        <f>S252*H252</f>
        <v>0</v>
      </c>
      <c r="U252" s="41"/>
      <c r="V252" s="41"/>
      <c r="W252" s="41"/>
      <c r="X252" s="41"/>
      <c r="Y252" s="41"/>
      <c r="Z252" s="41"/>
      <c r="AA252" s="41"/>
      <c r="AB252" s="41"/>
      <c r="AC252" s="41"/>
      <c r="AD252" s="41"/>
      <c r="AE252" s="41"/>
      <c r="AR252" s="226" t="s">
        <v>109</v>
      </c>
      <c r="AT252" s="226" t="s">
        <v>232</v>
      </c>
      <c r="AU252" s="226" t="s">
        <v>91</v>
      </c>
      <c r="AY252" s="19" t="s">
        <v>230</v>
      </c>
      <c r="BE252" s="227">
        <f>IF(N252="základní",J252,0)</f>
        <v>0</v>
      </c>
      <c r="BF252" s="227">
        <f>IF(N252="snížená",J252,0)</f>
        <v>0</v>
      </c>
      <c r="BG252" s="227">
        <f>IF(N252="zákl. přenesená",J252,0)</f>
        <v>0</v>
      </c>
      <c r="BH252" s="227">
        <f>IF(N252="sníž. přenesená",J252,0)</f>
        <v>0</v>
      </c>
      <c r="BI252" s="227">
        <f>IF(N252="nulová",J252,0)</f>
        <v>0</v>
      </c>
      <c r="BJ252" s="19" t="s">
        <v>85</v>
      </c>
      <c r="BK252" s="227">
        <f>ROUND(I252*H252,2)</f>
        <v>0</v>
      </c>
      <c r="BL252" s="19" t="s">
        <v>109</v>
      </c>
      <c r="BM252" s="226" t="s">
        <v>2168</v>
      </c>
    </row>
    <row r="253" spans="1:47" s="2" customFormat="1" ht="12">
      <c r="A253" s="41"/>
      <c r="B253" s="42"/>
      <c r="C253" s="43"/>
      <c r="D253" s="228" t="s">
        <v>238</v>
      </c>
      <c r="E253" s="43"/>
      <c r="F253" s="229" t="s">
        <v>1730</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19" t="s">
        <v>238</v>
      </c>
      <c r="AU253" s="19" t="s">
        <v>91</v>
      </c>
    </row>
    <row r="254" spans="1:47" s="2" customFormat="1" ht="12">
      <c r="A254" s="41"/>
      <c r="B254" s="42"/>
      <c r="C254" s="43"/>
      <c r="D254" s="228" t="s">
        <v>240</v>
      </c>
      <c r="E254" s="43"/>
      <c r="F254" s="233" t="s">
        <v>1725</v>
      </c>
      <c r="G254" s="43"/>
      <c r="H254" s="43"/>
      <c r="I254" s="230"/>
      <c r="J254" s="43"/>
      <c r="K254" s="43"/>
      <c r="L254" s="47"/>
      <c r="M254" s="231"/>
      <c r="N254" s="232"/>
      <c r="O254" s="87"/>
      <c r="P254" s="87"/>
      <c r="Q254" s="87"/>
      <c r="R254" s="87"/>
      <c r="S254" s="87"/>
      <c r="T254" s="88"/>
      <c r="U254" s="41"/>
      <c r="V254" s="41"/>
      <c r="W254" s="41"/>
      <c r="X254" s="41"/>
      <c r="Y254" s="41"/>
      <c r="Z254" s="41"/>
      <c r="AA254" s="41"/>
      <c r="AB254" s="41"/>
      <c r="AC254" s="41"/>
      <c r="AD254" s="41"/>
      <c r="AE254" s="41"/>
      <c r="AT254" s="19" t="s">
        <v>240</v>
      </c>
      <c r="AU254" s="19" t="s">
        <v>91</v>
      </c>
    </row>
    <row r="255" spans="1:51" s="13" customFormat="1" ht="12">
      <c r="A255" s="13"/>
      <c r="B255" s="234"/>
      <c r="C255" s="235"/>
      <c r="D255" s="228" t="s">
        <v>242</v>
      </c>
      <c r="E255" s="236" t="s">
        <v>19</v>
      </c>
      <c r="F255" s="237" t="s">
        <v>2169</v>
      </c>
      <c r="G255" s="235"/>
      <c r="H255" s="238">
        <v>0.845</v>
      </c>
      <c r="I255" s="239"/>
      <c r="J255" s="235"/>
      <c r="K255" s="235"/>
      <c r="L255" s="240"/>
      <c r="M255" s="241"/>
      <c r="N255" s="242"/>
      <c r="O255" s="242"/>
      <c r="P255" s="242"/>
      <c r="Q255" s="242"/>
      <c r="R255" s="242"/>
      <c r="S255" s="242"/>
      <c r="T255" s="243"/>
      <c r="U255" s="13"/>
      <c r="V255" s="13"/>
      <c r="W255" s="13"/>
      <c r="X255" s="13"/>
      <c r="Y255" s="13"/>
      <c r="Z255" s="13"/>
      <c r="AA255" s="13"/>
      <c r="AB255" s="13"/>
      <c r="AC255" s="13"/>
      <c r="AD255" s="13"/>
      <c r="AE255" s="13"/>
      <c r="AT255" s="244" t="s">
        <v>242</v>
      </c>
      <c r="AU255" s="244" t="s">
        <v>91</v>
      </c>
      <c r="AV255" s="13" t="s">
        <v>91</v>
      </c>
      <c r="AW255" s="13" t="s">
        <v>42</v>
      </c>
      <c r="AX255" s="13" t="s">
        <v>81</v>
      </c>
      <c r="AY255" s="244" t="s">
        <v>230</v>
      </c>
    </row>
    <row r="256" spans="1:51" s="14" customFormat="1" ht="12">
      <c r="A256" s="14"/>
      <c r="B256" s="245"/>
      <c r="C256" s="246"/>
      <c r="D256" s="228" t="s">
        <v>242</v>
      </c>
      <c r="E256" s="247" t="s">
        <v>19</v>
      </c>
      <c r="F256" s="248" t="s">
        <v>244</v>
      </c>
      <c r="G256" s="246"/>
      <c r="H256" s="249">
        <v>0.845</v>
      </c>
      <c r="I256" s="250"/>
      <c r="J256" s="246"/>
      <c r="K256" s="246"/>
      <c r="L256" s="251"/>
      <c r="M256" s="252"/>
      <c r="N256" s="253"/>
      <c r="O256" s="253"/>
      <c r="P256" s="253"/>
      <c r="Q256" s="253"/>
      <c r="R256" s="253"/>
      <c r="S256" s="253"/>
      <c r="T256" s="254"/>
      <c r="U256" s="14"/>
      <c r="V256" s="14"/>
      <c r="W256" s="14"/>
      <c r="X256" s="14"/>
      <c r="Y256" s="14"/>
      <c r="Z256" s="14"/>
      <c r="AA256" s="14"/>
      <c r="AB256" s="14"/>
      <c r="AC256" s="14"/>
      <c r="AD256" s="14"/>
      <c r="AE256" s="14"/>
      <c r="AT256" s="255" t="s">
        <v>242</v>
      </c>
      <c r="AU256" s="255" t="s">
        <v>91</v>
      </c>
      <c r="AV256" s="14" t="s">
        <v>109</v>
      </c>
      <c r="AW256" s="14" t="s">
        <v>42</v>
      </c>
      <c r="AX256" s="14" t="s">
        <v>85</v>
      </c>
      <c r="AY256" s="255" t="s">
        <v>230</v>
      </c>
    </row>
    <row r="257" spans="1:65" s="2" customFormat="1" ht="24.15" customHeight="1">
      <c r="A257" s="41"/>
      <c r="B257" s="42"/>
      <c r="C257" s="215" t="s">
        <v>710</v>
      </c>
      <c r="D257" s="215" t="s">
        <v>232</v>
      </c>
      <c r="E257" s="216" t="s">
        <v>1732</v>
      </c>
      <c r="F257" s="217" t="s">
        <v>1733</v>
      </c>
      <c r="G257" s="218" t="s">
        <v>253</v>
      </c>
      <c r="H257" s="219">
        <v>0.845</v>
      </c>
      <c r="I257" s="220"/>
      <c r="J257" s="221">
        <f>ROUND(I257*H257,2)</f>
        <v>0</v>
      </c>
      <c r="K257" s="217" t="s">
        <v>236</v>
      </c>
      <c r="L257" s="47"/>
      <c r="M257" s="222" t="s">
        <v>19</v>
      </c>
      <c r="N257" s="223" t="s">
        <v>52</v>
      </c>
      <c r="O257" s="87"/>
      <c r="P257" s="224">
        <f>O257*H257</f>
        <v>0</v>
      </c>
      <c r="Q257" s="224">
        <v>0</v>
      </c>
      <c r="R257" s="224">
        <f>Q257*H257</f>
        <v>0</v>
      </c>
      <c r="S257" s="224">
        <v>0</v>
      </c>
      <c r="T257" s="225">
        <f>S257*H257</f>
        <v>0</v>
      </c>
      <c r="U257" s="41"/>
      <c r="V257" s="41"/>
      <c r="W257" s="41"/>
      <c r="X257" s="41"/>
      <c r="Y257" s="41"/>
      <c r="Z257" s="41"/>
      <c r="AA257" s="41"/>
      <c r="AB257" s="41"/>
      <c r="AC257" s="41"/>
      <c r="AD257" s="41"/>
      <c r="AE257" s="41"/>
      <c r="AR257" s="226" t="s">
        <v>109</v>
      </c>
      <c r="AT257" s="226" t="s">
        <v>232</v>
      </c>
      <c r="AU257" s="226" t="s">
        <v>91</v>
      </c>
      <c r="AY257" s="19" t="s">
        <v>230</v>
      </c>
      <c r="BE257" s="227">
        <f>IF(N257="základní",J257,0)</f>
        <v>0</v>
      </c>
      <c r="BF257" s="227">
        <f>IF(N257="snížená",J257,0)</f>
        <v>0</v>
      </c>
      <c r="BG257" s="227">
        <f>IF(N257="zákl. přenesená",J257,0)</f>
        <v>0</v>
      </c>
      <c r="BH257" s="227">
        <f>IF(N257="sníž. přenesená",J257,0)</f>
        <v>0</v>
      </c>
      <c r="BI257" s="227">
        <f>IF(N257="nulová",J257,0)</f>
        <v>0</v>
      </c>
      <c r="BJ257" s="19" t="s">
        <v>85</v>
      </c>
      <c r="BK257" s="227">
        <f>ROUND(I257*H257,2)</f>
        <v>0</v>
      </c>
      <c r="BL257" s="19" t="s">
        <v>109</v>
      </c>
      <c r="BM257" s="226" t="s">
        <v>2170</v>
      </c>
    </row>
    <row r="258" spans="1:47" s="2" customFormat="1" ht="12">
      <c r="A258" s="41"/>
      <c r="B258" s="42"/>
      <c r="C258" s="43"/>
      <c r="D258" s="228" t="s">
        <v>238</v>
      </c>
      <c r="E258" s="43"/>
      <c r="F258" s="229" t="s">
        <v>1735</v>
      </c>
      <c r="G258" s="43"/>
      <c r="H258" s="43"/>
      <c r="I258" s="230"/>
      <c r="J258" s="43"/>
      <c r="K258" s="43"/>
      <c r="L258" s="47"/>
      <c r="M258" s="231"/>
      <c r="N258" s="232"/>
      <c r="O258" s="87"/>
      <c r="P258" s="87"/>
      <c r="Q258" s="87"/>
      <c r="R258" s="87"/>
      <c r="S258" s="87"/>
      <c r="T258" s="88"/>
      <c r="U258" s="41"/>
      <c r="V258" s="41"/>
      <c r="W258" s="41"/>
      <c r="X258" s="41"/>
      <c r="Y258" s="41"/>
      <c r="Z258" s="41"/>
      <c r="AA258" s="41"/>
      <c r="AB258" s="41"/>
      <c r="AC258" s="41"/>
      <c r="AD258" s="41"/>
      <c r="AE258" s="41"/>
      <c r="AT258" s="19" t="s">
        <v>238</v>
      </c>
      <c r="AU258" s="19" t="s">
        <v>91</v>
      </c>
    </row>
    <row r="259" spans="1:47" s="2" customFormat="1" ht="12">
      <c r="A259" s="41"/>
      <c r="B259" s="42"/>
      <c r="C259" s="43"/>
      <c r="D259" s="228" t="s">
        <v>240</v>
      </c>
      <c r="E259" s="43"/>
      <c r="F259" s="233" t="s">
        <v>1736</v>
      </c>
      <c r="G259" s="43"/>
      <c r="H259" s="43"/>
      <c r="I259" s="230"/>
      <c r="J259" s="43"/>
      <c r="K259" s="43"/>
      <c r="L259" s="47"/>
      <c r="M259" s="231"/>
      <c r="N259" s="232"/>
      <c r="O259" s="87"/>
      <c r="P259" s="87"/>
      <c r="Q259" s="87"/>
      <c r="R259" s="87"/>
      <c r="S259" s="87"/>
      <c r="T259" s="88"/>
      <c r="U259" s="41"/>
      <c r="V259" s="41"/>
      <c r="W259" s="41"/>
      <c r="X259" s="41"/>
      <c r="Y259" s="41"/>
      <c r="Z259" s="41"/>
      <c r="AA259" s="41"/>
      <c r="AB259" s="41"/>
      <c r="AC259" s="41"/>
      <c r="AD259" s="41"/>
      <c r="AE259" s="41"/>
      <c r="AT259" s="19" t="s">
        <v>240</v>
      </c>
      <c r="AU259" s="19" t="s">
        <v>91</v>
      </c>
    </row>
    <row r="260" spans="1:65" s="2" customFormat="1" ht="14.4" customHeight="1">
      <c r="A260" s="41"/>
      <c r="B260" s="42"/>
      <c r="C260" s="215" t="s">
        <v>715</v>
      </c>
      <c r="D260" s="215" t="s">
        <v>232</v>
      </c>
      <c r="E260" s="216" t="s">
        <v>1737</v>
      </c>
      <c r="F260" s="217" t="s">
        <v>1738</v>
      </c>
      <c r="G260" s="218" t="s">
        <v>235</v>
      </c>
      <c r="H260" s="219">
        <v>0.825</v>
      </c>
      <c r="I260" s="220"/>
      <c r="J260" s="221">
        <f>ROUND(I260*H260,2)</f>
        <v>0</v>
      </c>
      <c r="K260" s="217" t="s">
        <v>236</v>
      </c>
      <c r="L260" s="47"/>
      <c r="M260" s="222" t="s">
        <v>19</v>
      </c>
      <c r="N260" s="223" t="s">
        <v>52</v>
      </c>
      <c r="O260" s="87"/>
      <c r="P260" s="224">
        <f>O260*H260</f>
        <v>0</v>
      </c>
      <c r="Q260" s="224">
        <v>0.01352</v>
      </c>
      <c r="R260" s="224">
        <f>Q260*H260</f>
        <v>0.011154</v>
      </c>
      <c r="S260" s="224">
        <v>0</v>
      </c>
      <c r="T260" s="225">
        <f>S260*H260</f>
        <v>0</v>
      </c>
      <c r="U260" s="41"/>
      <c r="V260" s="41"/>
      <c r="W260" s="41"/>
      <c r="X260" s="41"/>
      <c r="Y260" s="41"/>
      <c r="Z260" s="41"/>
      <c r="AA260" s="41"/>
      <c r="AB260" s="41"/>
      <c r="AC260" s="41"/>
      <c r="AD260" s="41"/>
      <c r="AE260" s="41"/>
      <c r="AR260" s="226" t="s">
        <v>109</v>
      </c>
      <c r="AT260" s="226" t="s">
        <v>232</v>
      </c>
      <c r="AU260" s="226" t="s">
        <v>91</v>
      </c>
      <c r="AY260" s="19" t="s">
        <v>230</v>
      </c>
      <c r="BE260" s="227">
        <f>IF(N260="základní",J260,0)</f>
        <v>0</v>
      </c>
      <c r="BF260" s="227">
        <f>IF(N260="snížená",J260,0)</f>
        <v>0</v>
      </c>
      <c r="BG260" s="227">
        <f>IF(N260="zákl. přenesená",J260,0)</f>
        <v>0</v>
      </c>
      <c r="BH260" s="227">
        <f>IF(N260="sníž. přenesená",J260,0)</f>
        <v>0</v>
      </c>
      <c r="BI260" s="227">
        <f>IF(N260="nulová",J260,0)</f>
        <v>0</v>
      </c>
      <c r="BJ260" s="19" t="s">
        <v>85</v>
      </c>
      <c r="BK260" s="227">
        <f>ROUND(I260*H260,2)</f>
        <v>0</v>
      </c>
      <c r="BL260" s="19" t="s">
        <v>109</v>
      </c>
      <c r="BM260" s="226" t="s">
        <v>2171</v>
      </c>
    </row>
    <row r="261" spans="1:47" s="2" customFormat="1" ht="12">
      <c r="A261" s="41"/>
      <c r="B261" s="42"/>
      <c r="C261" s="43"/>
      <c r="D261" s="228" t="s">
        <v>238</v>
      </c>
      <c r="E261" s="43"/>
      <c r="F261" s="229" t="s">
        <v>1740</v>
      </c>
      <c r="G261" s="43"/>
      <c r="H261" s="43"/>
      <c r="I261" s="230"/>
      <c r="J261" s="43"/>
      <c r="K261" s="43"/>
      <c r="L261" s="47"/>
      <c r="M261" s="231"/>
      <c r="N261" s="232"/>
      <c r="O261" s="87"/>
      <c r="P261" s="87"/>
      <c r="Q261" s="87"/>
      <c r="R261" s="87"/>
      <c r="S261" s="87"/>
      <c r="T261" s="88"/>
      <c r="U261" s="41"/>
      <c r="V261" s="41"/>
      <c r="W261" s="41"/>
      <c r="X261" s="41"/>
      <c r="Y261" s="41"/>
      <c r="Z261" s="41"/>
      <c r="AA261" s="41"/>
      <c r="AB261" s="41"/>
      <c r="AC261" s="41"/>
      <c r="AD261" s="41"/>
      <c r="AE261" s="41"/>
      <c r="AT261" s="19" t="s">
        <v>238</v>
      </c>
      <c r="AU261" s="19" t="s">
        <v>91</v>
      </c>
    </row>
    <row r="262" spans="1:51" s="13" customFormat="1" ht="12">
      <c r="A262" s="13"/>
      <c r="B262" s="234"/>
      <c r="C262" s="235"/>
      <c r="D262" s="228" t="s">
        <v>242</v>
      </c>
      <c r="E262" s="236" t="s">
        <v>19</v>
      </c>
      <c r="F262" s="237" t="s">
        <v>2172</v>
      </c>
      <c r="G262" s="235"/>
      <c r="H262" s="238">
        <v>0.825</v>
      </c>
      <c r="I262" s="239"/>
      <c r="J262" s="235"/>
      <c r="K262" s="235"/>
      <c r="L262" s="240"/>
      <c r="M262" s="241"/>
      <c r="N262" s="242"/>
      <c r="O262" s="242"/>
      <c r="P262" s="242"/>
      <c r="Q262" s="242"/>
      <c r="R262" s="242"/>
      <c r="S262" s="242"/>
      <c r="T262" s="243"/>
      <c r="U262" s="13"/>
      <c r="V262" s="13"/>
      <c r="W262" s="13"/>
      <c r="X262" s="13"/>
      <c r="Y262" s="13"/>
      <c r="Z262" s="13"/>
      <c r="AA262" s="13"/>
      <c r="AB262" s="13"/>
      <c r="AC262" s="13"/>
      <c r="AD262" s="13"/>
      <c r="AE262" s="13"/>
      <c r="AT262" s="244" t="s">
        <v>242</v>
      </c>
      <c r="AU262" s="244" t="s">
        <v>91</v>
      </c>
      <c r="AV262" s="13" t="s">
        <v>91</v>
      </c>
      <c r="AW262" s="13" t="s">
        <v>42</v>
      </c>
      <c r="AX262" s="13" t="s">
        <v>81</v>
      </c>
      <c r="AY262" s="244" t="s">
        <v>230</v>
      </c>
    </row>
    <row r="263" spans="1:51" s="14" customFormat="1" ht="12">
      <c r="A263" s="14"/>
      <c r="B263" s="245"/>
      <c r="C263" s="246"/>
      <c r="D263" s="228" t="s">
        <v>242</v>
      </c>
      <c r="E263" s="247" t="s">
        <v>19</v>
      </c>
      <c r="F263" s="248" t="s">
        <v>244</v>
      </c>
      <c r="G263" s="246"/>
      <c r="H263" s="249">
        <v>0.825</v>
      </c>
      <c r="I263" s="250"/>
      <c r="J263" s="246"/>
      <c r="K263" s="246"/>
      <c r="L263" s="251"/>
      <c r="M263" s="252"/>
      <c r="N263" s="253"/>
      <c r="O263" s="253"/>
      <c r="P263" s="253"/>
      <c r="Q263" s="253"/>
      <c r="R263" s="253"/>
      <c r="S263" s="253"/>
      <c r="T263" s="254"/>
      <c r="U263" s="14"/>
      <c r="V263" s="14"/>
      <c r="W263" s="14"/>
      <c r="X263" s="14"/>
      <c r="Y263" s="14"/>
      <c r="Z263" s="14"/>
      <c r="AA263" s="14"/>
      <c r="AB263" s="14"/>
      <c r="AC263" s="14"/>
      <c r="AD263" s="14"/>
      <c r="AE263" s="14"/>
      <c r="AT263" s="255" t="s">
        <v>242</v>
      </c>
      <c r="AU263" s="255" t="s">
        <v>91</v>
      </c>
      <c r="AV263" s="14" t="s">
        <v>109</v>
      </c>
      <c r="AW263" s="14" t="s">
        <v>42</v>
      </c>
      <c r="AX263" s="14" t="s">
        <v>85</v>
      </c>
      <c r="AY263" s="255" t="s">
        <v>230</v>
      </c>
    </row>
    <row r="264" spans="1:65" s="2" customFormat="1" ht="14.4" customHeight="1">
      <c r="A264" s="41"/>
      <c r="B264" s="42"/>
      <c r="C264" s="215" t="s">
        <v>722</v>
      </c>
      <c r="D264" s="215" t="s">
        <v>232</v>
      </c>
      <c r="E264" s="216" t="s">
        <v>1742</v>
      </c>
      <c r="F264" s="217" t="s">
        <v>1743</v>
      </c>
      <c r="G264" s="218" t="s">
        <v>235</v>
      </c>
      <c r="H264" s="219">
        <v>0.825</v>
      </c>
      <c r="I264" s="220"/>
      <c r="J264" s="221">
        <f>ROUND(I264*H264,2)</f>
        <v>0</v>
      </c>
      <c r="K264" s="217" t="s">
        <v>236</v>
      </c>
      <c r="L264" s="47"/>
      <c r="M264" s="222" t="s">
        <v>19</v>
      </c>
      <c r="N264" s="223" t="s">
        <v>52</v>
      </c>
      <c r="O264" s="87"/>
      <c r="P264" s="224">
        <f>O264*H264</f>
        <v>0</v>
      </c>
      <c r="Q264" s="224">
        <v>0</v>
      </c>
      <c r="R264" s="224">
        <f>Q264*H264</f>
        <v>0</v>
      </c>
      <c r="S264" s="224">
        <v>0</v>
      </c>
      <c r="T264" s="225">
        <f>S264*H264</f>
        <v>0</v>
      </c>
      <c r="U264" s="41"/>
      <c r="V264" s="41"/>
      <c r="W264" s="41"/>
      <c r="X264" s="41"/>
      <c r="Y264" s="41"/>
      <c r="Z264" s="41"/>
      <c r="AA264" s="41"/>
      <c r="AB264" s="41"/>
      <c r="AC264" s="41"/>
      <c r="AD264" s="41"/>
      <c r="AE264" s="41"/>
      <c r="AR264" s="226" t="s">
        <v>109</v>
      </c>
      <c r="AT264" s="226" t="s">
        <v>232</v>
      </c>
      <c r="AU264" s="226" t="s">
        <v>91</v>
      </c>
      <c r="AY264" s="19" t="s">
        <v>230</v>
      </c>
      <c r="BE264" s="227">
        <f>IF(N264="základní",J264,0)</f>
        <v>0</v>
      </c>
      <c r="BF264" s="227">
        <f>IF(N264="snížená",J264,0)</f>
        <v>0</v>
      </c>
      <c r="BG264" s="227">
        <f>IF(N264="zákl. přenesená",J264,0)</f>
        <v>0</v>
      </c>
      <c r="BH264" s="227">
        <f>IF(N264="sníž. přenesená",J264,0)</f>
        <v>0</v>
      </c>
      <c r="BI264" s="227">
        <f>IF(N264="nulová",J264,0)</f>
        <v>0</v>
      </c>
      <c r="BJ264" s="19" t="s">
        <v>85</v>
      </c>
      <c r="BK264" s="227">
        <f>ROUND(I264*H264,2)</f>
        <v>0</v>
      </c>
      <c r="BL264" s="19" t="s">
        <v>109</v>
      </c>
      <c r="BM264" s="226" t="s">
        <v>2173</v>
      </c>
    </row>
    <row r="265" spans="1:47" s="2" customFormat="1" ht="12">
      <c r="A265" s="41"/>
      <c r="B265" s="42"/>
      <c r="C265" s="43"/>
      <c r="D265" s="228" t="s">
        <v>238</v>
      </c>
      <c r="E265" s="43"/>
      <c r="F265" s="229" t="s">
        <v>1745</v>
      </c>
      <c r="G265" s="43"/>
      <c r="H265" s="43"/>
      <c r="I265" s="230"/>
      <c r="J265" s="43"/>
      <c r="K265" s="43"/>
      <c r="L265" s="47"/>
      <c r="M265" s="231"/>
      <c r="N265" s="232"/>
      <c r="O265" s="87"/>
      <c r="P265" s="87"/>
      <c r="Q265" s="87"/>
      <c r="R265" s="87"/>
      <c r="S265" s="87"/>
      <c r="T265" s="88"/>
      <c r="U265" s="41"/>
      <c r="V265" s="41"/>
      <c r="W265" s="41"/>
      <c r="X265" s="41"/>
      <c r="Y265" s="41"/>
      <c r="Z265" s="41"/>
      <c r="AA265" s="41"/>
      <c r="AB265" s="41"/>
      <c r="AC265" s="41"/>
      <c r="AD265" s="41"/>
      <c r="AE265" s="41"/>
      <c r="AT265" s="19" t="s">
        <v>238</v>
      </c>
      <c r="AU265" s="19" t="s">
        <v>91</v>
      </c>
    </row>
    <row r="266" spans="1:65" s="2" customFormat="1" ht="14.4" customHeight="1">
      <c r="A266" s="41"/>
      <c r="B266" s="42"/>
      <c r="C266" s="215" t="s">
        <v>729</v>
      </c>
      <c r="D266" s="215" t="s">
        <v>232</v>
      </c>
      <c r="E266" s="216" t="s">
        <v>1746</v>
      </c>
      <c r="F266" s="217" t="s">
        <v>1747</v>
      </c>
      <c r="G266" s="218" t="s">
        <v>369</v>
      </c>
      <c r="H266" s="219">
        <v>0.035</v>
      </c>
      <c r="I266" s="220"/>
      <c r="J266" s="221">
        <f>ROUND(I266*H266,2)</f>
        <v>0</v>
      </c>
      <c r="K266" s="217" t="s">
        <v>236</v>
      </c>
      <c r="L266" s="47"/>
      <c r="M266" s="222" t="s">
        <v>19</v>
      </c>
      <c r="N266" s="223" t="s">
        <v>52</v>
      </c>
      <c r="O266" s="87"/>
      <c r="P266" s="224">
        <f>O266*H266</f>
        <v>0</v>
      </c>
      <c r="Q266" s="224">
        <v>1.04161</v>
      </c>
      <c r="R266" s="224">
        <f>Q266*H266</f>
        <v>0.03645635</v>
      </c>
      <c r="S266" s="224">
        <v>0</v>
      </c>
      <c r="T266" s="225">
        <f>S266*H266</f>
        <v>0</v>
      </c>
      <c r="U266" s="41"/>
      <c r="V266" s="41"/>
      <c r="W266" s="41"/>
      <c r="X266" s="41"/>
      <c r="Y266" s="41"/>
      <c r="Z266" s="41"/>
      <c r="AA266" s="41"/>
      <c r="AB266" s="41"/>
      <c r="AC266" s="41"/>
      <c r="AD266" s="41"/>
      <c r="AE266" s="41"/>
      <c r="AR266" s="226" t="s">
        <v>109</v>
      </c>
      <c r="AT266" s="226" t="s">
        <v>232</v>
      </c>
      <c r="AU266" s="226" t="s">
        <v>91</v>
      </c>
      <c r="AY266" s="19" t="s">
        <v>230</v>
      </c>
      <c r="BE266" s="227">
        <f>IF(N266="základní",J266,0)</f>
        <v>0</v>
      </c>
      <c r="BF266" s="227">
        <f>IF(N266="snížená",J266,0)</f>
        <v>0</v>
      </c>
      <c r="BG266" s="227">
        <f>IF(N266="zákl. přenesená",J266,0)</f>
        <v>0</v>
      </c>
      <c r="BH266" s="227">
        <f>IF(N266="sníž. přenesená",J266,0)</f>
        <v>0</v>
      </c>
      <c r="BI266" s="227">
        <f>IF(N266="nulová",J266,0)</f>
        <v>0</v>
      </c>
      <c r="BJ266" s="19" t="s">
        <v>85</v>
      </c>
      <c r="BK266" s="227">
        <f>ROUND(I266*H266,2)</f>
        <v>0</v>
      </c>
      <c r="BL266" s="19" t="s">
        <v>109</v>
      </c>
      <c r="BM266" s="226" t="s">
        <v>2174</v>
      </c>
    </row>
    <row r="267" spans="1:47" s="2" customFormat="1" ht="12">
      <c r="A267" s="41"/>
      <c r="B267" s="42"/>
      <c r="C267" s="43"/>
      <c r="D267" s="228" t="s">
        <v>238</v>
      </c>
      <c r="E267" s="43"/>
      <c r="F267" s="229" t="s">
        <v>1749</v>
      </c>
      <c r="G267" s="43"/>
      <c r="H267" s="43"/>
      <c r="I267" s="230"/>
      <c r="J267" s="43"/>
      <c r="K267" s="43"/>
      <c r="L267" s="47"/>
      <c r="M267" s="231"/>
      <c r="N267" s="232"/>
      <c r="O267" s="87"/>
      <c r="P267" s="87"/>
      <c r="Q267" s="87"/>
      <c r="R267" s="87"/>
      <c r="S267" s="87"/>
      <c r="T267" s="88"/>
      <c r="U267" s="41"/>
      <c r="V267" s="41"/>
      <c r="W267" s="41"/>
      <c r="X267" s="41"/>
      <c r="Y267" s="41"/>
      <c r="Z267" s="41"/>
      <c r="AA267" s="41"/>
      <c r="AB267" s="41"/>
      <c r="AC267" s="41"/>
      <c r="AD267" s="41"/>
      <c r="AE267" s="41"/>
      <c r="AT267" s="19" t="s">
        <v>238</v>
      </c>
      <c r="AU267" s="19" t="s">
        <v>91</v>
      </c>
    </row>
    <row r="268" spans="1:47" s="2" customFormat="1" ht="12">
      <c r="A268" s="41"/>
      <c r="B268" s="42"/>
      <c r="C268" s="43"/>
      <c r="D268" s="228" t="s">
        <v>240</v>
      </c>
      <c r="E268" s="43"/>
      <c r="F268" s="233" t="s">
        <v>1750</v>
      </c>
      <c r="G268" s="43"/>
      <c r="H268" s="43"/>
      <c r="I268" s="230"/>
      <c r="J268" s="43"/>
      <c r="K268" s="43"/>
      <c r="L268" s="47"/>
      <c r="M268" s="231"/>
      <c r="N268" s="232"/>
      <c r="O268" s="87"/>
      <c r="P268" s="87"/>
      <c r="Q268" s="87"/>
      <c r="R268" s="87"/>
      <c r="S268" s="87"/>
      <c r="T268" s="88"/>
      <c r="U268" s="41"/>
      <c r="V268" s="41"/>
      <c r="W268" s="41"/>
      <c r="X268" s="41"/>
      <c r="Y268" s="41"/>
      <c r="Z268" s="41"/>
      <c r="AA268" s="41"/>
      <c r="AB268" s="41"/>
      <c r="AC268" s="41"/>
      <c r="AD268" s="41"/>
      <c r="AE268" s="41"/>
      <c r="AT268" s="19" t="s">
        <v>240</v>
      </c>
      <c r="AU268" s="19" t="s">
        <v>91</v>
      </c>
    </row>
    <row r="269" spans="1:51" s="13" customFormat="1" ht="12">
      <c r="A269" s="13"/>
      <c r="B269" s="234"/>
      <c r="C269" s="235"/>
      <c r="D269" s="228" t="s">
        <v>242</v>
      </c>
      <c r="E269" s="236" t="s">
        <v>19</v>
      </c>
      <c r="F269" s="237" t="s">
        <v>2175</v>
      </c>
      <c r="G269" s="235"/>
      <c r="H269" s="238">
        <v>0.035</v>
      </c>
      <c r="I269" s="239"/>
      <c r="J269" s="235"/>
      <c r="K269" s="235"/>
      <c r="L269" s="240"/>
      <c r="M269" s="241"/>
      <c r="N269" s="242"/>
      <c r="O269" s="242"/>
      <c r="P269" s="242"/>
      <c r="Q269" s="242"/>
      <c r="R269" s="242"/>
      <c r="S269" s="242"/>
      <c r="T269" s="243"/>
      <c r="U269" s="13"/>
      <c r="V269" s="13"/>
      <c r="W269" s="13"/>
      <c r="X269" s="13"/>
      <c r="Y269" s="13"/>
      <c r="Z269" s="13"/>
      <c r="AA269" s="13"/>
      <c r="AB269" s="13"/>
      <c r="AC269" s="13"/>
      <c r="AD269" s="13"/>
      <c r="AE269" s="13"/>
      <c r="AT269" s="244" t="s">
        <v>242</v>
      </c>
      <c r="AU269" s="244" t="s">
        <v>91</v>
      </c>
      <c r="AV269" s="13" t="s">
        <v>91</v>
      </c>
      <c r="AW269" s="13" t="s">
        <v>42</v>
      </c>
      <c r="AX269" s="13" t="s">
        <v>81</v>
      </c>
      <c r="AY269" s="244" t="s">
        <v>230</v>
      </c>
    </row>
    <row r="270" spans="1:51" s="14" customFormat="1" ht="12">
      <c r="A270" s="14"/>
      <c r="B270" s="245"/>
      <c r="C270" s="246"/>
      <c r="D270" s="228" t="s">
        <v>242</v>
      </c>
      <c r="E270" s="247" t="s">
        <v>19</v>
      </c>
      <c r="F270" s="248" t="s">
        <v>244</v>
      </c>
      <c r="G270" s="246"/>
      <c r="H270" s="249">
        <v>0.035</v>
      </c>
      <c r="I270" s="250"/>
      <c r="J270" s="246"/>
      <c r="K270" s="246"/>
      <c r="L270" s="251"/>
      <c r="M270" s="252"/>
      <c r="N270" s="253"/>
      <c r="O270" s="253"/>
      <c r="P270" s="253"/>
      <c r="Q270" s="253"/>
      <c r="R270" s="253"/>
      <c r="S270" s="253"/>
      <c r="T270" s="254"/>
      <c r="U270" s="14"/>
      <c r="V270" s="14"/>
      <c r="W270" s="14"/>
      <c r="X270" s="14"/>
      <c r="Y270" s="14"/>
      <c r="Z270" s="14"/>
      <c r="AA270" s="14"/>
      <c r="AB270" s="14"/>
      <c r="AC270" s="14"/>
      <c r="AD270" s="14"/>
      <c r="AE270" s="14"/>
      <c r="AT270" s="255" t="s">
        <v>242</v>
      </c>
      <c r="AU270" s="255" t="s">
        <v>91</v>
      </c>
      <c r="AV270" s="14" t="s">
        <v>109</v>
      </c>
      <c r="AW270" s="14" t="s">
        <v>42</v>
      </c>
      <c r="AX270" s="14" t="s">
        <v>85</v>
      </c>
      <c r="AY270" s="255" t="s">
        <v>230</v>
      </c>
    </row>
    <row r="271" spans="1:65" s="2" customFormat="1" ht="14.4" customHeight="1">
      <c r="A271" s="41"/>
      <c r="B271" s="42"/>
      <c r="C271" s="215" t="s">
        <v>734</v>
      </c>
      <c r="D271" s="215" t="s">
        <v>232</v>
      </c>
      <c r="E271" s="216" t="s">
        <v>1752</v>
      </c>
      <c r="F271" s="217" t="s">
        <v>1753</v>
      </c>
      <c r="G271" s="218" t="s">
        <v>235</v>
      </c>
      <c r="H271" s="219">
        <v>19.44</v>
      </c>
      <c r="I271" s="220"/>
      <c r="J271" s="221">
        <f>ROUND(I271*H271,2)</f>
        <v>0</v>
      </c>
      <c r="K271" s="217" t="s">
        <v>236</v>
      </c>
      <c r="L271" s="47"/>
      <c r="M271" s="222" t="s">
        <v>19</v>
      </c>
      <c r="N271" s="223" t="s">
        <v>52</v>
      </c>
      <c r="O271" s="87"/>
      <c r="P271" s="224">
        <f>O271*H271</f>
        <v>0</v>
      </c>
      <c r="Q271" s="224">
        <v>0.00013</v>
      </c>
      <c r="R271" s="224">
        <f>Q271*H271</f>
        <v>0.0025272</v>
      </c>
      <c r="S271" s="224">
        <v>0</v>
      </c>
      <c r="T271" s="225">
        <f>S271*H271</f>
        <v>0</v>
      </c>
      <c r="U271" s="41"/>
      <c r="V271" s="41"/>
      <c r="W271" s="41"/>
      <c r="X271" s="41"/>
      <c r="Y271" s="41"/>
      <c r="Z271" s="41"/>
      <c r="AA271" s="41"/>
      <c r="AB271" s="41"/>
      <c r="AC271" s="41"/>
      <c r="AD271" s="41"/>
      <c r="AE271" s="41"/>
      <c r="AR271" s="226" t="s">
        <v>109</v>
      </c>
      <c r="AT271" s="226" t="s">
        <v>232</v>
      </c>
      <c r="AU271" s="226" t="s">
        <v>91</v>
      </c>
      <c r="AY271" s="19" t="s">
        <v>230</v>
      </c>
      <c r="BE271" s="227">
        <f>IF(N271="základní",J271,0)</f>
        <v>0</v>
      </c>
      <c r="BF271" s="227">
        <f>IF(N271="snížená",J271,0)</f>
        <v>0</v>
      </c>
      <c r="BG271" s="227">
        <f>IF(N271="zákl. přenesená",J271,0)</f>
        <v>0</v>
      </c>
      <c r="BH271" s="227">
        <f>IF(N271="sníž. přenesená",J271,0)</f>
        <v>0</v>
      </c>
      <c r="BI271" s="227">
        <f>IF(N271="nulová",J271,0)</f>
        <v>0</v>
      </c>
      <c r="BJ271" s="19" t="s">
        <v>85</v>
      </c>
      <c r="BK271" s="227">
        <f>ROUND(I271*H271,2)</f>
        <v>0</v>
      </c>
      <c r="BL271" s="19" t="s">
        <v>109</v>
      </c>
      <c r="BM271" s="226" t="s">
        <v>2176</v>
      </c>
    </row>
    <row r="272" spans="1:47" s="2" customFormat="1" ht="12">
      <c r="A272" s="41"/>
      <c r="B272" s="42"/>
      <c r="C272" s="43"/>
      <c r="D272" s="228" t="s">
        <v>238</v>
      </c>
      <c r="E272" s="43"/>
      <c r="F272" s="229" t="s">
        <v>1755</v>
      </c>
      <c r="G272" s="43"/>
      <c r="H272" s="43"/>
      <c r="I272" s="230"/>
      <c r="J272" s="43"/>
      <c r="K272" s="43"/>
      <c r="L272" s="47"/>
      <c r="M272" s="231"/>
      <c r="N272" s="232"/>
      <c r="O272" s="87"/>
      <c r="P272" s="87"/>
      <c r="Q272" s="87"/>
      <c r="R272" s="87"/>
      <c r="S272" s="87"/>
      <c r="T272" s="88"/>
      <c r="U272" s="41"/>
      <c r="V272" s="41"/>
      <c r="W272" s="41"/>
      <c r="X272" s="41"/>
      <c r="Y272" s="41"/>
      <c r="Z272" s="41"/>
      <c r="AA272" s="41"/>
      <c r="AB272" s="41"/>
      <c r="AC272" s="41"/>
      <c r="AD272" s="41"/>
      <c r="AE272" s="41"/>
      <c r="AT272" s="19" t="s">
        <v>238</v>
      </c>
      <c r="AU272" s="19" t="s">
        <v>91</v>
      </c>
    </row>
    <row r="273" spans="1:51" s="13" customFormat="1" ht="12">
      <c r="A273" s="13"/>
      <c r="B273" s="234"/>
      <c r="C273" s="235"/>
      <c r="D273" s="228" t="s">
        <v>242</v>
      </c>
      <c r="E273" s="236" t="s">
        <v>19</v>
      </c>
      <c r="F273" s="237" t="s">
        <v>2177</v>
      </c>
      <c r="G273" s="235"/>
      <c r="H273" s="238">
        <v>19.44</v>
      </c>
      <c r="I273" s="239"/>
      <c r="J273" s="235"/>
      <c r="K273" s="235"/>
      <c r="L273" s="240"/>
      <c r="M273" s="241"/>
      <c r="N273" s="242"/>
      <c r="O273" s="242"/>
      <c r="P273" s="242"/>
      <c r="Q273" s="242"/>
      <c r="R273" s="242"/>
      <c r="S273" s="242"/>
      <c r="T273" s="243"/>
      <c r="U273" s="13"/>
      <c r="V273" s="13"/>
      <c r="W273" s="13"/>
      <c r="X273" s="13"/>
      <c r="Y273" s="13"/>
      <c r="Z273" s="13"/>
      <c r="AA273" s="13"/>
      <c r="AB273" s="13"/>
      <c r="AC273" s="13"/>
      <c r="AD273" s="13"/>
      <c r="AE273" s="13"/>
      <c r="AT273" s="244" t="s">
        <v>242</v>
      </c>
      <c r="AU273" s="244" t="s">
        <v>91</v>
      </c>
      <c r="AV273" s="13" t="s">
        <v>91</v>
      </c>
      <c r="AW273" s="13" t="s">
        <v>42</v>
      </c>
      <c r="AX273" s="13" t="s">
        <v>85</v>
      </c>
      <c r="AY273" s="244" t="s">
        <v>230</v>
      </c>
    </row>
    <row r="274" spans="1:63" s="12" customFormat="1" ht="22.8" customHeight="1">
      <c r="A274" s="12"/>
      <c r="B274" s="199"/>
      <c r="C274" s="200"/>
      <c r="D274" s="201" t="s">
        <v>80</v>
      </c>
      <c r="E274" s="213" t="s">
        <v>288</v>
      </c>
      <c r="F274" s="213" t="s">
        <v>289</v>
      </c>
      <c r="G274" s="200"/>
      <c r="H274" s="200"/>
      <c r="I274" s="203"/>
      <c r="J274" s="214">
        <f>BK274</f>
        <v>0</v>
      </c>
      <c r="K274" s="200"/>
      <c r="L274" s="205"/>
      <c r="M274" s="206"/>
      <c r="N274" s="207"/>
      <c r="O274" s="207"/>
      <c r="P274" s="208">
        <f>SUM(P275:P293)</f>
        <v>0</v>
      </c>
      <c r="Q274" s="207"/>
      <c r="R274" s="208">
        <f>SUM(R275:R293)</f>
        <v>1.1441060000000003</v>
      </c>
      <c r="S274" s="207"/>
      <c r="T274" s="209">
        <f>SUM(T275:T293)</f>
        <v>0</v>
      </c>
      <c r="U274" s="12"/>
      <c r="V274" s="12"/>
      <c r="W274" s="12"/>
      <c r="X274" s="12"/>
      <c r="Y274" s="12"/>
      <c r="Z274" s="12"/>
      <c r="AA274" s="12"/>
      <c r="AB274" s="12"/>
      <c r="AC274" s="12"/>
      <c r="AD274" s="12"/>
      <c r="AE274" s="12"/>
      <c r="AR274" s="210" t="s">
        <v>85</v>
      </c>
      <c r="AT274" s="211" t="s">
        <v>80</v>
      </c>
      <c r="AU274" s="211" t="s">
        <v>85</v>
      </c>
      <c r="AY274" s="210" t="s">
        <v>230</v>
      </c>
      <c r="BK274" s="212">
        <f>SUM(BK275:BK293)</f>
        <v>0</v>
      </c>
    </row>
    <row r="275" spans="1:65" s="2" customFormat="1" ht="24.15" customHeight="1">
      <c r="A275" s="41"/>
      <c r="B275" s="42"/>
      <c r="C275" s="215" t="s">
        <v>741</v>
      </c>
      <c r="D275" s="215" t="s">
        <v>232</v>
      </c>
      <c r="E275" s="216" t="s">
        <v>1757</v>
      </c>
      <c r="F275" s="217" t="s">
        <v>1758</v>
      </c>
      <c r="G275" s="218" t="s">
        <v>327</v>
      </c>
      <c r="H275" s="219">
        <v>3.6</v>
      </c>
      <c r="I275" s="220"/>
      <c r="J275" s="221">
        <f>ROUND(I275*H275,2)</f>
        <v>0</v>
      </c>
      <c r="K275" s="217" t="s">
        <v>19</v>
      </c>
      <c r="L275" s="47"/>
      <c r="M275" s="222" t="s">
        <v>19</v>
      </c>
      <c r="N275" s="223" t="s">
        <v>52</v>
      </c>
      <c r="O275" s="87"/>
      <c r="P275" s="224">
        <f>O275*H275</f>
        <v>0</v>
      </c>
      <c r="Q275" s="224">
        <v>0.29221</v>
      </c>
      <c r="R275" s="224">
        <f>Q275*H275</f>
        <v>1.0519560000000001</v>
      </c>
      <c r="S275" s="224">
        <v>0</v>
      </c>
      <c r="T275" s="225">
        <f>S275*H275</f>
        <v>0</v>
      </c>
      <c r="U275" s="41"/>
      <c r="V275" s="41"/>
      <c r="W275" s="41"/>
      <c r="X275" s="41"/>
      <c r="Y275" s="41"/>
      <c r="Z275" s="41"/>
      <c r="AA275" s="41"/>
      <c r="AB275" s="41"/>
      <c r="AC275" s="41"/>
      <c r="AD275" s="41"/>
      <c r="AE275" s="41"/>
      <c r="AR275" s="226" t="s">
        <v>109</v>
      </c>
      <c r="AT275" s="226" t="s">
        <v>232</v>
      </c>
      <c r="AU275" s="226" t="s">
        <v>91</v>
      </c>
      <c r="AY275" s="19" t="s">
        <v>230</v>
      </c>
      <c r="BE275" s="227">
        <f>IF(N275="základní",J275,0)</f>
        <v>0</v>
      </c>
      <c r="BF275" s="227">
        <f>IF(N275="snížená",J275,0)</f>
        <v>0</v>
      </c>
      <c r="BG275" s="227">
        <f>IF(N275="zákl. přenesená",J275,0)</f>
        <v>0</v>
      </c>
      <c r="BH275" s="227">
        <f>IF(N275="sníž. přenesená",J275,0)</f>
        <v>0</v>
      </c>
      <c r="BI275" s="227">
        <f>IF(N275="nulová",J275,0)</f>
        <v>0</v>
      </c>
      <c r="BJ275" s="19" t="s">
        <v>85</v>
      </c>
      <c r="BK275" s="227">
        <f>ROUND(I275*H275,2)</f>
        <v>0</v>
      </c>
      <c r="BL275" s="19" t="s">
        <v>109</v>
      </c>
      <c r="BM275" s="226" t="s">
        <v>2178</v>
      </c>
    </row>
    <row r="276" spans="1:47" s="2" customFormat="1" ht="12">
      <c r="A276" s="41"/>
      <c r="B276" s="42"/>
      <c r="C276" s="43"/>
      <c r="D276" s="228" t="s">
        <v>238</v>
      </c>
      <c r="E276" s="43"/>
      <c r="F276" s="229" t="s">
        <v>1758</v>
      </c>
      <c r="G276" s="43"/>
      <c r="H276" s="43"/>
      <c r="I276" s="230"/>
      <c r="J276" s="43"/>
      <c r="K276" s="43"/>
      <c r="L276" s="47"/>
      <c r="M276" s="231"/>
      <c r="N276" s="232"/>
      <c r="O276" s="87"/>
      <c r="P276" s="87"/>
      <c r="Q276" s="87"/>
      <c r="R276" s="87"/>
      <c r="S276" s="87"/>
      <c r="T276" s="88"/>
      <c r="U276" s="41"/>
      <c r="V276" s="41"/>
      <c r="W276" s="41"/>
      <c r="X276" s="41"/>
      <c r="Y276" s="41"/>
      <c r="Z276" s="41"/>
      <c r="AA276" s="41"/>
      <c r="AB276" s="41"/>
      <c r="AC276" s="41"/>
      <c r="AD276" s="41"/>
      <c r="AE276" s="41"/>
      <c r="AT276" s="19" t="s">
        <v>238</v>
      </c>
      <c r="AU276" s="19" t="s">
        <v>91</v>
      </c>
    </row>
    <row r="277" spans="1:47" s="2" customFormat="1" ht="12">
      <c r="A277" s="41"/>
      <c r="B277" s="42"/>
      <c r="C277" s="43"/>
      <c r="D277" s="228" t="s">
        <v>240</v>
      </c>
      <c r="E277" s="43"/>
      <c r="F277" s="233" t="s">
        <v>1760</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19" t="s">
        <v>240</v>
      </c>
      <c r="AU277" s="19" t="s">
        <v>91</v>
      </c>
    </row>
    <row r="278" spans="1:51" s="13" customFormat="1" ht="12">
      <c r="A278" s="13"/>
      <c r="B278" s="234"/>
      <c r="C278" s="235"/>
      <c r="D278" s="228" t="s">
        <v>242</v>
      </c>
      <c r="E278" s="236" t="s">
        <v>19</v>
      </c>
      <c r="F278" s="237" t="s">
        <v>2179</v>
      </c>
      <c r="G278" s="235"/>
      <c r="H278" s="238">
        <v>3.6</v>
      </c>
      <c r="I278" s="239"/>
      <c r="J278" s="235"/>
      <c r="K278" s="235"/>
      <c r="L278" s="240"/>
      <c r="M278" s="241"/>
      <c r="N278" s="242"/>
      <c r="O278" s="242"/>
      <c r="P278" s="242"/>
      <c r="Q278" s="242"/>
      <c r="R278" s="242"/>
      <c r="S278" s="242"/>
      <c r="T278" s="243"/>
      <c r="U278" s="13"/>
      <c r="V278" s="13"/>
      <c r="W278" s="13"/>
      <c r="X278" s="13"/>
      <c r="Y278" s="13"/>
      <c r="Z278" s="13"/>
      <c r="AA278" s="13"/>
      <c r="AB278" s="13"/>
      <c r="AC278" s="13"/>
      <c r="AD278" s="13"/>
      <c r="AE278" s="13"/>
      <c r="AT278" s="244" t="s">
        <v>242</v>
      </c>
      <c r="AU278" s="244" t="s">
        <v>91</v>
      </c>
      <c r="AV278" s="13" t="s">
        <v>91</v>
      </c>
      <c r="AW278" s="13" t="s">
        <v>42</v>
      </c>
      <c r="AX278" s="13" t="s">
        <v>81</v>
      </c>
      <c r="AY278" s="244" t="s">
        <v>230</v>
      </c>
    </row>
    <row r="279" spans="1:51" s="14" customFormat="1" ht="12">
      <c r="A279" s="14"/>
      <c r="B279" s="245"/>
      <c r="C279" s="246"/>
      <c r="D279" s="228" t="s">
        <v>242</v>
      </c>
      <c r="E279" s="247" t="s">
        <v>19</v>
      </c>
      <c r="F279" s="248" t="s">
        <v>244</v>
      </c>
      <c r="G279" s="246"/>
      <c r="H279" s="249">
        <v>3.6</v>
      </c>
      <c r="I279" s="250"/>
      <c r="J279" s="246"/>
      <c r="K279" s="246"/>
      <c r="L279" s="251"/>
      <c r="M279" s="252"/>
      <c r="N279" s="253"/>
      <c r="O279" s="253"/>
      <c r="P279" s="253"/>
      <c r="Q279" s="253"/>
      <c r="R279" s="253"/>
      <c r="S279" s="253"/>
      <c r="T279" s="254"/>
      <c r="U279" s="14"/>
      <c r="V279" s="14"/>
      <c r="W279" s="14"/>
      <c r="X279" s="14"/>
      <c r="Y279" s="14"/>
      <c r="Z279" s="14"/>
      <c r="AA279" s="14"/>
      <c r="AB279" s="14"/>
      <c r="AC279" s="14"/>
      <c r="AD279" s="14"/>
      <c r="AE279" s="14"/>
      <c r="AT279" s="255" t="s">
        <v>242</v>
      </c>
      <c r="AU279" s="255" t="s">
        <v>91</v>
      </c>
      <c r="AV279" s="14" t="s">
        <v>109</v>
      </c>
      <c r="AW279" s="14" t="s">
        <v>42</v>
      </c>
      <c r="AX279" s="14" t="s">
        <v>85</v>
      </c>
      <c r="AY279" s="255" t="s">
        <v>230</v>
      </c>
    </row>
    <row r="280" spans="1:65" s="2" customFormat="1" ht="24.15" customHeight="1">
      <c r="A280" s="41"/>
      <c r="B280" s="42"/>
      <c r="C280" s="281" t="s">
        <v>745</v>
      </c>
      <c r="D280" s="281" t="s">
        <v>482</v>
      </c>
      <c r="E280" s="282" t="s">
        <v>2180</v>
      </c>
      <c r="F280" s="283" t="s">
        <v>2181</v>
      </c>
      <c r="G280" s="284" t="s">
        <v>1339</v>
      </c>
      <c r="H280" s="285">
        <v>1</v>
      </c>
      <c r="I280" s="286"/>
      <c r="J280" s="287">
        <f>ROUND(I280*H280,2)</f>
        <v>0</v>
      </c>
      <c r="K280" s="283" t="s">
        <v>19</v>
      </c>
      <c r="L280" s="288"/>
      <c r="M280" s="289" t="s">
        <v>19</v>
      </c>
      <c r="N280" s="290" t="s">
        <v>52</v>
      </c>
      <c r="O280" s="87"/>
      <c r="P280" s="224">
        <f>O280*H280</f>
        <v>0</v>
      </c>
      <c r="Q280" s="224">
        <v>0</v>
      </c>
      <c r="R280" s="224">
        <f>Q280*H280</f>
        <v>0</v>
      </c>
      <c r="S280" s="224">
        <v>0</v>
      </c>
      <c r="T280" s="225">
        <f>S280*H280</f>
        <v>0</v>
      </c>
      <c r="U280" s="41"/>
      <c r="V280" s="41"/>
      <c r="W280" s="41"/>
      <c r="X280" s="41"/>
      <c r="Y280" s="41"/>
      <c r="Z280" s="41"/>
      <c r="AA280" s="41"/>
      <c r="AB280" s="41"/>
      <c r="AC280" s="41"/>
      <c r="AD280" s="41"/>
      <c r="AE280" s="41"/>
      <c r="AR280" s="226" t="s">
        <v>279</v>
      </c>
      <c r="AT280" s="226" t="s">
        <v>482</v>
      </c>
      <c r="AU280" s="226" t="s">
        <v>91</v>
      </c>
      <c r="AY280" s="19" t="s">
        <v>230</v>
      </c>
      <c r="BE280" s="227">
        <f>IF(N280="základní",J280,0)</f>
        <v>0</v>
      </c>
      <c r="BF280" s="227">
        <f>IF(N280="snížená",J280,0)</f>
        <v>0</v>
      </c>
      <c r="BG280" s="227">
        <f>IF(N280="zákl. přenesená",J280,0)</f>
        <v>0</v>
      </c>
      <c r="BH280" s="227">
        <f>IF(N280="sníž. přenesená",J280,0)</f>
        <v>0</v>
      </c>
      <c r="BI280" s="227">
        <f>IF(N280="nulová",J280,0)</f>
        <v>0</v>
      </c>
      <c r="BJ280" s="19" t="s">
        <v>85</v>
      </c>
      <c r="BK280" s="227">
        <f>ROUND(I280*H280,2)</f>
        <v>0</v>
      </c>
      <c r="BL280" s="19" t="s">
        <v>109</v>
      </c>
      <c r="BM280" s="226" t="s">
        <v>2182</v>
      </c>
    </row>
    <row r="281" spans="1:47" s="2" customFormat="1" ht="12">
      <c r="A281" s="41"/>
      <c r="B281" s="42"/>
      <c r="C281" s="43"/>
      <c r="D281" s="228" t="s">
        <v>238</v>
      </c>
      <c r="E281" s="43"/>
      <c r="F281" s="229" t="s">
        <v>2181</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19" t="s">
        <v>238</v>
      </c>
      <c r="AU281" s="19" t="s">
        <v>91</v>
      </c>
    </row>
    <row r="282" spans="1:65" s="2" customFormat="1" ht="14.4" customHeight="1">
      <c r="A282" s="41"/>
      <c r="B282" s="42"/>
      <c r="C282" s="215" t="s">
        <v>748</v>
      </c>
      <c r="D282" s="215" t="s">
        <v>232</v>
      </c>
      <c r="E282" s="216" t="s">
        <v>2183</v>
      </c>
      <c r="F282" s="217" t="s">
        <v>2184</v>
      </c>
      <c r="G282" s="218" t="s">
        <v>737</v>
      </c>
      <c r="H282" s="219">
        <v>1</v>
      </c>
      <c r="I282" s="220"/>
      <c r="J282" s="221">
        <f>ROUND(I282*H282,2)</f>
        <v>0</v>
      </c>
      <c r="K282" s="217" t="s">
        <v>236</v>
      </c>
      <c r="L282" s="47"/>
      <c r="M282" s="222" t="s">
        <v>19</v>
      </c>
      <c r="N282" s="223" t="s">
        <v>52</v>
      </c>
      <c r="O282" s="87"/>
      <c r="P282" s="224">
        <f>O282*H282</f>
        <v>0</v>
      </c>
      <c r="Q282" s="224">
        <v>0.04597</v>
      </c>
      <c r="R282" s="224">
        <f>Q282*H282</f>
        <v>0.04597</v>
      </c>
      <c r="S282" s="224">
        <v>0</v>
      </c>
      <c r="T282" s="225">
        <f>S282*H282</f>
        <v>0</v>
      </c>
      <c r="U282" s="41"/>
      <c r="V282" s="41"/>
      <c r="W282" s="41"/>
      <c r="X282" s="41"/>
      <c r="Y282" s="41"/>
      <c r="Z282" s="41"/>
      <c r="AA282" s="41"/>
      <c r="AB282" s="41"/>
      <c r="AC282" s="41"/>
      <c r="AD282" s="41"/>
      <c r="AE282" s="41"/>
      <c r="AR282" s="226" t="s">
        <v>109</v>
      </c>
      <c r="AT282" s="226" t="s">
        <v>232</v>
      </c>
      <c r="AU282" s="226" t="s">
        <v>91</v>
      </c>
      <c r="AY282" s="19" t="s">
        <v>230</v>
      </c>
      <c r="BE282" s="227">
        <f>IF(N282="základní",J282,0)</f>
        <v>0</v>
      </c>
      <c r="BF282" s="227">
        <f>IF(N282="snížená",J282,0)</f>
        <v>0</v>
      </c>
      <c r="BG282" s="227">
        <f>IF(N282="zákl. přenesená",J282,0)</f>
        <v>0</v>
      </c>
      <c r="BH282" s="227">
        <f>IF(N282="sníž. přenesená",J282,0)</f>
        <v>0</v>
      </c>
      <c r="BI282" s="227">
        <f>IF(N282="nulová",J282,0)</f>
        <v>0</v>
      </c>
      <c r="BJ282" s="19" t="s">
        <v>85</v>
      </c>
      <c r="BK282" s="227">
        <f>ROUND(I282*H282,2)</f>
        <v>0</v>
      </c>
      <c r="BL282" s="19" t="s">
        <v>109</v>
      </c>
      <c r="BM282" s="226" t="s">
        <v>2185</v>
      </c>
    </row>
    <row r="283" spans="1:47" s="2" customFormat="1" ht="12">
      <c r="A283" s="41"/>
      <c r="B283" s="42"/>
      <c r="C283" s="43"/>
      <c r="D283" s="228" t="s">
        <v>238</v>
      </c>
      <c r="E283" s="43"/>
      <c r="F283" s="229" t="s">
        <v>2186</v>
      </c>
      <c r="G283" s="43"/>
      <c r="H283" s="43"/>
      <c r="I283" s="230"/>
      <c r="J283" s="43"/>
      <c r="K283" s="43"/>
      <c r="L283" s="47"/>
      <c r="M283" s="231"/>
      <c r="N283" s="232"/>
      <c r="O283" s="87"/>
      <c r="P283" s="87"/>
      <c r="Q283" s="87"/>
      <c r="R283" s="87"/>
      <c r="S283" s="87"/>
      <c r="T283" s="88"/>
      <c r="U283" s="41"/>
      <c r="V283" s="41"/>
      <c r="W283" s="41"/>
      <c r="X283" s="41"/>
      <c r="Y283" s="41"/>
      <c r="Z283" s="41"/>
      <c r="AA283" s="41"/>
      <c r="AB283" s="41"/>
      <c r="AC283" s="41"/>
      <c r="AD283" s="41"/>
      <c r="AE283" s="41"/>
      <c r="AT283" s="19" t="s">
        <v>238</v>
      </c>
      <c r="AU283" s="19" t="s">
        <v>91</v>
      </c>
    </row>
    <row r="284" spans="1:47" s="2" customFormat="1" ht="12">
      <c r="A284" s="41"/>
      <c r="B284" s="42"/>
      <c r="C284" s="43"/>
      <c r="D284" s="228" t="s">
        <v>240</v>
      </c>
      <c r="E284" s="43"/>
      <c r="F284" s="233" t="s">
        <v>2187</v>
      </c>
      <c r="G284" s="43"/>
      <c r="H284" s="43"/>
      <c r="I284" s="230"/>
      <c r="J284" s="43"/>
      <c r="K284" s="43"/>
      <c r="L284" s="47"/>
      <c r="M284" s="231"/>
      <c r="N284" s="232"/>
      <c r="O284" s="87"/>
      <c r="P284" s="87"/>
      <c r="Q284" s="87"/>
      <c r="R284" s="87"/>
      <c r="S284" s="87"/>
      <c r="T284" s="88"/>
      <c r="U284" s="41"/>
      <c r="V284" s="41"/>
      <c r="W284" s="41"/>
      <c r="X284" s="41"/>
      <c r="Y284" s="41"/>
      <c r="Z284" s="41"/>
      <c r="AA284" s="41"/>
      <c r="AB284" s="41"/>
      <c r="AC284" s="41"/>
      <c r="AD284" s="41"/>
      <c r="AE284" s="41"/>
      <c r="AT284" s="19" t="s">
        <v>240</v>
      </c>
      <c r="AU284" s="19" t="s">
        <v>91</v>
      </c>
    </row>
    <row r="285" spans="1:51" s="13" customFormat="1" ht="12">
      <c r="A285" s="13"/>
      <c r="B285" s="234"/>
      <c r="C285" s="235"/>
      <c r="D285" s="228" t="s">
        <v>242</v>
      </c>
      <c r="E285" s="236" t="s">
        <v>19</v>
      </c>
      <c r="F285" s="237" t="s">
        <v>2188</v>
      </c>
      <c r="G285" s="235"/>
      <c r="H285" s="238">
        <v>1</v>
      </c>
      <c r="I285" s="239"/>
      <c r="J285" s="235"/>
      <c r="K285" s="235"/>
      <c r="L285" s="240"/>
      <c r="M285" s="241"/>
      <c r="N285" s="242"/>
      <c r="O285" s="242"/>
      <c r="P285" s="242"/>
      <c r="Q285" s="242"/>
      <c r="R285" s="242"/>
      <c r="S285" s="242"/>
      <c r="T285" s="243"/>
      <c r="U285" s="13"/>
      <c r="V285" s="13"/>
      <c r="W285" s="13"/>
      <c r="X285" s="13"/>
      <c r="Y285" s="13"/>
      <c r="Z285" s="13"/>
      <c r="AA285" s="13"/>
      <c r="AB285" s="13"/>
      <c r="AC285" s="13"/>
      <c r="AD285" s="13"/>
      <c r="AE285" s="13"/>
      <c r="AT285" s="244" t="s">
        <v>242</v>
      </c>
      <c r="AU285" s="244" t="s">
        <v>91</v>
      </c>
      <c r="AV285" s="13" t="s">
        <v>91</v>
      </c>
      <c r="AW285" s="13" t="s">
        <v>42</v>
      </c>
      <c r="AX285" s="13" t="s">
        <v>81</v>
      </c>
      <c r="AY285" s="244" t="s">
        <v>230</v>
      </c>
    </row>
    <row r="286" spans="1:51" s="14" customFormat="1" ht="12">
      <c r="A286" s="14"/>
      <c r="B286" s="245"/>
      <c r="C286" s="246"/>
      <c r="D286" s="228" t="s">
        <v>242</v>
      </c>
      <c r="E286" s="247" t="s">
        <v>19</v>
      </c>
      <c r="F286" s="248" t="s">
        <v>244</v>
      </c>
      <c r="G286" s="246"/>
      <c r="H286" s="249">
        <v>1</v>
      </c>
      <c r="I286" s="250"/>
      <c r="J286" s="246"/>
      <c r="K286" s="246"/>
      <c r="L286" s="251"/>
      <c r="M286" s="252"/>
      <c r="N286" s="253"/>
      <c r="O286" s="253"/>
      <c r="P286" s="253"/>
      <c r="Q286" s="253"/>
      <c r="R286" s="253"/>
      <c r="S286" s="253"/>
      <c r="T286" s="254"/>
      <c r="U286" s="14"/>
      <c r="V286" s="14"/>
      <c r="W286" s="14"/>
      <c r="X286" s="14"/>
      <c r="Y286" s="14"/>
      <c r="Z286" s="14"/>
      <c r="AA286" s="14"/>
      <c r="AB286" s="14"/>
      <c r="AC286" s="14"/>
      <c r="AD286" s="14"/>
      <c r="AE286" s="14"/>
      <c r="AT286" s="255" t="s">
        <v>242</v>
      </c>
      <c r="AU286" s="255" t="s">
        <v>91</v>
      </c>
      <c r="AV286" s="14" t="s">
        <v>109</v>
      </c>
      <c r="AW286" s="14" t="s">
        <v>42</v>
      </c>
      <c r="AX286" s="14" t="s">
        <v>85</v>
      </c>
      <c r="AY286" s="255" t="s">
        <v>230</v>
      </c>
    </row>
    <row r="287" spans="1:65" s="2" customFormat="1" ht="37.8" customHeight="1">
      <c r="A287" s="41"/>
      <c r="B287" s="42"/>
      <c r="C287" s="281" t="s">
        <v>752</v>
      </c>
      <c r="D287" s="281" t="s">
        <v>482</v>
      </c>
      <c r="E287" s="282" t="s">
        <v>2189</v>
      </c>
      <c r="F287" s="283" t="s">
        <v>2190</v>
      </c>
      <c r="G287" s="284" t="s">
        <v>737</v>
      </c>
      <c r="H287" s="285">
        <v>1</v>
      </c>
      <c r="I287" s="286"/>
      <c r="J287" s="287">
        <f>ROUND(I287*H287,2)</f>
        <v>0</v>
      </c>
      <c r="K287" s="283" t="s">
        <v>19</v>
      </c>
      <c r="L287" s="288"/>
      <c r="M287" s="289" t="s">
        <v>19</v>
      </c>
      <c r="N287" s="290" t="s">
        <v>52</v>
      </c>
      <c r="O287" s="87"/>
      <c r="P287" s="224">
        <f>O287*H287</f>
        <v>0</v>
      </c>
      <c r="Q287" s="224">
        <v>0.034</v>
      </c>
      <c r="R287" s="224">
        <f>Q287*H287</f>
        <v>0.034</v>
      </c>
      <c r="S287" s="224">
        <v>0</v>
      </c>
      <c r="T287" s="225">
        <f>S287*H287</f>
        <v>0</v>
      </c>
      <c r="U287" s="41"/>
      <c r="V287" s="41"/>
      <c r="W287" s="41"/>
      <c r="X287" s="41"/>
      <c r="Y287" s="41"/>
      <c r="Z287" s="41"/>
      <c r="AA287" s="41"/>
      <c r="AB287" s="41"/>
      <c r="AC287" s="41"/>
      <c r="AD287" s="41"/>
      <c r="AE287" s="41"/>
      <c r="AR287" s="226" t="s">
        <v>279</v>
      </c>
      <c r="AT287" s="226" t="s">
        <v>482</v>
      </c>
      <c r="AU287" s="226" t="s">
        <v>91</v>
      </c>
      <c r="AY287" s="19" t="s">
        <v>230</v>
      </c>
      <c r="BE287" s="227">
        <f>IF(N287="základní",J287,0)</f>
        <v>0</v>
      </c>
      <c r="BF287" s="227">
        <f>IF(N287="snížená",J287,0)</f>
        <v>0</v>
      </c>
      <c r="BG287" s="227">
        <f>IF(N287="zákl. přenesená",J287,0)</f>
        <v>0</v>
      </c>
      <c r="BH287" s="227">
        <f>IF(N287="sníž. přenesená",J287,0)</f>
        <v>0</v>
      </c>
      <c r="BI287" s="227">
        <f>IF(N287="nulová",J287,0)</f>
        <v>0</v>
      </c>
      <c r="BJ287" s="19" t="s">
        <v>85</v>
      </c>
      <c r="BK287" s="227">
        <f>ROUND(I287*H287,2)</f>
        <v>0</v>
      </c>
      <c r="BL287" s="19" t="s">
        <v>109</v>
      </c>
      <c r="BM287" s="226" t="s">
        <v>2191</v>
      </c>
    </row>
    <row r="288" spans="1:47" s="2" customFormat="1" ht="12">
      <c r="A288" s="41"/>
      <c r="B288" s="42"/>
      <c r="C288" s="43"/>
      <c r="D288" s="228" t="s">
        <v>238</v>
      </c>
      <c r="E288" s="43"/>
      <c r="F288" s="229" t="s">
        <v>2192</v>
      </c>
      <c r="G288" s="43"/>
      <c r="H288" s="43"/>
      <c r="I288" s="230"/>
      <c r="J288" s="43"/>
      <c r="K288" s="43"/>
      <c r="L288" s="47"/>
      <c r="M288" s="231"/>
      <c r="N288" s="232"/>
      <c r="O288" s="87"/>
      <c r="P288" s="87"/>
      <c r="Q288" s="87"/>
      <c r="R288" s="87"/>
      <c r="S288" s="87"/>
      <c r="T288" s="88"/>
      <c r="U288" s="41"/>
      <c r="V288" s="41"/>
      <c r="W288" s="41"/>
      <c r="X288" s="41"/>
      <c r="Y288" s="41"/>
      <c r="Z288" s="41"/>
      <c r="AA288" s="41"/>
      <c r="AB288" s="41"/>
      <c r="AC288" s="41"/>
      <c r="AD288" s="41"/>
      <c r="AE288" s="41"/>
      <c r="AT288" s="19" t="s">
        <v>238</v>
      </c>
      <c r="AU288" s="19" t="s">
        <v>91</v>
      </c>
    </row>
    <row r="289" spans="1:65" s="2" customFormat="1" ht="14.4" customHeight="1">
      <c r="A289" s="41"/>
      <c r="B289" s="42"/>
      <c r="C289" s="215" t="s">
        <v>757</v>
      </c>
      <c r="D289" s="215" t="s">
        <v>232</v>
      </c>
      <c r="E289" s="216" t="s">
        <v>1765</v>
      </c>
      <c r="F289" s="217" t="s">
        <v>1766</v>
      </c>
      <c r="G289" s="218" t="s">
        <v>737</v>
      </c>
      <c r="H289" s="219">
        <v>1</v>
      </c>
      <c r="I289" s="220"/>
      <c r="J289" s="221">
        <f>ROUND(I289*H289,2)</f>
        <v>0</v>
      </c>
      <c r="K289" s="217" t="s">
        <v>236</v>
      </c>
      <c r="L289" s="47"/>
      <c r="M289" s="222" t="s">
        <v>19</v>
      </c>
      <c r="N289" s="223" t="s">
        <v>52</v>
      </c>
      <c r="O289" s="87"/>
      <c r="P289" s="224">
        <f>O289*H289</f>
        <v>0</v>
      </c>
      <c r="Q289" s="224">
        <v>0.00018</v>
      </c>
      <c r="R289" s="224">
        <f>Q289*H289</f>
        <v>0.00018</v>
      </c>
      <c r="S289" s="224">
        <v>0</v>
      </c>
      <c r="T289" s="225">
        <f>S289*H289</f>
        <v>0</v>
      </c>
      <c r="U289" s="41"/>
      <c r="V289" s="41"/>
      <c r="W289" s="41"/>
      <c r="X289" s="41"/>
      <c r="Y289" s="41"/>
      <c r="Z289" s="41"/>
      <c r="AA289" s="41"/>
      <c r="AB289" s="41"/>
      <c r="AC289" s="41"/>
      <c r="AD289" s="41"/>
      <c r="AE289" s="41"/>
      <c r="AR289" s="226" t="s">
        <v>109</v>
      </c>
      <c r="AT289" s="226" t="s">
        <v>232</v>
      </c>
      <c r="AU289" s="226" t="s">
        <v>91</v>
      </c>
      <c r="AY289" s="19" t="s">
        <v>230</v>
      </c>
      <c r="BE289" s="227">
        <f>IF(N289="základní",J289,0)</f>
        <v>0</v>
      </c>
      <c r="BF289" s="227">
        <f>IF(N289="snížená",J289,0)</f>
        <v>0</v>
      </c>
      <c r="BG289" s="227">
        <f>IF(N289="zákl. přenesená",J289,0)</f>
        <v>0</v>
      </c>
      <c r="BH289" s="227">
        <f>IF(N289="sníž. přenesená",J289,0)</f>
        <v>0</v>
      </c>
      <c r="BI289" s="227">
        <f>IF(N289="nulová",J289,0)</f>
        <v>0</v>
      </c>
      <c r="BJ289" s="19" t="s">
        <v>85</v>
      </c>
      <c r="BK289" s="227">
        <f>ROUND(I289*H289,2)</f>
        <v>0</v>
      </c>
      <c r="BL289" s="19" t="s">
        <v>109</v>
      </c>
      <c r="BM289" s="226" t="s">
        <v>2193</v>
      </c>
    </row>
    <row r="290" spans="1:47" s="2" customFormat="1" ht="12">
      <c r="A290" s="41"/>
      <c r="B290" s="42"/>
      <c r="C290" s="43"/>
      <c r="D290" s="228" t="s">
        <v>238</v>
      </c>
      <c r="E290" s="43"/>
      <c r="F290" s="229" t="s">
        <v>1768</v>
      </c>
      <c r="G290" s="43"/>
      <c r="H290" s="43"/>
      <c r="I290" s="230"/>
      <c r="J290" s="43"/>
      <c r="K290" s="43"/>
      <c r="L290" s="47"/>
      <c r="M290" s="231"/>
      <c r="N290" s="232"/>
      <c r="O290" s="87"/>
      <c r="P290" s="87"/>
      <c r="Q290" s="87"/>
      <c r="R290" s="87"/>
      <c r="S290" s="87"/>
      <c r="T290" s="88"/>
      <c r="U290" s="41"/>
      <c r="V290" s="41"/>
      <c r="W290" s="41"/>
      <c r="X290" s="41"/>
      <c r="Y290" s="41"/>
      <c r="Z290" s="41"/>
      <c r="AA290" s="41"/>
      <c r="AB290" s="41"/>
      <c r="AC290" s="41"/>
      <c r="AD290" s="41"/>
      <c r="AE290" s="41"/>
      <c r="AT290" s="19" t="s">
        <v>238</v>
      </c>
      <c r="AU290" s="19" t="s">
        <v>91</v>
      </c>
    </row>
    <row r="291" spans="1:47" s="2" customFormat="1" ht="12">
      <c r="A291" s="41"/>
      <c r="B291" s="42"/>
      <c r="C291" s="43"/>
      <c r="D291" s="228" t="s">
        <v>240</v>
      </c>
      <c r="E291" s="43"/>
      <c r="F291" s="233" t="s">
        <v>1769</v>
      </c>
      <c r="G291" s="43"/>
      <c r="H291" s="43"/>
      <c r="I291" s="230"/>
      <c r="J291" s="43"/>
      <c r="K291" s="43"/>
      <c r="L291" s="47"/>
      <c r="M291" s="231"/>
      <c r="N291" s="232"/>
      <c r="O291" s="87"/>
      <c r="P291" s="87"/>
      <c r="Q291" s="87"/>
      <c r="R291" s="87"/>
      <c r="S291" s="87"/>
      <c r="T291" s="88"/>
      <c r="U291" s="41"/>
      <c r="V291" s="41"/>
      <c r="W291" s="41"/>
      <c r="X291" s="41"/>
      <c r="Y291" s="41"/>
      <c r="Z291" s="41"/>
      <c r="AA291" s="41"/>
      <c r="AB291" s="41"/>
      <c r="AC291" s="41"/>
      <c r="AD291" s="41"/>
      <c r="AE291" s="41"/>
      <c r="AT291" s="19" t="s">
        <v>240</v>
      </c>
      <c r="AU291" s="19" t="s">
        <v>91</v>
      </c>
    </row>
    <row r="292" spans="1:65" s="2" customFormat="1" ht="14.4" customHeight="1">
      <c r="A292" s="41"/>
      <c r="B292" s="42"/>
      <c r="C292" s="281" t="s">
        <v>764</v>
      </c>
      <c r="D292" s="281" t="s">
        <v>482</v>
      </c>
      <c r="E292" s="282" t="s">
        <v>1770</v>
      </c>
      <c r="F292" s="283" t="s">
        <v>1771</v>
      </c>
      <c r="G292" s="284" t="s">
        <v>737</v>
      </c>
      <c r="H292" s="285">
        <v>1</v>
      </c>
      <c r="I292" s="286"/>
      <c r="J292" s="287">
        <f>ROUND(I292*H292,2)</f>
        <v>0</v>
      </c>
      <c r="K292" s="283" t="s">
        <v>236</v>
      </c>
      <c r="L292" s="288"/>
      <c r="M292" s="289" t="s">
        <v>19</v>
      </c>
      <c r="N292" s="290" t="s">
        <v>52</v>
      </c>
      <c r="O292" s="87"/>
      <c r="P292" s="224">
        <f>O292*H292</f>
        <v>0</v>
      </c>
      <c r="Q292" s="224">
        <v>0.012</v>
      </c>
      <c r="R292" s="224">
        <f>Q292*H292</f>
        <v>0.012</v>
      </c>
      <c r="S292" s="224">
        <v>0</v>
      </c>
      <c r="T292" s="225">
        <f>S292*H292</f>
        <v>0</v>
      </c>
      <c r="U292" s="41"/>
      <c r="V292" s="41"/>
      <c r="W292" s="41"/>
      <c r="X292" s="41"/>
      <c r="Y292" s="41"/>
      <c r="Z292" s="41"/>
      <c r="AA292" s="41"/>
      <c r="AB292" s="41"/>
      <c r="AC292" s="41"/>
      <c r="AD292" s="41"/>
      <c r="AE292" s="41"/>
      <c r="AR292" s="226" t="s">
        <v>279</v>
      </c>
      <c r="AT292" s="226" t="s">
        <v>482</v>
      </c>
      <c r="AU292" s="226" t="s">
        <v>91</v>
      </c>
      <c r="AY292" s="19" t="s">
        <v>230</v>
      </c>
      <c r="BE292" s="227">
        <f>IF(N292="základní",J292,0)</f>
        <v>0</v>
      </c>
      <c r="BF292" s="227">
        <f>IF(N292="snížená",J292,0)</f>
        <v>0</v>
      </c>
      <c r="BG292" s="227">
        <f>IF(N292="zákl. přenesená",J292,0)</f>
        <v>0</v>
      </c>
      <c r="BH292" s="227">
        <f>IF(N292="sníž. přenesená",J292,0)</f>
        <v>0</v>
      </c>
      <c r="BI292" s="227">
        <f>IF(N292="nulová",J292,0)</f>
        <v>0</v>
      </c>
      <c r="BJ292" s="19" t="s">
        <v>85</v>
      </c>
      <c r="BK292" s="227">
        <f>ROUND(I292*H292,2)</f>
        <v>0</v>
      </c>
      <c r="BL292" s="19" t="s">
        <v>109</v>
      </c>
      <c r="BM292" s="226" t="s">
        <v>2194</v>
      </c>
    </row>
    <row r="293" spans="1:47" s="2" customFormat="1" ht="12">
      <c r="A293" s="41"/>
      <c r="B293" s="42"/>
      <c r="C293" s="43"/>
      <c r="D293" s="228" t="s">
        <v>238</v>
      </c>
      <c r="E293" s="43"/>
      <c r="F293" s="229" t="s">
        <v>1771</v>
      </c>
      <c r="G293" s="43"/>
      <c r="H293" s="43"/>
      <c r="I293" s="230"/>
      <c r="J293" s="43"/>
      <c r="K293" s="43"/>
      <c r="L293" s="47"/>
      <c r="M293" s="231"/>
      <c r="N293" s="232"/>
      <c r="O293" s="87"/>
      <c r="P293" s="87"/>
      <c r="Q293" s="87"/>
      <c r="R293" s="87"/>
      <c r="S293" s="87"/>
      <c r="T293" s="88"/>
      <c r="U293" s="41"/>
      <c r="V293" s="41"/>
      <c r="W293" s="41"/>
      <c r="X293" s="41"/>
      <c r="Y293" s="41"/>
      <c r="Z293" s="41"/>
      <c r="AA293" s="41"/>
      <c r="AB293" s="41"/>
      <c r="AC293" s="41"/>
      <c r="AD293" s="41"/>
      <c r="AE293" s="41"/>
      <c r="AT293" s="19" t="s">
        <v>238</v>
      </c>
      <c r="AU293" s="19" t="s">
        <v>91</v>
      </c>
    </row>
    <row r="294" spans="1:63" s="12" customFormat="1" ht="22.8" customHeight="1">
      <c r="A294" s="12"/>
      <c r="B294" s="199"/>
      <c r="C294" s="200"/>
      <c r="D294" s="201" t="s">
        <v>80</v>
      </c>
      <c r="E294" s="213" t="s">
        <v>793</v>
      </c>
      <c r="F294" s="213" t="s">
        <v>794</v>
      </c>
      <c r="G294" s="200"/>
      <c r="H294" s="200"/>
      <c r="I294" s="203"/>
      <c r="J294" s="214">
        <f>BK294</f>
        <v>0</v>
      </c>
      <c r="K294" s="200"/>
      <c r="L294" s="205"/>
      <c r="M294" s="206"/>
      <c r="N294" s="207"/>
      <c r="O294" s="207"/>
      <c r="P294" s="208">
        <f>SUM(P295:P297)</f>
        <v>0</v>
      </c>
      <c r="Q294" s="207"/>
      <c r="R294" s="208">
        <f>SUM(R295:R297)</f>
        <v>0</v>
      </c>
      <c r="S294" s="207"/>
      <c r="T294" s="209">
        <f>SUM(T295:T297)</f>
        <v>0</v>
      </c>
      <c r="U294" s="12"/>
      <c r="V294" s="12"/>
      <c r="W294" s="12"/>
      <c r="X294" s="12"/>
      <c r="Y294" s="12"/>
      <c r="Z294" s="12"/>
      <c r="AA294" s="12"/>
      <c r="AB294" s="12"/>
      <c r="AC294" s="12"/>
      <c r="AD294" s="12"/>
      <c r="AE294" s="12"/>
      <c r="AR294" s="210" t="s">
        <v>85</v>
      </c>
      <c r="AT294" s="211" t="s">
        <v>80</v>
      </c>
      <c r="AU294" s="211" t="s">
        <v>85</v>
      </c>
      <c r="AY294" s="210" t="s">
        <v>230</v>
      </c>
      <c r="BK294" s="212">
        <f>SUM(BK295:BK297)</f>
        <v>0</v>
      </c>
    </row>
    <row r="295" spans="1:65" s="2" customFormat="1" ht="14.4" customHeight="1">
      <c r="A295" s="41"/>
      <c r="B295" s="42"/>
      <c r="C295" s="215" t="s">
        <v>770</v>
      </c>
      <c r="D295" s="215" t="s">
        <v>232</v>
      </c>
      <c r="E295" s="216" t="s">
        <v>796</v>
      </c>
      <c r="F295" s="217" t="s">
        <v>797</v>
      </c>
      <c r="G295" s="218" t="s">
        <v>369</v>
      </c>
      <c r="H295" s="219">
        <v>52.645</v>
      </c>
      <c r="I295" s="220"/>
      <c r="J295" s="221">
        <f>ROUND(I295*H295,2)</f>
        <v>0</v>
      </c>
      <c r="K295" s="217" t="s">
        <v>236</v>
      </c>
      <c r="L295" s="47"/>
      <c r="M295" s="222" t="s">
        <v>19</v>
      </c>
      <c r="N295" s="223" t="s">
        <v>52</v>
      </c>
      <c r="O295" s="87"/>
      <c r="P295" s="224">
        <f>O295*H295</f>
        <v>0</v>
      </c>
      <c r="Q295" s="224">
        <v>0</v>
      </c>
      <c r="R295" s="224">
        <f>Q295*H295</f>
        <v>0</v>
      </c>
      <c r="S295" s="224">
        <v>0</v>
      </c>
      <c r="T295" s="225">
        <f>S295*H295</f>
        <v>0</v>
      </c>
      <c r="U295" s="41"/>
      <c r="V295" s="41"/>
      <c r="W295" s="41"/>
      <c r="X295" s="41"/>
      <c r="Y295" s="41"/>
      <c r="Z295" s="41"/>
      <c r="AA295" s="41"/>
      <c r="AB295" s="41"/>
      <c r="AC295" s="41"/>
      <c r="AD295" s="41"/>
      <c r="AE295" s="41"/>
      <c r="AR295" s="226" t="s">
        <v>109</v>
      </c>
      <c r="AT295" s="226" t="s">
        <v>232</v>
      </c>
      <c r="AU295" s="226" t="s">
        <v>91</v>
      </c>
      <c r="AY295" s="19" t="s">
        <v>230</v>
      </c>
      <c r="BE295" s="227">
        <f>IF(N295="základní",J295,0)</f>
        <v>0</v>
      </c>
      <c r="BF295" s="227">
        <f>IF(N295="snížená",J295,0)</f>
        <v>0</v>
      </c>
      <c r="BG295" s="227">
        <f>IF(N295="zákl. přenesená",J295,0)</f>
        <v>0</v>
      </c>
      <c r="BH295" s="227">
        <f>IF(N295="sníž. přenesená",J295,0)</f>
        <v>0</v>
      </c>
      <c r="BI295" s="227">
        <f>IF(N295="nulová",J295,0)</f>
        <v>0</v>
      </c>
      <c r="BJ295" s="19" t="s">
        <v>85</v>
      </c>
      <c r="BK295" s="227">
        <f>ROUND(I295*H295,2)</f>
        <v>0</v>
      </c>
      <c r="BL295" s="19" t="s">
        <v>109</v>
      </c>
      <c r="BM295" s="226" t="s">
        <v>2195</v>
      </c>
    </row>
    <row r="296" spans="1:47" s="2" customFormat="1" ht="12">
      <c r="A296" s="41"/>
      <c r="B296" s="42"/>
      <c r="C296" s="43"/>
      <c r="D296" s="228" t="s">
        <v>238</v>
      </c>
      <c r="E296" s="43"/>
      <c r="F296" s="229" t="s">
        <v>799</v>
      </c>
      <c r="G296" s="43"/>
      <c r="H296" s="43"/>
      <c r="I296" s="230"/>
      <c r="J296" s="43"/>
      <c r="K296" s="43"/>
      <c r="L296" s="47"/>
      <c r="M296" s="231"/>
      <c r="N296" s="232"/>
      <c r="O296" s="87"/>
      <c r="P296" s="87"/>
      <c r="Q296" s="87"/>
      <c r="R296" s="87"/>
      <c r="S296" s="87"/>
      <c r="T296" s="88"/>
      <c r="U296" s="41"/>
      <c r="V296" s="41"/>
      <c r="W296" s="41"/>
      <c r="X296" s="41"/>
      <c r="Y296" s="41"/>
      <c r="Z296" s="41"/>
      <c r="AA296" s="41"/>
      <c r="AB296" s="41"/>
      <c r="AC296" s="41"/>
      <c r="AD296" s="41"/>
      <c r="AE296" s="41"/>
      <c r="AT296" s="19" t="s">
        <v>238</v>
      </c>
      <c r="AU296" s="19" t="s">
        <v>91</v>
      </c>
    </row>
    <row r="297" spans="1:47" s="2" customFormat="1" ht="12">
      <c r="A297" s="41"/>
      <c r="B297" s="42"/>
      <c r="C297" s="43"/>
      <c r="D297" s="228" t="s">
        <v>240</v>
      </c>
      <c r="E297" s="43"/>
      <c r="F297" s="233" t="s">
        <v>800</v>
      </c>
      <c r="G297" s="43"/>
      <c r="H297" s="43"/>
      <c r="I297" s="230"/>
      <c r="J297" s="43"/>
      <c r="K297" s="43"/>
      <c r="L297" s="47"/>
      <c r="M297" s="231"/>
      <c r="N297" s="232"/>
      <c r="O297" s="87"/>
      <c r="P297" s="87"/>
      <c r="Q297" s="87"/>
      <c r="R297" s="87"/>
      <c r="S297" s="87"/>
      <c r="T297" s="88"/>
      <c r="U297" s="41"/>
      <c r="V297" s="41"/>
      <c r="W297" s="41"/>
      <c r="X297" s="41"/>
      <c r="Y297" s="41"/>
      <c r="Z297" s="41"/>
      <c r="AA297" s="41"/>
      <c r="AB297" s="41"/>
      <c r="AC297" s="41"/>
      <c r="AD297" s="41"/>
      <c r="AE297" s="41"/>
      <c r="AT297" s="19" t="s">
        <v>240</v>
      </c>
      <c r="AU297" s="19" t="s">
        <v>91</v>
      </c>
    </row>
    <row r="298" spans="1:63" s="12" customFormat="1" ht="25.9" customHeight="1">
      <c r="A298" s="12"/>
      <c r="B298" s="199"/>
      <c r="C298" s="200"/>
      <c r="D298" s="201" t="s">
        <v>80</v>
      </c>
      <c r="E298" s="202" t="s">
        <v>801</v>
      </c>
      <c r="F298" s="202" t="s">
        <v>802</v>
      </c>
      <c r="G298" s="200"/>
      <c r="H298" s="200"/>
      <c r="I298" s="203"/>
      <c r="J298" s="204">
        <f>BK298</f>
        <v>0</v>
      </c>
      <c r="K298" s="200"/>
      <c r="L298" s="205"/>
      <c r="M298" s="206"/>
      <c r="N298" s="207"/>
      <c r="O298" s="207"/>
      <c r="P298" s="208">
        <f>P299+P422+P436+P451+P461</f>
        <v>0</v>
      </c>
      <c r="Q298" s="207"/>
      <c r="R298" s="208">
        <f>R299+R422+R436+R451+R461</f>
        <v>1.8415617999999998</v>
      </c>
      <c r="S298" s="207"/>
      <c r="T298" s="209">
        <f>T299+T422+T436+T451+T461</f>
        <v>0</v>
      </c>
      <c r="U298" s="12"/>
      <c r="V298" s="12"/>
      <c r="W298" s="12"/>
      <c r="X298" s="12"/>
      <c r="Y298" s="12"/>
      <c r="Z298" s="12"/>
      <c r="AA298" s="12"/>
      <c r="AB298" s="12"/>
      <c r="AC298" s="12"/>
      <c r="AD298" s="12"/>
      <c r="AE298" s="12"/>
      <c r="AR298" s="210" t="s">
        <v>91</v>
      </c>
      <c r="AT298" s="211" t="s">
        <v>80</v>
      </c>
      <c r="AU298" s="211" t="s">
        <v>81</v>
      </c>
      <c r="AY298" s="210" t="s">
        <v>230</v>
      </c>
      <c r="BK298" s="212">
        <f>BK299+BK422+BK436+BK451+BK461</f>
        <v>0</v>
      </c>
    </row>
    <row r="299" spans="1:63" s="12" customFormat="1" ht="22.8" customHeight="1">
      <c r="A299" s="12"/>
      <c r="B299" s="199"/>
      <c r="C299" s="200"/>
      <c r="D299" s="201" t="s">
        <v>80</v>
      </c>
      <c r="E299" s="213" t="s">
        <v>1294</v>
      </c>
      <c r="F299" s="213" t="s">
        <v>1295</v>
      </c>
      <c r="G299" s="200"/>
      <c r="H299" s="200"/>
      <c r="I299" s="203"/>
      <c r="J299" s="214">
        <f>BK299</f>
        <v>0</v>
      </c>
      <c r="K299" s="200"/>
      <c r="L299" s="205"/>
      <c r="M299" s="206"/>
      <c r="N299" s="207"/>
      <c r="O299" s="207"/>
      <c r="P299" s="208">
        <f>SUM(P300:P421)</f>
        <v>0</v>
      </c>
      <c r="Q299" s="207"/>
      <c r="R299" s="208">
        <f>SUM(R300:R421)</f>
        <v>1.2100522</v>
      </c>
      <c r="S299" s="207"/>
      <c r="T299" s="209">
        <f>SUM(T300:T421)</f>
        <v>0</v>
      </c>
      <c r="U299" s="12"/>
      <c r="V299" s="12"/>
      <c r="W299" s="12"/>
      <c r="X299" s="12"/>
      <c r="Y299" s="12"/>
      <c r="Z299" s="12"/>
      <c r="AA299" s="12"/>
      <c r="AB299" s="12"/>
      <c r="AC299" s="12"/>
      <c r="AD299" s="12"/>
      <c r="AE299" s="12"/>
      <c r="AR299" s="210" t="s">
        <v>91</v>
      </c>
      <c r="AT299" s="211" t="s">
        <v>80</v>
      </c>
      <c r="AU299" s="211" t="s">
        <v>85</v>
      </c>
      <c r="AY299" s="210" t="s">
        <v>230</v>
      </c>
      <c r="BK299" s="212">
        <f>SUM(BK300:BK421)</f>
        <v>0</v>
      </c>
    </row>
    <row r="300" spans="1:65" s="2" customFormat="1" ht="24.15" customHeight="1">
      <c r="A300" s="41"/>
      <c r="B300" s="42"/>
      <c r="C300" s="215" t="s">
        <v>777</v>
      </c>
      <c r="D300" s="215" t="s">
        <v>232</v>
      </c>
      <c r="E300" s="216" t="s">
        <v>1774</v>
      </c>
      <c r="F300" s="217" t="s">
        <v>1775</v>
      </c>
      <c r="G300" s="218" t="s">
        <v>235</v>
      </c>
      <c r="H300" s="219">
        <v>36.559</v>
      </c>
      <c r="I300" s="220"/>
      <c r="J300" s="221">
        <f>ROUND(I300*H300,2)</f>
        <v>0</v>
      </c>
      <c r="K300" s="217" t="s">
        <v>236</v>
      </c>
      <c r="L300" s="47"/>
      <c r="M300" s="222" t="s">
        <v>19</v>
      </c>
      <c r="N300" s="223" t="s">
        <v>52</v>
      </c>
      <c r="O300" s="87"/>
      <c r="P300" s="224">
        <f>O300*H300</f>
        <v>0</v>
      </c>
      <c r="Q300" s="224">
        <v>0</v>
      </c>
      <c r="R300" s="224">
        <f>Q300*H300</f>
        <v>0</v>
      </c>
      <c r="S300" s="224">
        <v>0</v>
      </c>
      <c r="T300" s="225">
        <f>S300*H300</f>
        <v>0</v>
      </c>
      <c r="U300" s="41"/>
      <c r="V300" s="41"/>
      <c r="W300" s="41"/>
      <c r="X300" s="41"/>
      <c r="Y300" s="41"/>
      <c r="Z300" s="41"/>
      <c r="AA300" s="41"/>
      <c r="AB300" s="41"/>
      <c r="AC300" s="41"/>
      <c r="AD300" s="41"/>
      <c r="AE300" s="41"/>
      <c r="AR300" s="226" t="s">
        <v>345</v>
      </c>
      <c r="AT300" s="226" t="s">
        <v>232</v>
      </c>
      <c r="AU300" s="226" t="s">
        <v>91</v>
      </c>
      <c r="AY300" s="19" t="s">
        <v>230</v>
      </c>
      <c r="BE300" s="227">
        <f>IF(N300="základní",J300,0)</f>
        <v>0</v>
      </c>
      <c r="BF300" s="227">
        <f>IF(N300="snížená",J300,0)</f>
        <v>0</v>
      </c>
      <c r="BG300" s="227">
        <f>IF(N300="zákl. přenesená",J300,0)</f>
        <v>0</v>
      </c>
      <c r="BH300" s="227">
        <f>IF(N300="sníž. přenesená",J300,0)</f>
        <v>0</v>
      </c>
      <c r="BI300" s="227">
        <f>IF(N300="nulová",J300,0)</f>
        <v>0</v>
      </c>
      <c r="BJ300" s="19" t="s">
        <v>85</v>
      </c>
      <c r="BK300" s="227">
        <f>ROUND(I300*H300,2)</f>
        <v>0</v>
      </c>
      <c r="BL300" s="19" t="s">
        <v>345</v>
      </c>
      <c r="BM300" s="226" t="s">
        <v>2196</v>
      </c>
    </row>
    <row r="301" spans="1:47" s="2" customFormat="1" ht="12">
      <c r="A301" s="41"/>
      <c r="B301" s="42"/>
      <c r="C301" s="43"/>
      <c r="D301" s="228" t="s">
        <v>238</v>
      </c>
      <c r="E301" s="43"/>
      <c r="F301" s="229" t="s">
        <v>1777</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19" t="s">
        <v>238</v>
      </c>
      <c r="AU301" s="19" t="s">
        <v>91</v>
      </c>
    </row>
    <row r="302" spans="1:47" s="2" customFormat="1" ht="12">
      <c r="A302" s="41"/>
      <c r="B302" s="42"/>
      <c r="C302" s="43"/>
      <c r="D302" s="228" t="s">
        <v>240</v>
      </c>
      <c r="E302" s="43"/>
      <c r="F302" s="233" t="s">
        <v>1778</v>
      </c>
      <c r="G302" s="43"/>
      <c r="H302" s="43"/>
      <c r="I302" s="230"/>
      <c r="J302" s="43"/>
      <c r="K302" s="43"/>
      <c r="L302" s="47"/>
      <c r="M302" s="231"/>
      <c r="N302" s="232"/>
      <c r="O302" s="87"/>
      <c r="P302" s="87"/>
      <c r="Q302" s="87"/>
      <c r="R302" s="87"/>
      <c r="S302" s="87"/>
      <c r="T302" s="88"/>
      <c r="U302" s="41"/>
      <c r="V302" s="41"/>
      <c r="W302" s="41"/>
      <c r="X302" s="41"/>
      <c r="Y302" s="41"/>
      <c r="Z302" s="41"/>
      <c r="AA302" s="41"/>
      <c r="AB302" s="41"/>
      <c r="AC302" s="41"/>
      <c r="AD302" s="41"/>
      <c r="AE302" s="41"/>
      <c r="AT302" s="19" t="s">
        <v>240</v>
      </c>
      <c r="AU302" s="19" t="s">
        <v>91</v>
      </c>
    </row>
    <row r="303" spans="1:51" s="13" customFormat="1" ht="12">
      <c r="A303" s="13"/>
      <c r="B303" s="234"/>
      <c r="C303" s="235"/>
      <c r="D303" s="228" t="s">
        <v>242</v>
      </c>
      <c r="E303" s="236" t="s">
        <v>19</v>
      </c>
      <c r="F303" s="237" t="s">
        <v>2197</v>
      </c>
      <c r="G303" s="235"/>
      <c r="H303" s="238">
        <v>19.44</v>
      </c>
      <c r="I303" s="239"/>
      <c r="J303" s="235"/>
      <c r="K303" s="235"/>
      <c r="L303" s="240"/>
      <c r="M303" s="241"/>
      <c r="N303" s="242"/>
      <c r="O303" s="242"/>
      <c r="P303" s="242"/>
      <c r="Q303" s="242"/>
      <c r="R303" s="242"/>
      <c r="S303" s="242"/>
      <c r="T303" s="243"/>
      <c r="U303" s="13"/>
      <c r="V303" s="13"/>
      <c r="W303" s="13"/>
      <c r="X303" s="13"/>
      <c r="Y303" s="13"/>
      <c r="Z303" s="13"/>
      <c r="AA303" s="13"/>
      <c r="AB303" s="13"/>
      <c r="AC303" s="13"/>
      <c r="AD303" s="13"/>
      <c r="AE303" s="13"/>
      <c r="AT303" s="244" t="s">
        <v>242</v>
      </c>
      <c r="AU303" s="244" t="s">
        <v>91</v>
      </c>
      <c r="AV303" s="13" t="s">
        <v>91</v>
      </c>
      <c r="AW303" s="13" t="s">
        <v>42</v>
      </c>
      <c r="AX303" s="13" t="s">
        <v>81</v>
      </c>
      <c r="AY303" s="244" t="s">
        <v>230</v>
      </c>
    </row>
    <row r="304" spans="1:51" s="13" customFormat="1" ht="12">
      <c r="A304" s="13"/>
      <c r="B304" s="234"/>
      <c r="C304" s="235"/>
      <c r="D304" s="228" t="s">
        <v>242</v>
      </c>
      <c r="E304" s="236" t="s">
        <v>19</v>
      </c>
      <c r="F304" s="237" t="s">
        <v>2198</v>
      </c>
      <c r="G304" s="235"/>
      <c r="H304" s="238">
        <v>17.119</v>
      </c>
      <c r="I304" s="239"/>
      <c r="J304" s="235"/>
      <c r="K304" s="235"/>
      <c r="L304" s="240"/>
      <c r="M304" s="241"/>
      <c r="N304" s="242"/>
      <c r="O304" s="242"/>
      <c r="P304" s="242"/>
      <c r="Q304" s="242"/>
      <c r="R304" s="242"/>
      <c r="S304" s="242"/>
      <c r="T304" s="243"/>
      <c r="U304" s="13"/>
      <c r="V304" s="13"/>
      <c r="W304" s="13"/>
      <c r="X304" s="13"/>
      <c r="Y304" s="13"/>
      <c r="Z304" s="13"/>
      <c r="AA304" s="13"/>
      <c r="AB304" s="13"/>
      <c r="AC304" s="13"/>
      <c r="AD304" s="13"/>
      <c r="AE304" s="13"/>
      <c r="AT304" s="244" t="s">
        <v>242</v>
      </c>
      <c r="AU304" s="244" t="s">
        <v>91</v>
      </c>
      <c r="AV304" s="13" t="s">
        <v>91</v>
      </c>
      <c r="AW304" s="13" t="s">
        <v>42</v>
      </c>
      <c r="AX304" s="13" t="s">
        <v>81</v>
      </c>
      <c r="AY304" s="244" t="s">
        <v>230</v>
      </c>
    </row>
    <row r="305" spans="1:51" s="14" customFormat="1" ht="12">
      <c r="A305" s="14"/>
      <c r="B305" s="245"/>
      <c r="C305" s="246"/>
      <c r="D305" s="228" t="s">
        <v>242</v>
      </c>
      <c r="E305" s="247" t="s">
        <v>19</v>
      </c>
      <c r="F305" s="248" t="s">
        <v>244</v>
      </c>
      <c r="G305" s="246"/>
      <c r="H305" s="249">
        <v>36.559</v>
      </c>
      <c r="I305" s="250"/>
      <c r="J305" s="246"/>
      <c r="K305" s="246"/>
      <c r="L305" s="251"/>
      <c r="M305" s="252"/>
      <c r="N305" s="253"/>
      <c r="O305" s="253"/>
      <c r="P305" s="253"/>
      <c r="Q305" s="253"/>
      <c r="R305" s="253"/>
      <c r="S305" s="253"/>
      <c r="T305" s="254"/>
      <c r="U305" s="14"/>
      <c r="V305" s="14"/>
      <c r="W305" s="14"/>
      <c r="X305" s="14"/>
      <c r="Y305" s="14"/>
      <c r="Z305" s="14"/>
      <c r="AA305" s="14"/>
      <c r="AB305" s="14"/>
      <c r="AC305" s="14"/>
      <c r="AD305" s="14"/>
      <c r="AE305" s="14"/>
      <c r="AT305" s="255" t="s">
        <v>242</v>
      </c>
      <c r="AU305" s="255" t="s">
        <v>91</v>
      </c>
      <c r="AV305" s="14" t="s">
        <v>109</v>
      </c>
      <c r="AW305" s="14" t="s">
        <v>42</v>
      </c>
      <c r="AX305" s="14" t="s">
        <v>85</v>
      </c>
      <c r="AY305" s="255" t="s">
        <v>230</v>
      </c>
    </row>
    <row r="306" spans="1:65" s="2" customFormat="1" ht="14.4" customHeight="1">
      <c r="A306" s="41"/>
      <c r="B306" s="42"/>
      <c r="C306" s="281" t="s">
        <v>783</v>
      </c>
      <c r="D306" s="281" t="s">
        <v>482</v>
      </c>
      <c r="E306" s="282" t="s">
        <v>1780</v>
      </c>
      <c r="F306" s="283" t="s">
        <v>1781</v>
      </c>
      <c r="G306" s="284" t="s">
        <v>1782</v>
      </c>
      <c r="H306" s="285">
        <v>10.968</v>
      </c>
      <c r="I306" s="286"/>
      <c r="J306" s="287">
        <f>ROUND(I306*H306,2)</f>
        <v>0</v>
      </c>
      <c r="K306" s="283" t="s">
        <v>236</v>
      </c>
      <c r="L306" s="288"/>
      <c r="M306" s="289" t="s">
        <v>19</v>
      </c>
      <c r="N306" s="290" t="s">
        <v>52</v>
      </c>
      <c r="O306" s="87"/>
      <c r="P306" s="224">
        <f>O306*H306</f>
        <v>0</v>
      </c>
      <c r="Q306" s="224">
        <v>0.001</v>
      </c>
      <c r="R306" s="224">
        <f>Q306*H306</f>
        <v>0.010968</v>
      </c>
      <c r="S306" s="224">
        <v>0</v>
      </c>
      <c r="T306" s="225">
        <f>S306*H306</f>
        <v>0</v>
      </c>
      <c r="U306" s="41"/>
      <c r="V306" s="41"/>
      <c r="W306" s="41"/>
      <c r="X306" s="41"/>
      <c r="Y306" s="41"/>
      <c r="Z306" s="41"/>
      <c r="AA306" s="41"/>
      <c r="AB306" s="41"/>
      <c r="AC306" s="41"/>
      <c r="AD306" s="41"/>
      <c r="AE306" s="41"/>
      <c r="AR306" s="226" t="s">
        <v>722</v>
      </c>
      <c r="AT306" s="226" t="s">
        <v>482</v>
      </c>
      <c r="AU306" s="226" t="s">
        <v>91</v>
      </c>
      <c r="AY306" s="19" t="s">
        <v>230</v>
      </c>
      <c r="BE306" s="227">
        <f>IF(N306="základní",J306,0)</f>
        <v>0</v>
      </c>
      <c r="BF306" s="227">
        <f>IF(N306="snížená",J306,0)</f>
        <v>0</v>
      </c>
      <c r="BG306" s="227">
        <f>IF(N306="zákl. přenesená",J306,0)</f>
        <v>0</v>
      </c>
      <c r="BH306" s="227">
        <f>IF(N306="sníž. přenesená",J306,0)</f>
        <v>0</v>
      </c>
      <c r="BI306" s="227">
        <f>IF(N306="nulová",J306,0)</f>
        <v>0</v>
      </c>
      <c r="BJ306" s="19" t="s">
        <v>85</v>
      </c>
      <c r="BK306" s="227">
        <f>ROUND(I306*H306,2)</f>
        <v>0</v>
      </c>
      <c r="BL306" s="19" t="s">
        <v>345</v>
      </c>
      <c r="BM306" s="226" t="s">
        <v>2199</v>
      </c>
    </row>
    <row r="307" spans="1:47" s="2" customFormat="1" ht="12">
      <c r="A307" s="41"/>
      <c r="B307" s="42"/>
      <c r="C307" s="43"/>
      <c r="D307" s="228" t="s">
        <v>238</v>
      </c>
      <c r="E307" s="43"/>
      <c r="F307" s="229" t="s">
        <v>1781</v>
      </c>
      <c r="G307" s="43"/>
      <c r="H307" s="43"/>
      <c r="I307" s="230"/>
      <c r="J307" s="43"/>
      <c r="K307" s="43"/>
      <c r="L307" s="47"/>
      <c r="M307" s="231"/>
      <c r="N307" s="232"/>
      <c r="O307" s="87"/>
      <c r="P307" s="87"/>
      <c r="Q307" s="87"/>
      <c r="R307" s="87"/>
      <c r="S307" s="87"/>
      <c r="T307" s="88"/>
      <c r="U307" s="41"/>
      <c r="V307" s="41"/>
      <c r="W307" s="41"/>
      <c r="X307" s="41"/>
      <c r="Y307" s="41"/>
      <c r="Z307" s="41"/>
      <c r="AA307" s="41"/>
      <c r="AB307" s="41"/>
      <c r="AC307" s="41"/>
      <c r="AD307" s="41"/>
      <c r="AE307" s="41"/>
      <c r="AT307" s="19" t="s">
        <v>238</v>
      </c>
      <c r="AU307" s="19" t="s">
        <v>91</v>
      </c>
    </row>
    <row r="308" spans="1:51" s="13" customFormat="1" ht="12">
      <c r="A308" s="13"/>
      <c r="B308" s="234"/>
      <c r="C308" s="235"/>
      <c r="D308" s="228" t="s">
        <v>242</v>
      </c>
      <c r="E308" s="236" t="s">
        <v>19</v>
      </c>
      <c r="F308" s="237" t="s">
        <v>2200</v>
      </c>
      <c r="G308" s="235"/>
      <c r="H308" s="238">
        <v>36.559</v>
      </c>
      <c r="I308" s="239"/>
      <c r="J308" s="235"/>
      <c r="K308" s="235"/>
      <c r="L308" s="240"/>
      <c r="M308" s="241"/>
      <c r="N308" s="242"/>
      <c r="O308" s="242"/>
      <c r="P308" s="242"/>
      <c r="Q308" s="242"/>
      <c r="R308" s="242"/>
      <c r="S308" s="242"/>
      <c r="T308" s="243"/>
      <c r="U308" s="13"/>
      <c r="V308" s="13"/>
      <c r="W308" s="13"/>
      <c r="X308" s="13"/>
      <c r="Y308" s="13"/>
      <c r="Z308" s="13"/>
      <c r="AA308" s="13"/>
      <c r="AB308" s="13"/>
      <c r="AC308" s="13"/>
      <c r="AD308" s="13"/>
      <c r="AE308" s="13"/>
      <c r="AT308" s="244" t="s">
        <v>242</v>
      </c>
      <c r="AU308" s="244" t="s">
        <v>91</v>
      </c>
      <c r="AV308" s="13" t="s">
        <v>91</v>
      </c>
      <c r="AW308" s="13" t="s">
        <v>42</v>
      </c>
      <c r="AX308" s="13" t="s">
        <v>81</v>
      </c>
      <c r="AY308" s="244" t="s">
        <v>230</v>
      </c>
    </row>
    <row r="309" spans="1:51" s="14" customFormat="1" ht="12">
      <c r="A309" s="14"/>
      <c r="B309" s="245"/>
      <c r="C309" s="246"/>
      <c r="D309" s="228" t="s">
        <v>242</v>
      </c>
      <c r="E309" s="247" t="s">
        <v>19</v>
      </c>
      <c r="F309" s="248" t="s">
        <v>244</v>
      </c>
      <c r="G309" s="246"/>
      <c r="H309" s="249">
        <v>36.559</v>
      </c>
      <c r="I309" s="250"/>
      <c r="J309" s="246"/>
      <c r="K309" s="246"/>
      <c r="L309" s="251"/>
      <c r="M309" s="252"/>
      <c r="N309" s="253"/>
      <c r="O309" s="253"/>
      <c r="P309" s="253"/>
      <c r="Q309" s="253"/>
      <c r="R309" s="253"/>
      <c r="S309" s="253"/>
      <c r="T309" s="254"/>
      <c r="U309" s="14"/>
      <c r="V309" s="14"/>
      <c r="W309" s="14"/>
      <c r="X309" s="14"/>
      <c r="Y309" s="14"/>
      <c r="Z309" s="14"/>
      <c r="AA309" s="14"/>
      <c r="AB309" s="14"/>
      <c r="AC309" s="14"/>
      <c r="AD309" s="14"/>
      <c r="AE309" s="14"/>
      <c r="AT309" s="255" t="s">
        <v>242</v>
      </c>
      <c r="AU309" s="255" t="s">
        <v>91</v>
      </c>
      <c r="AV309" s="14" t="s">
        <v>109</v>
      </c>
      <c r="AW309" s="14" t="s">
        <v>42</v>
      </c>
      <c r="AX309" s="14" t="s">
        <v>85</v>
      </c>
      <c r="AY309" s="255" t="s">
        <v>230</v>
      </c>
    </row>
    <row r="310" spans="1:51" s="13" customFormat="1" ht="12">
      <c r="A310" s="13"/>
      <c r="B310" s="234"/>
      <c r="C310" s="235"/>
      <c r="D310" s="228" t="s">
        <v>242</v>
      </c>
      <c r="E310" s="235"/>
      <c r="F310" s="237" t="s">
        <v>2201</v>
      </c>
      <c r="G310" s="235"/>
      <c r="H310" s="238">
        <v>10.968</v>
      </c>
      <c r="I310" s="239"/>
      <c r="J310" s="235"/>
      <c r="K310" s="235"/>
      <c r="L310" s="240"/>
      <c r="M310" s="241"/>
      <c r="N310" s="242"/>
      <c r="O310" s="242"/>
      <c r="P310" s="242"/>
      <c r="Q310" s="242"/>
      <c r="R310" s="242"/>
      <c r="S310" s="242"/>
      <c r="T310" s="243"/>
      <c r="U310" s="13"/>
      <c r="V310" s="13"/>
      <c r="W310" s="13"/>
      <c r="X310" s="13"/>
      <c r="Y310" s="13"/>
      <c r="Z310" s="13"/>
      <c r="AA310" s="13"/>
      <c r="AB310" s="13"/>
      <c r="AC310" s="13"/>
      <c r="AD310" s="13"/>
      <c r="AE310" s="13"/>
      <c r="AT310" s="244" t="s">
        <v>242</v>
      </c>
      <c r="AU310" s="244" t="s">
        <v>91</v>
      </c>
      <c r="AV310" s="13" t="s">
        <v>91</v>
      </c>
      <c r="AW310" s="13" t="s">
        <v>4</v>
      </c>
      <c r="AX310" s="13" t="s">
        <v>85</v>
      </c>
      <c r="AY310" s="244" t="s">
        <v>230</v>
      </c>
    </row>
    <row r="311" spans="1:65" s="2" customFormat="1" ht="24.15" customHeight="1">
      <c r="A311" s="41"/>
      <c r="B311" s="42"/>
      <c r="C311" s="215" t="s">
        <v>785</v>
      </c>
      <c r="D311" s="215" t="s">
        <v>232</v>
      </c>
      <c r="E311" s="216" t="s">
        <v>1785</v>
      </c>
      <c r="F311" s="217" t="s">
        <v>1786</v>
      </c>
      <c r="G311" s="218" t="s">
        <v>235</v>
      </c>
      <c r="H311" s="219">
        <v>43.725</v>
      </c>
      <c r="I311" s="220"/>
      <c r="J311" s="221">
        <f>ROUND(I311*H311,2)</f>
        <v>0</v>
      </c>
      <c r="K311" s="217" t="s">
        <v>236</v>
      </c>
      <c r="L311" s="47"/>
      <c r="M311" s="222" t="s">
        <v>19</v>
      </c>
      <c r="N311" s="223" t="s">
        <v>52</v>
      </c>
      <c r="O311" s="87"/>
      <c r="P311" s="224">
        <f>O311*H311</f>
        <v>0</v>
      </c>
      <c r="Q311" s="224">
        <v>0</v>
      </c>
      <c r="R311" s="224">
        <f>Q311*H311</f>
        <v>0</v>
      </c>
      <c r="S311" s="224">
        <v>0</v>
      </c>
      <c r="T311" s="225">
        <f>S311*H311</f>
        <v>0</v>
      </c>
      <c r="U311" s="41"/>
      <c r="V311" s="41"/>
      <c r="W311" s="41"/>
      <c r="X311" s="41"/>
      <c r="Y311" s="41"/>
      <c r="Z311" s="41"/>
      <c r="AA311" s="41"/>
      <c r="AB311" s="41"/>
      <c r="AC311" s="41"/>
      <c r="AD311" s="41"/>
      <c r="AE311" s="41"/>
      <c r="AR311" s="226" t="s">
        <v>345</v>
      </c>
      <c r="AT311" s="226" t="s">
        <v>232</v>
      </c>
      <c r="AU311" s="226" t="s">
        <v>91</v>
      </c>
      <c r="AY311" s="19" t="s">
        <v>230</v>
      </c>
      <c r="BE311" s="227">
        <f>IF(N311="základní",J311,0)</f>
        <v>0</v>
      </c>
      <c r="BF311" s="227">
        <f>IF(N311="snížená",J311,0)</f>
        <v>0</v>
      </c>
      <c r="BG311" s="227">
        <f>IF(N311="zákl. přenesená",J311,0)</f>
        <v>0</v>
      </c>
      <c r="BH311" s="227">
        <f>IF(N311="sníž. přenesená",J311,0)</f>
        <v>0</v>
      </c>
      <c r="BI311" s="227">
        <f>IF(N311="nulová",J311,0)</f>
        <v>0</v>
      </c>
      <c r="BJ311" s="19" t="s">
        <v>85</v>
      </c>
      <c r="BK311" s="227">
        <f>ROUND(I311*H311,2)</f>
        <v>0</v>
      </c>
      <c r="BL311" s="19" t="s">
        <v>345</v>
      </c>
      <c r="BM311" s="226" t="s">
        <v>2202</v>
      </c>
    </row>
    <row r="312" spans="1:47" s="2" customFormat="1" ht="12">
      <c r="A312" s="41"/>
      <c r="B312" s="42"/>
      <c r="C312" s="43"/>
      <c r="D312" s="228" t="s">
        <v>238</v>
      </c>
      <c r="E312" s="43"/>
      <c r="F312" s="229" t="s">
        <v>1788</v>
      </c>
      <c r="G312" s="43"/>
      <c r="H312" s="43"/>
      <c r="I312" s="230"/>
      <c r="J312" s="43"/>
      <c r="K312" s="43"/>
      <c r="L312" s="47"/>
      <c r="M312" s="231"/>
      <c r="N312" s="232"/>
      <c r="O312" s="87"/>
      <c r="P312" s="87"/>
      <c r="Q312" s="87"/>
      <c r="R312" s="87"/>
      <c r="S312" s="87"/>
      <c r="T312" s="88"/>
      <c r="U312" s="41"/>
      <c r="V312" s="41"/>
      <c r="W312" s="41"/>
      <c r="X312" s="41"/>
      <c r="Y312" s="41"/>
      <c r="Z312" s="41"/>
      <c r="AA312" s="41"/>
      <c r="AB312" s="41"/>
      <c r="AC312" s="41"/>
      <c r="AD312" s="41"/>
      <c r="AE312" s="41"/>
      <c r="AT312" s="19" t="s">
        <v>238</v>
      </c>
      <c r="AU312" s="19" t="s">
        <v>91</v>
      </c>
    </row>
    <row r="313" spans="1:47" s="2" customFormat="1" ht="12">
      <c r="A313" s="41"/>
      <c r="B313" s="42"/>
      <c r="C313" s="43"/>
      <c r="D313" s="228" t="s">
        <v>240</v>
      </c>
      <c r="E313" s="43"/>
      <c r="F313" s="233" t="s">
        <v>1778</v>
      </c>
      <c r="G313" s="43"/>
      <c r="H313" s="43"/>
      <c r="I313" s="230"/>
      <c r="J313" s="43"/>
      <c r="K313" s="43"/>
      <c r="L313" s="47"/>
      <c r="M313" s="231"/>
      <c r="N313" s="232"/>
      <c r="O313" s="87"/>
      <c r="P313" s="87"/>
      <c r="Q313" s="87"/>
      <c r="R313" s="87"/>
      <c r="S313" s="87"/>
      <c r="T313" s="88"/>
      <c r="U313" s="41"/>
      <c r="V313" s="41"/>
      <c r="W313" s="41"/>
      <c r="X313" s="41"/>
      <c r="Y313" s="41"/>
      <c r="Z313" s="41"/>
      <c r="AA313" s="41"/>
      <c r="AB313" s="41"/>
      <c r="AC313" s="41"/>
      <c r="AD313" s="41"/>
      <c r="AE313" s="41"/>
      <c r="AT313" s="19" t="s">
        <v>240</v>
      </c>
      <c r="AU313" s="19" t="s">
        <v>91</v>
      </c>
    </row>
    <row r="314" spans="1:51" s="13" customFormat="1" ht="12">
      <c r="A314" s="13"/>
      <c r="B314" s="234"/>
      <c r="C314" s="235"/>
      <c r="D314" s="228" t="s">
        <v>242</v>
      </c>
      <c r="E314" s="236" t="s">
        <v>19</v>
      </c>
      <c r="F314" s="237" t="s">
        <v>2203</v>
      </c>
      <c r="G314" s="235"/>
      <c r="H314" s="238">
        <v>43.725</v>
      </c>
      <c r="I314" s="239"/>
      <c r="J314" s="235"/>
      <c r="K314" s="235"/>
      <c r="L314" s="240"/>
      <c r="M314" s="241"/>
      <c r="N314" s="242"/>
      <c r="O314" s="242"/>
      <c r="P314" s="242"/>
      <c r="Q314" s="242"/>
      <c r="R314" s="242"/>
      <c r="S314" s="242"/>
      <c r="T314" s="243"/>
      <c r="U314" s="13"/>
      <c r="V314" s="13"/>
      <c r="W314" s="13"/>
      <c r="X314" s="13"/>
      <c r="Y314" s="13"/>
      <c r="Z314" s="13"/>
      <c r="AA314" s="13"/>
      <c r="AB314" s="13"/>
      <c r="AC314" s="13"/>
      <c r="AD314" s="13"/>
      <c r="AE314" s="13"/>
      <c r="AT314" s="244" t="s">
        <v>242</v>
      </c>
      <c r="AU314" s="244" t="s">
        <v>91</v>
      </c>
      <c r="AV314" s="13" t="s">
        <v>91</v>
      </c>
      <c r="AW314" s="13" t="s">
        <v>42</v>
      </c>
      <c r="AX314" s="13" t="s">
        <v>81</v>
      </c>
      <c r="AY314" s="244" t="s">
        <v>230</v>
      </c>
    </row>
    <row r="315" spans="1:51" s="14" customFormat="1" ht="12">
      <c r="A315" s="14"/>
      <c r="B315" s="245"/>
      <c r="C315" s="246"/>
      <c r="D315" s="228" t="s">
        <v>242</v>
      </c>
      <c r="E315" s="247" t="s">
        <v>19</v>
      </c>
      <c r="F315" s="248" t="s">
        <v>244</v>
      </c>
      <c r="G315" s="246"/>
      <c r="H315" s="249">
        <v>43.725</v>
      </c>
      <c r="I315" s="250"/>
      <c r="J315" s="246"/>
      <c r="K315" s="246"/>
      <c r="L315" s="251"/>
      <c r="M315" s="252"/>
      <c r="N315" s="253"/>
      <c r="O315" s="253"/>
      <c r="P315" s="253"/>
      <c r="Q315" s="253"/>
      <c r="R315" s="253"/>
      <c r="S315" s="253"/>
      <c r="T315" s="254"/>
      <c r="U315" s="14"/>
      <c r="V315" s="14"/>
      <c r="W315" s="14"/>
      <c r="X315" s="14"/>
      <c r="Y315" s="14"/>
      <c r="Z315" s="14"/>
      <c r="AA315" s="14"/>
      <c r="AB315" s="14"/>
      <c r="AC315" s="14"/>
      <c r="AD315" s="14"/>
      <c r="AE315" s="14"/>
      <c r="AT315" s="255" t="s">
        <v>242</v>
      </c>
      <c r="AU315" s="255" t="s">
        <v>91</v>
      </c>
      <c r="AV315" s="14" t="s">
        <v>109</v>
      </c>
      <c r="AW315" s="14" t="s">
        <v>42</v>
      </c>
      <c r="AX315" s="14" t="s">
        <v>85</v>
      </c>
      <c r="AY315" s="255" t="s">
        <v>230</v>
      </c>
    </row>
    <row r="316" spans="1:65" s="2" customFormat="1" ht="14.4" customHeight="1">
      <c r="A316" s="41"/>
      <c r="B316" s="42"/>
      <c r="C316" s="281" t="s">
        <v>788</v>
      </c>
      <c r="D316" s="281" t="s">
        <v>482</v>
      </c>
      <c r="E316" s="282" t="s">
        <v>1780</v>
      </c>
      <c r="F316" s="283" t="s">
        <v>1781</v>
      </c>
      <c r="G316" s="284" t="s">
        <v>1782</v>
      </c>
      <c r="H316" s="285">
        <v>13.118</v>
      </c>
      <c r="I316" s="286"/>
      <c r="J316" s="287">
        <f>ROUND(I316*H316,2)</f>
        <v>0</v>
      </c>
      <c r="K316" s="283" t="s">
        <v>236</v>
      </c>
      <c r="L316" s="288"/>
      <c r="M316" s="289" t="s">
        <v>19</v>
      </c>
      <c r="N316" s="290" t="s">
        <v>52</v>
      </c>
      <c r="O316" s="87"/>
      <c r="P316" s="224">
        <f>O316*H316</f>
        <v>0</v>
      </c>
      <c r="Q316" s="224">
        <v>0.001</v>
      </c>
      <c r="R316" s="224">
        <f>Q316*H316</f>
        <v>0.013118000000000001</v>
      </c>
      <c r="S316" s="224">
        <v>0</v>
      </c>
      <c r="T316" s="225">
        <f>S316*H316</f>
        <v>0</v>
      </c>
      <c r="U316" s="41"/>
      <c r="V316" s="41"/>
      <c r="W316" s="41"/>
      <c r="X316" s="41"/>
      <c r="Y316" s="41"/>
      <c r="Z316" s="41"/>
      <c r="AA316" s="41"/>
      <c r="AB316" s="41"/>
      <c r="AC316" s="41"/>
      <c r="AD316" s="41"/>
      <c r="AE316" s="41"/>
      <c r="AR316" s="226" t="s">
        <v>722</v>
      </c>
      <c r="AT316" s="226" t="s">
        <v>482</v>
      </c>
      <c r="AU316" s="226" t="s">
        <v>91</v>
      </c>
      <c r="AY316" s="19" t="s">
        <v>230</v>
      </c>
      <c r="BE316" s="227">
        <f>IF(N316="základní",J316,0)</f>
        <v>0</v>
      </c>
      <c r="BF316" s="227">
        <f>IF(N316="snížená",J316,0)</f>
        <v>0</v>
      </c>
      <c r="BG316" s="227">
        <f>IF(N316="zákl. přenesená",J316,0)</f>
        <v>0</v>
      </c>
      <c r="BH316" s="227">
        <f>IF(N316="sníž. přenesená",J316,0)</f>
        <v>0</v>
      </c>
      <c r="BI316" s="227">
        <f>IF(N316="nulová",J316,0)</f>
        <v>0</v>
      </c>
      <c r="BJ316" s="19" t="s">
        <v>85</v>
      </c>
      <c r="BK316" s="227">
        <f>ROUND(I316*H316,2)</f>
        <v>0</v>
      </c>
      <c r="BL316" s="19" t="s">
        <v>345</v>
      </c>
      <c r="BM316" s="226" t="s">
        <v>2204</v>
      </c>
    </row>
    <row r="317" spans="1:47" s="2" customFormat="1" ht="12">
      <c r="A317" s="41"/>
      <c r="B317" s="42"/>
      <c r="C317" s="43"/>
      <c r="D317" s="228" t="s">
        <v>238</v>
      </c>
      <c r="E317" s="43"/>
      <c r="F317" s="229" t="s">
        <v>1781</v>
      </c>
      <c r="G317" s="43"/>
      <c r="H317" s="43"/>
      <c r="I317" s="230"/>
      <c r="J317" s="43"/>
      <c r="K317" s="43"/>
      <c r="L317" s="47"/>
      <c r="M317" s="231"/>
      <c r="N317" s="232"/>
      <c r="O317" s="87"/>
      <c r="P317" s="87"/>
      <c r="Q317" s="87"/>
      <c r="R317" s="87"/>
      <c r="S317" s="87"/>
      <c r="T317" s="88"/>
      <c r="U317" s="41"/>
      <c r="V317" s="41"/>
      <c r="W317" s="41"/>
      <c r="X317" s="41"/>
      <c r="Y317" s="41"/>
      <c r="Z317" s="41"/>
      <c r="AA317" s="41"/>
      <c r="AB317" s="41"/>
      <c r="AC317" s="41"/>
      <c r="AD317" s="41"/>
      <c r="AE317" s="41"/>
      <c r="AT317" s="19" t="s">
        <v>238</v>
      </c>
      <c r="AU317" s="19" t="s">
        <v>91</v>
      </c>
    </row>
    <row r="318" spans="1:51" s="13" customFormat="1" ht="12">
      <c r="A318" s="13"/>
      <c r="B318" s="234"/>
      <c r="C318" s="235"/>
      <c r="D318" s="228" t="s">
        <v>242</v>
      </c>
      <c r="E318" s="236" t="s">
        <v>19</v>
      </c>
      <c r="F318" s="237" t="s">
        <v>2205</v>
      </c>
      <c r="G318" s="235"/>
      <c r="H318" s="238">
        <v>43.725</v>
      </c>
      <c r="I318" s="239"/>
      <c r="J318" s="235"/>
      <c r="K318" s="235"/>
      <c r="L318" s="240"/>
      <c r="M318" s="241"/>
      <c r="N318" s="242"/>
      <c r="O318" s="242"/>
      <c r="P318" s="242"/>
      <c r="Q318" s="242"/>
      <c r="R318" s="242"/>
      <c r="S318" s="242"/>
      <c r="T318" s="243"/>
      <c r="U318" s="13"/>
      <c r="V318" s="13"/>
      <c r="W318" s="13"/>
      <c r="X318" s="13"/>
      <c r="Y318" s="13"/>
      <c r="Z318" s="13"/>
      <c r="AA318" s="13"/>
      <c r="AB318" s="13"/>
      <c r="AC318" s="13"/>
      <c r="AD318" s="13"/>
      <c r="AE318" s="13"/>
      <c r="AT318" s="244" t="s">
        <v>242</v>
      </c>
      <c r="AU318" s="244" t="s">
        <v>91</v>
      </c>
      <c r="AV318" s="13" t="s">
        <v>91</v>
      </c>
      <c r="AW318" s="13" t="s">
        <v>42</v>
      </c>
      <c r="AX318" s="13" t="s">
        <v>81</v>
      </c>
      <c r="AY318" s="244" t="s">
        <v>230</v>
      </c>
    </row>
    <row r="319" spans="1:51" s="14" customFormat="1" ht="12">
      <c r="A319" s="14"/>
      <c r="B319" s="245"/>
      <c r="C319" s="246"/>
      <c r="D319" s="228" t="s">
        <v>242</v>
      </c>
      <c r="E319" s="247" t="s">
        <v>19</v>
      </c>
      <c r="F319" s="248" t="s">
        <v>244</v>
      </c>
      <c r="G319" s="246"/>
      <c r="H319" s="249">
        <v>43.725</v>
      </c>
      <c r="I319" s="250"/>
      <c r="J319" s="246"/>
      <c r="K319" s="246"/>
      <c r="L319" s="251"/>
      <c r="M319" s="252"/>
      <c r="N319" s="253"/>
      <c r="O319" s="253"/>
      <c r="P319" s="253"/>
      <c r="Q319" s="253"/>
      <c r="R319" s="253"/>
      <c r="S319" s="253"/>
      <c r="T319" s="254"/>
      <c r="U319" s="14"/>
      <c r="V319" s="14"/>
      <c r="W319" s="14"/>
      <c r="X319" s="14"/>
      <c r="Y319" s="14"/>
      <c r="Z319" s="14"/>
      <c r="AA319" s="14"/>
      <c r="AB319" s="14"/>
      <c r="AC319" s="14"/>
      <c r="AD319" s="14"/>
      <c r="AE319" s="14"/>
      <c r="AT319" s="255" t="s">
        <v>242</v>
      </c>
      <c r="AU319" s="255" t="s">
        <v>91</v>
      </c>
      <c r="AV319" s="14" t="s">
        <v>109</v>
      </c>
      <c r="AW319" s="14" t="s">
        <v>42</v>
      </c>
      <c r="AX319" s="14" t="s">
        <v>85</v>
      </c>
      <c r="AY319" s="255" t="s">
        <v>230</v>
      </c>
    </row>
    <row r="320" spans="1:51" s="13" customFormat="1" ht="12">
      <c r="A320" s="13"/>
      <c r="B320" s="234"/>
      <c r="C320" s="235"/>
      <c r="D320" s="228" t="s">
        <v>242</v>
      </c>
      <c r="E320" s="235"/>
      <c r="F320" s="237" t="s">
        <v>2206</v>
      </c>
      <c r="G320" s="235"/>
      <c r="H320" s="238">
        <v>13.118</v>
      </c>
      <c r="I320" s="239"/>
      <c r="J320" s="235"/>
      <c r="K320" s="235"/>
      <c r="L320" s="240"/>
      <c r="M320" s="241"/>
      <c r="N320" s="242"/>
      <c r="O320" s="242"/>
      <c r="P320" s="242"/>
      <c r="Q320" s="242"/>
      <c r="R320" s="242"/>
      <c r="S320" s="242"/>
      <c r="T320" s="243"/>
      <c r="U320" s="13"/>
      <c r="V320" s="13"/>
      <c r="W320" s="13"/>
      <c r="X320" s="13"/>
      <c r="Y320" s="13"/>
      <c r="Z320" s="13"/>
      <c r="AA320" s="13"/>
      <c r="AB320" s="13"/>
      <c r="AC320" s="13"/>
      <c r="AD320" s="13"/>
      <c r="AE320" s="13"/>
      <c r="AT320" s="244" t="s">
        <v>242</v>
      </c>
      <c r="AU320" s="244" t="s">
        <v>91</v>
      </c>
      <c r="AV320" s="13" t="s">
        <v>91</v>
      </c>
      <c r="AW320" s="13" t="s">
        <v>4</v>
      </c>
      <c r="AX320" s="13" t="s">
        <v>85</v>
      </c>
      <c r="AY320" s="244" t="s">
        <v>230</v>
      </c>
    </row>
    <row r="321" spans="1:65" s="2" customFormat="1" ht="24.15" customHeight="1">
      <c r="A321" s="41"/>
      <c r="B321" s="42"/>
      <c r="C321" s="215" t="s">
        <v>795</v>
      </c>
      <c r="D321" s="215" t="s">
        <v>232</v>
      </c>
      <c r="E321" s="216" t="s">
        <v>1793</v>
      </c>
      <c r="F321" s="217" t="s">
        <v>1794</v>
      </c>
      <c r="G321" s="218" t="s">
        <v>235</v>
      </c>
      <c r="H321" s="219">
        <v>73.118</v>
      </c>
      <c r="I321" s="220"/>
      <c r="J321" s="221">
        <f>ROUND(I321*H321,2)</f>
        <v>0</v>
      </c>
      <c r="K321" s="217" t="s">
        <v>236</v>
      </c>
      <c r="L321" s="47"/>
      <c r="M321" s="222" t="s">
        <v>19</v>
      </c>
      <c r="N321" s="223" t="s">
        <v>52</v>
      </c>
      <c r="O321" s="87"/>
      <c r="P321" s="224">
        <f>O321*H321</f>
        <v>0</v>
      </c>
      <c r="Q321" s="224">
        <v>0.0004</v>
      </c>
      <c r="R321" s="224">
        <f>Q321*H321</f>
        <v>0.0292472</v>
      </c>
      <c r="S321" s="224">
        <v>0</v>
      </c>
      <c r="T321" s="225">
        <f>S321*H321</f>
        <v>0</v>
      </c>
      <c r="U321" s="41"/>
      <c r="V321" s="41"/>
      <c r="W321" s="41"/>
      <c r="X321" s="41"/>
      <c r="Y321" s="41"/>
      <c r="Z321" s="41"/>
      <c r="AA321" s="41"/>
      <c r="AB321" s="41"/>
      <c r="AC321" s="41"/>
      <c r="AD321" s="41"/>
      <c r="AE321" s="41"/>
      <c r="AR321" s="226" t="s">
        <v>345</v>
      </c>
      <c r="AT321" s="226" t="s">
        <v>232</v>
      </c>
      <c r="AU321" s="226" t="s">
        <v>91</v>
      </c>
      <c r="AY321" s="19" t="s">
        <v>230</v>
      </c>
      <c r="BE321" s="227">
        <f>IF(N321="základní",J321,0)</f>
        <v>0</v>
      </c>
      <c r="BF321" s="227">
        <f>IF(N321="snížená",J321,0)</f>
        <v>0</v>
      </c>
      <c r="BG321" s="227">
        <f>IF(N321="zákl. přenesená",J321,0)</f>
        <v>0</v>
      </c>
      <c r="BH321" s="227">
        <f>IF(N321="sníž. přenesená",J321,0)</f>
        <v>0</v>
      </c>
      <c r="BI321" s="227">
        <f>IF(N321="nulová",J321,0)</f>
        <v>0</v>
      </c>
      <c r="BJ321" s="19" t="s">
        <v>85</v>
      </c>
      <c r="BK321" s="227">
        <f>ROUND(I321*H321,2)</f>
        <v>0</v>
      </c>
      <c r="BL321" s="19" t="s">
        <v>345</v>
      </c>
      <c r="BM321" s="226" t="s">
        <v>2207</v>
      </c>
    </row>
    <row r="322" spans="1:47" s="2" customFormat="1" ht="12">
      <c r="A322" s="41"/>
      <c r="B322" s="42"/>
      <c r="C322" s="43"/>
      <c r="D322" s="228" t="s">
        <v>238</v>
      </c>
      <c r="E322" s="43"/>
      <c r="F322" s="229" t="s">
        <v>1796</v>
      </c>
      <c r="G322" s="43"/>
      <c r="H322" s="43"/>
      <c r="I322" s="230"/>
      <c r="J322" s="43"/>
      <c r="K322" s="43"/>
      <c r="L322" s="47"/>
      <c r="M322" s="231"/>
      <c r="N322" s="232"/>
      <c r="O322" s="87"/>
      <c r="P322" s="87"/>
      <c r="Q322" s="87"/>
      <c r="R322" s="87"/>
      <c r="S322" s="87"/>
      <c r="T322" s="88"/>
      <c r="U322" s="41"/>
      <c r="V322" s="41"/>
      <c r="W322" s="41"/>
      <c r="X322" s="41"/>
      <c r="Y322" s="41"/>
      <c r="Z322" s="41"/>
      <c r="AA322" s="41"/>
      <c r="AB322" s="41"/>
      <c r="AC322" s="41"/>
      <c r="AD322" s="41"/>
      <c r="AE322" s="41"/>
      <c r="AT322" s="19" t="s">
        <v>238</v>
      </c>
      <c r="AU322" s="19" t="s">
        <v>91</v>
      </c>
    </row>
    <row r="323" spans="1:47" s="2" customFormat="1" ht="12">
      <c r="A323" s="41"/>
      <c r="B323" s="42"/>
      <c r="C323" s="43"/>
      <c r="D323" s="228" t="s">
        <v>240</v>
      </c>
      <c r="E323" s="43"/>
      <c r="F323" s="233" t="s">
        <v>1300</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19" t="s">
        <v>240</v>
      </c>
      <c r="AU323" s="19" t="s">
        <v>91</v>
      </c>
    </row>
    <row r="324" spans="1:51" s="13" customFormat="1" ht="12">
      <c r="A324" s="13"/>
      <c r="B324" s="234"/>
      <c r="C324" s="235"/>
      <c r="D324" s="228" t="s">
        <v>242</v>
      </c>
      <c r="E324" s="236" t="s">
        <v>19</v>
      </c>
      <c r="F324" s="237" t="s">
        <v>2208</v>
      </c>
      <c r="G324" s="235"/>
      <c r="H324" s="238">
        <v>38.88</v>
      </c>
      <c r="I324" s="239"/>
      <c r="J324" s="235"/>
      <c r="K324" s="235"/>
      <c r="L324" s="240"/>
      <c r="M324" s="241"/>
      <c r="N324" s="242"/>
      <c r="O324" s="242"/>
      <c r="P324" s="242"/>
      <c r="Q324" s="242"/>
      <c r="R324" s="242"/>
      <c r="S324" s="242"/>
      <c r="T324" s="243"/>
      <c r="U324" s="13"/>
      <c r="V324" s="13"/>
      <c r="W324" s="13"/>
      <c r="X324" s="13"/>
      <c r="Y324" s="13"/>
      <c r="Z324" s="13"/>
      <c r="AA324" s="13"/>
      <c r="AB324" s="13"/>
      <c r="AC324" s="13"/>
      <c r="AD324" s="13"/>
      <c r="AE324" s="13"/>
      <c r="AT324" s="244" t="s">
        <v>242</v>
      </c>
      <c r="AU324" s="244" t="s">
        <v>91</v>
      </c>
      <c r="AV324" s="13" t="s">
        <v>91</v>
      </c>
      <c r="AW324" s="13" t="s">
        <v>42</v>
      </c>
      <c r="AX324" s="13" t="s">
        <v>81</v>
      </c>
      <c r="AY324" s="244" t="s">
        <v>230</v>
      </c>
    </row>
    <row r="325" spans="1:51" s="13" customFormat="1" ht="12">
      <c r="A325" s="13"/>
      <c r="B325" s="234"/>
      <c r="C325" s="235"/>
      <c r="D325" s="228" t="s">
        <v>242</v>
      </c>
      <c r="E325" s="236" t="s">
        <v>19</v>
      </c>
      <c r="F325" s="237" t="s">
        <v>2209</v>
      </c>
      <c r="G325" s="235"/>
      <c r="H325" s="238">
        <v>34.238</v>
      </c>
      <c r="I325" s="239"/>
      <c r="J325" s="235"/>
      <c r="K325" s="235"/>
      <c r="L325" s="240"/>
      <c r="M325" s="241"/>
      <c r="N325" s="242"/>
      <c r="O325" s="242"/>
      <c r="P325" s="242"/>
      <c r="Q325" s="242"/>
      <c r="R325" s="242"/>
      <c r="S325" s="242"/>
      <c r="T325" s="243"/>
      <c r="U325" s="13"/>
      <c r="V325" s="13"/>
      <c r="W325" s="13"/>
      <c r="X325" s="13"/>
      <c r="Y325" s="13"/>
      <c r="Z325" s="13"/>
      <c r="AA325" s="13"/>
      <c r="AB325" s="13"/>
      <c r="AC325" s="13"/>
      <c r="AD325" s="13"/>
      <c r="AE325" s="13"/>
      <c r="AT325" s="244" t="s">
        <v>242</v>
      </c>
      <c r="AU325" s="244" t="s">
        <v>91</v>
      </c>
      <c r="AV325" s="13" t="s">
        <v>91</v>
      </c>
      <c r="AW325" s="13" t="s">
        <v>42</v>
      </c>
      <c r="AX325" s="13" t="s">
        <v>81</v>
      </c>
      <c r="AY325" s="244" t="s">
        <v>230</v>
      </c>
    </row>
    <row r="326" spans="1:51" s="14" customFormat="1" ht="12">
      <c r="A326" s="14"/>
      <c r="B326" s="245"/>
      <c r="C326" s="246"/>
      <c r="D326" s="228" t="s">
        <v>242</v>
      </c>
      <c r="E326" s="247" t="s">
        <v>19</v>
      </c>
      <c r="F326" s="248" t="s">
        <v>244</v>
      </c>
      <c r="G326" s="246"/>
      <c r="H326" s="249">
        <v>73.118</v>
      </c>
      <c r="I326" s="250"/>
      <c r="J326" s="246"/>
      <c r="K326" s="246"/>
      <c r="L326" s="251"/>
      <c r="M326" s="252"/>
      <c r="N326" s="253"/>
      <c r="O326" s="253"/>
      <c r="P326" s="253"/>
      <c r="Q326" s="253"/>
      <c r="R326" s="253"/>
      <c r="S326" s="253"/>
      <c r="T326" s="254"/>
      <c r="U326" s="14"/>
      <c r="V326" s="14"/>
      <c r="W326" s="14"/>
      <c r="X326" s="14"/>
      <c r="Y326" s="14"/>
      <c r="Z326" s="14"/>
      <c r="AA326" s="14"/>
      <c r="AB326" s="14"/>
      <c r="AC326" s="14"/>
      <c r="AD326" s="14"/>
      <c r="AE326" s="14"/>
      <c r="AT326" s="255" t="s">
        <v>242</v>
      </c>
      <c r="AU326" s="255" t="s">
        <v>91</v>
      </c>
      <c r="AV326" s="14" t="s">
        <v>109</v>
      </c>
      <c r="AW326" s="14" t="s">
        <v>42</v>
      </c>
      <c r="AX326" s="14" t="s">
        <v>85</v>
      </c>
      <c r="AY326" s="255" t="s">
        <v>230</v>
      </c>
    </row>
    <row r="327" spans="1:65" s="2" customFormat="1" ht="49.05" customHeight="1">
      <c r="A327" s="41"/>
      <c r="B327" s="42"/>
      <c r="C327" s="281" t="s">
        <v>805</v>
      </c>
      <c r="D327" s="281" t="s">
        <v>482</v>
      </c>
      <c r="E327" s="282" t="s">
        <v>1302</v>
      </c>
      <c r="F327" s="283" t="s">
        <v>1303</v>
      </c>
      <c r="G327" s="284" t="s">
        <v>235</v>
      </c>
      <c r="H327" s="285">
        <v>42.043</v>
      </c>
      <c r="I327" s="286"/>
      <c r="J327" s="287">
        <f>ROUND(I327*H327,2)</f>
        <v>0</v>
      </c>
      <c r="K327" s="283" t="s">
        <v>236</v>
      </c>
      <c r="L327" s="288"/>
      <c r="M327" s="289" t="s">
        <v>19</v>
      </c>
      <c r="N327" s="290" t="s">
        <v>52</v>
      </c>
      <c r="O327" s="87"/>
      <c r="P327" s="224">
        <f>O327*H327</f>
        <v>0</v>
      </c>
      <c r="Q327" s="224">
        <v>0.0053</v>
      </c>
      <c r="R327" s="224">
        <f>Q327*H327</f>
        <v>0.2228279</v>
      </c>
      <c r="S327" s="224">
        <v>0</v>
      </c>
      <c r="T327" s="225">
        <f>S327*H327</f>
        <v>0</v>
      </c>
      <c r="U327" s="41"/>
      <c r="V327" s="41"/>
      <c r="W327" s="41"/>
      <c r="X327" s="41"/>
      <c r="Y327" s="41"/>
      <c r="Z327" s="41"/>
      <c r="AA327" s="41"/>
      <c r="AB327" s="41"/>
      <c r="AC327" s="41"/>
      <c r="AD327" s="41"/>
      <c r="AE327" s="41"/>
      <c r="AR327" s="226" t="s">
        <v>722</v>
      </c>
      <c r="AT327" s="226" t="s">
        <v>482</v>
      </c>
      <c r="AU327" s="226" t="s">
        <v>91</v>
      </c>
      <c r="AY327" s="19" t="s">
        <v>230</v>
      </c>
      <c r="BE327" s="227">
        <f>IF(N327="základní",J327,0)</f>
        <v>0</v>
      </c>
      <c r="BF327" s="227">
        <f>IF(N327="snížená",J327,0)</f>
        <v>0</v>
      </c>
      <c r="BG327" s="227">
        <f>IF(N327="zákl. přenesená",J327,0)</f>
        <v>0</v>
      </c>
      <c r="BH327" s="227">
        <f>IF(N327="sníž. přenesená",J327,0)</f>
        <v>0</v>
      </c>
      <c r="BI327" s="227">
        <f>IF(N327="nulová",J327,0)</f>
        <v>0</v>
      </c>
      <c r="BJ327" s="19" t="s">
        <v>85</v>
      </c>
      <c r="BK327" s="227">
        <f>ROUND(I327*H327,2)</f>
        <v>0</v>
      </c>
      <c r="BL327" s="19" t="s">
        <v>345</v>
      </c>
      <c r="BM327" s="226" t="s">
        <v>2210</v>
      </c>
    </row>
    <row r="328" spans="1:47" s="2" customFormat="1" ht="12">
      <c r="A328" s="41"/>
      <c r="B328" s="42"/>
      <c r="C328" s="43"/>
      <c r="D328" s="228" t="s">
        <v>238</v>
      </c>
      <c r="E328" s="43"/>
      <c r="F328" s="229" t="s">
        <v>1303</v>
      </c>
      <c r="G328" s="43"/>
      <c r="H328" s="43"/>
      <c r="I328" s="230"/>
      <c r="J328" s="43"/>
      <c r="K328" s="43"/>
      <c r="L328" s="47"/>
      <c r="M328" s="231"/>
      <c r="N328" s="232"/>
      <c r="O328" s="87"/>
      <c r="P328" s="87"/>
      <c r="Q328" s="87"/>
      <c r="R328" s="87"/>
      <c r="S328" s="87"/>
      <c r="T328" s="88"/>
      <c r="U328" s="41"/>
      <c r="V328" s="41"/>
      <c r="W328" s="41"/>
      <c r="X328" s="41"/>
      <c r="Y328" s="41"/>
      <c r="Z328" s="41"/>
      <c r="AA328" s="41"/>
      <c r="AB328" s="41"/>
      <c r="AC328" s="41"/>
      <c r="AD328" s="41"/>
      <c r="AE328" s="41"/>
      <c r="AT328" s="19" t="s">
        <v>238</v>
      </c>
      <c r="AU328" s="19" t="s">
        <v>91</v>
      </c>
    </row>
    <row r="329" spans="1:51" s="13" customFormat="1" ht="12">
      <c r="A329" s="13"/>
      <c r="B329" s="234"/>
      <c r="C329" s="235"/>
      <c r="D329" s="228" t="s">
        <v>242</v>
      </c>
      <c r="E329" s="236" t="s">
        <v>19</v>
      </c>
      <c r="F329" s="237" t="s">
        <v>2211</v>
      </c>
      <c r="G329" s="235"/>
      <c r="H329" s="238">
        <v>36.559</v>
      </c>
      <c r="I329" s="239"/>
      <c r="J329" s="235"/>
      <c r="K329" s="235"/>
      <c r="L329" s="240"/>
      <c r="M329" s="241"/>
      <c r="N329" s="242"/>
      <c r="O329" s="242"/>
      <c r="P329" s="242"/>
      <c r="Q329" s="242"/>
      <c r="R329" s="242"/>
      <c r="S329" s="242"/>
      <c r="T329" s="243"/>
      <c r="U329" s="13"/>
      <c r="V329" s="13"/>
      <c r="W329" s="13"/>
      <c r="X329" s="13"/>
      <c r="Y329" s="13"/>
      <c r="Z329" s="13"/>
      <c r="AA329" s="13"/>
      <c r="AB329" s="13"/>
      <c r="AC329" s="13"/>
      <c r="AD329" s="13"/>
      <c r="AE329" s="13"/>
      <c r="AT329" s="244" t="s">
        <v>242</v>
      </c>
      <c r="AU329" s="244" t="s">
        <v>91</v>
      </c>
      <c r="AV329" s="13" t="s">
        <v>91</v>
      </c>
      <c r="AW329" s="13" t="s">
        <v>42</v>
      </c>
      <c r="AX329" s="13" t="s">
        <v>81</v>
      </c>
      <c r="AY329" s="244" t="s">
        <v>230</v>
      </c>
    </row>
    <row r="330" spans="1:51" s="14" customFormat="1" ht="12">
      <c r="A330" s="14"/>
      <c r="B330" s="245"/>
      <c r="C330" s="246"/>
      <c r="D330" s="228" t="s">
        <v>242</v>
      </c>
      <c r="E330" s="247" t="s">
        <v>19</v>
      </c>
      <c r="F330" s="248" t="s">
        <v>244</v>
      </c>
      <c r="G330" s="246"/>
      <c r="H330" s="249">
        <v>36.559</v>
      </c>
      <c r="I330" s="250"/>
      <c r="J330" s="246"/>
      <c r="K330" s="246"/>
      <c r="L330" s="251"/>
      <c r="M330" s="252"/>
      <c r="N330" s="253"/>
      <c r="O330" s="253"/>
      <c r="P330" s="253"/>
      <c r="Q330" s="253"/>
      <c r="R330" s="253"/>
      <c r="S330" s="253"/>
      <c r="T330" s="254"/>
      <c r="U330" s="14"/>
      <c r="V330" s="14"/>
      <c r="W330" s="14"/>
      <c r="X330" s="14"/>
      <c r="Y330" s="14"/>
      <c r="Z330" s="14"/>
      <c r="AA330" s="14"/>
      <c r="AB330" s="14"/>
      <c r="AC330" s="14"/>
      <c r="AD330" s="14"/>
      <c r="AE330" s="14"/>
      <c r="AT330" s="255" t="s">
        <v>242</v>
      </c>
      <c r="AU330" s="255" t="s">
        <v>91</v>
      </c>
      <c r="AV330" s="14" t="s">
        <v>109</v>
      </c>
      <c r="AW330" s="14" t="s">
        <v>42</v>
      </c>
      <c r="AX330" s="14" t="s">
        <v>85</v>
      </c>
      <c r="AY330" s="255" t="s">
        <v>230</v>
      </c>
    </row>
    <row r="331" spans="1:51" s="13" customFormat="1" ht="12">
      <c r="A331" s="13"/>
      <c r="B331" s="234"/>
      <c r="C331" s="235"/>
      <c r="D331" s="228" t="s">
        <v>242</v>
      </c>
      <c r="E331" s="235"/>
      <c r="F331" s="237" t="s">
        <v>2212</v>
      </c>
      <c r="G331" s="235"/>
      <c r="H331" s="238">
        <v>42.043</v>
      </c>
      <c r="I331" s="239"/>
      <c r="J331" s="235"/>
      <c r="K331" s="235"/>
      <c r="L331" s="240"/>
      <c r="M331" s="241"/>
      <c r="N331" s="242"/>
      <c r="O331" s="242"/>
      <c r="P331" s="242"/>
      <c r="Q331" s="242"/>
      <c r="R331" s="242"/>
      <c r="S331" s="242"/>
      <c r="T331" s="243"/>
      <c r="U331" s="13"/>
      <c r="V331" s="13"/>
      <c r="W331" s="13"/>
      <c r="X331" s="13"/>
      <c r="Y331" s="13"/>
      <c r="Z331" s="13"/>
      <c r="AA331" s="13"/>
      <c r="AB331" s="13"/>
      <c r="AC331" s="13"/>
      <c r="AD331" s="13"/>
      <c r="AE331" s="13"/>
      <c r="AT331" s="244" t="s">
        <v>242</v>
      </c>
      <c r="AU331" s="244" t="s">
        <v>91</v>
      </c>
      <c r="AV331" s="13" t="s">
        <v>91</v>
      </c>
      <c r="AW331" s="13" t="s">
        <v>4</v>
      </c>
      <c r="AX331" s="13" t="s">
        <v>85</v>
      </c>
      <c r="AY331" s="244" t="s">
        <v>230</v>
      </c>
    </row>
    <row r="332" spans="1:65" s="2" customFormat="1" ht="49.05" customHeight="1">
      <c r="A332" s="41"/>
      <c r="B332" s="42"/>
      <c r="C332" s="281" t="s">
        <v>1127</v>
      </c>
      <c r="D332" s="281" t="s">
        <v>482</v>
      </c>
      <c r="E332" s="282" t="s">
        <v>1894</v>
      </c>
      <c r="F332" s="283" t="s">
        <v>1895</v>
      </c>
      <c r="G332" s="284" t="s">
        <v>235</v>
      </c>
      <c r="H332" s="285">
        <v>42.043</v>
      </c>
      <c r="I332" s="286"/>
      <c r="J332" s="287">
        <f>ROUND(I332*H332,2)</f>
        <v>0</v>
      </c>
      <c r="K332" s="283" t="s">
        <v>236</v>
      </c>
      <c r="L332" s="288"/>
      <c r="M332" s="289" t="s">
        <v>19</v>
      </c>
      <c r="N332" s="290" t="s">
        <v>52</v>
      </c>
      <c r="O332" s="87"/>
      <c r="P332" s="224">
        <f>O332*H332</f>
        <v>0</v>
      </c>
      <c r="Q332" s="224">
        <v>0.0047</v>
      </c>
      <c r="R332" s="224">
        <f>Q332*H332</f>
        <v>0.1976021</v>
      </c>
      <c r="S332" s="224">
        <v>0</v>
      </c>
      <c r="T332" s="225">
        <f>S332*H332</f>
        <v>0</v>
      </c>
      <c r="U332" s="41"/>
      <c r="V332" s="41"/>
      <c r="W332" s="41"/>
      <c r="X332" s="41"/>
      <c r="Y332" s="41"/>
      <c r="Z332" s="41"/>
      <c r="AA332" s="41"/>
      <c r="AB332" s="41"/>
      <c r="AC332" s="41"/>
      <c r="AD332" s="41"/>
      <c r="AE332" s="41"/>
      <c r="AR332" s="226" t="s">
        <v>722</v>
      </c>
      <c r="AT332" s="226" t="s">
        <v>482</v>
      </c>
      <c r="AU332" s="226" t="s">
        <v>91</v>
      </c>
      <c r="AY332" s="19" t="s">
        <v>230</v>
      </c>
      <c r="BE332" s="227">
        <f>IF(N332="základní",J332,0)</f>
        <v>0</v>
      </c>
      <c r="BF332" s="227">
        <f>IF(N332="snížená",J332,0)</f>
        <v>0</v>
      </c>
      <c r="BG332" s="227">
        <f>IF(N332="zákl. přenesená",J332,0)</f>
        <v>0</v>
      </c>
      <c r="BH332" s="227">
        <f>IF(N332="sníž. přenesená",J332,0)</f>
        <v>0</v>
      </c>
      <c r="BI332" s="227">
        <f>IF(N332="nulová",J332,0)</f>
        <v>0</v>
      </c>
      <c r="BJ332" s="19" t="s">
        <v>85</v>
      </c>
      <c r="BK332" s="227">
        <f>ROUND(I332*H332,2)</f>
        <v>0</v>
      </c>
      <c r="BL332" s="19" t="s">
        <v>345</v>
      </c>
      <c r="BM332" s="226" t="s">
        <v>2213</v>
      </c>
    </row>
    <row r="333" spans="1:47" s="2" customFormat="1" ht="12">
      <c r="A333" s="41"/>
      <c r="B333" s="42"/>
      <c r="C333" s="43"/>
      <c r="D333" s="228" t="s">
        <v>238</v>
      </c>
      <c r="E333" s="43"/>
      <c r="F333" s="229" t="s">
        <v>1895</v>
      </c>
      <c r="G333" s="43"/>
      <c r="H333" s="43"/>
      <c r="I333" s="230"/>
      <c r="J333" s="43"/>
      <c r="K333" s="43"/>
      <c r="L333" s="47"/>
      <c r="M333" s="231"/>
      <c r="N333" s="232"/>
      <c r="O333" s="87"/>
      <c r="P333" s="87"/>
      <c r="Q333" s="87"/>
      <c r="R333" s="87"/>
      <c r="S333" s="87"/>
      <c r="T333" s="88"/>
      <c r="U333" s="41"/>
      <c r="V333" s="41"/>
      <c r="W333" s="41"/>
      <c r="X333" s="41"/>
      <c r="Y333" s="41"/>
      <c r="Z333" s="41"/>
      <c r="AA333" s="41"/>
      <c r="AB333" s="41"/>
      <c r="AC333" s="41"/>
      <c r="AD333" s="41"/>
      <c r="AE333" s="41"/>
      <c r="AT333" s="19" t="s">
        <v>238</v>
      </c>
      <c r="AU333" s="19" t="s">
        <v>91</v>
      </c>
    </row>
    <row r="334" spans="1:51" s="13" customFormat="1" ht="12">
      <c r="A334" s="13"/>
      <c r="B334" s="234"/>
      <c r="C334" s="235"/>
      <c r="D334" s="228" t="s">
        <v>242</v>
      </c>
      <c r="E334" s="236" t="s">
        <v>19</v>
      </c>
      <c r="F334" s="237" t="s">
        <v>2214</v>
      </c>
      <c r="G334" s="235"/>
      <c r="H334" s="238">
        <v>36.559</v>
      </c>
      <c r="I334" s="239"/>
      <c r="J334" s="235"/>
      <c r="K334" s="235"/>
      <c r="L334" s="240"/>
      <c r="M334" s="241"/>
      <c r="N334" s="242"/>
      <c r="O334" s="242"/>
      <c r="P334" s="242"/>
      <c r="Q334" s="242"/>
      <c r="R334" s="242"/>
      <c r="S334" s="242"/>
      <c r="T334" s="243"/>
      <c r="U334" s="13"/>
      <c r="V334" s="13"/>
      <c r="W334" s="13"/>
      <c r="X334" s="13"/>
      <c r="Y334" s="13"/>
      <c r="Z334" s="13"/>
      <c r="AA334" s="13"/>
      <c r="AB334" s="13"/>
      <c r="AC334" s="13"/>
      <c r="AD334" s="13"/>
      <c r="AE334" s="13"/>
      <c r="AT334" s="244" t="s">
        <v>242</v>
      </c>
      <c r="AU334" s="244" t="s">
        <v>91</v>
      </c>
      <c r="AV334" s="13" t="s">
        <v>91</v>
      </c>
      <c r="AW334" s="13" t="s">
        <v>42</v>
      </c>
      <c r="AX334" s="13" t="s">
        <v>81</v>
      </c>
      <c r="AY334" s="244" t="s">
        <v>230</v>
      </c>
    </row>
    <row r="335" spans="1:51" s="14" customFormat="1" ht="12">
      <c r="A335" s="14"/>
      <c r="B335" s="245"/>
      <c r="C335" s="246"/>
      <c r="D335" s="228" t="s">
        <v>242</v>
      </c>
      <c r="E335" s="247" t="s">
        <v>19</v>
      </c>
      <c r="F335" s="248" t="s">
        <v>244</v>
      </c>
      <c r="G335" s="246"/>
      <c r="H335" s="249">
        <v>36.559</v>
      </c>
      <c r="I335" s="250"/>
      <c r="J335" s="246"/>
      <c r="K335" s="246"/>
      <c r="L335" s="251"/>
      <c r="M335" s="252"/>
      <c r="N335" s="253"/>
      <c r="O335" s="253"/>
      <c r="P335" s="253"/>
      <c r="Q335" s="253"/>
      <c r="R335" s="253"/>
      <c r="S335" s="253"/>
      <c r="T335" s="254"/>
      <c r="U335" s="14"/>
      <c r="V335" s="14"/>
      <c r="W335" s="14"/>
      <c r="X335" s="14"/>
      <c r="Y335" s="14"/>
      <c r="Z335" s="14"/>
      <c r="AA335" s="14"/>
      <c r="AB335" s="14"/>
      <c r="AC335" s="14"/>
      <c r="AD335" s="14"/>
      <c r="AE335" s="14"/>
      <c r="AT335" s="255" t="s">
        <v>242</v>
      </c>
      <c r="AU335" s="255" t="s">
        <v>91</v>
      </c>
      <c r="AV335" s="14" t="s">
        <v>109</v>
      </c>
      <c r="AW335" s="14" t="s">
        <v>42</v>
      </c>
      <c r="AX335" s="14" t="s">
        <v>85</v>
      </c>
      <c r="AY335" s="255" t="s">
        <v>230</v>
      </c>
    </row>
    <row r="336" spans="1:51" s="13" customFormat="1" ht="12">
      <c r="A336" s="13"/>
      <c r="B336" s="234"/>
      <c r="C336" s="235"/>
      <c r="D336" s="228" t="s">
        <v>242</v>
      </c>
      <c r="E336" s="235"/>
      <c r="F336" s="237" t="s">
        <v>2212</v>
      </c>
      <c r="G336" s="235"/>
      <c r="H336" s="238">
        <v>42.043</v>
      </c>
      <c r="I336" s="239"/>
      <c r="J336" s="235"/>
      <c r="K336" s="235"/>
      <c r="L336" s="240"/>
      <c r="M336" s="241"/>
      <c r="N336" s="242"/>
      <c r="O336" s="242"/>
      <c r="P336" s="242"/>
      <c r="Q336" s="242"/>
      <c r="R336" s="242"/>
      <c r="S336" s="242"/>
      <c r="T336" s="243"/>
      <c r="U336" s="13"/>
      <c r="V336" s="13"/>
      <c r="W336" s="13"/>
      <c r="X336" s="13"/>
      <c r="Y336" s="13"/>
      <c r="Z336" s="13"/>
      <c r="AA336" s="13"/>
      <c r="AB336" s="13"/>
      <c r="AC336" s="13"/>
      <c r="AD336" s="13"/>
      <c r="AE336" s="13"/>
      <c r="AT336" s="244" t="s">
        <v>242</v>
      </c>
      <c r="AU336" s="244" t="s">
        <v>91</v>
      </c>
      <c r="AV336" s="13" t="s">
        <v>91</v>
      </c>
      <c r="AW336" s="13" t="s">
        <v>4</v>
      </c>
      <c r="AX336" s="13" t="s">
        <v>85</v>
      </c>
      <c r="AY336" s="244" t="s">
        <v>230</v>
      </c>
    </row>
    <row r="337" spans="1:65" s="2" customFormat="1" ht="24.15" customHeight="1">
      <c r="A337" s="41"/>
      <c r="B337" s="42"/>
      <c r="C337" s="215" t="s">
        <v>814</v>
      </c>
      <c r="D337" s="215" t="s">
        <v>232</v>
      </c>
      <c r="E337" s="216" t="s">
        <v>1296</v>
      </c>
      <c r="F337" s="217" t="s">
        <v>1297</v>
      </c>
      <c r="G337" s="218" t="s">
        <v>235</v>
      </c>
      <c r="H337" s="219">
        <v>87.45</v>
      </c>
      <c r="I337" s="220"/>
      <c r="J337" s="221">
        <f>ROUND(I337*H337,2)</f>
        <v>0</v>
      </c>
      <c r="K337" s="217" t="s">
        <v>236</v>
      </c>
      <c r="L337" s="47"/>
      <c r="M337" s="222" t="s">
        <v>19</v>
      </c>
      <c r="N337" s="223" t="s">
        <v>52</v>
      </c>
      <c r="O337" s="87"/>
      <c r="P337" s="224">
        <f>O337*H337</f>
        <v>0</v>
      </c>
      <c r="Q337" s="224">
        <v>0.0004</v>
      </c>
      <c r="R337" s="224">
        <f>Q337*H337</f>
        <v>0.034980000000000004</v>
      </c>
      <c r="S337" s="224">
        <v>0</v>
      </c>
      <c r="T337" s="225">
        <f>S337*H337</f>
        <v>0</v>
      </c>
      <c r="U337" s="41"/>
      <c r="V337" s="41"/>
      <c r="W337" s="41"/>
      <c r="X337" s="41"/>
      <c r="Y337" s="41"/>
      <c r="Z337" s="41"/>
      <c r="AA337" s="41"/>
      <c r="AB337" s="41"/>
      <c r="AC337" s="41"/>
      <c r="AD337" s="41"/>
      <c r="AE337" s="41"/>
      <c r="AR337" s="226" t="s">
        <v>345</v>
      </c>
      <c r="AT337" s="226" t="s">
        <v>232</v>
      </c>
      <c r="AU337" s="226" t="s">
        <v>91</v>
      </c>
      <c r="AY337" s="19" t="s">
        <v>230</v>
      </c>
      <c r="BE337" s="227">
        <f>IF(N337="základní",J337,0)</f>
        <v>0</v>
      </c>
      <c r="BF337" s="227">
        <f>IF(N337="snížená",J337,0)</f>
        <v>0</v>
      </c>
      <c r="BG337" s="227">
        <f>IF(N337="zákl. přenesená",J337,0)</f>
        <v>0</v>
      </c>
      <c r="BH337" s="227">
        <f>IF(N337="sníž. přenesená",J337,0)</f>
        <v>0</v>
      </c>
      <c r="BI337" s="227">
        <f>IF(N337="nulová",J337,0)</f>
        <v>0</v>
      </c>
      <c r="BJ337" s="19" t="s">
        <v>85</v>
      </c>
      <c r="BK337" s="227">
        <f>ROUND(I337*H337,2)</f>
        <v>0</v>
      </c>
      <c r="BL337" s="19" t="s">
        <v>345</v>
      </c>
      <c r="BM337" s="226" t="s">
        <v>2215</v>
      </c>
    </row>
    <row r="338" spans="1:47" s="2" customFormat="1" ht="12">
      <c r="A338" s="41"/>
      <c r="B338" s="42"/>
      <c r="C338" s="43"/>
      <c r="D338" s="228" t="s">
        <v>238</v>
      </c>
      <c r="E338" s="43"/>
      <c r="F338" s="229" t="s">
        <v>1299</v>
      </c>
      <c r="G338" s="43"/>
      <c r="H338" s="43"/>
      <c r="I338" s="230"/>
      <c r="J338" s="43"/>
      <c r="K338" s="43"/>
      <c r="L338" s="47"/>
      <c r="M338" s="231"/>
      <c r="N338" s="232"/>
      <c r="O338" s="87"/>
      <c r="P338" s="87"/>
      <c r="Q338" s="87"/>
      <c r="R338" s="87"/>
      <c r="S338" s="87"/>
      <c r="T338" s="88"/>
      <c r="U338" s="41"/>
      <c r="V338" s="41"/>
      <c r="W338" s="41"/>
      <c r="X338" s="41"/>
      <c r="Y338" s="41"/>
      <c r="Z338" s="41"/>
      <c r="AA338" s="41"/>
      <c r="AB338" s="41"/>
      <c r="AC338" s="41"/>
      <c r="AD338" s="41"/>
      <c r="AE338" s="41"/>
      <c r="AT338" s="19" t="s">
        <v>238</v>
      </c>
      <c r="AU338" s="19" t="s">
        <v>91</v>
      </c>
    </row>
    <row r="339" spans="1:47" s="2" customFormat="1" ht="12">
      <c r="A339" s="41"/>
      <c r="B339" s="42"/>
      <c r="C339" s="43"/>
      <c r="D339" s="228" t="s">
        <v>240</v>
      </c>
      <c r="E339" s="43"/>
      <c r="F339" s="233" t="s">
        <v>1300</v>
      </c>
      <c r="G339" s="43"/>
      <c r="H339" s="43"/>
      <c r="I339" s="230"/>
      <c r="J339" s="43"/>
      <c r="K339" s="43"/>
      <c r="L339" s="47"/>
      <c r="M339" s="231"/>
      <c r="N339" s="232"/>
      <c r="O339" s="87"/>
      <c r="P339" s="87"/>
      <c r="Q339" s="87"/>
      <c r="R339" s="87"/>
      <c r="S339" s="87"/>
      <c r="T339" s="88"/>
      <c r="U339" s="41"/>
      <c r="V339" s="41"/>
      <c r="W339" s="41"/>
      <c r="X339" s="41"/>
      <c r="Y339" s="41"/>
      <c r="Z339" s="41"/>
      <c r="AA339" s="41"/>
      <c r="AB339" s="41"/>
      <c r="AC339" s="41"/>
      <c r="AD339" s="41"/>
      <c r="AE339" s="41"/>
      <c r="AT339" s="19" t="s">
        <v>240</v>
      </c>
      <c r="AU339" s="19" t="s">
        <v>91</v>
      </c>
    </row>
    <row r="340" spans="1:51" s="13" customFormat="1" ht="12">
      <c r="A340" s="13"/>
      <c r="B340" s="234"/>
      <c r="C340" s="235"/>
      <c r="D340" s="228" t="s">
        <v>242</v>
      </c>
      <c r="E340" s="236" t="s">
        <v>19</v>
      </c>
      <c r="F340" s="237" t="s">
        <v>2216</v>
      </c>
      <c r="G340" s="235"/>
      <c r="H340" s="238">
        <v>87.45</v>
      </c>
      <c r="I340" s="239"/>
      <c r="J340" s="235"/>
      <c r="K340" s="235"/>
      <c r="L340" s="240"/>
      <c r="M340" s="241"/>
      <c r="N340" s="242"/>
      <c r="O340" s="242"/>
      <c r="P340" s="242"/>
      <c r="Q340" s="242"/>
      <c r="R340" s="242"/>
      <c r="S340" s="242"/>
      <c r="T340" s="243"/>
      <c r="U340" s="13"/>
      <c r="V340" s="13"/>
      <c r="W340" s="13"/>
      <c r="X340" s="13"/>
      <c r="Y340" s="13"/>
      <c r="Z340" s="13"/>
      <c r="AA340" s="13"/>
      <c r="AB340" s="13"/>
      <c r="AC340" s="13"/>
      <c r="AD340" s="13"/>
      <c r="AE340" s="13"/>
      <c r="AT340" s="244" t="s">
        <v>242</v>
      </c>
      <c r="AU340" s="244" t="s">
        <v>91</v>
      </c>
      <c r="AV340" s="13" t="s">
        <v>91</v>
      </c>
      <c r="AW340" s="13" t="s">
        <v>42</v>
      </c>
      <c r="AX340" s="13" t="s">
        <v>81</v>
      </c>
      <c r="AY340" s="244" t="s">
        <v>230</v>
      </c>
    </row>
    <row r="341" spans="1:51" s="14" customFormat="1" ht="12">
      <c r="A341" s="14"/>
      <c r="B341" s="245"/>
      <c r="C341" s="246"/>
      <c r="D341" s="228" t="s">
        <v>242</v>
      </c>
      <c r="E341" s="247" t="s">
        <v>19</v>
      </c>
      <c r="F341" s="248" t="s">
        <v>244</v>
      </c>
      <c r="G341" s="246"/>
      <c r="H341" s="249">
        <v>87.45</v>
      </c>
      <c r="I341" s="250"/>
      <c r="J341" s="246"/>
      <c r="K341" s="246"/>
      <c r="L341" s="251"/>
      <c r="M341" s="252"/>
      <c r="N341" s="253"/>
      <c r="O341" s="253"/>
      <c r="P341" s="253"/>
      <c r="Q341" s="253"/>
      <c r="R341" s="253"/>
      <c r="S341" s="253"/>
      <c r="T341" s="254"/>
      <c r="U341" s="14"/>
      <c r="V341" s="14"/>
      <c r="W341" s="14"/>
      <c r="X341" s="14"/>
      <c r="Y341" s="14"/>
      <c r="Z341" s="14"/>
      <c r="AA341" s="14"/>
      <c r="AB341" s="14"/>
      <c r="AC341" s="14"/>
      <c r="AD341" s="14"/>
      <c r="AE341" s="14"/>
      <c r="AT341" s="255" t="s">
        <v>242</v>
      </c>
      <c r="AU341" s="255" t="s">
        <v>91</v>
      </c>
      <c r="AV341" s="14" t="s">
        <v>109</v>
      </c>
      <c r="AW341" s="14" t="s">
        <v>42</v>
      </c>
      <c r="AX341" s="14" t="s">
        <v>85</v>
      </c>
      <c r="AY341" s="255" t="s">
        <v>230</v>
      </c>
    </row>
    <row r="342" spans="1:65" s="2" customFormat="1" ht="49.05" customHeight="1">
      <c r="A342" s="41"/>
      <c r="B342" s="42"/>
      <c r="C342" s="281" t="s">
        <v>820</v>
      </c>
      <c r="D342" s="281" t="s">
        <v>482</v>
      </c>
      <c r="E342" s="282" t="s">
        <v>1302</v>
      </c>
      <c r="F342" s="283" t="s">
        <v>1303</v>
      </c>
      <c r="G342" s="284" t="s">
        <v>235</v>
      </c>
      <c r="H342" s="285">
        <v>52.47</v>
      </c>
      <c r="I342" s="286"/>
      <c r="J342" s="287">
        <f>ROUND(I342*H342,2)</f>
        <v>0</v>
      </c>
      <c r="K342" s="283" t="s">
        <v>236</v>
      </c>
      <c r="L342" s="288"/>
      <c r="M342" s="289" t="s">
        <v>19</v>
      </c>
      <c r="N342" s="290" t="s">
        <v>52</v>
      </c>
      <c r="O342" s="87"/>
      <c r="P342" s="224">
        <f>O342*H342</f>
        <v>0</v>
      </c>
      <c r="Q342" s="224">
        <v>0.0053</v>
      </c>
      <c r="R342" s="224">
        <f>Q342*H342</f>
        <v>0.278091</v>
      </c>
      <c r="S342" s="224">
        <v>0</v>
      </c>
      <c r="T342" s="225">
        <f>S342*H342</f>
        <v>0</v>
      </c>
      <c r="U342" s="41"/>
      <c r="V342" s="41"/>
      <c r="W342" s="41"/>
      <c r="X342" s="41"/>
      <c r="Y342" s="41"/>
      <c r="Z342" s="41"/>
      <c r="AA342" s="41"/>
      <c r="AB342" s="41"/>
      <c r="AC342" s="41"/>
      <c r="AD342" s="41"/>
      <c r="AE342" s="41"/>
      <c r="AR342" s="226" t="s">
        <v>722</v>
      </c>
      <c r="AT342" s="226" t="s">
        <v>482</v>
      </c>
      <c r="AU342" s="226" t="s">
        <v>91</v>
      </c>
      <c r="AY342" s="19" t="s">
        <v>230</v>
      </c>
      <c r="BE342" s="227">
        <f>IF(N342="základní",J342,0)</f>
        <v>0</v>
      </c>
      <c r="BF342" s="227">
        <f>IF(N342="snížená",J342,0)</f>
        <v>0</v>
      </c>
      <c r="BG342" s="227">
        <f>IF(N342="zákl. přenesená",J342,0)</f>
        <v>0</v>
      </c>
      <c r="BH342" s="227">
        <f>IF(N342="sníž. přenesená",J342,0)</f>
        <v>0</v>
      </c>
      <c r="BI342" s="227">
        <f>IF(N342="nulová",J342,0)</f>
        <v>0</v>
      </c>
      <c r="BJ342" s="19" t="s">
        <v>85</v>
      </c>
      <c r="BK342" s="227">
        <f>ROUND(I342*H342,2)</f>
        <v>0</v>
      </c>
      <c r="BL342" s="19" t="s">
        <v>345</v>
      </c>
      <c r="BM342" s="226" t="s">
        <v>2217</v>
      </c>
    </row>
    <row r="343" spans="1:47" s="2" customFormat="1" ht="12">
      <c r="A343" s="41"/>
      <c r="B343" s="42"/>
      <c r="C343" s="43"/>
      <c r="D343" s="228" t="s">
        <v>238</v>
      </c>
      <c r="E343" s="43"/>
      <c r="F343" s="229" t="s">
        <v>1303</v>
      </c>
      <c r="G343" s="43"/>
      <c r="H343" s="43"/>
      <c r="I343" s="230"/>
      <c r="J343" s="43"/>
      <c r="K343" s="43"/>
      <c r="L343" s="47"/>
      <c r="M343" s="231"/>
      <c r="N343" s="232"/>
      <c r="O343" s="87"/>
      <c r="P343" s="87"/>
      <c r="Q343" s="87"/>
      <c r="R343" s="87"/>
      <c r="S343" s="87"/>
      <c r="T343" s="88"/>
      <c r="U343" s="41"/>
      <c r="V343" s="41"/>
      <c r="W343" s="41"/>
      <c r="X343" s="41"/>
      <c r="Y343" s="41"/>
      <c r="Z343" s="41"/>
      <c r="AA343" s="41"/>
      <c r="AB343" s="41"/>
      <c r="AC343" s="41"/>
      <c r="AD343" s="41"/>
      <c r="AE343" s="41"/>
      <c r="AT343" s="19" t="s">
        <v>238</v>
      </c>
      <c r="AU343" s="19" t="s">
        <v>91</v>
      </c>
    </row>
    <row r="344" spans="1:51" s="13" customFormat="1" ht="12">
      <c r="A344" s="13"/>
      <c r="B344" s="234"/>
      <c r="C344" s="235"/>
      <c r="D344" s="228" t="s">
        <v>242</v>
      </c>
      <c r="E344" s="236" t="s">
        <v>19</v>
      </c>
      <c r="F344" s="237" t="s">
        <v>2218</v>
      </c>
      <c r="G344" s="235"/>
      <c r="H344" s="238">
        <v>43.725</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242</v>
      </c>
      <c r="AU344" s="244" t="s">
        <v>91</v>
      </c>
      <c r="AV344" s="13" t="s">
        <v>91</v>
      </c>
      <c r="AW344" s="13" t="s">
        <v>42</v>
      </c>
      <c r="AX344" s="13" t="s">
        <v>81</v>
      </c>
      <c r="AY344" s="244" t="s">
        <v>230</v>
      </c>
    </row>
    <row r="345" spans="1:51" s="14" customFormat="1" ht="12">
      <c r="A345" s="14"/>
      <c r="B345" s="245"/>
      <c r="C345" s="246"/>
      <c r="D345" s="228" t="s">
        <v>242</v>
      </c>
      <c r="E345" s="247" t="s">
        <v>19</v>
      </c>
      <c r="F345" s="248" t="s">
        <v>244</v>
      </c>
      <c r="G345" s="246"/>
      <c r="H345" s="249">
        <v>43.725</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242</v>
      </c>
      <c r="AU345" s="255" t="s">
        <v>91</v>
      </c>
      <c r="AV345" s="14" t="s">
        <v>109</v>
      </c>
      <c r="AW345" s="14" t="s">
        <v>42</v>
      </c>
      <c r="AX345" s="14" t="s">
        <v>85</v>
      </c>
      <c r="AY345" s="255" t="s">
        <v>230</v>
      </c>
    </row>
    <row r="346" spans="1:51" s="13" customFormat="1" ht="12">
      <c r="A346" s="13"/>
      <c r="B346" s="234"/>
      <c r="C346" s="235"/>
      <c r="D346" s="228" t="s">
        <v>242</v>
      </c>
      <c r="E346" s="235"/>
      <c r="F346" s="237" t="s">
        <v>2219</v>
      </c>
      <c r="G346" s="235"/>
      <c r="H346" s="238">
        <v>52.47</v>
      </c>
      <c r="I346" s="239"/>
      <c r="J346" s="235"/>
      <c r="K346" s="235"/>
      <c r="L346" s="240"/>
      <c r="M346" s="241"/>
      <c r="N346" s="242"/>
      <c r="O346" s="242"/>
      <c r="P346" s="242"/>
      <c r="Q346" s="242"/>
      <c r="R346" s="242"/>
      <c r="S346" s="242"/>
      <c r="T346" s="243"/>
      <c r="U346" s="13"/>
      <c r="V346" s="13"/>
      <c r="W346" s="13"/>
      <c r="X346" s="13"/>
      <c r="Y346" s="13"/>
      <c r="Z346" s="13"/>
      <c r="AA346" s="13"/>
      <c r="AB346" s="13"/>
      <c r="AC346" s="13"/>
      <c r="AD346" s="13"/>
      <c r="AE346" s="13"/>
      <c r="AT346" s="244" t="s">
        <v>242</v>
      </c>
      <c r="AU346" s="244" t="s">
        <v>91</v>
      </c>
      <c r="AV346" s="13" t="s">
        <v>91</v>
      </c>
      <c r="AW346" s="13" t="s">
        <v>4</v>
      </c>
      <c r="AX346" s="13" t="s">
        <v>85</v>
      </c>
      <c r="AY346" s="244" t="s">
        <v>230</v>
      </c>
    </row>
    <row r="347" spans="1:65" s="2" customFormat="1" ht="49.05" customHeight="1">
      <c r="A347" s="41"/>
      <c r="B347" s="42"/>
      <c r="C347" s="281" t="s">
        <v>1955</v>
      </c>
      <c r="D347" s="281" t="s">
        <v>482</v>
      </c>
      <c r="E347" s="282" t="s">
        <v>1894</v>
      </c>
      <c r="F347" s="283" t="s">
        <v>1895</v>
      </c>
      <c r="G347" s="284" t="s">
        <v>235</v>
      </c>
      <c r="H347" s="285">
        <v>52.47</v>
      </c>
      <c r="I347" s="286"/>
      <c r="J347" s="287">
        <f>ROUND(I347*H347,2)</f>
        <v>0</v>
      </c>
      <c r="K347" s="283" t="s">
        <v>236</v>
      </c>
      <c r="L347" s="288"/>
      <c r="M347" s="289" t="s">
        <v>19</v>
      </c>
      <c r="N347" s="290" t="s">
        <v>52</v>
      </c>
      <c r="O347" s="87"/>
      <c r="P347" s="224">
        <f>O347*H347</f>
        <v>0</v>
      </c>
      <c r="Q347" s="224">
        <v>0.0047</v>
      </c>
      <c r="R347" s="224">
        <f>Q347*H347</f>
        <v>0.246609</v>
      </c>
      <c r="S347" s="224">
        <v>0</v>
      </c>
      <c r="T347" s="225">
        <f>S347*H347</f>
        <v>0</v>
      </c>
      <c r="U347" s="41"/>
      <c r="V347" s="41"/>
      <c r="W347" s="41"/>
      <c r="X347" s="41"/>
      <c r="Y347" s="41"/>
      <c r="Z347" s="41"/>
      <c r="AA347" s="41"/>
      <c r="AB347" s="41"/>
      <c r="AC347" s="41"/>
      <c r="AD347" s="41"/>
      <c r="AE347" s="41"/>
      <c r="AR347" s="226" t="s">
        <v>722</v>
      </c>
      <c r="AT347" s="226" t="s">
        <v>482</v>
      </c>
      <c r="AU347" s="226" t="s">
        <v>91</v>
      </c>
      <c r="AY347" s="19" t="s">
        <v>230</v>
      </c>
      <c r="BE347" s="227">
        <f>IF(N347="základní",J347,0)</f>
        <v>0</v>
      </c>
      <c r="BF347" s="227">
        <f>IF(N347="snížená",J347,0)</f>
        <v>0</v>
      </c>
      <c r="BG347" s="227">
        <f>IF(N347="zákl. přenesená",J347,0)</f>
        <v>0</v>
      </c>
      <c r="BH347" s="227">
        <f>IF(N347="sníž. přenesená",J347,0)</f>
        <v>0</v>
      </c>
      <c r="BI347" s="227">
        <f>IF(N347="nulová",J347,0)</f>
        <v>0</v>
      </c>
      <c r="BJ347" s="19" t="s">
        <v>85</v>
      </c>
      <c r="BK347" s="227">
        <f>ROUND(I347*H347,2)</f>
        <v>0</v>
      </c>
      <c r="BL347" s="19" t="s">
        <v>345</v>
      </c>
      <c r="BM347" s="226" t="s">
        <v>2220</v>
      </c>
    </row>
    <row r="348" spans="1:47" s="2" customFormat="1" ht="12">
      <c r="A348" s="41"/>
      <c r="B348" s="42"/>
      <c r="C348" s="43"/>
      <c r="D348" s="228" t="s">
        <v>238</v>
      </c>
      <c r="E348" s="43"/>
      <c r="F348" s="229" t="s">
        <v>1895</v>
      </c>
      <c r="G348" s="43"/>
      <c r="H348" s="43"/>
      <c r="I348" s="230"/>
      <c r="J348" s="43"/>
      <c r="K348" s="43"/>
      <c r="L348" s="47"/>
      <c r="M348" s="231"/>
      <c r="N348" s="232"/>
      <c r="O348" s="87"/>
      <c r="P348" s="87"/>
      <c r="Q348" s="87"/>
      <c r="R348" s="87"/>
      <c r="S348" s="87"/>
      <c r="T348" s="88"/>
      <c r="U348" s="41"/>
      <c r="V348" s="41"/>
      <c r="W348" s="41"/>
      <c r="X348" s="41"/>
      <c r="Y348" s="41"/>
      <c r="Z348" s="41"/>
      <c r="AA348" s="41"/>
      <c r="AB348" s="41"/>
      <c r="AC348" s="41"/>
      <c r="AD348" s="41"/>
      <c r="AE348" s="41"/>
      <c r="AT348" s="19" t="s">
        <v>238</v>
      </c>
      <c r="AU348" s="19" t="s">
        <v>91</v>
      </c>
    </row>
    <row r="349" spans="1:51" s="13" customFormat="1" ht="12">
      <c r="A349" s="13"/>
      <c r="B349" s="234"/>
      <c r="C349" s="235"/>
      <c r="D349" s="228" t="s">
        <v>242</v>
      </c>
      <c r="E349" s="236" t="s">
        <v>19</v>
      </c>
      <c r="F349" s="237" t="s">
        <v>2221</v>
      </c>
      <c r="G349" s="235"/>
      <c r="H349" s="238">
        <v>43.725</v>
      </c>
      <c r="I349" s="239"/>
      <c r="J349" s="235"/>
      <c r="K349" s="235"/>
      <c r="L349" s="240"/>
      <c r="M349" s="241"/>
      <c r="N349" s="242"/>
      <c r="O349" s="242"/>
      <c r="P349" s="242"/>
      <c r="Q349" s="242"/>
      <c r="R349" s="242"/>
      <c r="S349" s="242"/>
      <c r="T349" s="243"/>
      <c r="U349" s="13"/>
      <c r="V349" s="13"/>
      <c r="W349" s="13"/>
      <c r="X349" s="13"/>
      <c r="Y349" s="13"/>
      <c r="Z349" s="13"/>
      <c r="AA349" s="13"/>
      <c r="AB349" s="13"/>
      <c r="AC349" s="13"/>
      <c r="AD349" s="13"/>
      <c r="AE349" s="13"/>
      <c r="AT349" s="244" t="s">
        <v>242</v>
      </c>
      <c r="AU349" s="244" t="s">
        <v>91</v>
      </c>
      <c r="AV349" s="13" t="s">
        <v>91</v>
      </c>
      <c r="AW349" s="13" t="s">
        <v>42</v>
      </c>
      <c r="AX349" s="13" t="s">
        <v>81</v>
      </c>
      <c r="AY349" s="244" t="s">
        <v>230</v>
      </c>
    </row>
    <row r="350" spans="1:51" s="14" customFormat="1" ht="12">
      <c r="A350" s="14"/>
      <c r="B350" s="245"/>
      <c r="C350" s="246"/>
      <c r="D350" s="228" t="s">
        <v>242</v>
      </c>
      <c r="E350" s="247" t="s">
        <v>19</v>
      </c>
      <c r="F350" s="248" t="s">
        <v>244</v>
      </c>
      <c r="G350" s="246"/>
      <c r="H350" s="249">
        <v>43.725</v>
      </c>
      <c r="I350" s="250"/>
      <c r="J350" s="246"/>
      <c r="K350" s="246"/>
      <c r="L350" s="251"/>
      <c r="M350" s="252"/>
      <c r="N350" s="253"/>
      <c r="O350" s="253"/>
      <c r="P350" s="253"/>
      <c r="Q350" s="253"/>
      <c r="R350" s="253"/>
      <c r="S350" s="253"/>
      <c r="T350" s="254"/>
      <c r="U350" s="14"/>
      <c r="V350" s="14"/>
      <c r="W350" s="14"/>
      <c r="X350" s="14"/>
      <c r="Y350" s="14"/>
      <c r="Z350" s="14"/>
      <c r="AA350" s="14"/>
      <c r="AB350" s="14"/>
      <c r="AC350" s="14"/>
      <c r="AD350" s="14"/>
      <c r="AE350" s="14"/>
      <c r="AT350" s="255" t="s">
        <v>242</v>
      </c>
      <c r="AU350" s="255" t="s">
        <v>91</v>
      </c>
      <c r="AV350" s="14" t="s">
        <v>109</v>
      </c>
      <c r="AW350" s="14" t="s">
        <v>42</v>
      </c>
      <c r="AX350" s="14" t="s">
        <v>85</v>
      </c>
      <c r="AY350" s="255" t="s">
        <v>230</v>
      </c>
    </row>
    <row r="351" spans="1:51" s="13" customFormat="1" ht="12">
      <c r="A351" s="13"/>
      <c r="B351" s="234"/>
      <c r="C351" s="235"/>
      <c r="D351" s="228" t="s">
        <v>242</v>
      </c>
      <c r="E351" s="235"/>
      <c r="F351" s="237" t="s">
        <v>2219</v>
      </c>
      <c r="G351" s="235"/>
      <c r="H351" s="238">
        <v>52.47</v>
      </c>
      <c r="I351" s="239"/>
      <c r="J351" s="235"/>
      <c r="K351" s="235"/>
      <c r="L351" s="240"/>
      <c r="M351" s="241"/>
      <c r="N351" s="242"/>
      <c r="O351" s="242"/>
      <c r="P351" s="242"/>
      <c r="Q351" s="242"/>
      <c r="R351" s="242"/>
      <c r="S351" s="242"/>
      <c r="T351" s="243"/>
      <c r="U351" s="13"/>
      <c r="V351" s="13"/>
      <c r="W351" s="13"/>
      <c r="X351" s="13"/>
      <c r="Y351" s="13"/>
      <c r="Z351" s="13"/>
      <c r="AA351" s="13"/>
      <c r="AB351" s="13"/>
      <c r="AC351" s="13"/>
      <c r="AD351" s="13"/>
      <c r="AE351" s="13"/>
      <c r="AT351" s="244" t="s">
        <v>242</v>
      </c>
      <c r="AU351" s="244" t="s">
        <v>91</v>
      </c>
      <c r="AV351" s="13" t="s">
        <v>91</v>
      </c>
      <c r="AW351" s="13" t="s">
        <v>4</v>
      </c>
      <c r="AX351" s="13" t="s">
        <v>85</v>
      </c>
      <c r="AY351" s="244" t="s">
        <v>230</v>
      </c>
    </row>
    <row r="352" spans="1:65" s="2" customFormat="1" ht="24.15" customHeight="1">
      <c r="A352" s="41"/>
      <c r="B352" s="42"/>
      <c r="C352" s="215" t="s">
        <v>827</v>
      </c>
      <c r="D352" s="215" t="s">
        <v>232</v>
      </c>
      <c r="E352" s="216" t="s">
        <v>1812</v>
      </c>
      <c r="F352" s="217" t="s">
        <v>1813</v>
      </c>
      <c r="G352" s="218" t="s">
        <v>235</v>
      </c>
      <c r="H352" s="219">
        <v>26.64</v>
      </c>
      <c r="I352" s="220"/>
      <c r="J352" s="221">
        <f>ROUND(I352*H352,2)</f>
        <v>0</v>
      </c>
      <c r="K352" s="217" t="s">
        <v>236</v>
      </c>
      <c r="L352" s="47"/>
      <c r="M352" s="222" t="s">
        <v>19</v>
      </c>
      <c r="N352" s="223" t="s">
        <v>52</v>
      </c>
      <c r="O352" s="87"/>
      <c r="P352" s="224">
        <f>O352*H352</f>
        <v>0</v>
      </c>
      <c r="Q352" s="224">
        <v>0</v>
      </c>
      <c r="R352" s="224">
        <f>Q352*H352</f>
        <v>0</v>
      </c>
      <c r="S352" s="224">
        <v>0</v>
      </c>
      <c r="T352" s="225">
        <f>S352*H352</f>
        <v>0</v>
      </c>
      <c r="U352" s="41"/>
      <c r="V352" s="41"/>
      <c r="W352" s="41"/>
      <c r="X352" s="41"/>
      <c r="Y352" s="41"/>
      <c r="Z352" s="41"/>
      <c r="AA352" s="41"/>
      <c r="AB352" s="41"/>
      <c r="AC352" s="41"/>
      <c r="AD352" s="41"/>
      <c r="AE352" s="41"/>
      <c r="AR352" s="226" t="s">
        <v>345</v>
      </c>
      <c r="AT352" s="226" t="s">
        <v>232</v>
      </c>
      <c r="AU352" s="226" t="s">
        <v>91</v>
      </c>
      <c r="AY352" s="19" t="s">
        <v>230</v>
      </c>
      <c r="BE352" s="227">
        <f>IF(N352="základní",J352,0)</f>
        <v>0</v>
      </c>
      <c r="BF352" s="227">
        <f>IF(N352="snížená",J352,0)</f>
        <v>0</v>
      </c>
      <c r="BG352" s="227">
        <f>IF(N352="zákl. přenesená",J352,0)</f>
        <v>0</v>
      </c>
      <c r="BH352" s="227">
        <f>IF(N352="sníž. přenesená",J352,0)</f>
        <v>0</v>
      </c>
      <c r="BI352" s="227">
        <f>IF(N352="nulová",J352,0)</f>
        <v>0</v>
      </c>
      <c r="BJ352" s="19" t="s">
        <v>85</v>
      </c>
      <c r="BK352" s="227">
        <f>ROUND(I352*H352,2)</f>
        <v>0</v>
      </c>
      <c r="BL352" s="19" t="s">
        <v>345</v>
      </c>
      <c r="BM352" s="226" t="s">
        <v>2222</v>
      </c>
    </row>
    <row r="353" spans="1:47" s="2" customFormat="1" ht="12">
      <c r="A353" s="41"/>
      <c r="B353" s="42"/>
      <c r="C353" s="43"/>
      <c r="D353" s="228" t="s">
        <v>238</v>
      </c>
      <c r="E353" s="43"/>
      <c r="F353" s="229" t="s">
        <v>1815</v>
      </c>
      <c r="G353" s="43"/>
      <c r="H353" s="43"/>
      <c r="I353" s="230"/>
      <c r="J353" s="43"/>
      <c r="K353" s="43"/>
      <c r="L353" s="47"/>
      <c r="M353" s="231"/>
      <c r="N353" s="232"/>
      <c r="O353" s="87"/>
      <c r="P353" s="87"/>
      <c r="Q353" s="87"/>
      <c r="R353" s="87"/>
      <c r="S353" s="87"/>
      <c r="T353" s="88"/>
      <c r="U353" s="41"/>
      <c r="V353" s="41"/>
      <c r="W353" s="41"/>
      <c r="X353" s="41"/>
      <c r="Y353" s="41"/>
      <c r="Z353" s="41"/>
      <c r="AA353" s="41"/>
      <c r="AB353" s="41"/>
      <c r="AC353" s="41"/>
      <c r="AD353" s="41"/>
      <c r="AE353" s="41"/>
      <c r="AT353" s="19" t="s">
        <v>238</v>
      </c>
      <c r="AU353" s="19" t="s">
        <v>91</v>
      </c>
    </row>
    <row r="354" spans="1:47" s="2" customFormat="1" ht="12">
      <c r="A354" s="41"/>
      <c r="B354" s="42"/>
      <c r="C354" s="43"/>
      <c r="D354" s="228" t="s">
        <v>240</v>
      </c>
      <c r="E354" s="43"/>
      <c r="F354" s="233" t="s">
        <v>1816</v>
      </c>
      <c r="G354" s="43"/>
      <c r="H354" s="43"/>
      <c r="I354" s="230"/>
      <c r="J354" s="43"/>
      <c r="K354" s="43"/>
      <c r="L354" s="47"/>
      <c r="M354" s="231"/>
      <c r="N354" s="232"/>
      <c r="O354" s="87"/>
      <c r="P354" s="87"/>
      <c r="Q354" s="87"/>
      <c r="R354" s="87"/>
      <c r="S354" s="87"/>
      <c r="T354" s="88"/>
      <c r="U354" s="41"/>
      <c r="V354" s="41"/>
      <c r="W354" s="41"/>
      <c r="X354" s="41"/>
      <c r="Y354" s="41"/>
      <c r="Z354" s="41"/>
      <c r="AA354" s="41"/>
      <c r="AB354" s="41"/>
      <c r="AC354" s="41"/>
      <c r="AD354" s="41"/>
      <c r="AE354" s="41"/>
      <c r="AT354" s="19" t="s">
        <v>240</v>
      </c>
      <c r="AU354" s="19" t="s">
        <v>91</v>
      </c>
    </row>
    <row r="355" spans="1:51" s="13" customFormat="1" ht="12">
      <c r="A355" s="13"/>
      <c r="B355" s="234"/>
      <c r="C355" s="235"/>
      <c r="D355" s="228" t="s">
        <v>242</v>
      </c>
      <c r="E355" s="236" t="s">
        <v>19</v>
      </c>
      <c r="F355" s="237" t="s">
        <v>2223</v>
      </c>
      <c r="G355" s="235"/>
      <c r="H355" s="238">
        <v>13</v>
      </c>
      <c r="I355" s="239"/>
      <c r="J355" s="235"/>
      <c r="K355" s="235"/>
      <c r="L355" s="240"/>
      <c r="M355" s="241"/>
      <c r="N355" s="242"/>
      <c r="O355" s="242"/>
      <c r="P355" s="242"/>
      <c r="Q355" s="242"/>
      <c r="R355" s="242"/>
      <c r="S355" s="242"/>
      <c r="T355" s="243"/>
      <c r="U355" s="13"/>
      <c r="V355" s="13"/>
      <c r="W355" s="13"/>
      <c r="X355" s="13"/>
      <c r="Y355" s="13"/>
      <c r="Z355" s="13"/>
      <c r="AA355" s="13"/>
      <c r="AB355" s="13"/>
      <c r="AC355" s="13"/>
      <c r="AD355" s="13"/>
      <c r="AE355" s="13"/>
      <c r="AT355" s="244" t="s">
        <v>242</v>
      </c>
      <c r="AU355" s="244" t="s">
        <v>91</v>
      </c>
      <c r="AV355" s="13" t="s">
        <v>91</v>
      </c>
      <c r="AW355" s="13" t="s">
        <v>42</v>
      </c>
      <c r="AX355" s="13" t="s">
        <v>81</v>
      </c>
      <c r="AY355" s="244" t="s">
        <v>230</v>
      </c>
    </row>
    <row r="356" spans="1:51" s="13" customFormat="1" ht="12">
      <c r="A356" s="13"/>
      <c r="B356" s="234"/>
      <c r="C356" s="235"/>
      <c r="D356" s="228" t="s">
        <v>242</v>
      </c>
      <c r="E356" s="236" t="s">
        <v>19</v>
      </c>
      <c r="F356" s="237" t="s">
        <v>2224</v>
      </c>
      <c r="G356" s="235"/>
      <c r="H356" s="238">
        <v>13.64</v>
      </c>
      <c r="I356" s="239"/>
      <c r="J356" s="235"/>
      <c r="K356" s="235"/>
      <c r="L356" s="240"/>
      <c r="M356" s="241"/>
      <c r="N356" s="242"/>
      <c r="O356" s="242"/>
      <c r="P356" s="242"/>
      <c r="Q356" s="242"/>
      <c r="R356" s="242"/>
      <c r="S356" s="242"/>
      <c r="T356" s="243"/>
      <c r="U356" s="13"/>
      <c r="V356" s="13"/>
      <c r="W356" s="13"/>
      <c r="X356" s="13"/>
      <c r="Y356" s="13"/>
      <c r="Z356" s="13"/>
      <c r="AA356" s="13"/>
      <c r="AB356" s="13"/>
      <c r="AC356" s="13"/>
      <c r="AD356" s="13"/>
      <c r="AE356" s="13"/>
      <c r="AT356" s="244" t="s">
        <v>242</v>
      </c>
      <c r="AU356" s="244" t="s">
        <v>91</v>
      </c>
      <c r="AV356" s="13" t="s">
        <v>91</v>
      </c>
      <c r="AW356" s="13" t="s">
        <v>42</v>
      </c>
      <c r="AX356" s="13" t="s">
        <v>81</v>
      </c>
      <c r="AY356" s="244" t="s">
        <v>230</v>
      </c>
    </row>
    <row r="357" spans="1:51" s="14" customFormat="1" ht="12">
      <c r="A357" s="14"/>
      <c r="B357" s="245"/>
      <c r="C357" s="246"/>
      <c r="D357" s="228" t="s">
        <v>242</v>
      </c>
      <c r="E357" s="247" t="s">
        <v>19</v>
      </c>
      <c r="F357" s="248" t="s">
        <v>244</v>
      </c>
      <c r="G357" s="246"/>
      <c r="H357" s="249">
        <v>26.64</v>
      </c>
      <c r="I357" s="250"/>
      <c r="J357" s="246"/>
      <c r="K357" s="246"/>
      <c r="L357" s="251"/>
      <c r="M357" s="252"/>
      <c r="N357" s="253"/>
      <c r="O357" s="253"/>
      <c r="P357" s="253"/>
      <c r="Q357" s="253"/>
      <c r="R357" s="253"/>
      <c r="S357" s="253"/>
      <c r="T357" s="254"/>
      <c r="U357" s="14"/>
      <c r="V357" s="14"/>
      <c r="W357" s="14"/>
      <c r="X357" s="14"/>
      <c r="Y357" s="14"/>
      <c r="Z357" s="14"/>
      <c r="AA357" s="14"/>
      <c r="AB357" s="14"/>
      <c r="AC357" s="14"/>
      <c r="AD357" s="14"/>
      <c r="AE357" s="14"/>
      <c r="AT357" s="255" t="s">
        <v>242</v>
      </c>
      <c r="AU357" s="255" t="s">
        <v>91</v>
      </c>
      <c r="AV357" s="14" t="s">
        <v>109</v>
      </c>
      <c r="AW357" s="14" t="s">
        <v>42</v>
      </c>
      <c r="AX357" s="14" t="s">
        <v>85</v>
      </c>
      <c r="AY357" s="255" t="s">
        <v>230</v>
      </c>
    </row>
    <row r="358" spans="1:65" s="2" customFormat="1" ht="24.15" customHeight="1">
      <c r="A358" s="41"/>
      <c r="B358" s="42"/>
      <c r="C358" s="281" t="s">
        <v>833</v>
      </c>
      <c r="D358" s="281" t="s">
        <v>482</v>
      </c>
      <c r="E358" s="282" t="s">
        <v>2225</v>
      </c>
      <c r="F358" s="283" t="s">
        <v>2226</v>
      </c>
      <c r="G358" s="284" t="s">
        <v>881</v>
      </c>
      <c r="H358" s="285">
        <v>39.96</v>
      </c>
      <c r="I358" s="286"/>
      <c r="J358" s="287">
        <f>ROUND(I358*H358,2)</f>
        <v>0</v>
      </c>
      <c r="K358" s="283" t="s">
        <v>236</v>
      </c>
      <c r="L358" s="288"/>
      <c r="M358" s="289" t="s">
        <v>19</v>
      </c>
      <c r="N358" s="290" t="s">
        <v>52</v>
      </c>
      <c r="O358" s="87"/>
      <c r="P358" s="224">
        <f>O358*H358</f>
        <v>0</v>
      </c>
      <c r="Q358" s="224">
        <v>0.001</v>
      </c>
      <c r="R358" s="224">
        <f>Q358*H358</f>
        <v>0.03996</v>
      </c>
      <c r="S358" s="224">
        <v>0</v>
      </c>
      <c r="T358" s="225">
        <f>S358*H358</f>
        <v>0</v>
      </c>
      <c r="U358" s="41"/>
      <c r="V358" s="41"/>
      <c r="W358" s="41"/>
      <c r="X358" s="41"/>
      <c r="Y358" s="41"/>
      <c r="Z358" s="41"/>
      <c r="AA358" s="41"/>
      <c r="AB358" s="41"/>
      <c r="AC358" s="41"/>
      <c r="AD358" s="41"/>
      <c r="AE358" s="41"/>
      <c r="AR358" s="226" t="s">
        <v>722</v>
      </c>
      <c r="AT358" s="226" t="s">
        <v>482</v>
      </c>
      <c r="AU358" s="226" t="s">
        <v>91</v>
      </c>
      <c r="AY358" s="19" t="s">
        <v>230</v>
      </c>
      <c r="BE358" s="227">
        <f>IF(N358="základní",J358,0)</f>
        <v>0</v>
      </c>
      <c r="BF358" s="227">
        <f>IF(N358="snížená",J358,0)</f>
        <v>0</v>
      </c>
      <c r="BG358" s="227">
        <f>IF(N358="zákl. přenesená",J358,0)</f>
        <v>0</v>
      </c>
      <c r="BH358" s="227">
        <f>IF(N358="sníž. přenesená",J358,0)</f>
        <v>0</v>
      </c>
      <c r="BI358" s="227">
        <f>IF(N358="nulová",J358,0)</f>
        <v>0</v>
      </c>
      <c r="BJ358" s="19" t="s">
        <v>85</v>
      </c>
      <c r="BK358" s="227">
        <f>ROUND(I358*H358,2)</f>
        <v>0</v>
      </c>
      <c r="BL358" s="19" t="s">
        <v>345</v>
      </c>
      <c r="BM358" s="226" t="s">
        <v>2227</v>
      </c>
    </row>
    <row r="359" spans="1:47" s="2" customFormat="1" ht="12">
      <c r="A359" s="41"/>
      <c r="B359" s="42"/>
      <c r="C359" s="43"/>
      <c r="D359" s="228" t="s">
        <v>238</v>
      </c>
      <c r="E359" s="43"/>
      <c r="F359" s="229" t="s">
        <v>2226</v>
      </c>
      <c r="G359" s="43"/>
      <c r="H359" s="43"/>
      <c r="I359" s="230"/>
      <c r="J359" s="43"/>
      <c r="K359" s="43"/>
      <c r="L359" s="47"/>
      <c r="M359" s="231"/>
      <c r="N359" s="232"/>
      <c r="O359" s="87"/>
      <c r="P359" s="87"/>
      <c r="Q359" s="87"/>
      <c r="R359" s="87"/>
      <c r="S359" s="87"/>
      <c r="T359" s="88"/>
      <c r="U359" s="41"/>
      <c r="V359" s="41"/>
      <c r="W359" s="41"/>
      <c r="X359" s="41"/>
      <c r="Y359" s="41"/>
      <c r="Z359" s="41"/>
      <c r="AA359" s="41"/>
      <c r="AB359" s="41"/>
      <c r="AC359" s="41"/>
      <c r="AD359" s="41"/>
      <c r="AE359" s="41"/>
      <c r="AT359" s="19" t="s">
        <v>238</v>
      </c>
      <c r="AU359" s="19" t="s">
        <v>91</v>
      </c>
    </row>
    <row r="360" spans="1:51" s="13" customFormat="1" ht="12">
      <c r="A360" s="13"/>
      <c r="B360" s="234"/>
      <c r="C360" s="235"/>
      <c r="D360" s="228" t="s">
        <v>242</v>
      </c>
      <c r="E360" s="236" t="s">
        <v>19</v>
      </c>
      <c r="F360" s="237" t="s">
        <v>2228</v>
      </c>
      <c r="G360" s="235"/>
      <c r="H360" s="238">
        <v>19.5</v>
      </c>
      <c r="I360" s="239"/>
      <c r="J360" s="235"/>
      <c r="K360" s="235"/>
      <c r="L360" s="240"/>
      <c r="M360" s="241"/>
      <c r="N360" s="242"/>
      <c r="O360" s="242"/>
      <c r="P360" s="242"/>
      <c r="Q360" s="242"/>
      <c r="R360" s="242"/>
      <c r="S360" s="242"/>
      <c r="T360" s="243"/>
      <c r="U360" s="13"/>
      <c r="V360" s="13"/>
      <c r="W360" s="13"/>
      <c r="X360" s="13"/>
      <c r="Y360" s="13"/>
      <c r="Z360" s="13"/>
      <c r="AA360" s="13"/>
      <c r="AB360" s="13"/>
      <c r="AC360" s="13"/>
      <c r="AD360" s="13"/>
      <c r="AE360" s="13"/>
      <c r="AT360" s="244" t="s">
        <v>242</v>
      </c>
      <c r="AU360" s="244" t="s">
        <v>91</v>
      </c>
      <c r="AV360" s="13" t="s">
        <v>91</v>
      </c>
      <c r="AW360" s="13" t="s">
        <v>42</v>
      </c>
      <c r="AX360" s="13" t="s">
        <v>81</v>
      </c>
      <c r="AY360" s="244" t="s">
        <v>230</v>
      </c>
    </row>
    <row r="361" spans="1:51" s="13" customFormat="1" ht="12">
      <c r="A361" s="13"/>
      <c r="B361" s="234"/>
      <c r="C361" s="235"/>
      <c r="D361" s="228" t="s">
        <v>242</v>
      </c>
      <c r="E361" s="236" t="s">
        <v>19</v>
      </c>
      <c r="F361" s="237" t="s">
        <v>2229</v>
      </c>
      <c r="G361" s="235"/>
      <c r="H361" s="238">
        <v>20.46</v>
      </c>
      <c r="I361" s="239"/>
      <c r="J361" s="235"/>
      <c r="K361" s="235"/>
      <c r="L361" s="240"/>
      <c r="M361" s="241"/>
      <c r="N361" s="242"/>
      <c r="O361" s="242"/>
      <c r="P361" s="242"/>
      <c r="Q361" s="242"/>
      <c r="R361" s="242"/>
      <c r="S361" s="242"/>
      <c r="T361" s="243"/>
      <c r="U361" s="13"/>
      <c r="V361" s="13"/>
      <c r="W361" s="13"/>
      <c r="X361" s="13"/>
      <c r="Y361" s="13"/>
      <c r="Z361" s="13"/>
      <c r="AA361" s="13"/>
      <c r="AB361" s="13"/>
      <c r="AC361" s="13"/>
      <c r="AD361" s="13"/>
      <c r="AE361" s="13"/>
      <c r="AT361" s="244" t="s">
        <v>242</v>
      </c>
      <c r="AU361" s="244" t="s">
        <v>91</v>
      </c>
      <c r="AV361" s="13" t="s">
        <v>91</v>
      </c>
      <c r="AW361" s="13" t="s">
        <v>42</v>
      </c>
      <c r="AX361" s="13" t="s">
        <v>81</v>
      </c>
      <c r="AY361" s="244" t="s">
        <v>230</v>
      </c>
    </row>
    <row r="362" spans="1:51" s="14" customFormat="1" ht="12">
      <c r="A362" s="14"/>
      <c r="B362" s="245"/>
      <c r="C362" s="246"/>
      <c r="D362" s="228" t="s">
        <v>242</v>
      </c>
      <c r="E362" s="247" t="s">
        <v>19</v>
      </c>
      <c r="F362" s="248" t="s">
        <v>244</v>
      </c>
      <c r="G362" s="246"/>
      <c r="H362" s="249">
        <v>39.96</v>
      </c>
      <c r="I362" s="250"/>
      <c r="J362" s="246"/>
      <c r="K362" s="246"/>
      <c r="L362" s="251"/>
      <c r="M362" s="252"/>
      <c r="N362" s="253"/>
      <c r="O362" s="253"/>
      <c r="P362" s="253"/>
      <c r="Q362" s="253"/>
      <c r="R362" s="253"/>
      <c r="S362" s="253"/>
      <c r="T362" s="254"/>
      <c r="U362" s="14"/>
      <c r="V362" s="14"/>
      <c r="W362" s="14"/>
      <c r="X362" s="14"/>
      <c r="Y362" s="14"/>
      <c r="Z362" s="14"/>
      <c r="AA362" s="14"/>
      <c r="AB362" s="14"/>
      <c r="AC362" s="14"/>
      <c r="AD362" s="14"/>
      <c r="AE362" s="14"/>
      <c r="AT362" s="255" t="s">
        <v>242</v>
      </c>
      <c r="AU362" s="255" t="s">
        <v>91</v>
      </c>
      <c r="AV362" s="14" t="s">
        <v>109</v>
      </c>
      <c r="AW362" s="14" t="s">
        <v>42</v>
      </c>
      <c r="AX362" s="14" t="s">
        <v>85</v>
      </c>
      <c r="AY362" s="255" t="s">
        <v>230</v>
      </c>
    </row>
    <row r="363" spans="1:65" s="2" customFormat="1" ht="24.15" customHeight="1">
      <c r="A363" s="41"/>
      <c r="B363" s="42"/>
      <c r="C363" s="215" t="s">
        <v>841</v>
      </c>
      <c r="D363" s="215" t="s">
        <v>232</v>
      </c>
      <c r="E363" s="216" t="s">
        <v>1824</v>
      </c>
      <c r="F363" s="217" t="s">
        <v>1825</v>
      </c>
      <c r="G363" s="218" t="s">
        <v>235</v>
      </c>
      <c r="H363" s="219">
        <v>33</v>
      </c>
      <c r="I363" s="220"/>
      <c r="J363" s="221">
        <f>ROUND(I363*H363,2)</f>
        <v>0</v>
      </c>
      <c r="K363" s="217" t="s">
        <v>236</v>
      </c>
      <c r="L363" s="47"/>
      <c r="M363" s="222" t="s">
        <v>19</v>
      </c>
      <c r="N363" s="223" t="s">
        <v>52</v>
      </c>
      <c r="O363" s="87"/>
      <c r="P363" s="224">
        <f>O363*H363</f>
        <v>0</v>
      </c>
      <c r="Q363" s="224">
        <v>0</v>
      </c>
      <c r="R363" s="224">
        <f>Q363*H363</f>
        <v>0</v>
      </c>
      <c r="S363" s="224">
        <v>0</v>
      </c>
      <c r="T363" s="225">
        <f>S363*H363</f>
        <v>0</v>
      </c>
      <c r="U363" s="41"/>
      <c r="V363" s="41"/>
      <c r="W363" s="41"/>
      <c r="X363" s="41"/>
      <c r="Y363" s="41"/>
      <c r="Z363" s="41"/>
      <c r="AA363" s="41"/>
      <c r="AB363" s="41"/>
      <c r="AC363" s="41"/>
      <c r="AD363" s="41"/>
      <c r="AE363" s="41"/>
      <c r="AR363" s="226" t="s">
        <v>345</v>
      </c>
      <c r="AT363" s="226" t="s">
        <v>232</v>
      </c>
      <c r="AU363" s="226" t="s">
        <v>91</v>
      </c>
      <c r="AY363" s="19" t="s">
        <v>230</v>
      </c>
      <c r="BE363" s="227">
        <f>IF(N363="základní",J363,0)</f>
        <v>0</v>
      </c>
      <c r="BF363" s="227">
        <f>IF(N363="snížená",J363,0)</f>
        <v>0</v>
      </c>
      <c r="BG363" s="227">
        <f>IF(N363="zákl. přenesená",J363,0)</f>
        <v>0</v>
      </c>
      <c r="BH363" s="227">
        <f>IF(N363="sníž. přenesená",J363,0)</f>
        <v>0</v>
      </c>
      <c r="BI363" s="227">
        <f>IF(N363="nulová",J363,0)</f>
        <v>0</v>
      </c>
      <c r="BJ363" s="19" t="s">
        <v>85</v>
      </c>
      <c r="BK363" s="227">
        <f>ROUND(I363*H363,2)</f>
        <v>0</v>
      </c>
      <c r="BL363" s="19" t="s">
        <v>345</v>
      </c>
      <c r="BM363" s="226" t="s">
        <v>2230</v>
      </c>
    </row>
    <row r="364" spans="1:47" s="2" customFormat="1" ht="12">
      <c r="A364" s="41"/>
      <c r="B364" s="42"/>
      <c r="C364" s="43"/>
      <c r="D364" s="228" t="s">
        <v>238</v>
      </c>
      <c r="E364" s="43"/>
      <c r="F364" s="229" t="s">
        <v>1827</v>
      </c>
      <c r="G364" s="43"/>
      <c r="H364" s="43"/>
      <c r="I364" s="230"/>
      <c r="J364" s="43"/>
      <c r="K364" s="43"/>
      <c r="L364" s="47"/>
      <c r="M364" s="231"/>
      <c r="N364" s="232"/>
      <c r="O364" s="87"/>
      <c r="P364" s="87"/>
      <c r="Q364" s="87"/>
      <c r="R364" s="87"/>
      <c r="S364" s="87"/>
      <c r="T364" s="88"/>
      <c r="U364" s="41"/>
      <c r="V364" s="41"/>
      <c r="W364" s="41"/>
      <c r="X364" s="41"/>
      <c r="Y364" s="41"/>
      <c r="Z364" s="41"/>
      <c r="AA364" s="41"/>
      <c r="AB364" s="41"/>
      <c r="AC364" s="41"/>
      <c r="AD364" s="41"/>
      <c r="AE364" s="41"/>
      <c r="AT364" s="19" t="s">
        <v>238</v>
      </c>
      <c r="AU364" s="19" t="s">
        <v>91</v>
      </c>
    </row>
    <row r="365" spans="1:47" s="2" customFormat="1" ht="12">
      <c r="A365" s="41"/>
      <c r="B365" s="42"/>
      <c r="C365" s="43"/>
      <c r="D365" s="228" t="s">
        <v>240</v>
      </c>
      <c r="E365" s="43"/>
      <c r="F365" s="233" t="s">
        <v>1816</v>
      </c>
      <c r="G365" s="43"/>
      <c r="H365" s="43"/>
      <c r="I365" s="230"/>
      <c r="J365" s="43"/>
      <c r="K365" s="43"/>
      <c r="L365" s="47"/>
      <c r="M365" s="231"/>
      <c r="N365" s="232"/>
      <c r="O365" s="87"/>
      <c r="P365" s="87"/>
      <c r="Q365" s="87"/>
      <c r="R365" s="87"/>
      <c r="S365" s="87"/>
      <c r="T365" s="88"/>
      <c r="U365" s="41"/>
      <c r="V365" s="41"/>
      <c r="W365" s="41"/>
      <c r="X365" s="41"/>
      <c r="Y365" s="41"/>
      <c r="Z365" s="41"/>
      <c r="AA365" s="41"/>
      <c r="AB365" s="41"/>
      <c r="AC365" s="41"/>
      <c r="AD365" s="41"/>
      <c r="AE365" s="41"/>
      <c r="AT365" s="19" t="s">
        <v>240</v>
      </c>
      <c r="AU365" s="19" t="s">
        <v>91</v>
      </c>
    </row>
    <row r="366" spans="1:51" s="13" customFormat="1" ht="12">
      <c r="A366" s="13"/>
      <c r="B366" s="234"/>
      <c r="C366" s="235"/>
      <c r="D366" s="228" t="s">
        <v>242</v>
      </c>
      <c r="E366" s="236" t="s">
        <v>19</v>
      </c>
      <c r="F366" s="237" t="s">
        <v>2231</v>
      </c>
      <c r="G366" s="235"/>
      <c r="H366" s="238">
        <v>33</v>
      </c>
      <c r="I366" s="239"/>
      <c r="J366" s="235"/>
      <c r="K366" s="235"/>
      <c r="L366" s="240"/>
      <c r="M366" s="241"/>
      <c r="N366" s="242"/>
      <c r="O366" s="242"/>
      <c r="P366" s="242"/>
      <c r="Q366" s="242"/>
      <c r="R366" s="242"/>
      <c r="S366" s="242"/>
      <c r="T366" s="243"/>
      <c r="U366" s="13"/>
      <c r="V366" s="13"/>
      <c r="W366" s="13"/>
      <c r="X366" s="13"/>
      <c r="Y366" s="13"/>
      <c r="Z366" s="13"/>
      <c r="AA366" s="13"/>
      <c r="AB366" s="13"/>
      <c r="AC366" s="13"/>
      <c r="AD366" s="13"/>
      <c r="AE366" s="13"/>
      <c r="AT366" s="244" t="s">
        <v>242</v>
      </c>
      <c r="AU366" s="244" t="s">
        <v>91</v>
      </c>
      <c r="AV366" s="13" t="s">
        <v>91</v>
      </c>
      <c r="AW366" s="13" t="s">
        <v>42</v>
      </c>
      <c r="AX366" s="13" t="s">
        <v>81</v>
      </c>
      <c r="AY366" s="244" t="s">
        <v>230</v>
      </c>
    </row>
    <row r="367" spans="1:51" s="14" customFormat="1" ht="12">
      <c r="A367" s="14"/>
      <c r="B367" s="245"/>
      <c r="C367" s="246"/>
      <c r="D367" s="228" t="s">
        <v>242</v>
      </c>
      <c r="E367" s="247" t="s">
        <v>19</v>
      </c>
      <c r="F367" s="248" t="s">
        <v>244</v>
      </c>
      <c r="G367" s="246"/>
      <c r="H367" s="249">
        <v>33</v>
      </c>
      <c r="I367" s="250"/>
      <c r="J367" s="246"/>
      <c r="K367" s="246"/>
      <c r="L367" s="251"/>
      <c r="M367" s="252"/>
      <c r="N367" s="253"/>
      <c r="O367" s="253"/>
      <c r="P367" s="253"/>
      <c r="Q367" s="253"/>
      <c r="R367" s="253"/>
      <c r="S367" s="253"/>
      <c r="T367" s="254"/>
      <c r="U367" s="14"/>
      <c r="V367" s="14"/>
      <c r="W367" s="14"/>
      <c r="X367" s="14"/>
      <c r="Y367" s="14"/>
      <c r="Z367" s="14"/>
      <c r="AA367" s="14"/>
      <c r="AB367" s="14"/>
      <c r="AC367" s="14"/>
      <c r="AD367" s="14"/>
      <c r="AE367" s="14"/>
      <c r="AT367" s="255" t="s">
        <v>242</v>
      </c>
      <c r="AU367" s="255" t="s">
        <v>91</v>
      </c>
      <c r="AV367" s="14" t="s">
        <v>109</v>
      </c>
      <c r="AW367" s="14" t="s">
        <v>42</v>
      </c>
      <c r="AX367" s="14" t="s">
        <v>85</v>
      </c>
      <c r="AY367" s="255" t="s">
        <v>230</v>
      </c>
    </row>
    <row r="368" spans="1:65" s="2" customFormat="1" ht="24.15" customHeight="1">
      <c r="A368" s="41"/>
      <c r="B368" s="42"/>
      <c r="C368" s="281" t="s">
        <v>848</v>
      </c>
      <c r="D368" s="281" t="s">
        <v>482</v>
      </c>
      <c r="E368" s="282" t="s">
        <v>2225</v>
      </c>
      <c r="F368" s="283" t="s">
        <v>2226</v>
      </c>
      <c r="G368" s="284" t="s">
        <v>881</v>
      </c>
      <c r="H368" s="285">
        <v>49.5</v>
      </c>
      <c r="I368" s="286"/>
      <c r="J368" s="287">
        <f>ROUND(I368*H368,2)</f>
        <v>0</v>
      </c>
      <c r="K368" s="283" t="s">
        <v>236</v>
      </c>
      <c r="L368" s="288"/>
      <c r="M368" s="289" t="s">
        <v>19</v>
      </c>
      <c r="N368" s="290" t="s">
        <v>52</v>
      </c>
      <c r="O368" s="87"/>
      <c r="P368" s="224">
        <f>O368*H368</f>
        <v>0</v>
      </c>
      <c r="Q368" s="224">
        <v>0.001</v>
      </c>
      <c r="R368" s="224">
        <f>Q368*H368</f>
        <v>0.0495</v>
      </c>
      <c r="S368" s="224">
        <v>0</v>
      </c>
      <c r="T368" s="225">
        <f>S368*H368</f>
        <v>0</v>
      </c>
      <c r="U368" s="41"/>
      <c r="V368" s="41"/>
      <c r="W368" s="41"/>
      <c r="X368" s="41"/>
      <c r="Y368" s="41"/>
      <c r="Z368" s="41"/>
      <c r="AA368" s="41"/>
      <c r="AB368" s="41"/>
      <c r="AC368" s="41"/>
      <c r="AD368" s="41"/>
      <c r="AE368" s="41"/>
      <c r="AR368" s="226" t="s">
        <v>722</v>
      </c>
      <c r="AT368" s="226" t="s">
        <v>482</v>
      </c>
      <c r="AU368" s="226" t="s">
        <v>91</v>
      </c>
      <c r="AY368" s="19" t="s">
        <v>230</v>
      </c>
      <c r="BE368" s="227">
        <f>IF(N368="základní",J368,0)</f>
        <v>0</v>
      </c>
      <c r="BF368" s="227">
        <f>IF(N368="snížená",J368,0)</f>
        <v>0</v>
      </c>
      <c r="BG368" s="227">
        <f>IF(N368="zákl. přenesená",J368,0)</f>
        <v>0</v>
      </c>
      <c r="BH368" s="227">
        <f>IF(N368="sníž. přenesená",J368,0)</f>
        <v>0</v>
      </c>
      <c r="BI368" s="227">
        <f>IF(N368="nulová",J368,0)</f>
        <v>0</v>
      </c>
      <c r="BJ368" s="19" t="s">
        <v>85</v>
      </c>
      <c r="BK368" s="227">
        <f>ROUND(I368*H368,2)</f>
        <v>0</v>
      </c>
      <c r="BL368" s="19" t="s">
        <v>345</v>
      </c>
      <c r="BM368" s="226" t="s">
        <v>2232</v>
      </c>
    </row>
    <row r="369" spans="1:47" s="2" customFormat="1" ht="12">
      <c r="A369" s="41"/>
      <c r="B369" s="42"/>
      <c r="C369" s="43"/>
      <c r="D369" s="228" t="s">
        <v>238</v>
      </c>
      <c r="E369" s="43"/>
      <c r="F369" s="229" t="s">
        <v>2226</v>
      </c>
      <c r="G369" s="43"/>
      <c r="H369" s="43"/>
      <c r="I369" s="230"/>
      <c r="J369" s="43"/>
      <c r="K369" s="43"/>
      <c r="L369" s="47"/>
      <c r="M369" s="231"/>
      <c r="N369" s="232"/>
      <c r="O369" s="87"/>
      <c r="P369" s="87"/>
      <c r="Q369" s="87"/>
      <c r="R369" s="87"/>
      <c r="S369" s="87"/>
      <c r="T369" s="88"/>
      <c r="U369" s="41"/>
      <c r="V369" s="41"/>
      <c r="W369" s="41"/>
      <c r="X369" s="41"/>
      <c r="Y369" s="41"/>
      <c r="Z369" s="41"/>
      <c r="AA369" s="41"/>
      <c r="AB369" s="41"/>
      <c r="AC369" s="41"/>
      <c r="AD369" s="41"/>
      <c r="AE369" s="41"/>
      <c r="AT369" s="19" t="s">
        <v>238</v>
      </c>
      <c r="AU369" s="19" t="s">
        <v>91</v>
      </c>
    </row>
    <row r="370" spans="1:51" s="13" customFormat="1" ht="12">
      <c r="A370" s="13"/>
      <c r="B370" s="234"/>
      <c r="C370" s="235"/>
      <c r="D370" s="228" t="s">
        <v>242</v>
      </c>
      <c r="E370" s="236" t="s">
        <v>19</v>
      </c>
      <c r="F370" s="237" t="s">
        <v>2233</v>
      </c>
      <c r="G370" s="235"/>
      <c r="H370" s="238">
        <v>49.5</v>
      </c>
      <c r="I370" s="239"/>
      <c r="J370" s="235"/>
      <c r="K370" s="235"/>
      <c r="L370" s="240"/>
      <c r="M370" s="241"/>
      <c r="N370" s="242"/>
      <c r="O370" s="242"/>
      <c r="P370" s="242"/>
      <c r="Q370" s="242"/>
      <c r="R370" s="242"/>
      <c r="S370" s="242"/>
      <c r="T370" s="243"/>
      <c r="U370" s="13"/>
      <c r="V370" s="13"/>
      <c r="W370" s="13"/>
      <c r="X370" s="13"/>
      <c r="Y370" s="13"/>
      <c r="Z370" s="13"/>
      <c r="AA370" s="13"/>
      <c r="AB370" s="13"/>
      <c r="AC370" s="13"/>
      <c r="AD370" s="13"/>
      <c r="AE370" s="13"/>
      <c r="AT370" s="244" t="s">
        <v>242</v>
      </c>
      <c r="AU370" s="244" t="s">
        <v>91</v>
      </c>
      <c r="AV370" s="13" t="s">
        <v>91</v>
      </c>
      <c r="AW370" s="13" t="s">
        <v>42</v>
      </c>
      <c r="AX370" s="13" t="s">
        <v>81</v>
      </c>
      <c r="AY370" s="244" t="s">
        <v>230</v>
      </c>
    </row>
    <row r="371" spans="1:51" s="14" customFormat="1" ht="12">
      <c r="A371" s="14"/>
      <c r="B371" s="245"/>
      <c r="C371" s="246"/>
      <c r="D371" s="228" t="s">
        <v>242</v>
      </c>
      <c r="E371" s="247" t="s">
        <v>19</v>
      </c>
      <c r="F371" s="248" t="s">
        <v>244</v>
      </c>
      <c r="G371" s="246"/>
      <c r="H371" s="249">
        <v>49.5</v>
      </c>
      <c r="I371" s="250"/>
      <c r="J371" s="246"/>
      <c r="K371" s="246"/>
      <c r="L371" s="251"/>
      <c r="M371" s="252"/>
      <c r="N371" s="253"/>
      <c r="O371" s="253"/>
      <c r="P371" s="253"/>
      <c r="Q371" s="253"/>
      <c r="R371" s="253"/>
      <c r="S371" s="253"/>
      <c r="T371" s="254"/>
      <c r="U371" s="14"/>
      <c r="V371" s="14"/>
      <c r="W371" s="14"/>
      <c r="X371" s="14"/>
      <c r="Y371" s="14"/>
      <c r="Z371" s="14"/>
      <c r="AA371" s="14"/>
      <c r="AB371" s="14"/>
      <c r="AC371" s="14"/>
      <c r="AD371" s="14"/>
      <c r="AE371" s="14"/>
      <c r="AT371" s="255" t="s">
        <v>242</v>
      </c>
      <c r="AU371" s="255" t="s">
        <v>91</v>
      </c>
      <c r="AV371" s="14" t="s">
        <v>109</v>
      </c>
      <c r="AW371" s="14" t="s">
        <v>42</v>
      </c>
      <c r="AX371" s="14" t="s">
        <v>85</v>
      </c>
      <c r="AY371" s="255" t="s">
        <v>230</v>
      </c>
    </row>
    <row r="372" spans="1:65" s="2" customFormat="1" ht="24.15" customHeight="1">
      <c r="A372" s="41"/>
      <c r="B372" s="42"/>
      <c r="C372" s="215" t="s">
        <v>853</v>
      </c>
      <c r="D372" s="215" t="s">
        <v>232</v>
      </c>
      <c r="E372" s="216" t="s">
        <v>1832</v>
      </c>
      <c r="F372" s="217" t="s">
        <v>1833</v>
      </c>
      <c r="G372" s="218" t="s">
        <v>235</v>
      </c>
      <c r="H372" s="219">
        <v>36.559</v>
      </c>
      <c r="I372" s="220"/>
      <c r="J372" s="221">
        <f>ROUND(I372*H372,2)</f>
        <v>0</v>
      </c>
      <c r="K372" s="217" t="s">
        <v>236</v>
      </c>
      <c r="L372" s="47"/>
      <c r="M372" s="222" t="s">
        <v>19</v>
      </c>
      <c r="N372" s="223" t="s">
        <v>52</v>
      </c>
      <c r="O372" s="87"/>
      <c r="P372" s="224">
        <f>O372*H372</f>
        <v>0</v>
      </c>
      <c r="Q372" s="224">
        <v>0</v>
      </c>
      <c r="R372" s="224">
        <f>Q372*H372</f>
        <v>0</v>
      </c>
      <c r="S372" s="224">
        <v>0</v>
      </c>
      <c r="T372" s="225">
        <f>S372*H372</f>
        <v>0</v>
      </c>
      <c r="U372" s="41"/>
      <c r="V372" s="41"/>
      <c r="W372" s="41"/>
      <c r="X372" s="41"/>
      <c r="Y372" s="41"/>
      <c r="Z372" s="41"/>
      <c r="AA372" s="41"/>
      <c r="AB372" s="41"/>
      <c r="AC372" s="41"/>
      <c r="AD372" s="41"/>
      <c r="AE372" s="41"/>
      <c r="AR372" s="226" t="s">
        <v>345</v>
      </c>
      <c r="AT372" s="226" t="s">
        <v>232</v>
      </c>
      <c r="AU372" s="226" t="s">
        <v>91</v>
      </c>
      <c r="AY372" s="19" t="s">
        <v>230</v>
      </c>
      <c r="BE372" s="227">
        <f>IF(N372="základní",J372,0)</f>
        <v>0</v>
      </c>
      <c r="BF372" s="227">
        <f>IF(N372="snížená",J372,0)</f>
        <v>0</v>
      </c>
      <c r="BG372" s="227">
        <f>IF(N372="zákl. přenesená",J372,0)</f>
        <v>0</v>
      </c>
      <c r="BH372" s="227">
        <f>IF(N372="sníž. přenesená",J372,0)</f>
        <v>0</v>
      </c>
      <c r="BI372" s="227">
        <f>IF(N372="nulová",J372,0)</f>
        <v>0</v>
      </c>
      <c r="BJ372" s="19" t="s">
        <v>85</v>
      </c>
      <c r="BK372" s="227">
        <f>ROUND(I372*H372,2)</f>
        <v>0</v>
      </c>
      <c r="BL372" s="19" t="s">
        <v>345</v>
      </c>
      <c r="BM372" s="226" t="s">
        <v>2234</v>
      </c>
    </row>
    <row r="373" spans="1:47" s="2" customFormat="1" ht="12">
      <c r="A373" s="41"/>
      <c r="B373" s="42"/>
      <c r="C373" s="43"/>
      <c r="D373" s="228" t="s">
        <v>238</v>
      </c>
      <c r="E373" s="43"/>
      <c r="F373" s="229" t="s">
        <v>1835</v>
      </c>
      <c r="G373" s="43"/>
      <c r="H373" s="43"/>
      <c r="I373" s="230"/>
      <c r="J373" s="43"/>
      <c r="K373" s="43"/>
      <c r="L373" s="47"/>
      <c r="M373" s="231"/>
      <c r="N373" s="232"/>
      <c r="O373" s="87"/>
      <c r="P373" s="87"/>
      <c r="Q373" s="87"/>
      <c r="R373" s="87"/>
      <c r="S373" s="87"/>
      <c r="T373" s="88"/>
      <c r="U373" s="41"/>
      <c r="V373" s="41"/>
      <c r="W373" s="41"/>
      <c r="X373" s="41"/>
      <c r="Y373" s="41"/>
      <c r="Z373" s="41"/>
      <c r="AA373" s="41"/>
      <c r="AB373" s="41"/>
      <c r="AC373" s="41"/>
      <c r="AD373" s="41"/>
      <c r="AE373" s="41"/>
      <c r="AT373" s="19" t="s">
        <v>238</v>
      </c>
      <c r="AU373" s="19" t="s">
        <v>91</v>
      </c>
    </row>
    <row r="374" spans="1:47" s="2" customFormat="1" ht="12">
      <c r="A374" s="41"/>
      <c r="B374" s="42"/>
      <c r="C374" s="43"/>
      <c r="D374" s="228" t="s">
        <v>240</v>
      </c>
      <c r="E374" s="43"/>
      <c r="F374" s="233" t="s">
        <v>1836</v>
      </c>
      <c r="G374" s="43"/>
      <c r="H374" s="43"/>
      <c r="I374" s="230"/>
      <c r="J374" s="43"/>
      <c r="K374" s="43"/>
      <c r="L374" s="47"/>
      <c r="M374" s="231"/>
      <c r="N374" s="232"/>
      <c r="O374" s="87"/>
      <c r="P374" s="87"/>
      <c r="Q374" s="87"/>
      <c r="R374" s="87"/>
      <c r="S374" s="87"/>
      <c r="T374" s="88"/>
      <c r="U374" s="41"/>
      <c r="V374" s="41"/>
      <c r="W374" s="41"/>
      <c r="X374" s="41"/>
      <c r="Y374" s="41"/>
      <c r="Z374" s="41"/>
      <c r="AA374" s="41"/>
      <c r="AB374" s="41"/>
      <c r="AC374" s="41"/>
      <c r="AD374" s="41"/>
      <c r="AE374" s="41"/>
      <c r="AT374" s="19" t="s">
        <v>240</v>
      </c>
      <c r="AU374" s="19" t="s">
        <v>91</v>
      </c>
    </row>
    <row r="375" spans="1:51" s="13" customFormat="1" ht="12">
      <c r="A375" s="13"/>
      <c r="B375" s="234"/>
      <c r="C375" s="235"/>
      <c r="D375" s="228" t="s">
        <v>242</v>
      </c>
      <c r="E375" s="236" t="s">
        <v>19</v>
      </c>
      <c r="F375" s="237" t="s">
        <v>2235</v>
      </c>
      <c r="G375" s="235"/>
      <c r="H375" s="238">
        <v>19.44</v>
      </c>
      <c r="I375" s="239"/>
      <c r="J375" s="235"/>
      <c r="K375" s="235"/>
      <c r="L375" s="240"/>
      <c r="M375" s="241"/>
      <c r="N375" s="242"/>
      <c r="O375" s="242"/>
      <c r="P375" s="242"/>
      <c r="Q375" s="242"/>
      <c r="R375" s="242"/>
      <c r="S375" s="242"/>
      <c r="T375" s="243"/>
      <c r="U375" s="13"/>
      <c r="V375" s="13"/>
      <c r="W375" s="13"/>
      <c r="X375" s="13"/>
      <c r="Y375" s="13"/>
      <c r="Z375" s="13"/>
      <c r="AA375" s="13"/>
      <c r="AB375" s="13"/>
      <c r="AC375" s="13"/>
      <c r="AD375" s="13"/>
      <c r="AE375" s="13"/>
      <c r="AT375" s="244" t="s">
        <v>242</v>
      </c>
      <c r="AU375" s="244" t="s">
        <v>91</v>
      </c>
      <c r="AV375" s="13" t="s">
        <v>91</v>
      </c>
      <c r="AW375" s="13" t="s">
        <v>42</v>
      </c>
      <c r="AX375" s="13" t="s">
        <v>81</v>
      </c>
      <c r="AY375" s="244" t="s">
        <v>230</v>
      </c>
    </row>
    <row r="376" spans="1:51" s="13" customFormat="1" ht="12">
      <c r="A376" s="13"/>
      <c r="B376" s="234"/>
      <c r="C376" s="235"/>
      <c r="D376" s="228" t="s">
        <v>242</v>
      </c>
      <c r="E376" s="236" t="s">
        <v>19</v>
      </c>
      <c r="F376" s="237" t="s">
        <v>2236</v>
      </c>
      <c r="G376" s="235"/>
      <c r="H376" s="238">
        <v>17.119</v>
      </c>
      <c r="I376" s="239"/>
      <c r="J376" s="235"/>
      <c r="K376" s="235"/>
      <c r="L376" s="240"/>
      <c r="M376" s="241"/>
      <c r="N376" s="242"/>
      <c r="O376" s="242"/>
      <c r="P376" s="242"/>
      <c r="Q376" s="242"/>
      <c r="R376" s="242"/>
      <c r="S376" s="242"/>
      <c r="T376" s="243"/>
      <c r="U376" s="13"/>
      <c r="V376" s="13"/>
      <c r="W376" s="13"/>
      <c r="X376" s="13"/>
      <c r="Y376" s="13"/>
      <c r="Z376" s="13"/>
      <c r="AA376" s="13"/>
      <c r="AB376" s="13"/>
      <c r="AC376" s="13"/>
      <c r="AD376" s="13"/>
      <c r="AE376" s="13"/>
      <c r="AT376" s="244" t="s">
        <v>242</v>
      </c>
      <c r="AU376" s="244" t="s">
        <v>91</v>
      </c>
      <c r="AV376" s="13" t="s">
        <v>91</v>
      </c>
      <c r="AW376" s="13" t="s">
        <v>42</v>
      </c>
      <c r="AX376" s="13" t="s">
        <v>81</v>
      </c>
      <c r="AY376" s="244" t="s">
        <v>230</v>
      </c>
    </row>
    <row r="377" spans="1:51" s="14" customFormat="1" ht="12">
      <c r="A377" s="14"/>
      <c r="B377" s="245"/>
      <c r="C377" s="246"/>
      <c r="D377" s="228" t="s">
        <v>242</v>
      </c>
      <c r="E377" s="247" t="s">
        <v>19</v>
      </c>
      <c r="F377" s="248" t="s">
        <v>244</v>
      </c>
      <c r="G377" s="246"/>
      <c r="H377" s="249">
        <v>36.559</v>
      </c>
      <c r="I377" s="250"/>
      <c r="J377" s="246"/>
      <c r="K377" s="246"/>
      <c r="L377" s="251"/>
      <c r="M377" s="252"/>
      <c r="N377" s="253"/>
      <c r="O377" s="253"/>
      <c r="P377" s="253"/>
      <c r="Q377" s="253"/>
      <c r="R377" s="253"/>
      <c r="S377" s="253"/>
      <c r="T377" s="254"/>
      <c r="U377" s="14"/>
      <c r="V377" s="14"/>
      <c r="W377" s="14"/>
      <c r="X377" s="14"/>
      <c r="Y377" s="14"/>
      <c r="Z377" s="14"/>
      <c r="AA377" s="14"/>
      <c r="AB377" s="14"/>
      <c r="AC377" s="14"/>
      <c r="AD377" s="14"/>
      <c r="AE377" s="14"/>
      <c r="AT377" s="255" t="s">
        <v>242</v>
      </c>
      <c r="AU377" s="255" t="s">
        <v>91</v>
      </c>
      <c r="AV377" s="14" t="s">
        <v>109</v>
      </c>
      <c r="AW377" s="14" t="s">
        <v>42</v>
      </c>
      <c r="AX377" s="14" t="s">
        <v>85</v>
      </c>
      <c r="AY377" s="255" t="s">
        <v>230</v>
      </c>
    </row>
    <row r="378" spans="1:65" s="2" customFormat="1" ht="14.4" customHeight="1">
      <c r="A378" s="41"/>
      <c r="B378" s="42"/>
      <c r="C378" s="281" t="s">
        <v>860</v>
      </c>
      <c r="D378" s="281" t="s">
        <v>482</v>
      </c>
      <c r="E378" s="282" t="s">
        <v>1838</v>
      </c>
      <c r="F378" s="283" t="s">
        <v>1839</v>
      </c>
      <c r="G378" s="284" t="s">
        <v>235</v>
      </c>
      <c r="H378" s="285">
        <v>38.387</v>
      </c>
      <c r="I378" s="286"/>
      <c r="J378" s="287">
        <f>ROUND(I378*H378,2)</f>
        <v>0</v>
      </c>
      <c r="K378" s="283" t="s">
        <v>236</v>
      </c>
      <c r="L378" s="288"/>
      <c r="M378" s="289" t="s">
        <v>19</v>
      </c>
      <c r="N378" s="290" t="s">
        <v>52</v>
      </c>
      <c r="O378" s="87"/>
      <c r="P378" s="224">
        <f>O378*H378</f>
        <v>0</v>
      </c>
      <c r="Q378" s="224">
        <v>0.0005</v>
      </c>
      <c r="R378" s="224">
        <f>Q378*H378</f>
        <v>0.019193500000000002</v>
      </c>
      <c r="S378" s="224">
        <v>0</v>
      </c>
      <c r="T378" s="225">
        <f>S378*H378</f>
        <v>0</v>
      </c>
      <c r="U378" s="41"/>
      <c r="V378" s="41"/>
      <c r="W378" s="41"/>
      <c r="X378" s="41"/>
      <c r="Y378" s="41"/>
      <c r="Z378" s="41"/>
      <c r="AA378" s="41"/>
      <c r="AB378" s="41"/>
      <c r="AC378" s="41"/>
      <c r="AD378" s="41"/>
      <c r="AE378" s="41"/>
      <c r="AR378" s="226" t="s">
        <v>722</v>
      </c>
      <c r="AT378" s="226" t="s">
        <v>482</v>
      </c>
      <c r="AU378" s="226" t="s">
        <v>91</v>
      </c>
      <c r="AY378" s="19" t="s">
        <v>230</v>
      </c>
      <c r="BE378" s="227">
        <f>IF(N378="základní",J378,0)</f>
        <v>0</v>
      </c>
      <c r="BF378" s="227">
        <f>IF(N378="snížená",J378,0)</f>
        <v>0</v>
      </c>
      <c r="BG378" s="227">
        <f>IF(N378="zákl. přenesená",J378,0)</f>
        <v>0</v>
      </c>
      <c r="BH378" s="227">
        <f>IF(N378="sníž. přenesená",J378,0)</f>
        <v>0</v>
      </c>
      <c r="BI378" s="227">
        <f>IF(N378="nulová",J378,0)</f>
        <v>0</v>
      </c>
      <c r="BJ378" s="19" t="s">
        <v>85</v>
      </c>
      <c r="BK378" s="227">
        <f>ROUND(I378*H378,2)</f>
        <v>0</v>
      </c>
      <c r="BL378" s="19" t="s">
        <v>345</v>
      </c>
      <c r="BM378" s="226" t="s">
        <v>2237</v>
      </c>
    </row>
    <row r="379" spans="1:47" s="2" customFormat="1" ht="12">
      <c r="A379" s="41"/>
      <c r="B379" s="42"/>
      <c r="C379" s="43"/>
      <c r="D379" s="228" t="s">
        <v>238</v>
      </c>
      <c r="E379" s="43"/>
      <c r="F379" s="229" t="s">
        <v>1839</v>
      </c>
      <c r="G379" s="43"/>
      <c r="H379" s="43"/>
      <c r="I379" s="230"/>
      <c r="J379" s="43"/>
      <c r="K379" s="43"/>
      <c r="L379" s="47"/>
      <c r="M379" s="231"/>
      <c r="N379" s="232"/>
      <c r="O379" s="87"/>
      <c r="P379" s="87"/>
      <c r="Q379" s="87"/>
      <c r="R379" s="87"/>
      <c r="S379" s="87"/>
      <c r="T379" s="88"/>
      <c r="U379" s="41"/>
      <c r="V379" s="41"/>
      <c r="W379" s="41"/>
      <c r="X379" s="41"/>
      <c r="Y379" s="41"/>
      <c r="Z379" s="41"/>
      <c r="AA379" s="41"/>
      <c r="AB379" s="41"/>
      <c r="AC379" s="41"/>
      <c r="AD379" s="41"/>
      <c r="AE379" s="41"/>
      <c r="AT379" s="19" t="s">
        <v>238</v>
      </c>
      <c r="AU379" s="19" t="s">
        <v>91</v>
      </c>
    </row>
    <row r="380" spans="1:51" s="13" customFormat="1" ht="12">
      <c r="A380" s="13"/>
      <c r="B380" s="234"/>
      <c r="C380" s="235"/>
      <c r="D380" s="228" t="s">
        <v>242</v>
      </c>
      <c r="E380" s="236" t="s">
        <v>19</v>
      </c>
      <c r="F380" s="237" t="s">
        <v>2238</v>
      </c>
      <c r="G380" s="235"/>
      <c r="H380" s="238">
        <v>36.559</v>
      </c>
      <c r="I380" s="239"/>
      <c r="J380" s="235"/>
      <c r="K380" s="235"/>
      <c r="L380" s="240"/>
      <c r="M380" s="241"/>
      <c r="N380" s="242"/>
      <c r="O380" s="242"/>
      <c r="P380" s="242"/>
      <c r="Q380" s="242"/>
      <c r="R380" s="242"/>
      <c r="S380" s="242"/>
      <c r="T380" s="243"/>
      <c r="U380" s="13"/>
      <c r="V380" s="13"/>
      <c r="W380" s="13"/>
      <c r="X380" s="13"/>
      <c r="Y380" s="13"/>
      <c r="Z380" s="13"/>
      <c r="AA380" s="13"/>
      <c r="AB380" s="13"/>
      <c r="AC380" s="13"/>
      <c r="AD380" s="13"/>
      <c r="AE380" s="13"/>
      <c r="AT380" s="244" t="s">
        <v>242</v>
      </c>
      <c r="AU380" s="244" t="s">
        <v>91</v>
      </c>
      <c r="AV380" s="13" t="s">
        <v>91</v>
      </c>
      <c r="AW380" s="13" t="s">
        <v>42</v>
      </c>
      <c r="AX380" s="13" t="s">
        <v>85</v>
      </c>
      <c r="AY380" s="244" t="s">
        <v>230</v>
      </c>
    </row>
    <row r="381" spans="1:51" s="13" customFormat="1" ht="12">
      <c r="A381" s="13"/>
      <c r="B381" s="234"/>
      <c r="C381" s="235"/>
      <c r="D381" s="228" t="s">
        <v>242</v>
      </c>
      <c r="E381" s="235"/>
      <c r="F381" s="237" t="s">
        <v>2239</v>
      </c>
      <c r="G381" s="235"/>
      <c r="H381" s="238">
        <v>38.387</v>
      </c>
      <c r="I381" s="239"/>
      <c r="J381" s="235"/>
      <c r="K381" s="235"/>
      <c r="L381" s="240"/>
      <c r="M381" s="241"/>
      <c r="N381" s="242"/>
      <c r="O381" s="242"/>
      <c r="P381" s="242"/>
      <c r="Q381" s="242"/>
      <c r="R381" s="242"/>
      <c r="S381" s="242"/>
      <c r="T381" s="243"/>
      <c r="U381" s="13"/>
      <c r="V381" s="13"/>
      <c r="W381" s="13"/>
      <c r="X381" s="13"/>
      <c r="Y381" s="13"/>
      <c r="Z381" s="13"/>
      <c r="AA381" s="13"/>
      <c r="AB381" s="13"/>
      <c r="AC381" s="13"/>
      <c r="AD381" s="13"/>
      <c r="AE381" s="13"/>
      <c r="AT381" s="244" t="s">
        <v>242</v>
      </c>
      <c r="AU381" s="244" t="s">
        <v>91</v>
      </c>
      <c r="AV381" s="13" t="s">
        <v>91</v>
      </c>
      <c r="AW381" s="13" t="s">
        <v>4</v>
      </c>
      <c r="AX381" s="13" t="s">
        <v>85</v>
      </c>
      <c r="AY381" s="244" t="s">
        <v>230</v>
      </c>
    </row>
    <row r="382" spans="1:65" s="2" customFormat="1" ht="24.15" customHeight="1">
      <c r="A382" s="41"/>
      <c r="B382" s="42"/>
      <c r="C382" s="215" t="s">
        <v>864</v>
      </c>
      <c r="D382" s="215" t="s">
        <v>232</v>
      </c>
      <c r="E382" s="216" t="s">
        <v>2240</v>
      </c>
      <c r="F382" s="217" t="s">
        <v>2241</v>
      </c>
      <c r="G382" s="218" t="s">
        <v>235</v>
      </c>
      <c r="H382" s="219">
        <v>43.725</v>
      </c>
      <c r="I382" s="220"/>
      <c r="J382" s="221">
        <f>ROUND(I382*H382,2)</f>
        <v>0</v>
      </c>
      <c r="K382" s="217" t="s">
        <v>236</v>
      </c>
      <c r="L382" s="47"/>
      <c r="M382" s="222" t="s">
        <v>19</v>
      </c>
      <c r="N382" s="223" t="s">
        <v>52</v>
      </c>
      <c r="O382" s="87"/>
      <c r="P382" s="224">
        <f>O382*H382</f>
        <v>0</v>
      </c>
      <c r="Q382" s="224">
        <v>0</v>
      </c>
      <c r="R382" s="224">
        <f>Q382*H382</f>
        <v>0</v>
      </c>
      <c r="S382" s="224">
        <v>0</v>
      </c>
      <c r="T382" s="225">
        <f>S382*H382</f>
        <v>0</v>
      </c>
      <c r="U382" s="41"/>
      <c r="V382" s="41"/>
      <c r="W382" s="41"/>
      <c r="X382" s="41"/>
      <c r="Y382" s="41"/>
      <c r="Z382" s="41"/>
      <c r="AA382" s="41"/>
      <c r="AB382" s="41"/>
      <c r="AC382" s="41"/>
      <c r="AD382" s="41"/>
      <c r="AE382" s="41"/>
      <c r="AR382" s="226" t="s">
        <v>345</v>
      </c>
      <c r="AT382" s="226" t="s">
        <v>232</v>
      </c>
      <c r="AU382" s="226" t="s">
        <v>91</v>
      </c>
      <c r="AY382" s="19" t="s">
        <v>230</v>
      </c>
      <c r="BE382" s="227">
        <f>IF(N382="základní",J382,0)</f>
        <v>0</v>
      </c>
      <c r="BF382" s="227">
        <f>IF(N382="snížená",J382,0)</f>
        <v>0</v>
      </c>
      <c r="BG382" s="227">
        <f>IF(N382="zákl. přenesená",J382,0)</f>
        <v>0</v>
      </c>
      <c r="BH382" s="227">
        <f>IF(N382="sníž. přenesená",J382,0)</f>
        <v>0</v>
      </c>
      <c r="BI382" s="227">
        <f>IF(N382="nulová",J382,0)</f>
        <v>0</v>
      </c>
      <c r="BJ382" s="19" t="s">
        <v>85</v>
      </c>
      <c r="BK382" s="227">
        <f>ROUND(I382*H382,2)</f>
        <v>0</v>
      </c>
      <c r="BL382" s="19" t="s">
        <v>345</v>
      </c>
      <c r="BM382" s="226" t="s">
        <v>2242</v>
      </c>
    </row>
    <row r="383" spans="1:47" s="2" customFormat="1" ht="12">
      <c r="A383" s="41"/>
      <c r="B383" s="42"/>
      <c r="C383" s="43"/>
      <c r="D383" s="228" t="s">
        <v>238</v>
      </c>
      <c r="E383" s="43"/>
      <c r="F383" s="229" t="s">
        <v>2243</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19" t="s">
        <v>238</v>
      </c>
      <c r="AU383" s="19" t="s">
        <v>91</v>
      </c>
    </row>
    <row r="384" spans="1:47" s="2" customFormat="1" ht="12">
      <c r="A384" s="41"/>
      <c r="B384" s="42"/>
      <c r="C384" s="43"/>
      <c r="D384" s="228" t="s">
        <v>240</v>
      </c>
      <c r="E384" s="43"/>
      <c r="F384" s="233" t="s">
        <v>1836</v>
      </c>
      <c r="G384" s="43"/>
      <c r="H384" s="43"/>
      <c r="I384" s="230"/>
      <c r="J384" s="43"/>
      <c r="K384" s="43"/>
      <c r="L384" s="47"/>
      <c r="M384" s="231"/>
      <c r="N384" s="232"/>
      <c r="O384" s="87"/>
      <c r="P384" s="87"/>
      <c r="Q384" s="87"/>
      <c r="R384" s="87"/>
      <c r="S384" s="87"/>
      <c r="T384" s="88"/>
      <c r="U384" s="41"/>
      <c r="V384" s="41"/>
      <c r="W384" s="41"/>
      <c r="X384" s="41"/>
      <c r="Y384" s="41"/>
      <c r="Z384" s="41"/>
      <c r="AA384" s="41"/>
      <c r="AB384" s="41"/>
      <c r="AC384" s="41"/>
      <c r="AD384" s="41"/>
      <c r="AE384" s="41"/>
      <c r="AT384" s="19" t="s">
        <v>240</v>
      </c>
      <c r="AU384" s="19" t="s">
        <v>91</v>
      </c>
    </row>
    <row r="385" spans="1:51" s="13" customFormat="1" ht="12">
      <c r="A385" s="13"/>
      <c r="B385" s="234"/>
      <c r="C385" s="235"/>
      <c r="D385" s="228" t="s">
        <v>242</v>
      </c>
      <c r="E385" s="236" t="s">
        <v>19</v>
      </c>
      <c r="F385" s="237" t="s">
        <v>2203</v>
      </c>
      <c r="G385" s="235"/>
      <c r="H385" s="238">
        <v>43.725</v>
      </c>
      <c r="I385" s="239"/>
      <c r="J385" s="235"/>
      <c r="K385" s="235"/>
      <c r="L385" s="240"/>
      <c r="M385" s="241"/>
      <c r="N385" s="242"/>
      <c r="O385" s="242"/>
      <c r="P385" s="242"/>
      <c r="Q385" s="242"/>
      <c r="R385" s="242"/>
      <c r="S385" s="242"/>
      <c r="T385" s="243"/>
      <c r="U385" s="13"/>
      <c r="V385" s="13"/>
      <c r="W385" s="13"/>
      <c r="X385" s="13"/>
      <c r="Y385" s="13"/>
      <c r="Z385" s="13"/>
      <c r="AA385" s="13"/>
      <c r="AB385" s="13"/>
      <c r="AC385" s="13"/>
      <c r="AD385" s="13"/>
      <c r="AE385" s="13"/>
      <c r="AT385" s="244" t="s">
        <v>242</v>
      </c>
      <c r="AU385" s="244" t="s">
        <v>91</v>
      </c>
      <c r="AV385" s="13" t="s">
        <v>91</v>
      </c>
      <c r="AW385" s="13" t="s">
        <v>42</v>
      </c>
      <c r="AX385" s="13" t="s">
        <v>81</v>
      </c>
      <c r="AY385" s="244" t="s">
        <v>230</v>
      </c>
    </row>
    <row r="386" spans="1:51" s="14" customFormat="1" ht="12">
      <c r="A386" s="14"/>
      <c r="B386" s="245"/>
      <c r="C386" s="246"/>
      <c r="D386" s="228" t="s">
        <v>242</v>
      </c>
      <c r="E386" s="247" t="s">
        <v>19</v>
      </c>
      <c r="F386" s="248" t="s">
        <v>244</v>
      </c>
      <c r="G386" s="246"/>
      <c r="H386" s="249">
        <v>43.725</v>
      </c>
      <c r="I386" s="250"/>
      <c r="J386" s="246"/>
      <c r="K386" s="246"/>
      <c r="L386" s="251"/>
      <c r="M386" s="252"/>
      <c r="N386" s="253"/>
      <c r="O386" s="253"/>
      <c r="P386" s="253"/>
      <c r="Q386" s="253"/>
      <c r="R386" s="253"/>
      <c r="S386" s="253"/>
      <c r="T386" s="254"/>
      <c r="U386" s="14"/>
      <c r="V386" s="14"/>
      <c r="W386" s="14"/>
      <c r="X386" s="14"/>
      <c r="Y386" s="14"/>
      <c r="Z386" s="14"/>
      <c r="AA386" s="14"/>
      <c r="AB386" s="14"/>
      <c r="AC386" s="14"/>
      <c r="AD386" s="14"/>
      <c r="AE386" s="14"/>
      <c r="AT386" s="255" t="s">
        <v>242</v>
      </c>
      <c r="AU386" s="255" t="s">
        <v>91</v>
      </c>
      <c r="AV386" s="14" t="s">
        <v>109</v>
      </c>
      <c r="AW386" s="14" t="s">
        <v>42</v>
      </c>
      <c r="AX386" s="14" t="s">
        <v>85</v>
      </c>
      <c r="AY386" s="255" t="s">
        <v>230</v>
      </c>
    </row>
    <row r="387" spans="1:65" s="2" customFormat="1" ht="14.4" customHeight="1">
      <c r="A387" s="41"/>
      <c r="B387" s="42"/>
      <c r="C387" s="281" t="s">
        <v>874</v>
      </c>
      <c r="D387" s="281" t="s">
        <v>482</v>
      </c>
      <c r="E387" s="282" t="s">
        <v>1838</v>
      </c>
      <c r="F387" s="283" t="s">
        <v>1839</v>
      </c>
      <c r="G387" s="284" t="s">
        <v>235</v>
      </c>
      <c r="H387" s="285">
        <v>45.911</v>
      </c>
      <c r="I387" s="286"/>
      <c r="J387" s="287">
        <f>ROUND(I387*H387,2)</f>
        <v>0</v>
      </c>
      <c r="K387" s="283" t="s">
        <v>236</v>
      </c>
      <c r="L387" s="288"/>
      <c r="M387" s="289" t="s">
        <v>19</v>
      </c>
      <c r="N387" s="290" t="s">
        <v>52</v>
      </c>
      <c r="O387" s="87"/>
      <c r="P387" s="224">
        <f>O387*H387</f>
        <v>0</v>
      </c>
      <c r="Q387" s="224">
        <v>0.0005</v>
      </c>
      <c r="R387" s="224">
        <f>Q387*H387</f>
        <v>0.0229555</v>
      </c>
      <c r="S387" s="224">
        <v>0</v>
      </c>
      <c r="T387" s="225">
        <f>S387*H387</f>
        <v>0</v>
      </c>
      <c r="U387" s="41"/>
      <c r="V387" s="41"/>
      <c r="W387" s="41"/>
      <c r="X387" s="41"/>
      <c r="Y387" s="41"/>
      <c r="Z387" s="41"/>
      <c r="AA387" s="41"/>
      <c r="AB387" s="41"/>
      <c r="AC387" s="41"/>
      <c r="AD387" s="41"/>
      <c r="AE387" s="41"/>
      <c r="AR387" s="226" t="s">
        <v>722</v>
      </c>
      <c r="AT387" s="226" t="s">
        <v>482</v>
      </c>
      <c r="AU387" s="226" t="s">
        <v>91</v>
      </c>
      <c r="AY387" s="19" t="s">
        <v>230</v>
      </c>
      <c r="BE387" s="227">
        <f>IF(N387="základní",J387,0)</f>
        <v>0</v>
      </c>
      <c r="BF387" s="227">
        <f>IF(N387="snížená",J387,0)</f>
        <v>0</v>
      </c>
      <c r="BG387" s="227">
        <f>IF(N387="zákl. přenesená",J387,0)</f>
        <v>0</v>
      </c>
      <c r="BH387" s="227">
        <f>IF(N387="sníž. přenesená",J387,0)</f>
        <v>0</v>
      </c>
      <c r="BI387" s="227">
        <f>IF(N387="nulová",J387,0)</f>
        <v>0</v>
      </c>
      <c r="BJ387" s="19" t="s">
        <v>85</v>
      </c>
      <c r="BK387" s="227">
        <f>ROUND(I387*H387,2)</f>
        <v>0</v>
      </c>
      <c r="BL387" s="19" t="s">
        <v>345</v>
      </c>
      <c r="BM387" s="226" t="s">
        <v>2244</v>
      </c>
    </row>
    <row r="388" spans="1:47" s="2" customFormat="1" ht="12">
      <c r="A388" s="41"/>
      <c r="B388" s="42"/>
      <c r="C388" s="43"/>
      <c r="D388" s="228" t="s">
        <v>238</v>
      </c>
      <c r="E388" s="43"/>
      <c r="F388" s="229" t="s">
        <v>1839</v>
      </c>
      <c r="G388" s="43"/>
      <c r="H388" s="43"/>
      <c r="I388" s="230"/>
      <c r="J388" s="43"/>
      <c r="K388" s="43"/>
      <c r="L388" s="47"/>
      <c r="M388" s="231"/>
      <c r="N388" s="232"/>
      <c r="O388" s="87"/>
      <c r="P388" s="87"/>
      <c r="Q388" s="87"/>
      <c r="R388" s="87"/>
      <c r="S388" s="87"/>
      <c r="T388" s="88"/>
      <c r="U388" s="41"/>
      <c r="V388" s="41"/>
      <c r="W388" s="41"/>
      <c r="X388" s="41"/>
      <c r="Y388" s="41"/>
      <c r="Z388" s="41"/>
      <c r="AA388" s="41"/>
      <c r="AB388" s="41"/>
      <c r="AC388" s="41"/>
      <c r="AD388" s="41"/>
      <c r="AE388" s="41"/>
      <c r="AT388" s="19" t="s">
        <v>238</v>
      </c>
      <c r="AU388" s="19" t="s">
        <v>91</v>
      </c>
    </row>
    <row r="389" spans="1:51" s="13" customFormat="1" ht="12">
      <c r="A389" s="13"/>
      <c r="B389" s="234"/>
      <c r="C389" s="235"/>
      <c r="D389" s="228" t="s">
        <v>242</v>
      </c>
      <c r="E389" s="235"/>
      <c r="F389" s="237" t="s">
        <v>2245</v>
      </c>
      <c r="G389" s="235"/>
      <c r="H389" s="238">
        <v>45.911</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242</v>
      </c>
      <c r="AU389" s="244" t="s">
        <v>91</v>
      </c>
      <c r="AV389" s="13" t="s">
        <v>91</v>
      </c>
      <c r="AW389" s="13" t="s">
        <v>4</v>
      </c>
      <c r="AX389" s="13" t="s">
        <v>85</v>
      </c>
      <c r="AY389" s="244" t="s">
        <v>230</v>
      </c>
    </row>
    <row r="390" spans="1:65" s="2" customFormat="1" ht="14.4" customHeight="1">
      <c r="A390" s="41"/>
      <c r="B390" s="42"/>
      <c r="C390" s="215" t="s">
        <v>878</v>
      </c>
      <c r="D390" s="215" t="s">
        <v>232</v>
      </c>
      <c r="E390" s="216" t="s">
        <v>1307</v>
      </c>
      <c r="F390" s="217" t="s">
        <v>1308</v>
      </c>
      <c r="G390" s="218" t="s">
        <v>19</v>
      </c>
      <c r="H390" s="219">
        <v>18</v>
      </c>
      <c r="I390" s="220"/>
      <c r="J390" s="221">
        <f>ROUND(I390*H390,2)</f>
        <v>0</v>
      </c>
      <c r="K390" s="217" t="s">
        <v>19</v>
      </c>
      <c r="L390" s="47"/>
      <c r="M390" s="222" t="s">
        <v>19</v>
      </c>
      <c r="N390" s="223" t="s">
        <v>52</v>
      </c>
      <c r="O390" s="87"/>
      <c r="P390" s="224">
        <f>O390*H390</f>
        <v>0</v>
      </c>
      <c r="Q390" s="224">
        <v>0</v>
      </c>
      <c r="R390" s="224">
        <f>Q390*H390</f>
        <v>0</v>
      </c>
      <c r="S390" s="224">
        <v>0</v>
      </c>
      <c r="T390" s="225">
        <f>S390*H390</f>
        <v>0</v>
      </c>
      <c r="U390" s="41"/>
      <c r="V390" s="41"/>
      <c r="W390" s="41"/>
      <c r="X390" s="41"/>
      <c r="Y390" s="41"/>
      <c r="Z390" s="41"/>
      <c r="AA390" s="41"/>
      <c r="AB390" s="41"/>
      <c r="AC390" s="41"/>
      <c r="AD390" s="41"/>
      <c r="AE390" s="41"/>
      <c r="AR390" s="226" t="s">
        <v>345</v>
      </c>
      <c r="AT390" s="226" t="s">
        <v>232</v>
      </c>
      <c r="AU390" s="226" t="s">
        <v>91</v>
      </c>
      <c r="AY390" s="19" t="s">
        <v>230</v>
      </c>
      <c r="BE390" s="227">
        <f>IF(N390="základní",J390,0)</f>
        <v>0</v>
      </c>
      <c r="BF390" s="227">
        <f>IF(N390="snížená",J390,0)</f>
        <v>0</v>
      </c>
      <c r="BG390" s="227">
        <f>IF(N390="zákl. přenesená",J390,0)</f>
        <v>0</v>
      </c>
      <c r="BH390" s="227">
        <f>IF(N390="sníž. přenesená",J390,0)</f>
        <v>0</v>
      </c>
      <c r="BI390" s="227">
        <f>IF(N390="nulová",J390,0)</f>
        <v>0</v>
      </c>
      <c r="BJ390" s="19" t="s">
        <v>85</v>
      </c>
      <c r="BK390" s="227">
        <f>ROUND(I390*H390,2)</f>
        <v>0</v>
      </c>
      <c r="BL390" s="19" t="s">
        <v>345</v>
      </c>
      <c r="BM390" s="226" t="s">
        <v>2246</v>
      </c>
    </row>
    <row r="391" spans="1:47" s="2" customFormat="1" ht="12">
      <c r="A391" s="41"/>
      <c r="B391" s="42"/>
      <c r="C391" s="43"/>
      <c r="D391" s="228" t="s">
        <v>238</v>
      </c>
      <c r="E391" s="43"/>
      <c r="F391" s="229" t="s">
        <v>1308</v>
      </c>
      <c r="G391" s="43"/>
      <c r="H391" s="43"/>
      <c r="I391" s="230"/>
      <c r="J391" s="43"/>
      <c r="K391" s="43"/>
      <c r="L391" s="47"/>
      <c r="M391" s="231"/>
      <c r="N391" s="232"/>
      <c r="O391" s="87"/>
      <c r="P391" s="87"/>
      <c r="Q391" s="87"/>
      <c r="R391" s="87"/>
      <c r="S391" s="87"/>
      <c r="T391" s="88"/>
      <c r="U391" s="41"/>
      <c r="V391" s="41"/>
      <c r="W391" s="41"/>
      <c r="X391" s="41"/>
      <c r="Y391" s="41"/>
      <c r="Z391" s="41"/>
      <c r="AA391" s="41"/>
      <c r="AB391" s="41"/>
      <c r="AC391" s="41"/>
      <c r="AD391" s="41"/>
      <c r="AE391" s="41"/>
      <c r="AT391" s="19" t="s">
        <v>238</v>
      </c>
      <c r="AU391" s="19" t="s">
        <v>91</v>
      </c>
    </row>
    <row r="392" spans="1:51" s="13" customFormat="1" ht="12">
      <c r="A392" s="13"/>
      <c r="B392" s="234"/>
      <c r="C392" s="235"/>
      <c r="D392" s="228" t="s">
        <v>242</v>
      </c>
      <c r="E392" s="236" t="s">
        <v>19</v>
      </c>
      <c r="F392" s="237" t="s">
        <v>2247</v>
      </c>
      <c r="G392" s="235"/>
      <c r="H392" s="238">
        <v>18</v>
      </c>
      <c r="I392" s="239"/>
      <c r="J392" s="235"/>
      <c r="K392" s="235"/>
      <c r="L392" s="240"/>
      <c r="M392" s="241"/>
      <c r="N392" s="242"/>
      <c r="O392" s="242"/>
      <c r="P392" s="242"/>
      <c r="Q392" s="242"/>
      <c r="R392" s="242"/>
      <c r="S392" s="242"/>
      <c r="T392" s="243"/>
      <c r="U392" s="13"/>
      <c r="V392" s="13"/>
      <c r="W392" s="13"/>
      <c r="X392" s="13"/>
      <c r="Y392" s="13"/>
      <c r="Z392" s="13"/>
      <c r="AA392" s="13"/>
      <c r="AB392" s="13"/>
      <c r="AC392" s="13"/>
      <c r="AD392" s="13"/>
      <c r="AE392" s="13"/>
      <c r="AT392" s="244" t="s">
        <v>242</v>
      </c>
      <c r="AU392" s="244" t="s">
        <v>91</v>
      </c>
      <c r="AV392" s="13" t="s">
        <v>91</v>
      </c>
      <c r="AW392" s="13" t="s">
        <v>42</v>
      </c>
      <c r="AX392" s="13" t="s">
        <v>81</v>
      </c>
      <c r="AY392" s="244" t="s">
        <v>230</v>
      </c>
    </row>
    <row r="393" spans="1:51" s="14" customFormat="1" ht="12">
      <c r="A393" s="14"/>
      <c r="B393" s="245"/>
      <c r="C393" s="246"/>
      <c r="D393" s="228" t="s">
        <v>242</v>
      </c>
      <c r="E393" s="247" t="s">
        <v>19</v>
      </c>
      <c r="F393" s="248" t="s">
        <v>244</v>
      </c>
      <c r="G393" s="246"/>
      <c r="H393" s="249">
        <v>18</v>
      </c>
      <c r="I393" s="250"/>
      <c r="J393" s="246"/>
      <c r="K393" s="246"/>
      <c r="L393" s="251"/>
      <c r="M393" s="252"/>
      <c r="N393" s="253"/>
      <c r="O393" s="253"/>
      <c r="P393" s="253"/>
      <c r="Q393" s="253"/>
      <c r="R393" s="253"/>
      <c r="S393" s="253"/>
      <c r="T393" s="254"/>
      <c r="U393" s="14"/>
      <c r="V393" s="14"/>
      <c r="W393" s="14"/>
      <c r="X393" s="14"/>
      <c r="Y393" s="14"/>
      <c r="Z393" s="14"/>
      <c r="AA393" s="14"/>
      <c r="AB393" s="14"/>
      <c r="AC393" s="14"/>
      <c r="AD393" s="14"/>
      <c r="AE393" s="14"/>
      <c r="AT393" s="255" t="s">
        <v>242</v>
      </c>
      <c r="AU393" s="255" t="s">
        <v>91</v>
      </c>
      <c r="AV393" s="14" t="s">
        <v>109</v>
      </c>
      <c r="AW393" s="14" t="s">
        <v>42</v>
      </c>
      <c r="AX393" s="14" t="s">
        <v>85</v>
      </c>
      <c r="AY393" s="255" t="s">
        <v>230</v>
      </c>
    </row>
    <row r="394" spans="1:65" s="2" customFormat="1" ht="24.15" customHeight="1">
      <c r="A394" s="41"/>
      <c r="B394" s="42"/>
      <c r="C394" s="281" t="s">
        <v>886</v>
      </c>
      <c r="D394" s="281" t="s">
        <v>482</v>
      </c>
      <c r="E394" s="282" t="s">
        <v>1845</v>
      </c>
      <c r="F394" s="283" t="s">
        <v>1846</v>
      </c>
      <c r="G394" s="284" t="s">
        <v>737</v>
      </c>
      <c r="H394" s="285">
        <v>1</v>
      </c>
      <c r="I394" s="286"/>
      <c r="J394" s="287">
        <f>ROUND(I394*H394,2)</f>
        <v>0</v>
      </c>
      <c r="K394" s="283" t="s">
        <v>19</v>
      </c>
      <c r="L394" s="288"/>
      <c r="M394" s="289" t="s">
        <v>19</v>
      </c>
      <c r="N394" s="290" t="s">
        <v>52</v>
      </c>
      <c r="O394" s="87"/>
      <c r="P394" s="224">
        <f>O394*H394</f>
        <v>0</v>
      </c>
      <c r="Q394" s="224">
        <v>0.002</v>
      </c>
      <c r="R394" s="224">
        <f>Q394*H394</f>
        <v>0.002</v>
      </c>
      <c r="S394" s="224">
        <v>0</v>
      </c>
      <c r="T394" s="225">
        <f>S394*H394</f>
        <v>0</v>
      </c>
      <c r="U394" s="41"/>
      <c r="V394" s="41"/>
      <c r="W394" s="41"/>
      <c r="X394" s="41"/>
      <c r="Y394" s="41"/>
      <c r="Z394" s="41"/>
      <c r="AA394" s="41"/>
      <c r="AB394" s="41"/>
      <c r="AC394" s="41"/>
      <c r="AD394" s="41"/>
      <c r="AE394" s="41"/>
      <c r="AR394" s="226" t="s">
        <v>722</v>
      </c>
      <c r="AT394" s="226" t="s">
        <v>482</v>
      </c>
      <c r="AU394" s="226" t="s">
        <v>91</v>
      </c>
      <c r="AY394" s="19" t="s">
        <v>230</v>
      </c>
      <c r="BE394" s="227">
        <f>IF(N394="základní",J394,0)</f>
        <v>0</v>
      </c>
      <c r="BF394" s="227">
        <f>IF(N394="snížená",J394,0)</f>
        <v>0</v>
      </c>
      <c r="BG394" s="227">
        <f>IF(N394="zákl. přenesená",J394,0)</f>
        <v>0</v>
      </c>
      <c r="BH394" s="227">
        <f>IF(N394="sníž. přenesená",J394,0)</f>
        <v>0</v>
      </c>
      <c r="BI394" s="227">
        <f>IF(N394="nulová",J394,0)</f>
        <v>0</v>
      </c>
      <c r="BJ394" s="19" t="s">
        <v>85</v>
      </c>
      <c r="BK394" s="227">
        <f>ROUND(I394*H394,2)</f>
        <v>0</v>
      </c>
      <c r="BL394" s="19" t="s">
        <v>345</v>
      </c>
      <c r="BM394" s="226" t="s">
        <v>2248</v>
      </c>
    </row>
    <row r="395" spans="1:47" s="2" customFormat="1" ht="12">
      <c r="A395" s="41"/>
      <c r="B395" s="42"/>
      <c r="C395" s="43"/>
      <c r="D395" s="228" t="s">
        <v>238</v>
      </c>
      <c r="E395" s="43"/>
      <c r="F395" s="229" t="s">
        <v>1846</v>
      </c>
      <c r="G395" s="43"/>
      <c r="H395" s="43"/>
      <c r="I395" s="230"/>
      <c r="J395" s="43"/>
      <c r="K395" s="43"/>
      <c r="L395" s="47"/>
      <c r="M395" s="231"/>
      <c r="N395" s="232"/>
      <c r="O395" s="87"/>
      <c r="P395" s="87"/>
      <c r="Q395" s="87"/>
      <c r="R395" s="87"/>
      <c r="S395" s="87"/>
      <c r="T395" s="88"/>
      <c r="U395" s="41"/>
      <c r="V395" s="41"/>
      <c r="W395" s="41"/>
      <c r="X395" s="41"/>
      <c r="Y395" s="41"/>
      <c r="Z395" s="41"/>
      <c r="AA395" s="41"/>
      <c r="AB395" s="41"/>
      <c r="AC395" s="41"/>
      <c r="AD395" s="41"/>
      <c r="AE395" s="41"/>
      <c r="AT395" s="19" t="s">
        <v>238</v>
      </c>
      <c r="AU395" s="19" t="s">
        <v>91</v>
      </c>
    </row>
    <row r="396" spans="1:51" s="13" customFormat="1" ht="12">
      <c r="A396" s="13"/>
      <c r="B396" s="234"/>
      <c r="C396" s="235"/>
      <c r="D396" s="228" t="s">
        <v>242</v>
      </c>
      <c r="E396" s="236" t="s">
        <v>19</v>
      </c>
      <c r="F396" s="237" t="s">
        <v>2249</v>
      </c>
      <c r="G396" s="235"/>
      <c r="H396" s="238">
        <v>1</v>
      </c>
      <c r="I396" s="239"/>
      <c r="J396" s="235"/>
      <c r="K396" s="235"/>
      <c r="L396" s="240"/>
      <c r="M396" s="241"/>
      <c r="N396" s="242"/>
      <c r="O396" s="242"/>
      <c r="P396" s="242"/>
      <c r="Q396" s="242"/>
      <c r="R396" s="242"/>
      <c r="S396" s="242"/>
      <c r="T396" s="243"/>
      <c r="U396" s="13"/>
      <c r="V396" s="13"/>
      <c r="W396" s="13"/>
      <c r="X396" s="13"/>
      <c r="Y396" s="13"/>
      <c r="Z396" s="13"/>
      <c r="AA396" s="13"/>
      <c r="AB396" s="13"/>
      <c r="AC396" s="13"/>
      <c r="AD396" s="13"/>
      <c r="AE396" s="13"/>
      <c r="AT396" s="244" t="s">
        <v>242</v>
      </c>
      <c r="AU396" s="244" t="s">
        <v>91</v>
      </c>
      <c r="AV396" s="13" t="s">
        <v>91</v>
      </c>
      <c r="AW396" s="13" t="s">
        <v>42</v>
      </c>
      <c r="AX396" s="13" t="s">
        <v>81</v>
      </c>
      <c r="AY396" s="244" t="s">
        <v>230</v>
      </c>
    </row>
    <row r="397" spans="1:51" s="14" customFormat="1" ht="12">
      <c r="A397" s="14"/>
      <c r="B397" s="245"/>
      <c r="C397" s="246"/>
      <c r="D397" s="228" t="s">
        <v>242</v>
      </c>
      <c r="E397" s="247" t="s">
        <v>19</v>
      </c>
      <c r="F397" s="248" t="s">
        <v>244</v>
      </c>
      <c r="G397" s="246"/>
      <c r="H397" s="249">
        <v>1</v>
      </c>
      <c r="I397" s="250"/>
      <c r="J397" s="246"/>
      <c r="K397" s="246"/>
      <c r="L397" s="251"/>
      <c r="M397" s="252"/>
      <c r="N397" s="253"/>
      <c r="O397" s="253"/>
      <c r="P397" s="253"/>
      <c r="Q397" s="253"/>
      <c r="R397" s="253"/>
      <c r="S397" s="253"/>
      <c r="T397" s="254"/>
      <c r="U397" s="14"/>
      <c r="V397" s="14"/>
      <c r="W397" s="14"/>
      <c r="X397" s="14"/>
      <c r="Y397" s="14"/>
      <c r="Z397" s="14"/>
      <c r="AA397" s="14"/>
      <c r="AB397" s="14"/>
      <c r="AC397" s="14"/>
      <c r="AD397" s="14"/>
      <c r="AE397" s="14"/>
      <c r="AT397" s="255" t="s">
        <v>242</v>
      </c>
      <c r="AU397" s="255" t="s">
        <v>91</v>
      </c>
      <c r="AV397" s="14" t="s">
        <v>109</v>
      </c>
      <c r="AW397" s="14" t="s">
        <v>42</v>
      </c>
      <c r="AX397" s="14" t="s">
        <v>85</v>
      </c>
      <c r="AY397" s="255" t="s">
        <v>230</v>
      </c>
    </row>
    <row r="398" spans="1:65" s="2" customFormat="1" ht="24.15" customHeight="1">
      <c r="A398" s="41"/>
      <c r="B398" s="42"/>
      <c r="C398" s="281" t="s">
        <v>895</v>
      </c>
      <c r="D398" s="281" t="s">
        <v>482</v>
      </c>
      <c r="E398" s="282" t="s">
        <v>1849</v>
      </c>
      <c r="F398" s="283" t="s">
        <v>1850</v>
      </c>
      <c r="G398" s="284" t="s">
        <v>737</v>
      </c>
      <c r="H398" s="285">
        <v>2</v>
      </c>
      <c r="I398" s="286"/>
      <c r="J398" s="287">
        <f>ROUND(I398*H398,2)</f>
        <v>0</v>
      </c>
      <c r="K398" s="283" t="s">
        <v>19</v>
      </c>
      <c r="L398" s="288"/>
      <c r="M398" s="289" t="s">
        <v>19</v>
      </c>
      <c r="N398" s="290" t="s">
        <v>52</v>
      </c>
      <c r="O398" s="87"/>
      <c r="P398" s="224">
        <f>O398*H398</f>
        <v>0</v>
      </c>
      <c r="Q398" s="224">
        <v>0.002</v>
      </c>
      <c r="R398" s="224">
        <f>Q398*H398</f>
        <v>0.004</v>
      </c>
      <c r="S398" s="224">
        <v>0</v>
      </c>
      <c r="T398" s="225">
        <f>S398*H398</f>
        <v>0</v>
      </c>
      <c r="U398" s="41"/>
      <c r="V398" s="41"/>
      <c r="W398" s="41"/>
      <c r="X398" s="41"/>
      <c r="Y398" s="41"/>
      <c r="Z398" s="41"/>
      <c r="AA398" s="41"/>
      <c r="AB398" s="41"/>
      <c r="AC398" s="41"/>
      <c r="AD398" s="41"/>
      <c r="AE398" s="41"/>
      <c r="AR398" s="226" t="s">
        <v>722</v>
      </c>
      <c r="AT398" s="226" t="s">
        <v>482</v>
      </c>
      <c r="AU398" s="226" t="s">
        <v>91</v>
      </c>
      <c r="AY398" s="19" t="s">
        <v>230</v>
      </c>
      <c r="BE398" s="227">
        <f>IF(N398="základní",J398,0)</f>
        <v>0</v>
      </c>
      <c r="BF398" s="227">
        <f>IF(N398="snížená",J398,0)</f>
        <v>0</v>
      </c>
      <c r="BG398" s="227">
        <f>IF(N398="zákl. přenesená",J398,0)</f>
        <v>0</v>
      </c>
      <c r="BH398" s="227">
        <f>IF(N398="sníž. přenesená",J398,0)</f>
        <v>0</v>
      </c>
      <c r="BI398" s="227">
        <f>IF(N398="nulová",J398,0)</f>
        <v>0</v>
      </c>
      <c r="BJ398" s="19" t="s">
        <v>85</v>
      </c>
      <c r="BK398" s="227">
        <f>ROUND(I398*H398,2)</f>
        <v>0</v>
      </c>
      <c r="BL398" s="19" t="s">
        <v>345</v>
      </c>
      <c r="BM398" s="226" t="s">
        <v>2250</v>
      </c>
    </row>
    <row r="399" spans="1:47" s="2" customFormat="1" ht="12">
      <c r="A399" s="41"/>
      <c r="B399" s="42"/>
      <c r="C399" s="43"/>
      <c r="D399" s="228" t="s">
        <v>238</v>
      </c>
      <c r="E399" s="43"/>
      <c r="F399" s="229" t="s">
        <v>1850</v>
      </c>
      <c r="G399" s="43"/>
      <c r="H399" s="43"/>
      <c r="I399" s="230"/>
      <c r="J399" s="43"/>
      <c r="K399" s="43"/>
      <c r="L399" s="47"/>
      <c r="M399" s="231"/>
      <c r="N399" s="232"/>
      <c r="O399" s="87"/>
      <c r="P399" s="87"/>
      <c r="Q399" s="87"/>
      <c r="R399" s="87"/>
      <c r="S399" s="87"/>
      <c r="T399" s="88"/>
      <c r="U399" s="41"/>
      <c r="V399" s="41"/>
      <c r="W399" s="41"/>
      <c r="X399" s="41"/>
      <c r="Y399" s="41"/>
      <c r="Z399" s="41"/>
      <c r="AA399" s="41"/>
      <c r="AB399" s="41"/>
      <c r="AC399" s="41"/>
      <c r="AD399" s="41"/>
      <c r="AE399" s="41"/>
      <c r="AT399" s="19" t="s">
        <v>238</v>
      </c>
      <c r="AU399" s="19" t="s">
        <v>91</v>
      </c>
    </row>
    <row r="400" spans="1:51" s="13" customFormat="1" ht="12">
      <c r="A400" s="13"/>
      <c r="B400" s="234"/>
      <c r="C400" s="235"/>
      <c r="D400" s="228" t="s">
        <v>242</v>
      </c>
      <c r="E400" s="236" t="s">
        <v>19</v>
      </c>
      <c r="F400" s="237" t="s">
        <v>2251</v>
      </c>
      <c r="G400" s="235"/>
      <c r="H400" s="238">
        <v>2</v>
      </c>
      <c r="I400" s="239"/>
      <c r="J400" s="235"/>
      <c r="K400" s="235"/>
      <c r="L400" s="240"/>
      <c r="M400" s="241"/>
      <c r="N400" s="242"/>
      <c r="O400" s="242"/>
      <c r="P400" s="242"/>
      <c r="Q400" s="242"/>
      <c r="R400" s="242"/>
      <c r="S400" s="242"/>
      <c r="T400" s="243"/>
      <c r="U400" s="13"/>
      <c r="V400" s="13"/>
      <c r="W400" s="13"/>
      <c r="X400" s="13"/>
      <c r="Y400" s="13"/>
      <c r="Z400" s="13"/>
      <c r="AA400" s="13"/>
      <c r="AB400" s="13"/>
      <c r="AC400" s="13"/>
      <c r="AD400" s="13"/>
      <c r="AE400" s="13"/>
      <c r="AT400" s="244" t="s">
        <v>242</v>
      </c>
      <c r="AU400" s="244" t="s">
        <v>91</v>
      </c>
      <c r="AV400" s="13" t="s">
        <v>91</v>
      </c>
      <c r="AW400" s="13" t="s">
        <v>42</v>
      </c>
      <c r="AX400" s="13" t="s">
        <v>81</v>
      </c>
      <c r="AY400" s="244" t="s">
        <v>230</v>
      </c>
    </row>
    <row r="401" spans="1:51" s="14" customFormat="1" ht="12">
      <c r="A401" s="14"/>
      <c r="B401" s="245"/>
      <c r="C401" s="246"/>
      <c r="D401" s="228" t="s">
        <v>242</v>
      </c>
      <c r="E401" s="247" t="s">
        <v>19</v>
      </c>
      <c r="F401" s="248" t="s">
        <v>244</v>
      </c>
      <c r="G401" s="246"/>
      <c r="H401" s="249">
        <v>2</v>
      </c>
      <c r="I401" s="250"/>
      <c r="J401" s="246"/>
      <c r="K401" s="246"/>
      <c r="L401" s="251"/>
      <c r="M401" s="252"/>
      <c r="N401" s="253"/>
      <c r="O401" s="253"/>
      <c r="P401" s="253"/>
      <c r="Q401" s="253"/>
      <c r="R401" s="253"/>
      <c r="S401" s="253"/>
      <c r="T401" s="254"/>
      <c r="U401" s="14"/>
      <c r="V401" s="14"/>
      <c r="W401" s="14"/>
      <c r="X401" s="14"/>
      <c r="Y401" s="14"/>
      <c r="Z401" s="14"/>
      <c r="AA401" s="14"/>
      <c r="AB401" s="14"/>
      <c r="AC401" s="14"/>
      <c r="AD401" s="14"/>
      <c r="AE401" s="14"/>
      <c r="AT401" s="255" t="s">
        <v>242</v>
      </c>
      <c r="AU401" s="255" t="s">
        <v>91</v>
      </c>
      <c r="AV401" s="14" t="s">
        <v>109</v>
      </c>
      <c r="AW401" s="14" t="s">
        <v>42</v>
      </c>
      <c r="AX401" s="14" t="s">
        <v>85</v>
      </c>
      <c r="AY401" s="255" t="s">
        <v>230</v>
      </c>
    </row>
    <row r="402" spans="1:65" s="2" customFormat="1" ht="24.15" customHeight="1">
      <c r="A402" s="41"/>
      <c r="B402" s="42"/>
      <c r="C402" s="281" t="s">
        <v>903</v>
      </c>
      <c r="D402" s="281" t="s">
        <v>482</v>
      </c>
      <c r="E402" s="282" t="s">
        <v>1853</v>
      </c>
      <c r="F402" s="283" t="s">
        <v>1854</v>
      </c>
      <c r="G402" s="284" t="s">
        <v>737</v>
      </c>
      <c r="H402" s="285">
        <v>4</v>
      </c>
      <c r="I402" s="286"/>
      <c r="J402" s="287">
        <f>ROUND(I402*H402,2)</f>
        <v>0</v>
      </c>
      <c r="K402" s="283" t="s">
        <v>19</v>
      </c>
      <c r="L402" s="288"/>
      <c r="M402" s="289" t="s">
        <v>19</v>
      </c>
      <c r="N402" s="290" t="s">
        <v>52</v>
      </c>
      <c r="O402" s="87"/>
      <c r="P402" s="224">
        <f>O402*H402</f>
        <v>0</v>
      </c>
      <c r="Q402" s="224">
        <v>0.002</v>
      </c>
      <c r="R402" s="224">
        <f>Q402*H402</f>
        <v>0.008</v>
      </c>
      <c r="S402" s="224">
        <v>0</v>
      </c>
      <c r="T402" s="225">
        <f>S402*H402</f>
        <v>0</v>
      </c>
      <c r="U402" s="41"/>
      <c r="V402" s="41"/>
      <c r="W402" s="41"/>
      <c r="X402" s="41"/>
      <c r="Y402" s="41"/>
      <c r="Z402" s="41"/>
      <c r="AA402" s="41"/>
      <c r="AB402" s="41"/>
      <c r="AC402" s="41"/>
      <c r="AD402" s="41"/>
      <c r="AE402" s="41"/>
      <c r="AR402" s="226" t="s">
        <v>722</v>
      </c>
      <c r="AT402" s="226" t="s">
        <v>482</v>
      </c>
      <c r="AU402" s="226" t="s">
        <v>91</v>
      </c>
      <c r="AY402" s="19" t="s">
        <v>230</v>
      </c>
      <c r="BE402" s="227">
        <f>IF(N402="základní",J402,0)</f>
        <v>0</v>
      </c>
      <c r="BF402" s="227">
        <f>IF(N402="snížená",J402,0)</f>
        <v>0</v>
      </c>
      <c r="BG402" s="227">
        <f>IF(N402="zákl. přenesená",J402,0)</f>
        <v>0</v>
      </c>
      <c r="BH402" s="227">
        <f>IF(N402="sníž. přenesená",J402,0)</f>
        <v>0</v>
      </c>
      <c r="BI402" s="227">
        <f>IF(N402="nulová",J402,0)</f>
        <v>0</v>
      </c>
      <c r="BJ402" s="19" t="s">
        <v>85</v>
      </c>
      <c r="BK402" s="227">
        <f>ROUND(I402*H402,2)</f>
        <v>0</v>
      </c>
      <c r="BL402" s="19" t="s">
        <v>345</v>
      </c>
      <c r="BM402" s="226" t="s">
        <v>2252</v>
      </c>
    </row>
    <row r="403" spans="1:47" s="2" customFormat="1" ht="12">
      <c r="A403" s="41"/>
      <c r="B403" s="42"/>
      <c r="C403" s="43"/>
      <c r="D403" s="228" t="s">
        <v>238</v>
      </c>
      <c r="E403" s="43"/>
      <c r="F403" s="229" t="s">
        <v>1854</v>
      </c>
      <c r="G403" s="43"/>
      <c r="H403" s="43"/>
      <c r="I403" s="230"/>
      <c r="J403" s="43"/>
      <c r="K403" s="43"/>
      <c r="L403" s="47"/>
      <c r="M403" s="231"/>
      <c r="N403" s="232"/>
      <c r="O403" s="87"/>
      <c r="P403" s="87"/>
      <c r="Q403" s="87"/>
      <c r="R403" s="87"/>
      <c r="S403" s="87"/>
      <c r="T403" s="88"/>
      <c r="U403" s="41"/>
      <c r="V403" s="41"/>
      <c r="W403" s="41"/>
      <c r="X403" s="41"/>
      <c r="Y403" s="41"/>
      <c r="Z403" s="41"/>
      <c r="AA403" s="41"/>
      <c r="AB403" s="41"/>
      <c r="AC403" s="41"/>
      <c r="AD403" s="41"/>
      <c r="AE403" s="41"/>
      <c r="AT403" s="19" t="s">
        <v>238</v>
      </c>
      <c r="AU403" s="19" t="s">
        <v>91</v>
      </c>
    </row>
    <row r="404" spans="1:51" s="13" customFormat="1" ht="12">
      <c r="A404" s="13"/>
      <c r="B404" s="234"/>
      <c r="C404" s="235"/>
      <c r="D404" s="228" t="s">
        <v>242</v>
      </c>
      <c r="E404" s="236" t="s">
        <v>19</v>
      </c>
      <c r="F404" s="237" t="s">
        <v>2253</v>
      </c>
      <c r="G404" s="235"/>
      <c r="H404" s="238">
        <v>2</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242</v>
      </c>
      <c r="AU404" s="244" t="s">
        <v>91</v>
      </c>
      <c r="AV404" s="13" t="s">
        <v>91</v>
      </c>
      <c r="AW404" s="13" t="s">
        <v>42</v>
      </c>
      <c r="AX404" s="13" t="s">
        <v>81</v>
      </c>
      <c r="AY404" s="244" t="s">
        <v>230</v>
      </c>
    </row>
    <row r="405" spans="1:51" s="13" customFormat="1" ht="12">
      <c r="A405" s="13"/>
      <c r="B405" s="234"/>
      <c r="C405" s="235"/>
      <c r="D405" s="228" t="s">
        <v>242</v>
      </c>
      <c r="E405" s="236" t="s">
        <v>19</v>
      </c>
      <c r="F405" s="237" t="s">
        <v>2254</v>
      </c>
      <c r="G405" s="235"/>
      <c r="H405" s="238">
        <v>2</v>
      </c>
      <c r="I405" s="239"/>
      <c r="J405" s="235"/>
      <c r="K405" s="235"/>
      <c r="L405" s="240"/>
      <c r="M405" s="241"/>
      <c r="N405" s="242"/>
      <c r="O405" s="242"/>
      <c r="P405" s="242"/>
      <c r="Q405" s="242"/>
      <c r="R405" s="242"/>
      <c r="S405" s="242"/>
      <c r="T405" s="243"/>
      <c r="U405" s="13"/>
      <c r="V405" s="13"/>
      <c r="W405" s="13"/>
      <c r="X405" s="13"/>
      <c r="Y405" s="13"/>
      <c r="Z405" s="13"/>
      <c r="AA405" s="13"/>
      <c r="AB405" s="13"/>
      <c r="AC405" s="13"/>
      <c r="AD405" s="13"/>
      <c r="AE405" s="13"/>
      <c r="AT405" s="244" t="s">
        <v>242</v>
      </c>
      <c r="AU405" s="244" t="s">
        <v>91</v>
      </c>
      <c r="AV405" s="13" t="s">
        <v>91</v>
      </c>
      <c r="AW405" s="13" t="s">
        <v>42</v>
      </c>
      <c r="AX405" s="13" t="s">
        <v>81</v>
      </c>
      <c r="AY405" s="244" t="s">
        <v>230</v>
      </c>
    </row>
    <row r="406" spans="1:51" s="14" customFormat="1" ht="12">
      <c r="A406" s="14"/>
      <c r="B406" s="245"/>
      <c r="C406" s="246"/>
      <c r="D406" s="228" t="s">
        <v>242</v>
      </c>
      <c r="E406" s="247" t="s">
        <v>19</v>
      </c>
      <c r="F406" s="248" t="s">
        <v>244</v>
      </c>
      <c r="G406" s="246"/>
      <c r="H406" s="249">
        <v>4</v>
      </c>
      <c r="I406" s="250"/>
      <c r="J406" s="246"/>
      <c r="K406" s="246"/>
      <c r="L406" s="251"/>
      <c r="M406" s="252"/>
      <c r="N406" s="253"/>
      <c r="O406" s="253"/>
      <c r="P406" s="253"/>
      <c r="Q406" s="253"/>
      <c r="R406" s="253"/>
      <c r="S406" s="253"/>
      <c r="T406" s="254"/>
      <c r="U406" s="14"/>
      <c r="V406" s="14"/>
      <c r="W406" s="14"/>
      <c r="X406" s="14"/>
      <c r="Y406" s="14"/>
      <c r="Z406" s="14"/>
      <c r="AA406" s="14"/>
      <c r="AB406" s="14"/>
      <c r="AC406" s="14"/>
      <c r="AD406" s="14"/>
      <c r="AE406" s="14"/>
      <c r="AT406" s="255" t="s">
        <v>242</v>
      </c>
      <c r="AU406" s="255" t="s">
        <v>91</v>
      </c>
      <c r="AV406" s="14" t="s">
        <v>109</v>
      </c>
      <c r="AW406" s="14" t="s">
        <v>42</v>
      </c>
      <c r="AX406" s="14" t="s">
        <v>85</v>
      </c>
      <c r="AY406" s="255" t="s">
        <v>230</v>
      </c>
    </row>
    <row r="407" spans="1:65" s="2" customFormat="1" ht="37.8" customHeight="1">
      <c r="A407" s="41"/>
      <c r="B407" s="42"/>
      <c r="C407" s="281" t="s">
        <v>909</v>
      </c>
      <c r="D407" s="281" t="s">
        <v>482</v>
      </c>
      <c r="E407" s="282" t="s">
        <v>1858</v>
      </c>
      <c r="F407" s="283" t="s">
        <v>1859</v>
      </c>
      <c r="G407" s="284" t="s">
        <v>737</v>
      </c>
      <c r="H407" s="285">
        <v>2</v>
      </c>
      <c r="I407" s="286"/>
      <c r="J407" s="287">
        <f>ROUND(I407*H407,2)</f>
        <v>0</v>
      </c>
      <c r="K407" s="283" t="s">
        <v>19</v>
      </c>
      <c r="L407" s="288"/>
      <c r="M407" s="289" t="s">
        <v>19</v>
      </c>
      <c r="N407" s="290" t="s">
        <v>52</v>
      </c>
      <c r="O407" s="87"/>
      <c r="P407" s="224">
        <f>O407*H407</f>
        <v>0</v>
      </c>
      <c r="Q407" s="224">
        <v>0.002</v>
      </c>
      <c r="R407" s="224">
        <f>Q407*H407</f>
        <v>0.004</v>
      </c>
      <c r="S407" s="224">
        <v>0</v>
      </c>
      <c r="T407" s="225">
        <f>S407*H407</f>
        <v>0</v>
      </c>
      <c r="U407" s="41"/>
      <c r="V407" s="41"/>
      <c r="W407" s="41"/>
      <c r="X407" s="41"/>
      <c r="Y407" s="41"/>
      <c r="Z407" s="41"/>
      <c r="AA407" s="41"/>
      <c r="AB407" s="41"/>
      <c r="AC407" s="41"/>
      <c r="AD407" s="41"/>
      <c r="AE407" s="41"/>
      <c r="AR407" s="226" t="s">
        <v>722</v>
      </c>
      <c r="AT407" s="226" t="s">
        <v>482</v>
      </c>
      <c r="AU407" s="226" t="s">
        <v>91</v>
      </c>
      <c r="AY407" s="19" t="s">
        <v>230</v>
      </c>
      <c r="BE407" s="227">
        <f>IF(N407="základní",J407,0)</f>
        <v>0</v>
      </c>
      <c r="BF407" s="227">
        <f>IF(N407="snížená",J407,0)</f>
        <v>0</v>
      </c>
      <c r="BG407" s="227">
        <f>IF(N407="zákl. přenesená",J407,0)</f>
        <v>0</v>
      </c>
      <c r="BH407" s="227">
        <f>IF(N407="sníž. přenesená",J407,0)</f>
        <v>0</v>
      </c>
      <c r="BI407" s="227">
        <f>IF(N407="nulová",J407,0)</f>
        <v>0</v>
      </c>
      <c r="BJ407" s="19" t="s">
        <v>85</v>
      </c>
      <c r="BK407" s="227">
        <f>ROUND(I407*H407,2)</f>
        <v>0</v>
      </c>
      <c r="BL407" s="19" t="s">
        <v>345</v>
      </c>
      <c r="BM407" s="226" t="s">
        <v>2255</v>
      </c>
    </row>
    <row r="408" spans="1:47" s="2" customFormat="1" ht="12">
      <c r="A408" s="41"/>
      <c r="B408" s="42"/>
      <c r="C408" s="43"/>
      <c r="D408" s="228" t="s">
        <v>238</v>
      </c>
      <c r="E408" s="43"/>
      <c r="F408" s="229" t="s">
        <v>1859</v>
      </c>
      <c r="G408" s="43"/>
      <c r="H408" s="43"/>
      <c r="I408" s="230"/>
      <c r="J408" s="43"/>
      <c r="K408" s="43"/>
      <c r="L408" s="47"/>
      <c r="M408" s="231"/>
      <c r="N408" s="232"/>
      <c r="O408" s="87"/>
      <c r="P408" s="87"/>
      <c r="Q408" s="87"/>
      <c r="R408" s="87"/>
      <c r="S408" s="87"/>
      <c r="T408" s="88"/>
      <c r="U408" s="41"/>
      <c r="V408" s="41"/>
      <c r="W408" s="41"/>
      <c r="X408" s="41"/>
      <c r="Y408" s="41"/>
      <c r="Z408" s="41"/>
      <c r="AA408" s="41"/>
      <c r="AB408" s="41"/>
      <c r="AC408" s="41"/>
      <c r="AD408" s="41"/>
      <c r="AE408" s="41"/>
      <c r="AT408" s="19" t="s">
        <v>238</v>
      </c>
      <c r="AU408" s="19" t="s">
        <v>91</v>
      </c>
    </row>
    <row r="409" spans="1:51" s="13" customFormat="1" ht="12">
      <c r="A409" s="13"/>
      <c r="B409" s="234"/>
      <c r="C409" s="235"/>
      <c r="D409" s="228" t="s">
        <v>242</v>
      </c>
      <c r="E409" s="236" t="s">
        <v>19</v>
      </c>
      <c r="F409" s="237" t="s">
        <v>1861</v>
      </c>
      <c r="G409" s="235"/>
      <c r="H409" s="238">
        <v>2</v>
      </c>
      <c r="I409" s="239"/>
      <c r="J409" s="235"/>
      <c r="K409" s="235"/>
      <c r="L409" s="240"/>
      <c r="M409" s="241"/>
      <c r="N409" s="242"/>
      <c r="O409" s="242"/>
      <c r="P409" s="242"/>
      <c r="Q409" s="242"/>
      <c r="R409" s="242"/>
      <c r="S409" s="242"/>
      <c r="T409" s="243"/>
      <c r="U409" s="13"/>
      <c r="V409" s="13"/>
      <c r="W409" s="13"/>
      <c r="X409" s="13"/>
      <c r="Y409" s="13"/>
      <c r="Z409" s="13"/>
      <c r="AA409" s="13"/>
      <c r="AB409" s="13"/>
      <c r="AC409" s="13"/>
      <c r="AD409" s="13"/>
      <c r="AE409" s="13"/>
      <c r="AT409" s="244" t="s">
        <v>242</v>
      </c>
      <c r="AU409" s="244" t="s">
        <v>91</v>
      </c>
      <c r="AV409" s="13" t="s">
        <v>91</v>
      </c>
      <c r="AW409" s="13" t="s">
        <v>42</v>
      </c>
      <c r="AX409" s="13" t="s">
        <v>81</v>
      </c>
      <c r="AY409" s="244" t="s">
        <v>230</v>
      </c>
    </row>
    <row r="410" spans="1:51" s="14" customFormat="1" ht="12">
      <c r="A410" s="14"/>
      <c r="B410" s="245"/>
      <c r="C410" s="246"/>
      <c r="D410" s="228" t="s">
        <v>242</v>
      </c>
      <c r="E410" s="247" t="s">
        <v>19</v>
      </c>
      <c r="F410" s="248" t="s">
        <v>244</v>
      </c>
      <c r="G410" s="246"/>
      <c r="H410" s="249">
        <v>2</v>
      </c>
      <c r="I410" s="250"/>
      <c r="J410" s="246"/>
      <c r="K410" s="246"/>
      <c r="L410" s="251"/>
      <c r="M410" s="252"/>
      <c r="N410" s="253"/>
      <c r="O410" s="253"/>
      <c r="P410" s="253"/>
      <c r="Q410" s="253"/>
      <c r="R410" s="253"/>
      <c r="S410" s="253"/>
      <c r="T410" s="254"/>
      <c r="U410" s="14"/>
      <c r="V410" s="14"/>
      <c r="W410" s="14"/>
      <c r="X410" s="14"/>
      <c r="Y410" s="14"/>
      <c r="Z410" s="14"/>
      <c r="AA410" s="14"/>
      <c r="AB410" s="14"/>
      <c r="AC410" s="14"/>
      <c r="AD410" s="14"/>
      <c r="AE410" s="14"/>
      <c r="AT410" s="255" t="s">
        <v>242</v>
      </c>
      <c r="AU410" s="255" t="s">
        <v>91</v>
      </c>
      <c r="AV410" s="14" t="s">
        <v>109</v>
      </c>
      <c r="AW410" s="14" t="s">
        <v>42</v>
      </c>
      <c r="AX410" s="14" t="s">
        <v>85</v>
      </c>
      <c r="AY410" s="255" t="s">
        <v>230</v>
      </c>
    </row>
    <row r="411" spans="1:65" s="2" customFormat="1" ht="24.15" customHeight="1">
      <c r="A411" s="41"/>
      <c r="B411" s="42"/>
      <c r="C411" s="281" t="s">
        <v>915</v>
      </c>
      <c r="D411" s="281" t="s">
        <v>482</v>
      </c>
      <c r="E411" s="282" t="s">
        <v>1862</v>
      </c>
      <c r="F411" s="283" t="s">
        <v>1863</v>
      </c>
      <c r="G411" s="284" t="s">
        <v>737</v>
      </c>
      <c r="H411" s="285">
        <v>4</v>
      </c>
      <c r="I411" s="286"/>
      <c r="J411" s="287">
        <f>ROUND(I411*H411,2)</f>
        <v>0</v>
      </c>
      <c r="K411" s="283" t="s">
        <v>19</v>
      </c>
      <c r="L411" s="288"/>
      <c r="M411" s="289" t="s">
        <v>19</v>
      </c>
      <c r="N411" s="290" t="s">
        <v>52</v>
      </c>
      <c r="O411" s="87"/>
      <c r="P411" s="224">
        <f>O411*H411</f>
        <v>0</v>
      </c>
      <c r="Q411" s="224">
        <v>0.003</v>
      </c>
      <c r="R411" s="224">
        <f>Q411*H411</f>
        <v>0.012</v>
      </c>
      <c r="S411" s="224">
        <v>0</v>
      </c>
      <c r="T411" s="225">
        <f>S411*H411</f>
        <v>0</v>
      </c>
      <c r="U411" s="41"/>
      <c r="V411" s="41"/>
      <c r="W411" s="41"/>
      <c r="X411" s="41"/>
      <c r="Y411" s="41"/>
      <c r="Z411" s="41"/>
      <c r="AA411" s="41"/>
      <c r="AB411" s="41"/>
      <c r="AC411" s="41"/>
      <c r="AD411" s="41"/>
      <c r="AE411" s="41"/>
      <c r="AR411" s="226" t="s">
        <v>722</v>
      </c>
      <c r="AT411" s="226" t="s">
        <v>482</v>
      </c>
      <c r="AU411" s="226" t="s">
        <v>91</v>
      </c>
      <c r="AY411" s="19" t="s">
        <v>230</v>
      </c>
      <c r="BE411" s="227">
        <f>IF(N411="základní",J411,0)</f>
        <v>0</v>
      </c>
      <c r="BF411" s="227">
        <f>IF(N411="snížená",J411,0)</f>
        <v>0</v>
      </c>
      <c r="BG411" s="227">
        <f>IF(N411="zákl. přenesená",J411,0)</f>
        <v>0</v>
      </c>
      <c r="BH411" s="227">
        <f>IF(N411="sníž. přenesená",J411,0)</f>
        <v>0</v>
      </c>
      <c r="BI411" s="227">
        <f>IF(N411="nulová",J411,0)</f>
        <v>0</v>
      </c>
      <c r="BJ411" s="19" t="s">
        <v>85</v>
      </c>
      <c r="BK411" s="227">
        <f>ROUND(I411*H411,2)</f>
        <v>0</v>
      </c>
      <c r="BL411" s="19" t="s">
        <v>345</v>
      </c>
      <c r="BM411" s="226" t="s">
        <v>2256</v>
      </c>
    </row>
    <row r="412" spans="1:47" s="2" customFormat="1" ht="12">
      <c r="A412" s="41"/>
      <c r="B412" s="42"/>
      <c r="C412" s="43"/>
      <c r="D412" s="228" t="s">
        <v>238</v>
      </c>
      <c r="E412" s="43"/>
      <c r="F412" s="229" t="s">
        <v>1863</v>
      </c>
      <c r="G412" s="43"/>
      <c r="H412" s="43"/>
      <c r="I412" s="230"/>
      <c r="J412" s="43"/>
      <c r="K412" s="43"/>
      <c r="L412" s="47"/>
      <c r="M412" s="231"/>
      <c r="N412" s="232"/>
      <c r="O412" s="87"/>
      <c r="P412" s="87"/>
      <c r="Q412" s="87"/>
      <c r="R412" s="87"/>
      <c r="S412" s="87"/>
      <c r="T412" s="88"/>
      <c r="U412" s="41"/>
      <c r="V412" s="41"/>
      <c r="W412" s="41"/>
      <c r="X412" s="41"/>
      <c r="Y412" s="41"/>
      <c r="Z412" s="41"/>
      <c r="AA412" s="41"/>
      <c r="AB412" s="41"/>
      <c r="AC412" s="41"/>
      <c r="AD412" s="41"/>
      <c r="AE412" s="41"/>
      <c r="AT412" s="19" t="s">
        <v>238</v>
      </c>
      <c r="AU412" s="19" t="s">
        <v>91</v>
      </c>
    </row>
    <row r="413" spans="1:51" s="13" customFormat="1" ht="12">
      <c r="A413" s="13"/>
      <c r="B413" s="234"/>
      <c r="C413" s="235"/>
      <c r="D413" s="228" t="s">
        <v>242</v>
      </c>
      <c r="E413" s="236" t="s">
        <v>19</v>
      </c>
      <c r="F413" s="237" t="s">
        <v>2257</v>
      </c>
      <c r="G413" s="235"/>
      <c r="H413" s="238">
        <v>4</v>
      </c>
      <c r="I413" s="239"/>
      <c r="J413" s="235"/>
      <c r="K413" s="235"/>
      <c r="L413" s="240"/>
      <c r="M413" s="241"/>
      <c r="N413" s="242"/>
      <c r="O413" s="242"/>
      <c r="P413" s="242"/>
      <c r="Q413" s="242"/>
      <c r="R413" s="242"/>
      <c r="S413" s="242"/>
      <c r="T413" s="243"/>
      <c r="U413" s="13"/>
      <c r="V413" s="13"/>
      <c r="W413" s="13"/>
      <c r="X413" s="13"/>
      <c r="Y413" s="13"/>
      <c r="Z413" s="13"/>
      <c r="AA413" s="13"/>
      <c r="AB413" s="13"/>
      <c r="AC413" s="13"/>
      <c r="AD413" s="13"/>
      <c r="AE413" s="13"/>
      <c r="AT413" s="244" t="s">
        <v>242</v>
      </c>
      <c r="AU413" s="244" t="s">
        <v>91</v>
      </c>
      <c r="AV413" s="13" t="s">
        <v>91</v>
      </c>
      <c r="AW413" s="13" t="s">
        <v>42</v>
      </c>
      <c r="AX413" s="13" t="s">
        <v>81</v>
      </c>
      <c r="AY413" s="244" t="s">
        <v>230</v>
      </c>
    </row>
    <row r="414" spans="1:51" s="14" customFormat="1" ht="12">
      <c r="A414" s="14"/>
      <c r="B414" s="245"/>
      <c r="C414" s="246"/>
      <c r="D414" s="228" t="s">
        <v>242</v>
      </c>
      <c r="E414" s="247" t="s">
        <v>19</v>
      </c>
      <c r="F414" s="248" t="s">
        <v>244</v>
      </c>
      <c r="G414" s="246"/>
      <c r="H414" s="249">
        <v>4</v>
      </c>
      <c r="I414" s="250"/>
      <c r="J414" s="246"/>
      <c r="K414" s="246"/>
      <c r="L414" s="251"/>
      <c r="M414" s="252"/>
      <c r="N414" s="253"/>
      <c r="O414" s="253"/>
      <c r="P414" s="253"/>
      <c r="Q414" s="253"/>
      <c r="R414" s="253"/>
      <c r="S414" s="253"/>
      <c r="T414" s="254"/>
      <c r="U414" s="14"/>
      <c r="V414" s="14"/>
      <c r="W414" s="14"/>
      <c r="X414" s="14"/>
      <c r="Y414" s="14"/>
      <c r="Z414" s="14"/>
      <c r="AA414" s="14"/>
      <c r="AB414" s="14"/>
      <c r="AC414" s="14"/>
      <c r="AD414" s="14"/>
      <c r="AE414" s="14"/>
      <c r="AT414" s="255" t="s">
        <v>242</v>
      </c>
      <c r="AU414" s="255" t="s">
        <v>91</v>
      </c>
      <c r="AV414" s="14" t="s">
        <v>109</v>
      </c>
      <c r="AW414" s="14" t="s">
        <v>42</v>
      </c>
      <c r="AX414" s="14" t="s">
        <v>85</v>
      </c>
      <c r="AY414" s="255" t="s">
        <v>230</v>
      </c>
    </row>
    <row r="415" spans="1:65" s="2" customFormat="1" ht="24.15" customHeight="1">
      <c r="A415" s="41"/>
      <c r="B415" s="42"/>
      <c r="C415" s="281" t="s">
        <v>920</v>
      </c>
      <c r="D415" s="281" t="s">
        <v>482</v>
      </c>
      <c r="E415" s="282" t="s">
        <v>1866</v>
      </c>
      <c r="F415" s="283" t="s">
        <v>1867</v>
      </c>
      <c r="G415" s="284" t="s">
        <v>737</v>
      </c>
      <c r="H415" s="285">
        <v>5</v>
      </c>
      <c r="I415" s="286"/>
      <c r="J415" s="287">
        <f>ROUND(I415*H415,2)</f>
        <v>0</v>
      </c>
      <c r="K415" s="283" t="s">
        <v>19</v>
      </c>
      <c r="L415" s="288"/>
      <c r="M415" s="289" t="s">
        <v>19</v>
      </c>
      <c r="N415" s="290" t="s">
        <v>52</v>
      </c>
      <c r="O415" s="87"/>
      <c r="P415" s="224">
        <f>O415*H415</f>
        <v>0</v>
      </c>
      <c r="Q415" s="224">
        <v>0.003</v>
      </c>
      <c r="R415" s="224">
        <f>Q415*H415</f>
        <v>0.015</v>
      </c>
      <c r="S415" s="224">
        <v>0</v>
      </c>
      <c r="T415" s="225">
        <f>S415*H415</f>
        <v>0</v>
      </c>
      <c r="U415" s="41"/>
      <c r="V415" s="41"/>
      <c r="W415" s="41"/>
      <c r="X415" s="41"/>
      <c r="Y415" s="41"/>
      <c r="Z415" s="41"/>
      <c r="AA415" s="41"/>
      <c r="AB415" s="41"/>
      <c r="AC415" s="41"/>
      <c r="AD415" s="41"/>
      <c r="AE415" s="41"/>
      <c r="AR415" s="226" t="s">
        <v>722</v>
      </c>
      <c r="AT415" s="226" t="s">
        <v>482</v>
      </c>
      <c r="AU415" s="226" t="s">
        <v>91</v>
      </c>
      <c r="AY415" s="19" t="s">
        <v>230</v>
      </c>
      <c r="BE415" s="227">
        <f>IF(N415="základní",J415,0)</f>
        <v>0</v>
      </c>
      <c r="BF415" s="227">
        <f>IF(N415="snížená",J415,0)</f>
        <v>0</v>
      </c>
      <c r="BG415" s="227">
        <f>IF(N415="zákl. přenesená",J415,0)</f>
        <v>0</v>
      </c>
      <c r="BH415" s="227">
        <f>IF(N415="sníž. přenesená",J415,0)</f>
        <v>0</v>
      </c>
      <c r="BI415" s="227">
        <f>IF(N415="nulová",J415,0)</f>
        <v>0</v>
      </c>
      <c r="BJ415" s="19" t="s">
        <v>85</v>
      </c>
      <c r="BK415" s="227">
        <f>ROUND(I415*H415,2)</f>
        <v>0</v>
      </c>
      <c r="BL415" s="19" t="s">
        <v>345</v>
      </c>
      <c r="BM415" s="226" t="s">
        <v>2258</v>
      </c>
    </row>
    <row r="416" spans="1:47" s="2" customFormat="1" ht="12">
      <c r="A416" s="41"/>
      <c r="B416" s="42"/>
      <c r="C416" s="43"/>
      <c r="D416" s="228" t="s">
        <v>238</v>
      </c>
      <c r="E416" s="43"/>
      <c r="F416" s="229" t="s">
        <v>1867</v>
      </c>
      <c r="G416" s="43"/>
      <c r="H416" s="43"/>
      <c r="I416" s="230"/>
      <c r="J416" s="43"/>
      <c r="K416" s="43"/>
      <c r="L416" s="47"/>
      <c r="M416" s="231"/>
      <c r="N416" s="232"/>
      <c r="O416" s="87"/>
      <c r="P416" s="87"/>
      <c r="Q416" s="87"/>
      <c r="R416" s="87"/>
      <c r="S416" s="87"/>
      <c r="T416" s="88"/>
      <c r="U416" s="41"/>
      <c r="V416" s="41"/>
      <c r="W416" s="41"/>
      <c r="X416" s="41"/>
      <c r="Y416" s="41"/>
      <c r="Z416" s="41"/>
      <c r="AA416" s="41"/>
      <c r="AB416" s="41"/>
      <c r="AC416" s="41"/>
      <c r="AD416" s="41"/>
      <c r="AE416" s="41"/>
      <c r="AT416" s="19" t="s">
        <v>238</v>
      </c>
      <c r="AU416" s="19" t="s">
        <v>91</v>
      </c>
    </row>
    <row r="417" spans="1:51" s="13" customFormat="1" ht="12">
      <c r="A417" s="13"/>
      <c r="B417" s="234"/>
      <c r="C417" s="235"/>
      <c r="D417" s="228" t="s">
        <v>242</v>
      </c>
      <c r="E417" s="236" t="s">
        <v>19</v>
      </c>
      <c r="F417" s="237" t="s">
        <v>2259</v>
      </c>
      <c r="G417" s="235"/>
      <c r="H417" s="238">
        <v>5</v>
      </c>
      <c r="I417" s="239"/>
      <c r="J417" s="235"/>
      <c r="K417" s="235"/>
      <c r="L417" s="240"/>
      <c r="M417" s="241"/>
      <c r="N417" s="242"/>
      <c r="O417" s="242"/>
      <c r="P417" s="242"/>
      <c r="Q417" s="242"/>
      <c r="R417" s="242"/>
      <c r="S417" s="242"/>
      <c r="T417" s="243"/>
      <c r="U417" s="13"/>
      <c r="V417" s="13"/>
      <c r="W417" s="13"/>
      <c r="X417" s="13"/>
      <c r="Y417" s="13"/>
      <c r="Z417" s="13"/>
      <c r="AA417" s="13"/>
      <c r="AB417" s="13"/>
      <c r="AC417" s="13"/>
      <c r="AD417" s="13"/>
      <c r="AE417" s="13"/>
      <c r="AT417" s="244" t="s">
        <v>242</v>
      </c>
      <c r="AU417" s="244" t="s">
        <v>91</v>
      </c>
      <c r="AV417" s="13" t="s">
        <v>91</v>
      </c>
      <c r="AW417" s="13" t="s">
        <v>42</v>
      </c>
      <c r="AX417" s="13" t="s">
        <v>81</v>
      </c>
      <c r="AY417" s="244" t="s">
        <v>230</v>
      </c>
    </row>
    <row r="418" spans="1:51" s="14" customFormat="1" ht="12">
      <c r="A418" s="14"/>
      <c r="B418" s="245"/>
      <c r="C418" s="246"/>
      <c r="D418" s="228" t="s">
        <v>242</v>
      </c>
      <c r="E418" s="247" t="s">
        <v>19</v>
      </c>
      <c r="F418" s="248" t="s">
        <v>244</v>
      </c>
      <c r="G418" s="246"/>
      <c r="H418" s="249">
        <v>5</v>
      </c>
      <c r="I418" s="250"/>
      <c r="J418" s="246"/>
      <c r="K418" s="246"/>
      <c r="L418" s="251"/>
      <c r="M418" s="252"/>
      <c r="N418" s="253"/>
      <c r="O418" s="253"/>
      <c r="P418" s="253"/>
      <c r="Q418" s="253"/>
      <c r="R418" s="253"/>
      <c r="S418" s="253"/>
      <c r="T418" s="254"/>
      <c r="U418" s="14"/>
      <c r="V418" s="14"/>
      <c r="W418" s="14"/>
      <c r="X418" s="14"/>
      <c r="Y418" s="14"/>
      <c r="Z418" s="14"/>
      <c r="AA418" s="14"/>
      <c r="AB418" s="14"/>
      <c r="AC418" s="14"/>
      <c r="AD418" s="14"/>
      <c r="AE418" s="14"/>
      <c r="AT418" s="255" t="s">
        <v>242</v>
      </c>
      <c r="AU418" s="255" t="s">
        <v>91</v>
      </c>
      <c r="AV418" s="14" t="s">
        <v>109</v>
      </c>
      <c r="AW418" s="14" t="s">
        <v>42</v>
      </c>
      <c r="AX418" s="14" t="s">
        <v>85</v>
      </c>
      <c r="AY418" s="255" t="s">
        <v>230</v>
      </c>
    </row>
    <row r="419" spans="1:65" s="2" customFormat="1" ht="24.15" customHeight="1">
      <c r="A419" s="41"/>
      <c r="B419" s="42"/>
      <c r="C419" s="215" t="s">
        <v>925</v>
      </c>
      <c r="D419" s="215" t="s">
        <v>232</v>
      </c>
      <c r="E419" s="216" t="s">
        <v>1321</v>
      </c>
      <c r="F419" s="217" t="s">
        <v>1322</v>
      </c>
      <c r="G419" s="218" t="s">
        <v>369</v>
      </c>
      <c r="H419" s="219">
        <v>1.21</v>
      </c>
      <c r="I419" s="220"/>
      <c r="J419" s="221">
        <f>ROUND(I419*H419,2)</f>
        <v>0</v>
      </c>
      <c r="K419" s="217" t="s">
        <v>236</v>
      </c>
      <c r="L419" s="47"/>
      <c r="M419" s="222" t="s">
        <v>19</v>
      </c>
      <c r="N419" s="223" t="s">
        <v>52</v>
      </c>
      <c r="O419" s="87"/>
      <c r="P419" s="224">
        <f>O419*H419</f>
        <v>0</v>
      </c>
      <c r="Q419" s="224">
        <v>0</v>
      </c>
      <c r="R419" s="224">
        <f>Q419*H419</f>
        <v>0</v>
      </c>
      <c r="S419" s="224">
        <v>0</v>
      </c>
      <c r="T419" s="225">
        <f>S419*H419</f>
        <v>0</v>
      </c>
      <c r="U419" s="41"/>
      <c r="V419" s="41"/>
      <c r="W419" s="41"/>
      <c r="X419" s="41"/>
      <c r="Y419" s="41"/>
      <c r="Z419" s="41"/>
      <c r="AA419" s="41"/>
      <c r="AB419" s="41"/>
      <c r="AC419" s="41"/>
      <c r="AD419" s="41"/>
      <c r="AE419" s="41"/>
      <c r="AR419" s="226" t="s">
        <v>345</v>
      </c>
      <c r="AT419" s="226" t="s">
        <v>232</v>
      </c>
      <c r="AU419" s="226" t="s">
        <v>91</v>
      </c>
      <c r="AY419" s="19" t="s">
        <v>230</v>
      </c>
      <c r="BE419" s="227">
        <f>IF(N419="základní",J419,0)</f>
        <v>0</v>
      </c>
      <c r="BF419" s="227">
        <f>IF(N419="snížená",J419,0)</f>
        <v>0</v>
      </c>
      <c r="BG419" s="227">
        <f>IF(N419="zákl. přenesená",J419,0)</f>
        <v>0</v>
      </c>
      <c r="BH419" s="227">
        <f>IF(N419="sníž. přenesená",J419,0)</f>
        <v>0</v>
      </c>
      <c r="BI419" s="227">
        <f>IF(N419="nulová",J419,0)</f>
        <v>0</v>
      </c>
      <c r="BJ419" s="19" t="s">
        <v>85</v>
      </c>
      <c r="BK419" s="227">
        <f>ROUND(I419*H419,2)</f>
        <v>0</v>
      </c>
      <c r="BL419" s="19" t="s">
        <v>345</v>
      </c>
      <c r="BM419" s="226" t="s">
        <v>2260</v>
      </c>
    </row>
    <row r="420" spans="1:47" s="2" customFormat="1" ht="12">
      <c r="A420" s="41"/>
      <c r="B420" s="42"/>
      <c r="C420" s="43"/>
      <c r="D420" s="228" t="s">
        <v>238</v>
      </c>
      <c r="E420" s="43"/>
      <c r="F420" s="229" t="s">
        <v>1324</v>
      </c>
      <c r="G420" s="43"/>
      <c r="H420" s="43"/>
      <c r="I420" s="230"/>
      <c r="J420" s="43"/>
      <c r="K420" s="43"/>
      <c r="L420" s="47"/>
      <c r="M420" s="231"/>
      <c r="N420" s="232"/>
      <c r="O420" s="87"/>
      <c r="P420" s="87"/>
      <c r="Q420" s="87"/>
      <c r="R420" s="87"/>
      <c r="S420" s="87"/>
      <c r="T420" s="88"/>
      <c r="U420" s="41"/>
      <c r="V420" s="41"/>
      <c r="W420" s="41"/>
      <c r="X420" s="41"/>
      <c r="Y420" s="41"/>
      <c r="Z420" s="41"/>
      <c r="AA420" s="41"/>
      <c r="AB420" s="41"/>
      <c r="AC420" s="41"/>
      <c r="AD420" s="41"/>
      <c r="AE420" s="41"/>
      <c r="AT420" s="19" t="s">
        <v>238</v>
      </c>
      <c r="AU420" s="19" t="s">
        <v>91</v>
      </c>
    </row>
    <row r="421" spans="1:47" s="2" customFormat="1" ht="12">
      <c r="A421" s="41"/>
      <c r="B421" s="42"/>
      <c r="C421" s="43"/>
      <c r="D421" s="228" t="s">
        <v>240</v>
      </c>
      <c r="E421" s="43"/>
      <c r="F421" s="233" t="s">
        <v>1325</v>
      </c>
      <c r="G421" s="43"/>
      <c r="H421" s="43"/>
      <c r="I421" s="230"/>
      <c r="J421" s="43"/>
      <c r="K421" s="43"/>
      <c r="L421" s="47"/>
      <c r="M421" s="231"/>
      <c r="N421" s="232"/>
      <c r="O421" s="87"/>
      <c r="P421" s="87"/>
      <c r="Q421" s="87"/>
      <c r="R421" s="87"/>
      <c r="S421" s="87"/>
      <c r="T421" s="88"/>
      <c r="U421" s="41"/>
      <c r="V421" s="41"/>
      <c r="W421" s="41"/>
      <c r="X421" s="41"/>
      <c r="Y421" s="41"/>
      <c r="Z421" s="41"/>
      <c r="AA421" s="41"/>
      <c r="AB421" s="41"/>
      <c r="AC421" s="41"/>
      <c r="AD421" s="41"/>
      <c r="AE421" s="41"/>
      <c r="AT421" s="19" t="s">
        <v>240</v>
      </c>
      <c r="AU421" s="19" t="s">
        <v>91</v>
      </c>
    </row>
    <row r="422" spans="1:63" s="12" customFormat="1" ht="22.8" customHeight="1">
      <c r="A422" s="12"/>
      <c r="B422" s="199"/>
      <c r="C422" s="200"/>
      <c r="D422" s="201" t="s">
        <v>80</v>
      </c>
      <c r="E422" s="213" t="s">
        <v>1907</v>
      </c>
      <c r="F422" s="213" t="s">
        <v>1908</v>
      </c>
      <c r="G422" s="200"/>
      <c r="H422" s="200"/>
      <c r="I422" s="203"/>
      <c r="J422" s="214">
        <f>BK422</f>
        <v>0</v>
      </c>
      <c r="K422" s="200"/>
      <c r="L422" s="205"/>
      <c r="M422" s="206"/>
      <c r="N422" s="207"/>
      <c r="O422" s="207"/>
      <c r="P422" s="208">
        <f>SUM(P423:P435)</f>
        <v>0</v>
      </c>
      <c r="Q422" s="207"/>
      <c r="R422" s="208">
        <f>SUM(R423:R435)</f>
        <v>0.1799856</v>
      </c>
      <c r="S422" s="207"/>
      <c r="T422" s="209">
        <f>SUM(T423:T435)</f>
        <v>0</v>
      </c>
      <c r="U422" s="12"/>
      <c r="V422" s="12"/>
      <c r="W422" s="12"/>
      <c r="X422" s="12"/>
      <c r="Y422" s="12"/>
      <c r="Z422" s="12"/>
      <c r="AA422" s="12"/>
      <c r="AB422" s="12"/>
      <c r="AC422" s="12"/>
      <c r="AD422" s="12"/>
      <c r="AE422" s="12"/>
      <c r="AR422" s="210" t="s">
        <v>91</v>
      </c>
      <c r="AT422" s="211" t="s">
        <v>80</v>
      </c>
      <c r="AU422" s="211" t="s">
        <v>85</v>
      </c>
      <c r="AY422" s="210" t="s">
        <v>230</v>
      </c>
      <c r="BK422" s="212">
        <f>SUM(BK423:BK435)</f>
        <v>0</v>
      </c>
    </row>
    <row r="423" spans="1:65" s="2" customFormat="1" ht="24.15" customHeight="1">
      <c r="A423" s="41"/>
      <c r="B423" s="42"/>
      <c r="C423" s="215" t="s">
        <v>931</v>
      </c>
      <c r="D423" s="215" t="s">
        <v>232</v>
      </c>
      <c r="E423" s="216" t="s">
        <v>1909</v>
      </c>
      <c r="F423" s="217" t="s">
        <v>1910</v>
      </c>
      <c r="G423" s="218" t="s">
        <v>235</v>
      </c>
      <c r="H423" s="219">
        <v>42.25</v>
      </c>
      <c r="I423" s="220"/>
      <c r="J423" s="221">
        <f>ROUND(I423*H423,2)</f>
        <v>0</v>
      </c>
      <c r="K423" s="217" t="s">
        <v>236</v>
      </c>
      <c r="L423" s="47"/>
      <c r="M423" s="222" t="s">
        <v>19</v>
      </c>
      <c r="N423" s="223" t="s">
        <v>52</v>
      </c>
      <c r="O423" s="87"/>
      <c r="P423" s="224">
        <f>O423*H423</f>
        <v>0</v>
      </c>
      <c r="Q423" s="224">
        <v>0.003</v>
      </c>
      <c r="R423" s="224">
        <f>Q423*H423</f>
        <v>0.12675</v>
      </c>
      <c r="S423" s="224">
        <v>0</v>
      </c>
      <c r="T423" s="225">
        <f>S423*H423</f>
        <v>0</v>
      </c>
      <c r="U423" s="41"/>
      <c r="V423" s="41"/>
      <c r="W423" s="41"/>
      <c r="X423" s="41"/>
      <c r="Y423" s="41"/>
      <c r="Z423" s="41"/>
      <c r="AA423" s="41"/>
      <c r="AB423" s="41"/>
      <c r="AC423" s="41"/>
      <c r="AD423" s="41"/>
      <c r="AE423" s="41"/>
      <c r="AR423" s="226" t="s">
        <v>345</v>
      </c>
      <c r="AT423" s="226" t="s">
        <v>232</v>
      </c>
      <c r="AU423" s="226" t="s">
        <v>91</v>
      </c>
      <c r="AY423" s="19" t="s">
        <v>230</v>
      </c>
      <c r="BE423" s="227">
        <f>IF(N423="základní",J423,0)</f>
        <v>0</v>
      </c>
      <c r="BF423" s="227">
        <f>IF(N423="snížená",J423,0)</f>
        <v>0</v>
      </c>
      <c r="BG423" s="227">
        <f>IF(N423="zákl. přenesená",J423,0)</f>
        <v>0</v>
      </c>
      <c r="BH423" s="227">
        <f>IF(N423="sníž. přenesená",J423,0)</f>
        <v>0</v>
      </c>
      <c r="BI423" s="227">
        <f>IF(N423="nulová",J423,0)</f>
        <v>0</v>
      </c>
      <c r="BJ423" s="19" t="s">
        <v>85</v>
      </c>
      <c r="BK423" s="227">
        <f>ROUND(I423*H423,2)</f>
        <v>0</v>
      </c>
      <c r="BL423" s="19" t="s">
        <v>345</v>
      </c>
      <c r="BM423" s="226" t="s">
        <v>2261</v>
      </c>
    </row>
    <row r="424" spans="1:47" s="2" customFormat="1" ht="12">
      <c r="A424" s="41"/>
      <c r="B424" s="42"/>
      <c r="C424" s="43"/>
      <c r="D424" s="228" t="s">
        <v>238</v>
      </c>
      <c r="E424" s="43"/>
      <c r="F424" s="229" t="s">
        <v>1912</v>
      </c>
      <c r="G424" s="43"/>
      <c r="H424" s="43"/>
      <c r="I424" s="230"/>
      <c r="J424" s="43"/>
      <c r="K424" s="43"/>
      <c r="L424" s="47"/>
      <c r="M424" s="231"/>
      <c r="N424" s="232"/>
      <c r="O424" s="87"/>
      <c r="P424" s="87"/>
      <c r="Q424" s="87"/>
      <c r="R424" s="87"/>
      <c r="S424" s="87"/>
      <c r="T424" s="88"/>
      <c r="U424" s="41"/>
      <c r="V424" s="41"/>
      <c r="W424" s="41"/>
      <c r="X424" s="41"/>
      <c r="Y424" s="41"/>
      <c r="Z424" s="41"/>
      <c r="AA424" s="41"/>
      <c r="AB424" s="41"/>
      <c r="AC424" s="41"/>
      <c r="AD424" s="41"/>
      <c r="AE424" s="41"/>
      <c r="AT424" s="19" t="s">
        <v>238</v>
      </c>
      <c r="AU424" s="19" t="s">
        <v>91</v>
      </c>
    </row>
    <row r="425" spans="1:47" s="2" customFormat="1" ht="12">
      <c r="A425" s="41"/>
      <c r="B425" s="42"/>
      <c r="C425" s="43"/>
      <c r="D425" s="228" t="s">
        <v>240</v>
      </c>
      <c r="E425" s="43"/>
      <c r="F425" s="233" t="s">
        <v>1913</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19" t="s">
        <v>240</v>
      </c>
      <c r="AU425" s="19" t="s">
        <v>91</v>
      </c>
    </row>
    <row r="426" spans="1:51" s="13" customFormat="1" ht="12">
      <c r="A426" s="13"/>
      <c r="B426" s="234"/>
      <c r="C426" s="235"/>
      <c r="D426" s="228" t="s">
        <v>242</v>
      </c>
      <c r="E426" s="236" t="s">
        <v>19</v>
      </c>
      <c r="F426" s="237" t="s">
        <v>2262</v>
      </c>
      <c r="G426" s="235"/>
      <c r="H426" s="238">
        <v>42.25</v>
      </c>
      <c r="I426" s="239"/>
      <c r="J426" s="235"/>
      <c r="K426" s="235"/>
      <c r="L426" s="240"/>
      <c r="M426" s="241"/>
      <c r="N426" s="242"/>
      <c r="O426" s="242"/>
      <c r="P426" s="242"/>
      <c r="Q426" s="242"/>
      <c r="R426" s="242"/>
      <c r="S426" s="242"/>
      <c r="T426" s="243"/>
      <c r="U426" s="13"/>
      <c r="V426" s="13"/>
      <c r="W426" s="13"/>
      <c r="X426" s="13"/>
      <c r="Y426" s="13"/>
      <c r="Z426" s="13"/>
      <c r="AA426" s="13"/>
      <c r="AB426" s="13"/>
      <c r="AC426" s="13"/>
      <c r="AD426" s="13"/>
      <c r="AE426" s="13"/>
      <c r="AT426" s="244" t="s">
        <v>242</v>
      </c>
      <c r="AU426" s="244" t="s">
        <v>91</v>
      </c>
      <c r="AV426" s="13" t="s">
        <v>91</v>
      </c>
      <c r="AW426" s="13" t="s">
        <v>42</v>
      </c>
      <c r="AX426" s="13" t="s">
        <v>81</v>
      </c>
      <c r="AY426" s="244" t="s">
        <v>230</v>
      </c>
    </row>
    <row r="427" spans="1:51" s="14" customFormat="1" ht="12">
      <c r="A427" s="14"/>
      <c r="B427" s="245"/>
      <c r="C427" s="246"/>
      <c r="D427" s="228" t="s">
        <v>242</v>
      </c>
      <c r="E427" s="247" t="s">
        <v>19</v>
      </c>
      <c r="F427" s="248" t="s">
        <v>244</v>
      </c>
      <c r="G427" s="246"/>
      <c r="H427" s="249">
        <v>42.25</v>
      </c>
      <c r="I427" s="250"/>
      <c r="J427" s="246"/>
      <c r="K427" s="246"/>
      <c r="L427" s="251"/>
      <c r="M427" s="252"/>
      <c r="N427" s="253"/>
      <c r="O427" s="253"/>
      <c r="P427" s="253"/>
      <c r="Q427" s="253"/>
      <c r="R427" s="253"/>
      <c r="S427" s="253"/>
      <c r="T427" s="254"/>
      <c r="U427" s="14"/>
      <c r="V427" s="14"/>
      <c r="W427" s="14"/>
      <c r="X427" s="14"/>
      <c r="Y427" s="14"/>
      <c r="Z427" s="14"/>
      <c r="AA427" s="14"/>
      <c r="AB427" s="14"/>
      <c r="AC427" s="14"/>
      <c r="AD427" s="14"/>
      <c r="AE427" s="14"/>
      <c r="AT427" s="255" t="s">
        <v>242</v>
      </c>
      <c r="AU427" s="255" t="s">
        <v>91</v>
      </c>
      <c r="AV427" s="14" t="s">
        <v>109</v>
      </c>
      <c r="AW427" s="14" t="s">
        <v>42</v>
      </c>
      <c r="AX427" s="14" t="s">
        <v>85</v>
      </c>
      <c r="AY427" s="255" t="s">
        <v>230</v>
      </c>
    </row>
    <row r="428" spans="1:65" s="2" customFormat="1" ht="24.15" customHeight="1">
      <c r="A428" s="41"/>
      <c r="B428" s="42"/>
      <c r="C428" s="281" t="s">
        <v>938</v>
      </c>
      <c r="D428" s="281" t="s">
        <v>482</v>
      </c>
      <c r="E428" s="282" t="s">
        <v>1915</v>
      </c>
      <c r="F428" s="283" t="s">
        <v>1916</v>
      </c>
      <c r="G428" s="284" t="s">
        <v>235</v>
      </c>
      <c r="H428" s="285">
        <v>44.363</v>
      </c>
      <c r="I428" s="286"/>
      <c r="J428" s="287">
        <f>ROUND(I428*H428,2)</f>
        <v>0</v>
      </c>
      <c r="K428" s="283" t="s">
        <v>236</v>
      </c>
      <c r="L428" s="288"/>
      <c r="M428" s="289" t="s">
        <v>19</v>
      </c>
      <c r="N428" s="290" t="s">
        <v>52</v>
      </c>
      <c r="O428" s="87"/>
      <c r="P428" s="224">
        <f>O428*H428</f>
        <v>0</v>
      </c>
      <c r="Q428" s="224">
        <v>0.0012</v>
      </c>
      <c r="R428" s="224">
        <f>Q428*H428</f>
        <v>0.053235599999999994</v>
      </c>
      <c r="S428" s="224">
        <v>0</v>
      </c>
      <c r="T428" s="225">
        <f>S428*H428</f>
        <v>0</v>
      </c>
      <c r="U428" s="41"/>
      <c r="V428" s="41"/>
      <c r="W428" s="41"/>
      <c r="X428" s="41"/>
      <c r="Y428" s="41"/>
      <c r="Z428" s="41"/>
      <c r="AA428" s="41"/>
      <c r="AB428" s="41"/>
      <c r="AC428" s="41"/>
      <c r="AD428" s="41"/>
      <c r="AE428" s="41"/>
      <c r="AR428" s="226" t="s">
        <v>722</v>
      </c>
      <c r="AT428" s="226" t="s">
        <v>482</v>
      </c>
      <c r="AU428" s="226" t="s">
        <v>91</v>
      </c>
      <c r="AY428" s="19" t="s">
        <v>230</v>
      </c>
      <c r="BE428" s="227">
        <f>IF(N428="základní",J428,0)</f>
        <v>0</v>
      </c>
      <c r="BF428" s="227">
        <f>IF(N428="snížená",J428,0)</f>
        <v>0</v>
      </c>
      <c r="BG428" s="227">
        <f>IF(N428="zákl. přenesená",J428,0)</f>
        <v>0</v>
      </c>
      <c r="BH428" s="227">
        <f>IF(N428="sníž. přenesená",J428,0)</f>
        <v>0</v>
      </c>
      <c r="BI428" s="227">
        <f>IF(N428="nulová",J428,0)</f>
        <v>0</v>
      </c>
      <c r="BJ428" s="19" t="s">
        <v>85</v>
      </c>
      <c r="BK428" s="227">
        <f>ROUND(I428*H428,2)</f>
        <v>0</v>
      </c>
      <c r="BL428" s="19" t="s">
        <v>345</v>
      </c>
      <c r="BM428" s="226" t="s">
        <v>2263</v>
      </c>
    </row>
    <row r="429" spans="1:47" s="2" customFormat="1" ht="12">
      <c r="A429" s="41"/>
      <c r="B429" s="42"/>
      <c r="C429" s="43"/>
      <c r="D429" s="228" t="s">
        <v>238</v>
      </c>
      <c r="E429" s="43"/>
      <c r="F429" s="229" t="s">
        <v>1916</v>
      </c>
      <c r="G429" s="43"/>
      <c r="H429" s="43"/>
      <c r="I429" s="230"/>
      <c r="J429" s="43"/>
      <c r="K429" s="43"/>
      <c r="L429" s="47"/>
      <c r="M429" s="231"/>
      <c r="N429" s="232"/>
      <c r="O429" s="87"/>
      <c r="P429" s="87"/>
      <c r="Q429" s="87"/>
      <c r="R429" s="87"/>
      <c r="S429" s="87"/>
      <c r="T429" s="88"/>
      <c r="U429" s="41"/>
      <c r="V429" s="41"/>
      <c r="W429" s="41"/>
      <c r="X429" s="41"/>
      <c r="Y429" s="41"/>
      <c r="Z429" s="41"/>
      <c r="AA429" s="41"/>
      <c r="AB429" s="41"/>
      <c r="AC429" s="41"/>
      <c r="AD429" s="41"/>
      <c r="AE429" s="41"/>
      <c r="AT429" s="19" t="s">
        <v>238</v>
      </c>
      <c r="AU429" s="19" t="s">
        <v>91</v>
      </c>
    </row>
    <row r="430" spans="1:51" s="13" customFormat="1" ht="12">
      <c r="A430" s="13"/>
      <c r="B430" s="234"/>
      <c r="C430" s="235"/>
      <c r="D430" s="228" t="s">
        <v>242</v>
      </c>
      <c r="E430" s="236" t="s">
        <v>19</v>
      </c>
      <c r="F430" s="237" t="s">
        <v>2264</v>
      </c>
      <c r="G430" s="235"/>
      <c r="H430" s="238">
        <v>42.25</v>
      </c>
      <c r="I430" s="239"/>
      <c r="J430" s="235"/>
      <c r="K430" s="235"/>
      <c r="L430" s="240"/>
      <c r="M430" s="241"/>
      <c r="N430" s="242"/>
      <c r="O430" s="242"/>
      <c r="P430" s="242"/>
      <c r="Q430" s="242"/>
      <c r="R430" s="242"/>
      <c r="S430" s="242"/>
      <c r="T430" s="243"/>
      <c r="U430" s="13"/>
      <c r="V430" s="13"/>
      <c r="W430" s="13"/>
      <c r="X430" s="13"/>
      <c r="Y430" s="13"/>
      <c r="Z430" s="13"/>
      <c r="AA430" s="13"/>
      <c r="AB430" s="13"/>
      <c r="AC430" s="13"/>
      <c r="AD430" s="13"/>
      <c r="AE430" s="13"/>
      <c r="AT430" s="244" t="s">
        <v>242</v>
      </c>
      <c r="AU430" s="244" t="s">
        <v>91</v>
      </c>
      <c r="AV430" s="13" t="s">
        <v>91</v>
      </c>
      <c r="AW430" s="13" t="s">
        <v>42</v>
      </c>
      <c r="AX430" s="13" t="s">
        <v>81</v>
      </c>
      <c r="AY430" s="244" t="s">
        <v>230</v>
      </c>
    </row>
    <row r="431" spans="1:51" s="14" customFormat="1" ht="12">
      <c r="A431" s="14"/>
      <c r="B431" s="245"/>
      <c r="C431" s="246"/>
      <c r="D431" s="228" t="s">
        <v>242</v>
      </c>
      <c r="E431" s="247" t="s">
        <v>19</v>
      </c>
      <c r="F431" s="248" t="s">
        <v>244</v>
      </c>
      <c r="G431" s="246"/>
      <c r="H431" s="249">
        <v>42.25</v>
      </c>
      <c r="I431" s="250"/>
      <c r="J431" s="246"/>
      <c r="K431" s="246"/>
      <c r="L431" s="251"/>
      <c r="M431" s="252"/>
      <c r="N431" s="253"/>
      <c r="O431" s="253"/>
      <c r="P431" s="253"/>
      <c r="Q431" s="253"/>
      <c r="R431" s="253"/>
      <c r="S431" s="253"/>
      <c r="T431" s="254"/>
      <c r="U431" s="14"/>
      <c r="V431" s="14"/>
      <c r="W431" s="14"/>
      <c r="X431" s="14"/>
      <c r="Y431" s="14"/>
      <c r="Z431" s="14"/>
      <c r="AA431" s="14"/>
      <c r="AB431" s="14"/>
      <c r="AC431" s="14"/>
      <c r="AD431" s="14"/>
      <c r="AE431" s="14"/>
      <c r="AT431" s="255" t="s">
        <v>242</v>
      </c>
      <c r="AU431" s="255" t="s">
        <v>91</v>
      </c>
      <c r="AV431" s="14" t="s">
        <v>109</v>
      </c>
      <c r="AW431" s="14" t="s">
        <v>42</v>
      </c>
      <c r="AX431" s="14" t="s">
        <v>85</v>
      </c>
      <c r="AY431" s="255" t="s">
        <v>230</v>
      </c>
    </row>
    <row r="432" spans="1:51" s="13" customFormat="1" ht="12">
      <c r="A432" s="13"/>
      <c r="B432" s="234"/>
      <c r="C432" s="235"/>
      <c r="D432" s="228" t="s">
        <v>242</v>
      </c>
      <c r="E432" s="235"/>
      <c r="F432" s="237" t="s">
        <v>2265</v>
      </c>
      <c r="G432" s="235"/>
      <c r="H432" s="238">
        <v>44.363</v>
      </c>
      <c r="I432" s="239"/>
      <c r="J432" s="235"/>
      <c r="K432" s="235"/>
      <c r="L432" s="240"/>
      <c r="M432" s="241"/>
      <c r="N432" s="242"/>
      <c r="O432" s="242"/>
      <c r="P432" s="242"/>
      <c r="Q432" s="242"/>
      <c r="R432" s="242"/>
      <c r="S432" s="242"/>
      <c r="T432" s="243"/>
      <c r="U432" s="13"/>
      <c r="V432" s="13"/>
      <c r="W432" s="13"/>
      <c r="X432" s="13"/>
      <c r="Y432" s="13"/>
      <c r="Z432" s="13"/>
      <c r="AA432" s="13"/>
      <c r="AB432" s="13"/>
      <c r="AC432" s="13"/>
      <c r="AD432" s="13"/>
      <c r="AE432" s="13"/>
      <c r="AT432" s="244" t="s">
        <v>242</v>
      </c>
      <c r="AU432" s="244" t="s">
        <v>91</v>
      </c>
      <c r="AV432" s="13" t="s">
        <v>91</v>
      </c>
      <c r="AW432" s="13" t="s">
        <v>4</v>
      </c>
      <c r="AX432" s="13" t="s">
        <v>85</v>
      </c>
      <c r="AY432" s="244" t="s">
        <v>230</v>
      </c>
    </row>
    <row r="433" spans="1:65" s="2" customFormat="1" ht="24.15" customHeight="1">
      <c r="A433" s="41"/>
      <c r="B433" s="42"/>
      <c r="C433" s="215" t="s">
        <v>946</v>
      </c>
      <c r="D433" s="215" t="s">
        <v>232</v>
      </c>
      <c r="E433" s="216" t="s">
        <v>1920</v>
      </c>
      <c r="F433" s="217" t="s">
        <v>1921</v>
      </c>
      <c r="G433" s="218" t="s">
        <v>369</v>
      </c>
      <c r="H433" s="219">
        <v>0.18</v>
      </c>
      <c r="I433" s="220"/>
      <c r="J433" s="221">
        <f>ROUND(I433*H433,2)</f>
        <v>0</v>
      </c>
      <c r="K433" s="217" t="s">
        <v>236</v>
      </c>
      <c r="L433" s="47"/>
      <c r="M433" s="222" t="s">
        <v>19</v>
      </c>
      <c r="N433" s="223" t="s">
        <v>52</v>
      </c>
      <c r="O433" s="87"/>
      <c r="P433" s="224">
        <f>O433*H433</f>
        <v>0</v>
      </c>
      <c r="Q433" s="224">
        <v>0</v>
      </c>
      <c r="R433" s="224">
        <f>Q433*H433</f>
        <v>0</v>
      </c>
      <c r="S433" s="224">
        <v>0</v>
      </c>
      <c r="T433" s="225">
        <f>S433*H433</f>
        <v>0</v>
      </c>
      <c r="U433" s="41"/>
      <c r="V433" s="41"/>
      <c r="W433" s="41"/>
      <c r="X433" s="41"/>
      <c r="Y433" s="41"/>
      <c r="Z433" s="41"/>
      <c r="AA433" s="41"/>
      <c r="AB433" s="41"/>
      <c r="AC433" s="41"/>
      <c r="AD433" s="41"/>
      <c r="AE433" s="41"/>
      <c r="AR433" s="226" t="s">
        <v>345</v>
      </c>
      <c r="AT433" s="226" t="s">
        <v>232</v>
      </c>
      <c r="AU433" s="226" t="s">
        <v>91</v>
      </c>
      <c r="AY433" s="19" t="s">
        <v>230</v>
      </c>
      <c r="BE433" s="227">
        <f>IF(N433="základní",J433,0)</f>
        <v>0</v>
      </c>
      <c r="BF433" s="227">
        <f>IF(N433="snížená",J433,0)</f>
        <v>0</v>
      </c>
      <c r="BG433" s="227">
        <f>IF(N433="zákl. přenesená",J433,0)</f>
        <v>0</v>
      </c>
      <c r="BH433" s="227">
        <f>IF(N433="sníž. přenesená",J433,0)</f>
        <v>0</v>
      </c>
      <c r="BI433" s="227">
        <f>IF(N433="nulová",J433,0)</f>
        <v>0</v>
      </c>
      <c r="BJ433" s="19" t="s">
        <v>85</v>
      </c>
      <c r="BK433" s="227">
        <f>ROUND(I433*H433,2)</f>
        <v>0</v>
      </c>
      <c r="BL433" s="19" t="s">
        <v>345</v>
      </c>
      <c r="BM433" s="226" t="s">
        <v>2266</v>
      </c>
    </row>
    <row r="434" spans="1:47" s="2" customFormat="1" ht="12">
      <c r="A434" s="41"/>
      <c r="B434" s="42"/>
      <c r="C434" s="43"/>
      <c r="D434" s="228" t="s">
        <v>238</v>
      </c>
      <c r="E434" s="43"/>
      <c r="F434" s="229" t="s">
        <v>1923</v>
      </c>
      <c r="G434" s="43"/>
      <c r="H434" s="43"/>
      <c r="I434" s="230"/>
      <c r="J434" s="43"/>
      <c r="K434" s="43"/>
      <c r="L434" s="47"/>
      <c r="M434" s="231"/>
      <c r="N434" s="232"/>
      <c r="O434" s="87"/>
      <c r="P434" s="87"/>
      <c r="Q434" s="87"/>
      <c r="R434" s="87"/>
      <c r="S434" s="87"/>
      <c r="T434" s="88"/>
      <c r="U434" s="41"/>
      <c r="V434" s="41"/>
      <c r="W434" s="41"/>
      <c r="X434" s="41"/>
      <c r="Y434" s="41"/>
      <c r="Z434" s="41"/>
      <c r="AA434" s="41"/>
      <c r="AB434" s="41"/>
      <c r="AC434" s="41"/>
      <c r="AD434" s="41"/>
      <c r="AE434" s="41"/>
      <c r="AT434" s="19" t="s">
        <v>238</v>
      </c>
      <c r="AU434" s="19" t="s">
        <v>91</v>
      </c>
    </row>
    <row r="435" spans="1:47" s="2" customFormat="1" ht="12">
      <c r="A435" s="41"/>
      <c r="B435" s="42"/>
      <c r="C435" s="43"/>
      <c r="D435" s="228" t="s">
        <v>240</v>
      </c>
      <c r="E435" s="43"/>
      <c r="F435" s="233" t="s">
        <v>1924</v>
      </c>
      <c r="G435" s="43"/>
      <c r="H435" s="43"/>
      <c r="I435" s="230"/>
      <c r="J435" s="43"/>
      <c r="K435" s="43"/>
      <c r="L435" s="47"/>
      <c r="M435" s="231"/>
      <c r="N435" s="232"/>
      <c r="O435" s="87"/>
      <c r="P435" s="87"/>
      <c r="Q435" s="87"/>
      <c r="R435" s="87"/>
      <c r="S435" s="87"/>
      <c r="T435" s="88"/>
      <c r="U435" s="41"/>
      <c r="V435" s="41"/>
      <c r="W435" s="41"/>
      <c r="X435" s="41"/>
      <c r="Y435" s="41"/>
      <c r="Z435" s="41"/>
      <c r="AA435" s="41"/>
      <c r="AB435" s="41"/>
      <c r="AC435" s="41"/>
      <c r="AD435" s="41"/>
      <c r="AE435" s="41"/>
      <c r="AT435" s="19" t="s">
        <v>240</v>
      </c>
      <c r="AU435" s="19" t="s">
        <v>91</v>
      </c>
    </row>
    <row r="436" spans="1:63" s="12" customFormat="1" ht="22.8" customHeight="1">
      <c r="A436" s="12"/>
      <c r="B436" s="199"/>
      <c r="C436" s="200"/>
      <c r="D436" s="201" t="s">
        <v>80</v>
      </c>
      <c r="E436" s="213" t="s">
        <v>1925</v>
      </c>
      <c r="F436" s="213" t="s">
        <v>1926</v>
      </c>
      <c r="G436" s="200"/>
      <c r="H436" s="200"/>
      <c r="I436" s="203"/>
      <c r="J436" s="214">
        <f>BK436</f>
        <v>0</v>
      </c>
      <c r="K436" s="200"/>
      <c r="L436" s="205"/>
      <c r="M436" s="206"/>
      <c r="N436" s="207"/>
      <c r="O436" s="207"/>
      <c r="P436" s="208">
        <f>SUM(P437:P450)</f>
        <v>0</v>
      </c>
      <c r="Q436" s="207"/>
      <c r="R436" s="208">
        <f>SUM(R437:R450)</f>
        <v>0.03331</v>
      </c>
      <c r="S436" s="207"/>
      <c r="T436" s="209">
        <f>SUM(T437:T450)</f>
        <v>0</v>
      </c>
      <c r="U436" s="12"/>
      <c r="V436" s="12"/>
      <c r="W436" s="12"/>
      <c r="X436" s="12"/>
      <c r="Y436" s="12"/>
      <c r="Z436" s="12"/>
      <c r="AA436" s="12"/>
      <c r="AB436" s="12"/>
      <c r="AC436" s="12"/>
      <c r="AD436" s="12"/>
      <c r="AE436" s="12"/>
      <c r="AR436" s="210" t="s">
        <v>91</v>
      </c>
      <c r="AT436" s="211" t="s">
        <v>80</v>
      </c>
      <c r="AU436" s="211" t="s">
        <v>85</v>
      </c>
      <c r="AY436" s="210" t="s">
        <v>230</v>
      </c>
      <c r="BK436" s="212">
        <f>SUM(BK437:BK450)</f>
        <v>0</v>
      </c>
    </row>
    <row r="437" spans="1:65" s="2" customFormat="1" ht="14.4" customHeight="1">
      <c r="A437" s="41"/>
      <c r="B437" s="42"/>
      <c r="C437" s="215" t="s">
        <v>954</v>
      </c>
      <c r="D437" s="215" t="s">
        <v>232</v>
      </c>
      <c r="E437" s="216" t="s">
        <v>1927</v>
      </c>
      <c r="F437" s="217" t="s">
        <v>1928</v>
      </c>
      <c r="G437" s="218" t="s">
        <v>737</v>
      </c>
      <c r="H437" s="219">
        <v>1</v>
      </c>
      <c r="I437" s="220"/>
      <c r="J437" s="221">
        <f>ROUND(I437*H437,2)</f>
        <v>0</v>
      </c>
      <c r="K437" s="217" t="s">
        <v>236</v>
      </c>
      <c r="L437" s="47"/>
      <c r="M437" s="222" t="s">
        <v>19</v>
      </c>
      <c r="N437" s="223" t="s">
        <v>52</v>
      </c>
      <c r="O437" s="87"/>
      <c r="P437" s="224">
        <f>O437*H437</f>
        <v>0</v>
      </c>
      <c r="Q437" s="224">
        <v>0.02003</v>
      </c>
      <c r="R437" s="224">
        <f>Q437*H437</f>
        <v>0.02003</v>
      </c>
      <c r="S437" s="224">
        <v>0</v>
      </c>
      <c r="T437" s="225">
        <f>S437*H437</f>
        <v>0</v>
      </c>
      <c r="U437" s="41"/>
      <c r="V437" s="41"/>
      <c r="W437" s="41"/>
      <c r="X437" s="41"/>
      <c r="Y437" s="41"/>
      <c r="Z437" s="41"/>
      <c r="AA437" s="41"/>
      <c r="AB437" s="41"/>
      <c r="AC437" s="41"/>
      <c r="AD437" s="41"/>
      <c r="AE437" s="41"/>
      <c r="AR437" s="226" t="s">
        <v>345</v>
      </c>
      <c r="AT437" s="226" t="s">
        <v>232</v>
      </c>
      <c r="AU437" s="226" t="s">
        <v>91</v>
      </c>
      <c r="AY437" s="19" t="s">
        <v>230</v>
      </c>
      <c r="BE437" s="227">
        <f>IF(N437="základní",J437,0)</f>
        <v>0</v>
      </c>
      <c r="BF437" s="227">
        <f>IF(N437="snížená",J437,0)</f>
        <v>0</v>
      </c>
      <c r="BG437" s="227">
        <f>IF(N437="zákl. přenesená",J437,0)</f>
        <v>0</v>
      </c>
      <c r="BH437" s="227">
        <f>IF(N437="sníž. přenesená",J437,0)</f>
        <v>0</v>
      </c>
      <c r="BI437" s="227">
        <f>IF(N437="nulová",J437,0)</f>
        <v>0</v>
      </c>
      <c r="BJ437" s="19" t="s">
        <v>85</v>
      </c>
      <c r="BK437" s="227">
        <f>ROUND(I437*H437,2)</f>
        <v>0</v>
      </c>
      <c r="BL437" s="19" t="s">
        <v>345</v>
      </c>
      <c r="BM437" s="226" t="s">
        <v>2267</v>
      </c>
    </row>
    <row r="438" spans="1:47" s="2" customFormat="1" ht="12">
      <c r="A438" s="41"/>
      <c r="B438" s="42"/>
      <c r="C438" s="43"/>
      <c r="D438" s="228" t="s">
        <v>238</v>
      </c>
      <c r="E438" s="43"/>
      <c r="F438" s="229" t="s">
        <v>1930</v>
      </c>
      <c r="G438" s="43"/>
      <c r="H438" s="43"/>
      <c r="I438" s="230"/>
      <c r="J438" s="43"/>
      <c r="K438" s="43"/>
      <c r="L438" s="47"/>
      <c r="M438" s="231"/>
      <c r="N438" s="232"/>
      <c r="O438" s="87"/>
      <c r="P438" s="87"/>
      <c r="Q438" s="87"/>
      <c r="R438" s="87"/>
      <c r="S438" s="87"/>
      <c r="T438" s="88"/>
      <c r="U438" s="41"/>
      <c r="V438" s="41"/>
      <c r="W438" s="41"/>
      <c r="X438" s="41"/>
      <c r="Y438" s="41"/>
      <c r="Z438" s="41"/>
      <c r="AA438" s="41"/>
      <c r="AB438" s="41"/>
      <c r="AC438" s="41"/>
      <c r="AD438" s="41"/>
      <c r="AE438" s="41"/>
      <c r="AT438" s="19" t="s">
        <v>238</v>
      </c>
      <c r="AU438" s="19" t="s">
        <v>91</v>
      </c>
    </row>
    <row r="439" spans="1:51" s="13" customFormat="1" ht="12">
      <c r="A439" s="13"/>
      <c r="B439" s="234"/>
      <c r="C439" s="235"/>
      <c r="D439" s="228" t="s">
        <v>242</v>
      </c>
      <c r="E439" s="236" t="s">
        <v>19</v>
      </c>
      <c r="F439" s="237" t="s">
        <v>1931</v>
      </c>
      <c r="G439" s="235"/>
      <c r="H439" s="238">
        <v>1</v>
      </c>
      <c r="I439" s="239"/>
      <c r="J439" s="235"/>
      <c r="K439" s="235"/>
      <c r="L439" s="240"/>
      <c r="M439" s="241"/>
      <c r="N439" s="242"/>
      <c r="O439" s="242"/>
      <c r="P439" s="242"/>
      <c r="Q439" s="242"/>
      <c r="R439" s="242"/>
      <c r="S439" s="242"/>
      <c r="T439" s="243"/>
      <c r="U439" s="13"/>
      <c r="V439" s="13"/>
      <c r="W439" s="13"/>
      <c r="X439" s="13"/>
      <c r="Y439" s="13"/>
      <c r="Z439" s="13"/>
      <c r="AA439" s="13"/>
      <c r="AB439" s="13"/>
      <c r="AC439" s="13"/>
      <c r="AD439" s="13"/>
      <c r="AE439" s="13"/>
      <c r="AT439" s="244" t="s">
        <v>242</v>
      </c>
      <c r="AU439" s="244" t="s">
        <v>91</v>
      </c>
      <c r="AV439" s="13" t="s">
        <v>91</v>
      </c>
      <c r="AW439" s="13" t="s">
        <v>42</v>
      </c>
      <c r="AX439" s="13" t="s">
        <v>81</v>
      </c>
      <c r="AY439" s="244" t="s">
        <v>230</v>
      </c>
    </row>
    <row r="440" spans="1:51" s="14" customFormat="1" ht="12">
      <c r="A440" s="14"/>
      <c r="B440" s="245"/>
      <c r="C440" s="246"/>
      <c r="D440" s="228" t="s">
        <v>242</v>
      </c>
      <c r="E440" s="247" t="s">
        <v>19</v>
      </c>
      <c r="F440" s="248" t="s">
        <v>244</v>
      </c>
      <c r="G440" s="246"/>
      <c r="H440" s="249">
        <v>1</v>
      </c>
      <c r="I440" s="250"/>
      <c r="J440" s="246"/>
      <c r="K440" s="246"/>
      <c r="L440" s="251"/>
      <c r="M440" s="252"/>
      <c r="N440" s="253"/>
      <c r="O440" s="253"/>
      <c r="P440" s="253"/>
      <c r="Q440" s="253"/>
      <c r="R440" s="253"/>
      <c r="S440" s="253"/>
      <c r="T440" s="254"/>
      <c r="U440" s="14"/>
      <c r="V440" s="14"/>
      <c r="W440" s="14"/>
      <c r="X440" s="14"/>
      <c r="Y440" s="14"/>
      <c r="Z440" s="14"/>
      <c r="AA440" s="14"/>
      <c r="AB440" s="14"/>
      <c r="AC440" s="14"/>
      <c r="AD440" s="14"/>
      <c r="AE440" s="14"/>
      <c r="AT440" s="255" t="s">
        <v>242</v>
      </c>
      <c r="AU440" s="255" t="s">
        <v>91</v>
      </c>
      <c r="AV440" s="14" t="s">
        <v>109</v>
      </c>
      <c r="AW440" s="14" t="s">
        <v>42</v>
      </c>
      <c r="AX440" s="14" t="s">
        <v>85</v>
      </c>
      <c r="AY440" s="255" t="s">
        <v>230</v>
      </c>
    </row>
    <row r="441" spans="1:65" s="2" customFormat="1" ht="14.4" customHeight="1">
      <c r="A441" s="41"/>
      <c r="B441" s="42"/>
      <c r="C441" s="215" t="s">
        <v>961</v>
      </c>
      <c r="D441" s="215" t="s">
        <v>232</v>
      </c>
      <c r="E441" s="216" t="s">
        <v>1933</v>
      </c>
      <c r="F441" s="217" t="s">
        <v>1934</v>
      </c>
      <c r="G441" s="218" t="s">
        <v>327</v>
      </c>
      <c r="H441" s="219">
        <v>1.5</v>
      </c>
      <c r="I441" s="220"/>
      <c r="J441" s="221">
        <f>ROUND(I441*H441,2)</f>
        <v>0</v>
      </c>
      <c r="K441" s="217" t="s">
        <v>236</v>
      </c>
      <c r="L441" s="47"/>
      <c r="M441" s="222" t="s">
        <v>19</v>
      </c>
      <c r="N441" s="223" t="s">
        <v>52</v>
      </c>
      <c r="O441" s="87"/>
      <c r="P441" s="224">
        <f>O441*H441</f>
        <v>0</v>
      </c>
      <c r="Q441" s="224">
        <v>0.00744</v>
      </c>
      <c r="R441" s="224">
        <f>Q441*H441</f>
        <v>0.01116</v>
      </c>
      <c r="S441" s="224">
        <v>0</v>
      </c>
      <c r="T441" s="225">
        <f>S441*H441</f>
        <v>0</v>
      </c>
      <c r="U441" s="41"/>
      <c r="V441" s="41"/>
      <c r="W441" s="41"/>
      <c r="X441" s="41"/>
      <c r="Y441" s="41"/>
      <c r="Z441" s="41"/>
      <c r="AA441" s="41"/>
      <c r="AB441" s="41"/>
      <c r="AC441" s="41"/>
      <c r="AD441" s="41"/>
      <c r="AE441" s="41"/>
      <c r="AR441" s="226" t="s">
        <v>345</v>
      </c>
      <c r="AT441" s="226" t="s">
        <v>232</v>
      </c>
      <c r="AU441" s="226" t="s">
        <v>91</v>
      </c>
      <c r="AY441" s="19" t="s">
        <v>230</v>
      </c>
      <c r="BE441" s="227">
        <f>IF(N441="základní",J441,0)</f>
        <v>0</v>
      </c>
      <c r="BF441" s="227">
        <f>IF(N441="snížená",J441,0)</f>
        <v>0</v>
      </c>
      <c r="BG441" s="227">
        <f>IF(N441="zákl. přenesená",J441,0)</f>
        <v>0</v>
      </c>
      <c r="BH441" s="227">
        <f>IF(N441="sníž. přenesená",J441,0)</f>
        <v>0</v>
      </c>
      <c r="BI441" s="227">
        <f>IF(N441="nulová",J441,0)</f>
        <v>0</v>
      </c>
      <c r="BJ441" s="19" t="s">
        <v>85</v>
      </c>
      <c r="BK441" s="227">
        <f>ROUND(I441*H441,2)</f>
        <v>0</v>
      </c>
      <c r="BL441" s="19" t="s">
        <v>345</v>
      </c>
      <c r="BM441" s="226" t="s">
        <v>2268</v>
      </c>
    </row>
    <row r="442" spans="1:47" s="2" customFormat="1" ht="12">
      <c r="A442" s="41"/>
      <c r="B442" s="42"/>
      <c r="C442" s="43"/>
      <c r="D442" s="228" t="s">
        <v>238</v>
      </c>
      <c r="E442" s="43"/>
      <c r="F442" s="229" t="s">
        <v>1936</v>
      </c>
      <c r="G442" s="43"/>
      <c r="H442" s="43"/>
      <c r="I442" s="230"/>
      <c r="J442" s="43"/>
      <c r="K442" s="43"/>
      <c r="L442" s="47"/>
      <c r="M442" s="231"/>
      <c r="N442" s="232"/>
      <c r="O442" s="87"/>
      <c r="P442" s="87"/>
      <c r="Q442" s="87"/>
      <c r="R442" s="87"/>
      <c r="S442" s="87"/>
      <c r="T442" s="88"/>
      <c r="U442" s="41"/>
      <c r="V442" s="41"/>
      <c r="W442" s="41"/>
      <c r="X442" s="41"/>
      <c r="Y442" s="41"/>
      <c r="Z442" s="41"/>
      <c r="AA442" s="41"/>
      <c r="AB442" s="41"/>
      <c r="AC442" s="41"/>
      <c r="AD442" s="41"/>
      <c r="AE442" s="41"/>
      <c r="AT442" s="19" t="s">
        <v>238</v>
      </c>
      <c r="AU442" s="19" t="s">
        <v>91</v>
      </c>
    </row>
    <row r="443" spans="1:47" s="2" customFormat="1" ht="12">
      <c r="A443" s="41"/>
      <c r="B443" s="42"/>
      <c r="C443" s="43"/>
      <c r="D443" s="228" t="s">
        <v>240</v>
      </c>
      <c r="E443" s="43"/>
      <c r="F443" s="233" t="s">
        <v>1937</v>
      </c>
      <c r="G443" s="43"/>
      <c r="H443" s="43"/>
      <c r="I443" s="230"/>
      <c r="J443" s="43"/>
      <c r="K443" s="43"/>
      <c r="L443" s="47"/>
      <c r="M443" s="231"/>
      <c r="N443" s="232"/>
      <c r="O443" s="87"/>
      <c r="P443" s="87"/>
      <c r="Q443" s="87"/>
      <c r="R443" s="87"/>
      <c r="S443" s="87"/>
      <c r="T443" s="88"/>
      <c r="U443" s="41"/>
      <c r="V443" s="41"/>
      <c r="W443" s="41"/>
      <c r="X443" s="41"/>
      <c r="Y443" s="41"/>
      <c r="Z443" s="41"/>
      <c r="AA443" s="41"/>
      <c r="AB443" s="41"/>
      <c r="AC443" s="41"/>
      <c r="AD443" s="41"/>
      <c r="AE443" s="41"/>
      <c r="AT443" s="19" t="s">
        <v>240</v>
      </c>
      <c r="AU443" s="19" t="s">
        <v>91</v>
      </c>
    </row>
    <row r="444" spans="1:51" s="13" customFormat="1" ht="12">
      <c r="A444" s="13"/>
      <c r="B444" s="234"/>
      <c r="C444" s="235"/>
      <c r="D444" s="228" t="s">
        <v>242</v>
      </c>
      <c r="E444" s="236" t="s">
        <v>19</v>
      </c>
      <c r="F444" s="237" t="s">
        <v>1938</v>
      </c>
      <c r="G444" s="235"/>
      <c r="H444" s="238">
        <v>1.5</v>
      </c>
      <c r="I444" s="239"/>
      <c r="J444" s="235"/>
      <c r="K444" s="235"/>
      <c r="L444" s="240"/>
      <c r="M444" s="241"/>
      <c r="N444" s="242"/>
      <c r="O444" s="242"/>
      <c r="P444" s="242"/>
      <c r="Q444" s="242"/>
      <c r="R444" s="242"/>
      <c r="S444" s="242"/>
      <c r="T444" s="243"/>
      <c r="U444" s="13"/>
      <c r="V444" s="13"/>
      <c r="W444" s="13"/>
      <c r="X444" s="13"/>
      <c r="Y444" s="13"/>
      <c r="Z444" s="13"/>
      <c r="AA444" s="13"/>
      <c r="AB444" s="13"/>
      <c r="AC444" s="13"/>
      <c r="AD444" s="13"/>
      <c r="AE444" s="13"/>
      <c r="AT444" s="244" t="s">
        <v>242</v>
      </c>
      <c r="AU444" s="244" t="s">
        <v>91</v>
      </c>
      <c r="AV444" s="13" t="s">
        <v>91</v>
      </c>
      <c r="AW444" s="13" t="s">
        <v>42</v>
      </c>
      <c r="AX444" s="13" t="s">
        <v>81</v>
      </c>
      <c r="AY444" s="244" t="s">
        <v>230</v>
      </c>
    </row>
    <row r="445" spans="1:51" s="14" customFormat="1" ht="12">
      <c r="A445" s="14"/>
      <c r="B445" s="245"/>
      <c r="C445" s="246"/>
      <c r="D445" s="228" t="s">
        <v>242</v>
      </c>
      <c r="E445" s="247" t="s">
        <v>19</v>
      </c>
      <c r="F445" s="248" t="s">
        <v>244</v>
      </c>
      <c r="G445" s="246"/>
      <c r="H445" s="249">
        <v>1.5</v>
      </c>
      <c r="I445" s="250"/>
      <c r="J445" s="246"/>
      <c r="K445" s="246"/>
      <c r="L445" s="251"/>
      <c r="M445" s="252"/>
      <c r="N445" s="253"/>
      <c r="O445" s="253"/>
      <c r="P445" s="253"/>
      <c r="Q445" s="253"/>
      <c r="R445" s="253"/>
      <c r="S445" s="253"/>
      <c r="T445" s="254"/>
      <c r="U445" s="14"/>
      <c r="V445" s="14"/>
      <c r="W445" s="14"/>
      <c r="X445" s="14"/>
      <c r="Y445" s="14"/>
      <c r="Z445" s="14"/>
      <c r="AA445" s="14"/>
      <c r="AB445" s="14"/>
      <c r="AC445" s="14"/>
      <c r="AD445" s="14"/>
      <c r="AE445" s="14"/>
      <c r="AT445" s="255" t="s">
        <v>242</v>
      </c>
      <c r="AU445" s="255" t="s">
        <v>91</v>
      </c>
      <c r="AV445" s="14" t="s">
        <v>109</v>
      </c>
      <c r="AW445" s="14" t="s">
        <v>42</v>
      </c>
      <c r="AX445" s="14" t="s">
        <v>85</v>
      </c>
      <c r="AY445" s="255" t="s">
        <v>230</v>
      </c>
    </row>
    <row r="446" spans="1:65" s="2" customFormat="1" ht="24.15" customHeight="1">
      <c r="A446" s="41"/>
      <c r="B446" s="42"/>
      <c r="C446" s="215" t="s">
        <v>967</v>
      </c>
      <c r="D446" s="215" t="s">
        <v>232</v>
      </c>
      <c r="E446" s="216" t="s">
        <v>2269</v>
      </c>
      <c r="F446" s="217" t="s">
        <v>2270</v>
      </c>
      <c r="G446" s="218" t="s">
        <v>737</v>
      </c>
      <c r="H446" s="219">
        <v>1</v>
      </c>
      <c r="I446" s="220"/>
      <c r="J446" s="221">
        <f>ROUND(I446*H446,2)</f>
        <v>0</v>
      </c>
      <c r="K446" s="217" t="s">
        <v>236</v>
      </c>
      <c r="L446" s="47"/>
      <c r="M446" s="222" t="s">
        <v>19</v>
      </c>
      <c r="N446" s="223" t="s">
        <v>52</v>
      </c>
      <c r="O446" s="87"/>
      <c r="P446" s="224">
        <f>O446*H446</f>
        <v>0</v>
      </c>
      <c r="Q446" s="224">
        <v>0.00212</v>
      </c>
      <c r="R446" s="224">
        <f>Q446*H446</f>
        <v>0.00212</v>
      </c>
      <c r="S446" s="224">
        <v>0</v>
      </c>
      <c r="T446" s="225">
        <f>S446*H446</f>
        <v>0</v>
      </c>
      <c r="U446" s="41"/>
      <c r="V446" s="41"/>
      <c r="W446" s="41"/>
      <c r="X446" s="41"/>
      <c r="Y446" s="41"/>
      <c r="Z446" s="41"/>
      <c r="AA446" s="41"/>
      <c r="AB446" s="41"/>
      <c r="AC446" s="41"/>
      <c r="AD446" s="41"/>
      <c r="AE446" s="41"/>
      <c r="AR446" s="226" t="s">
        <v>345</v>
      </c>
      <c r="AT446" s="226" t="s">
        <v>232</v>
      </c>
      <c r="AU446" s="226" t="s">
        <v>91</v>
      </c>
      <c r="AY446" s="19" t="s">
        <v>230</v>
      </c>
      <c r="BE446" s="227">
        <f>IF(N446="základní",J446,0)</f>
        <v>0</v>
      </c>
      <c r="BF446" s="227">
        <f>IF(N446="snížená",J446,0)</f>
        <v>0</v>
      </c>
      <c r="BG446" s="227">
        <f>IF(N446="zákl. přenesená",J446,0)</f>
        <v>0</v>
      </c>
      <c r="BH446" s="227">
        <f>IF(N446="sníž. přenesená",J446,0)</f>
        <v>0</v>
      </c>
      <c r="BI446" s="227">
        <f>IF(N446="nulová",J446,0)</f>
        <v>0</v>
      </c>
      <c r="BJ446" s="19" t="s">
        <v>85</v>
      </c>
      <c r="BK446" s="227">
        <f>ROUND(I446*H446,2)</f>
        <v>0</v>
      </c>
      <c r="BL446" s="19" t="s">
        <v>345</v>
      </c>
      <c r="BM446" s="226" t="s">
        <v>2271</v>
      </c>
    </row>
    <row r="447" spans="1:47" s="2" customFormat="1" ht="12">
      <c r="A447" s="41"/>
      <c r="B447" s="42"/>
      <c r="C447" s="43"/>
      <c r="D447" s="228" t="s">
        <v>238</v>
      </c>
      <c r="E447" s="43"/>
      <c r="F447" s="229" t="s">
        <v>2272</v>
      </c>
      <c r="G447" s="43"/>
      <c r="H447" s="43"/>
      <c r="I447" s="230"/>
      <c r="J447" s="43"/>
      <c r="K447" s="43"/>
      <c r="L447" s="47"/>
      <c r="M447" s="231"/>
      <c r="N447" s="232"/>
      <c r="O447" s="87"/>
      <c r="P447" s="87"/>
      <c r="Q447" s="87"/>
      <c r="R447" s="87"/>
      <c r="S447" s="87"/>
      <c r="T447" s="88"/>
      <c r="U447" s="41"/>
      <c r="V447" s="41"/>
      <c r="W447" s="41"/>
      <c r="X447" s="41"/>
      <c r="Y447" s="41"/>
      <c r="Z447" s="41"/>
      <c r="AA447" s="41"/>
      <c r="AB447" s="41"/>
      <c r="AC447" s="41"/>
      <c r="AD447" s="41"/>
      <c r="AE447" s="41"/>
      <c r="AT447" s="19" t="s">
        <v>238</v>
      </c>
      <c r="AU447" s="19" t="s">
        <v>91</v>
      </c>
    </row>
    <row r="448" spans="1:65" s="2" customFormat="1" ht="24.15" customHeight="1">
      <c r="A448" s="41"/>
      <c r="B448" s="42"/>
      <c r="C448" s="215" t="s">
        <v>1112</v>
      </c>
      <c r="D448" s="215" t="s">
        <v>232</v>
      </c>
      <c r="E448" s="216" t="s">
        <v>1939</v>
      </c>
      <c r="F448" s="217" t="s">
        <v>1940</v>
      </c>
      <c r="G448" s="218" t="s">
        <v>369</v>
      </c>
      <c r="H448" s="219">
        <v>0.033</v>
      </c>
      <c r="I448" s="220"/>
      <c r="J448" s="221">
        <f>ROUND(I448*H448,2)</f>
        <v>0</v>
      </c>
      <c r="K448" s="217" t="s">
        <v>236</v>
      </c>
      <c r="L448" s="47"/>
      <c r="M448" s="222" t="s">
        <v>19</v>
      </c>
      <c r="N448" s="223" t="s">
        <v>52</v>
      </c>
      <c r="O448" s="87"/>
      <c r="P448" s="224">
        <f>O448*H448</f>
        <v>0</v>
      </c>
      <c r="Q448" s="224">
        <v>0</v>
      </c>
      <c r="R448" s="224">
        <f>Q448*H448</f>
        <v>0</v>
      </c>
      <c r="S448" s="224">
        <v>0</v>
      </c>
      <c r="T448" s="225">
        <f>S448*H448</f>
        <v>0</v>
      </c>
      <c r="U448" s="41"/>
      <c r="V448" s="41"/>
      <c r="W448" s="41"/>
      <c r="X448" s="41"/>
      <c r="Y448" s="41"/>
      <c r="Z448" s="41"/>
      <c r="AA448" s="41"/>
      <c r="AB448" s="41"/>
      <c r="AC448" s="41"/>
      <c r="AD448" s="41"/>
      <c r="AE448" s="41"/>
      <c r="AR448" s="226" t="s">
        <v>345</v>
      </c>
      <c r="AT448" s="226" t="s">
        <v>232</v>
      </c>
      <c r="AU448" s="226" t="s">
        <v>91</v>
      </c>
      <c r="AY448" s="19" t="s">
        <v>230</v>
      </c>
      <c r="BE448" s="227">
        <f>IF(N448="základní",J448,0)</f>
        <v>0</v>
      </c>
      <c r="BF448" s="227">
        <f>IF(N448="snížená",J448,0)</f>
        <v>0</v>
      </c>
      <c r="BG448" s="227">
        <f>IF(N448="zákl. přenesená",J448,0)</f>
        <v>0</v>
      </c>
      <c r="BH448" s="227">
        <f>IF(N448="sníž. přenesená",J448,0)</f>
        <v>0</v>
      </c>
      <c r="BI448" s="227">
        <f>IF(N448="nulová",J448,0)</f>
        <v>0</v>
      </c>
      <c r="BJ448" s="19" t="s">
        <v>85</v>
      </c>
      <c r="BK448" s="227">
        <f>ROUND(I448*H448,2)</f>
        <v>0</v>
      </c>
      <c r="BL448" s="19" t="s">
        <v>345</v>
      </c>
      <c r="BM448" s="226" t="s">
        <v>2273</v>
      </c>
    </row>
    <row r="449" spans="1:47" s="2" customFormat="1" ht="12">
      <c r="A449" s="41"/>
      <c r="B449" s="42"/>
      <c r="C449" s="43"/>
      <c r="D449" s="228" t="s">
        <v>238</v>
      </c>
      <c r="E449" s="43"/>
      <c r="F449" s="229" t="s">
        <v>1942</v>
      </c>
      <c r="G449" s="43"/>
      <c r="H449" s="43"/>
      <c r="I449" s="230"/>
      <c r="J449" s="43"/>
      <c r="K449" s="43"/>
      <c r="L449" s="47"/>
      <c r="M449" s="231"/>
      <c r="N449" s="232"/>
      <c r="O449" s="87"/>
      <c r="P449" s="87"/>
      <c r="Q449" s="87"/>
      <c r="R449" s="87"/>
      <c r="S449" s="87"/>
      <c r="T449" s="88"/>
      <c r="U449" s="41"/>
      <c r="V449" s="41"/>
      <c r="W449" s="41"/>
      <c r="X449" s="41"/>
      <c r="Y449" s="41"/>
      <c r="Z449" s="41"/>
      <c r="AA449" s="41"/>
      <c r="AB449" s="41"/>
      <c r="AC449" s="41"/>
      <c r="AD449" s="41"/>
      <c r="AE449" s="41"/>
      <c r="AT449" s="19" t="s">
        <v>238</v>
      </c>
      <c r="AU449" s="19" t="s">
        <v>91</v>
      </c>
    </row>
    <row r="450" spans="1:47" s="2" customFormat="1" ht="12">
      <c r="A450" s="41"/>
      <c r="B450" s="42"/>
      <c r="C450" s="43"/>
      <c r="D450" s="228" t="s">
        <v>240</v>
      </c>
      <c r="E450" s="43"/>
      <c r="F450" s="233" t="s">
        <v>1325</v>
      </c>
      <c r="G450" s="43"/>
      <c r="H450" s="43"/>
      <c r="I450" s="230"/>
      <c r="J450" s="43"/>
      <c r="K450" s="43"/>
      <c r="L450" s="47"/>
      <c r="M450" s="231"/>
      <c r="N450" s="232"/>
      <c r="O450" s="87"/>
      <c r="P450" s="87"/>
      <c r="Q450" s="87"/>
      <c r="R450" s="87"/>
      <c r="S450" s="87"/>
      <c r="T450" s="88"/>
      <c r="U450" s="41"/>
      <c r="V450" s="41"/>
      <c r="W450" s="41"/>
      <c r="X450" s="41"/>
      <c r="Y450" s="41"/>
      <c r="Z450" s="41"/>
      <c r="AA450" s="41"/>
      <c r="AB450" s="41"/>
      <c r="AC450" s="41"/>
      <c r="AD450" s="41"/>
      <c r="AE450" s="41"/>
      <c r="AT450" s="19" t="s">
        <v>240</v>
      </c>
      <c r="AU450" s="19" t="s">
        <v>91</v>
      </c>
    </row>
    <row r="451" spans="1:63" s="12" customFormat="1" ht="22.8" customHeight="1">
      <c r="A451" s="12"/>
      <c r="B451" s="199"/>
      <c r="C451" s="200"/>
      <c r="D451" s="201" t="s">
        <v>80</v>
      </c>
      <c r="E451" s="213" t="s">
        <v>839</v>
      </c>
      <c r="F451" s="213" t="s">
        <v>840</v>
      </c>
      <c r="G451" s="200"/>
      <c r="H451" s="200"/>
      <c r="I451" s="203"/>
      <c r="J451" s="214">
        <f>BK451</f>
        <v>0</v>
      </c>
      <c r="K451" s="200"/>
      <c r="L451" s="205"/>
      <c r="M451" s="206"/>
      <c r="N451" s="207"/>
      <c r="O451" s="207"/>
      <c r="P451" s="208">
        <f>SUM(P452:P460)</f>
        <v>0</v>
      </c>
      <c r="Q451" s="207"/>
      <c r="R451" s="208">
        <f>SUM(R452:R460)</f>
        <v>0.035</v>
      </c>
      <c r="S451" s="207"/>
      <c r="T451" s="209">
        <f>SUM(T452:T460)</f>
        <v>0</v>
      </c>
      <c r="U451" s="12"/>
      <c r="V451" s="12"/>
      <c r="W451" s="12"/>
      <c r="X451" s="12"/>
      <c r="Y451" s="12"/>
      <c r="Z451" s="12"/>
      <c r="AA451" s="12"/>
      <c r="AB451" s="12"/>
      <c r="AC451" s="12"/>
      <c r="AD451" s="12"/>
      <c r="AE451" s="12"/>
      <c r="AR451" s="210" t="s">
        <v>91</v>
      </c>
      <c r="AT451" s="211" t="s">
        <v>80</v>
      </c>
      <c r="AU451" s="211" t="s">
        <v>85</v>
      </c>
      <c r="AY451" s="210" t="s">
        <v>230</v>
      </c>
      <c r="BK451" s="212">
        <f>SUM(BK452:BK460)</f>
        <v>0</v>
      </c>
    </row>
    <row r="452" spans="1:65" s="2" customFormat="1" ht="24.15" customHeight="1">
      <c r="A452" s="41"/>
      <c r="B452" s="42"/>
      <c r="C452" s="215" t="s">
        <v>975</v>
      </c>
      <c r="D452" s="215" t="s">
        <v>232</v>
      </c>
      <c r="E452" s="216" t="s">
        <v>2274</v>
      </c>
      <c r="F452" s="217" t="s">
        <v>2275</v>
      </c>
      <c r="G452" s="218" t="s">
        <v>737</v>
      </c>
      <c r="H452" s="219">
        <v>1</v>
      </c>
      <c r="I452" s="220"/>
      <c r="J452" s="221">
        <f>ROUND(I452*H452,2)</f>
        <v>0</v>
      </c>
      <c r="K452" s="217" t="s">
        <v>236</v>
      </c>
      <c r="L452" s="47"/>
      <c r="M452" s="222" t="s">
        <v>19</v>
      </c>
      <c r="N452" s="223" t="s">
        <v>52</v>
      </c>
      <c r="O452" s="87"/>
      <c r="P452" s="224">
        <f>O452*H452</f>
        <v>0</v>
      </c>
      <c r="Q452" s="224">
        <v>0</v>
      </c>
      <c r="R452" s="224">
        <f>Q452*H452</f>
        <v>0</v>
      </c>
      <c r="S452" s="224">
        <v>0</v>
      </c>
      <c r="T452" s="225">
        <f>S452*H452</f>
        <v>0</v>
      </c>
      <c r="U452" s="41"/>
      <c r="V452" s="41"/>
      <c r="W452" s="41"/>
      <c r="X452" s="41"/>
      <c r="Y452" s="41"/>
      <c r="Z452" s="41"/>
      <c r="AA452" s="41"/>
      <c r="AB452" s="41"/>
      <c r="AC452" s="41"/>
      <c r="AD452" s="41"/>
      <c r="AE452" s="41"/>
      <c r="AR452" s="226" t="s">
        <v>345</v>
      </c>
      <c r="AT452" s="226" t="s">
        <v>232</v>
      </c>
      <c r="AU452" s="226" t="s">
        <v>91</v>
      </c>
      <c r="AY452" s="19" t="s">
        <v>230</v>
      </c>
      <c r="BE452" s="227">
        <f>IF(N452="základní",J452,0)</f>
        <v>0</v>
      </c>
      <c r="BF452" s="227">
        <f>IF(N452="snížená",J452,0)</f>
        <v>0</v>
      </c>
      <c r="BG452" s="227">
        <f>IF(N452="zákl. přenesená",J452,0)</f>
        <v>0</v>
      </c>
      <c r="BH452" s="227">
        <f>IF(N452="sníž. přenesená",J452,0)</f>
        <v>0</v>
      </c>
      <c r="BI452" s="227">
        <f>IF(N452="nulová",J452,0)</f>
        <v>0</v>
      </c>
      <c r="BJ452" s="19" t="s">
        <v>85</v>
      </c>
      <c r="BK452" s="227">
        <f>ROUND(I452*H452,2)</f>
        <v>0</v>
      </c>
      <c r="BL452" s="19" t="s">
        <v>345</v>
      </c>
      <c r="BM452" s="226" t="s">
        <v>2276</v>
      </c>
    </row>
    <row r="453" spans="1:47" s="2" customFormat="1" ht="12">
      <c r="A453" s="41"/>
      <c r="B453" s="42"/>
      <c r="C453" s="43"/>
      <c r="D453" s="228" t="s">
        <v>238</v>
      </c>
      <c r="E453" s="43"/>
      <c r="F453" s="229" t="s">
        <v>2277</v>
      </c>
      <c r="G453" s="43"/>
      <c r="H453" s="43"/>
      <c r="I453" s="230"/>
      <c r="J453" s="43"/>
      <c r="K453" s="43"/>
      <c r="L453" s="47"/>
      <c r="M453" s="231"/>
      <c r="N453" s="232"/>
      <c r="O453" s="87"/>
      <c r="P453" s="87"/>
      <c r="Q453" s="87"/>
      <c r="R453" s="87"/>
      <c r="S453" s="87"/>
      <c r="T453" s="88"/>
      <c r="U453" s="41"/>
      <c r="V453" s="41"/>
      <c r="W453" s="41"/>
      <c r="X453" s="41"/>
      <c r="Y453" s="41"/>
      <c r="Z453" s="41"/>
      <c r="AA453" s="41"/>
      <c r="AB453" s="41"/>
      <c r="AC453" s="41"/>
      <c r="AD453" s="41"/>
      <c r="AE453" s="41"/>
      <c r="AT453" s="19" t="s">
        <v>238</v>
      </c>
      <c r="AU453" s="19" t="s">
        <v>91</v>
      </c>
    </row>
    <row r="454" spans="1:51" s="13" customFormat="1" ht="12">
      <c r="A454" s="13"/>
      <c r="B454" s="234"/>
      <c r="C454" s="235"/>
      <c r="D454" s="228" t="s">
        <v>242</v>
      </c>
      <c r="E454" s="236" t="s">
        <v>19</v>
      </c>
      <c r="F454" s="237" t="s">
        <v>2278</v>
      </c>
      <c r="G454" s="235"/>
      <c r="H454" s="238">
        <v>1</v>
      </c>
      <c r="I454" s="239"/>
      <c r="J454" s="235"/>
      <c r="K454" s="235"/>
      <c r="L454" s="240"/>
      <c r="M454" s="241"/>
      <c r="N454" s="242"/>
      <c r="O454" s="242"/>
      <c r="P454" s="242"/>
      <c r="Q454" s="242"/>
      <c r="R454" s="242"/>
      <c r="S454" s="242"/>
      <c r="T454" s="243"/>
      <c r="U454" s="13"/>
      <c r="V454" s="13"/>
      <c r="W454" s="13"/>
      <c r="X454" s="13"/>
      <c r="Y454" s="13"/>
      <c r="Z454" s="13"/>
      <c r="AA454" s="13"/>
      <c r="AB454" s="13"/>
      <c r="AC454" s="13"/>
      <c r="AD454" s="13"/>
      <c r="AE454" s="13"/>
      <c r="AT454" s="244" t="s">
        <v>242</v>
      </c>
      <c r="AU454" s="244" t="s">
        <v>91</v>
      </c>
      <c r="AV454" s="13" t="s">
        <v>91</v>
      </c>
      <c r="AW454" s="13" t="s">
        <v>42</v>
      </c>
      <c r="AX454" s="13" t="s">
        <v>81</v>
      </c>
      <c r="AY454" s="244" t="s">
        <v>230</v>
      </c>
    </row>
    <row r="455" spans="1:51" s="14" customFormat="1" ht="12">
      <c r="A455" s="14"/>
      <c r="B455" s="245"/>
      <c r="C455" s="246"/>
      <c r="D455" s="228" t="s">
        <v>242</v>
      </c>
      <c r="E455" s="247" t="s">
        <v>19</v>
      </c>
      <c r="F455" s="248" t="s">
        <v>244</v>
      </c>
      <c r="G455" s="246"/>
      <c r="H455" s="249">
        <v>1</v>
      </c>
      <c r="I455" s="250"/>
      <c r="J455" s="246"/>
      <c r="K455" s="246"/>
      <c r="L455" s="251"/>
      <c r="M455" s="252"/>
      <c r="N455" s="253"/>
      <c r="O455" s="253"/>
      <c r="P455" s="253"/>
      <c r="Q455" s="253"/>
      <c r="R455" s="253"/>
      <c r="S455" s="253"/>
      <c r="T455" s="254"/>
      <c r="U455" s="14"/>
      <c r="V455" s="14"/>
      <c r="W455" s="14"/>
      <c r="X455" s="14"/>
      <c r="Y455" s="14"/>
      <c r="Z455" s="14"/>
      <c r="AA455" s="14"/>
      <c r="AB455" s="14"/>
      <c r="AC455" s="14"/>
      <c r="AD455" s="14"/>
      <c r="AE455" s="14"/>
      <c r="AT455" s="255" t="s">
        <v>242</v>
      </c>
      <c r="AU455" s="255" t="s">
        <v>91</v>
      </c>
      <c r="AV455" s="14" t="s">
        <v>109</v>
      </c>
      <c r="AW455" s="14" t="s">
        <v>42</v>
      </c>
      <c r="AX455" s="14" t="s">
        <v>85</v>
      </c>
      <c r="AY455" s="255" t="s">
        <v>230</v>
      </c>
    </row>
    <row r="456" spans="1:65" s="2" customFormat="1" ht="24.15" customHeight="1">
      <c r="A456" s="41"/>
      <c r="B456" s="42"/>
      <c r="C456" s="281" t="s">
        <v>983</v>
      </c>
      <c r="D456" s="281" t="s">
        <v>482</v>
      </c>
      <c r="E456" s="282" t="s">
        <v>2279</v>
      </c>
      <c r="F456" s="283" t="s">
        <v>2280</v>
      </c>
      <c r="G456" s="284" t="s">
        <v>737</v>
      </c>
      <c r="H456" s="285">
        <v>1</v>
      </c>
      <c r="I456" s="286"/>
      <c r="J456" s="287">
        <f>ROUND(I456*H456,2)</f>
        <v>0</v>
      </c>
      <c r="K456" s="283" t="s">
        <v>19</v>
      </c>
      <c r="L456" s="288"/>
      <c r="M456" s="289" t="s">
        <v>19</v>
      </c>
      <c r="N456" s="290" t="s">
        <v>52</v>
      </c>
      <c r="O456" s="87"/>
      <c r="P456" s="224">
        <f>O456*H456</f>
        <v>0</v>
      </c>
      <c r="Q456" s="224">
        <v>0.035</v>
      </c>
      <c r="R456" s="224">
        <f>Q456*H456</f>
        <v>0.035</v>
      </c>
      <c r="S456" s="224">
        <v>0</v>
      </c>
      <c r="T456" s="225">
        <f>S456*H456</f>
        <v>0</v>
      </c>
      <c r="U456" s="41"/>
      <c r="V456" s="41"/>
      <c r="W456" s="41"/>
      <c r="X456" s="41"/>
      <c r="Y456" s="41"/>
      <c r="Z456" s="41"/>
      <c r="AA456" s="41"/>
      <c r="AB456" s="41"/>
      <c r="AC456" s="41"/>
      <c r="AD456" s="41"/>
      <c r="AE456" s="41"/>
      <c r="AR456" s="226" t="s">
        <v>722</v>
      </c>
      <c r="AT456" s="226" t="s">
        <v>482</v>
      </c>
      <c r="AU456" s="226" t="s">
        <v>91</v>
      </c>
      <c r="AY456" s="19" t="s">
        <v>230</v>
      </c>
      <c r="BE456" s="227">
        <f>IF(N456="základní",J456,0)</f>
        <v>0</v>
      </c>
      <c r="BF456" s="227">
        <f>IF(N456="snížená",J456,0)</f>
        <v>0</v>
      </c>
      <c r="BG456" s="227">
        <f>IF(N456="zákl. přenesená",J456,0)</f>
        <v>0</v>
      </c>
      <c r="BH456" s="227">
        <f>IF(N456="sníž. přenesená",J456,0)</f>
        <v>0</v>
      </c>
      <c r="BI456" s="227">
        <f>IF(N456="nulová",J456,0)</f>
        <v>0</v>
      </c>
      <c r="BJ456" s="19" t="s">
        <v>85</v>
      </c>
      <c r="BK456" s="227">
        <f>ROUND(I456*H456,2)</f>
        <v>0</v>
      </c>
      <c r="BL456" s="19" t="s">
        <v>345</v>
      </c>
      <c r="BM456" s="226" t="s">
        <v>2281</v>
      </c>
    </row>
    <row r="457" spans="1:47" s="2" customFormat="1" ht="12">
      <c r="A457" s="41"/>
      <c r="B457" s="42"/>
      <c r="C457" s="43"/>
      <c r="D457" s="228" t="s">
        <v>238</v>
      </c>
      <c r="E457" s="43"/>
      <c r="F457" s="229" t="s">
        <v>2280</v>
      </c>
      <c r="G457" s="43"/>
      <c r="H457" s="43"/>
      <c r="I457" s="230"/>
      <c r="J457" s="43"/>
      <c r="K457" s="43"/>
      <c r="L457" s="47"/>
      <c r="M457" s="231"/>
      <c r="N457" s="232"/>
      <c r="O457" s="87"/>
      <c r="P457" s="87"/>
      <c r="Q457" s="87"/>
      <c r="R457" s="87"/>
      <c r="S457" s="87"/>
      <c r="T457" s="88"/>
      <c r="U457" s="41"/>
      <c r="V457" s="41"/>
      <c r="W457" s="41"/>
      <c r="X457" s="41"/>
      <c r="Y457" s="41"/>
      <c r="Z457" s="41"/>
      <c r="AA457" s="41"/>
      <c r="AB457" s="41"/>
      <c r="AC457" s="41"/>
      <c r="AD457" s="41"/>
      <c r="AE457" s="41"/>
      <c r="AT457" s="19" t="s">
        <v>238</v>
      </c>
      <c r="AU457" s="19" t="s">
        <v>91</v>
      </c>
    </row>
    <row r="458" spans="1:65" s="2" customFormat="1" ht="24.15" customHeight="1">
      <c r="A458" s="41"/>
      <c r="B458" s="42"/>
      <c r="C458" s="215" t="s">
        <v>992</v>
      </c>
      <c r="D458" s="215" t="s">
        <v>232</v>
      </c>
      <c r="E458" s="216" t="s">
        <v>976</v>
      </c>
      <c r="F458" s="217" t="s">
        <v>977</v>
      </c>
      <c r="G458" s="218" t="s">
        <v>369</v>
      </c>
      <c r="H458" s="219">
        <v>0.035</v>
      </c>
      <c r="I458" s="220"/>
      <c r="J458" s="221">
        <f>ROUND(I458*H458,2)</f>
        <v>0</v>
      </c>
      <c r="K458" s="217" t="s">
        <v>236</v>
      </c>
      <c r="L458" s="47"/>
      <c r="M458" s="222" t="s">
        <v>19</v>
      </c>
      <c r="N458" s="223" t="s">
        <v>52</v>
      </c>
      <c r="O458" s="87"/>
      <c r="P458" s="224">
        <f>O458*H458</f>
        <v>0</v>
      </c>
      <c r="Q458" s="224">
        <v>0</v>
      </c>
      <c r="R458" s="224">
        <f>Q458*H458</f>
        <v>0</v>
      </c>
      <c r="S458" s="224">
        <v>0</v>
      </c>
      <c r="T458" s="225">
        <f>S458*H458</f>
        <v>0</v>
      </c>
      <c r="U458" s="41"/>
      <c r="V458" s="41"/>
      <c r="W458" s="41"/>
      <c r="X458" s="41"/>
      <c r="Y458" s="41"/>
      <c r="Z458" s="41"/>
      <c r="AA458" s="41"/>
      <c r="AB458" s="41"/>
      <c r="AC458" s="41"/>
      <c r="AD458" s="41"/>
      <c r="AE458" s="41"/>
      <c r="AR458" s="226" t="s">
        <v>345</v>
      </c>
      <c r="AT458" s="226" t="s">
        <v>232</v>
      </c>
      <c r="AU458" s="226" t="s">
        <v>91</v>
      </c>
      <c r="AY458" s="19" t="s">
        <v>230</v>
      </c>
      <c r="BE458" s="227">
        <f>IF(N458="základní",J458,0)</f>
        <v>0</v>
      </c>
      <c r="BF458" s="227">
        <f>IF(N458="snížená",J458,0)</f>
        <v>0</v>
      </c>
      <c r="BG458" s="227">
        <f>IF(N458="zákl. přenesená",J458,0)</f>
        <v>0</v>
      </c>
      <c r="BH458" s="227">
        <f>IF(N458="sníž. přenesená",J458,0)</f>
        <v>0</v>
      </c>
      <c r="BI458" s="227">
        <f>IF(N458="nulová",J458,0)</f>
        <v>0</v>
      </c>
      <c r="BJ458" s="19" t="s">
        <v>85</v>
      </c>
      <c r="BK458" s="227">
        <f>ROUND(I458*H458,2)</f>
        <v>0</v>
      </c>
      <c r="BL458" s="19" t="s">
        <v>345</v>
      </c>
      <c r="BM458" s="226" t="s">
        <v>2282</v>
      </c>
    </row>
    <row r="459" spans="1:47" s="2" customFormat="1" ht="12">
      <c r="A459" s="41"/>
      <c r="B459" s="42"/>
      <c r="C459" s="43"/>
      <c r="D459" s="228" t="s">
        <v>238</v>
      </c>
      <c r="E459" s="43"/>
      <c r="F459" s="229" t="s">
        <v>979</v>
      </c>
      <c r="G459" s="43"/>
      <c r="H459" s="43"/>
      <c r="I459" s="230"/>
      <c r="J459" s="43"/>
      <c r="K459" s="43"/>
      <c r="L459" s="47"/>
      <c r="M459" s="231"/>
      <c r="N459" s="232"/>
      <c r="O459" s="87"/>
      <c r="P459" s="87"/>
      <c r="Q459" s="87"/>
      <c r="R459" s="87"/>
      <c r="S459" s="87"/>
      <c r="T459" s="88"/>
      <c r="U459" s="41"/>
      <c r="V459" s="41"/>
      <c r="W459" s="41"/>
      <c r="X459" s="41"/>
      <c r="Y459" s="41"/>
      <c r="Z459" s="41"/>
      <c r="AA459" s="41"/>
      <c r="AB459" s="41"/>
      <c r="AC459" s="41"/>
      <c r="AD459" s="41"/>
      <c r="AE459" s="41"/>
      <c r="AT459" s="19" t="s">
        <v>238</v>
      </c>
      <c r="AU459" s="19" t="s">
        <v>91</v>
      </c>
    </row>
    <row r="460" spans="1:47" s="2" customFormat="1" ht="12">
      <c r="A460" s="41"/>
      <c r="B460" s="42"/>
      <c r="C460" s="43"/>
      <c r="D460" s="228" t="s">
        <v>240</v>
      </c>
      <c r="E460" s="43"/>
      <c r="F460" s="233" t="s">
        <v>980</v>
      </c>
      <c r="G460" s="43"/>
      <c r="H460" s="43"/>
      <c r="I460" s="230"/>
      <c r="J460" s="43"/>
      <c r="K460" s="43"/>
      <c r="L460" s="47"/>
      <c r="M460" s="231"/>
      <c r="N460" s="232"/>
      <c r="O460" s="87"/>
      <c r="P460" s="87"/>
      <c r="Q460" s="87"/>
      <c r="R460" s="87"/>
      <c r="S460" s="87"/>
      <c r="T460" s="88"/>
      <c r="U460" s="41"/>
      <c r="V460" s="41"/>
      <c r="W460" s="41"/>
      <c r="X460" s="41"/>
      <c r="Y460" s="41"/>
      <c r="Z460" s="41"/>
      <c r="AA460" s="41"/>
      <c r="AB460" s="41"/>
      <c r="AC460" s="41"/>
      <c r="AD460" s="41"/>
      <c r="AE460" s="41"/>
      <c r="AT460" s="19" t="s">
        <v>240</v>
      </c>
      <c r="AU460" s="19" t="s">
        <v>91</v>
      </c>
    </row>
    <row r="461" spans="1:63" s="12" customFormat="1" ht="22.8" customHeight="1">
      <c r="A461" s="12"/>
      <c r="B461" s="199"/>
      <c r="C461" s="200"/>
      <c r="D461" s="201" t="s">
        <v>80</v>
      </c>
      <c r="E461" s="213" t="s">
        <v>2059</v>
      </c>
      <c r="F461" s="213" t="s">
        <v>2060</v>
      </c>
      <c r="G461" s="200"/>
      <c r="H461" s="200"/>
      <c r="I461" s="203"/>
      <c r="J461" s="214">
        <f>BK461</f>
        <v>0</v>
      </c>
      <c r="K461" s="200"/>
      <c r="L461" s="205"/>
      <c r="M461" s="206"/>
      <c r="N461" s="207"/>
      <c r="O461" s="207"/>
      <c r="P461" s="208">
        <f>SUM(P462:P484)</f>
        <v>0</v>
      </c>
      <c r="Q461" s="207"/>
      <c r="R461" s="208">
        <f>SUM(R462:R484)</f>
        <v>0.38321399999999994</v>
      </c>
      <c r="S461" s="207"/>
      <c r="T461" s="209">
        <f>SUM(T462:T484)</f>
        <v>0</v>
      </c>
      <c r="U461" s="12"/>
      <c r="V461" s="12"/>
      <c r="W461" s="12"/>
      <c r="X461" s="12"/>
      <c r="Y461" s="12"/>
      <c r="Z461" s="12"/>
      <c r="AA461" s="12"/>
      <c r="AB461" s="12"/>
      <c r="AC461" s="12"/>
      <c r="AD461" s="12"/>
      <c r="AE461" s="12"/>
      <c r="AR461" s="210" t="s">
        <v>91</v>
      </c>
      <c r="AT461" s="211" t="s">
        <v>80</v>
      </c>
      <c r="AU461" s="211" t="s">
        <v>85</v>
      </c>
      <c r="AY461" s="210" t="s">
        <v>230</v>
      </c>
      <c r="BK461" s="212">
        <f>SUM(BK462:BK484)</f>
        <v>0</v>
      </c>
    </row>
    <row r="462" spans="1:65" s="2" customFormat="1" ht="14.4" customHeight="1">
      <c r="A462" s="41"/>
      <c r="B462" s="42"/>
      <c r="C462" s="215" t="s">
        <v>998</v>
      </c>
      <c r="D462" s="215" t="s">
        <v>232</v>
      </c>
      <c r="E462" s="216" t="s">
        <v>2062</v>
      </c>
      <c r="F462" s="217" t="s">
        <v>2063</v>
      </c>
      <c r="G462" s="218" t="s">
        <v>235</v>
      </c>
      <c r="H462" s="219">
        <v>12.55</v>
      </c>
      <c r="I462" s="220"/>
      <c r="J462" s="221">
        <f>ROUND(I462*H462,2)</f>
        <v>0</v>
      </c>
      <c r="K462" s="217" t="s">
        <v>236</v>
      </c>
      <c r="L462" s="47"/>
      <c r="M462" s="222" t="s">
        <v>19</v>
      </c>
      <c r="N462" s="223" t="s">
        <v>52</v>
      </c>
      <c r="O462" s="87"/>
      <c r="P462" s="224">
        <f>O462*H462</f>
        <v>0</v>
      </c>
      <c r="Q462" s="224">
        <v>0.0005</v>
      </c>
      <c r="R462" s="224">
        <f>Q462*H462</f>
        <v>0.006275</v>
      </c>
      <c r="S462" s="224">
        <v>0</v>
      </c>
      <c r="T462" s="225">
        <f>S462*H462</f>
        <v>0</v>
      </c>
      <c r="U462" s="41"/>
      <c r="V462" s="41"/>
      <c r="W462" s="41"/>
      <c r="X462" s="41"/>
      <c r="Y462" s="41"/>
      <c r="Z462" s="41"/>
      <c r="AA462" s="41"/>
      <c r="AB462" s="41"/>
      <c r="AC462" s="41"/>
      <c r="AD462" s="41"/>
      <c r="AE462" s="41"/>
      <c r="AR462" s="226" t="s">
        <v>345</v>
      </c>
      <c r="AT462" s="226" t="s">
        <v>232</v>
      </c>
      <c r="AU462" s="226" t="s">
        <v>91</v>
      </c>
      <c r="AY462" s="19" t="s">
        <v>230</v>
      </c>
      <c r="BE462" s="227">
        <f>IF(N462="základní",J462,0)</f>
        <v>0</v>
      </c>
      <c r="BF462" s="227">
        <f>IF(N462="snížená",J462,0)</f>
        <v>0</v>
      </c>
      <c r="BG462" s="227">
        <f>IF(N462="zákl. přenesená",J462,0)</f>
        <v>0</v>
      </c>
      <c r="BH462" s="227">
        <f>IF(N462="sníž. přenesená",J462,0)</f>
        <v>0</v>
      </c>
      <c r="BI462" s="227">
        <f>IF(N462="nulová",J462,0)</f>
        <v>0</v>
      </c>
      <c r="BJ462" s="19" t="s">
        <v>85</v>
      </c>
      <c r="BK462" s="227">
        <f>ROUND(I462*H462,2)</f>
        <v>0</v>
      </c>
      <c r="BL462" s="19" t="s">
        <v>345</v>
      </c>
      <c r="BM462" s="226" t="s">
        <v>2283</v>
      </c>
    </row>
    <row r="463" spans="1:47" s="2" customFormat="1" ht="12">
      <c r="A463" s="41"/>
      <c r="B463" s="42"/>
      <c r="C463" s="43"/>
      <c r="D463" s="228" t="s">
        <v>238</v>
      </c>
      <c r="E463" s="43"/>
      <c r="F463" s="229" t="s">
        <v>2065</v>
      </c>
      <c r="G463" s="43"/>
      <c r="H463" s="43"/>
      <c r="I463" s="230"/>
      <c r="J463" s="43"/>
      <c r="K463" s="43"/>
      <c r="L463" s="47"/>
      <c r="M463" s="231"/>
      <c r="N463" s="232"/>
      <c r="O463" s="87"/>
      <c r="P463" s="87"/>
      <c r="Q463" s="87"/>
      <c r="R463" s="87"/>
      <c r="S463" s="87"/>
      <c r="T463" s="88"/>
      <c r="U463" s="41"/>
      <c r="V463" s="41"/>
      <c r="W463" s="41"/>
      <c r="X463" s="41"/>
      <c r="Y463" s="41"/>
      <c r="Z463" s="41"/>
      <c r="AA463" s="41"/>
      <c r="AB463" s="41"/>
      <c r="AC463" s="41"/>
      <c r="AD463" s="41"/>
      <c r="AE463" s="41"/>
      <c r="AT463" s="19" t="s">
        <v>238</v>
      </c>
      <c r="AU463" s="19" t="s">
        <v>91</v>
      </c>
    </row>
    <row r="464" spans="1:47" s="2" customFormat="1" ht="12">
      <c r="A464" s="41"/>
      <c r="B464" s="42"/>
      <c r="C464" s="43"/>
      <c r="D464" s="228" t="s">
        <v>240</v>
      </c>
      <c r="E464" s="43"/>
      <c r="F464" s="233" t="s">
        <v>2066</v>
      </c>
      <c r="G464" s="43"/>
      <c r="H464" s="43"/>
      <c r="I464" s="230"/>
      <c r="J464" s="43"/>
      <c r="K464" s="43"/>
      <c r="L464" s="47"/>
      <c r="M464" s="231"/>
      <c r="N464" s="232"/>
      <c r="O464" s="87"/>
      <c r="P464" s="87"/>
      <c r="Q464" s="87"/>
      <c r="R464" s="87"/>
      <c r="S464" s="87"/>
      <c r="T464" s="88"/>
      <c r="U464" s="41"/>
      <c r="V464" s="41"/>
      <c r="W464" s="41"/>
      <c r="X464" s="41"/>
      <c r="Y464" s="41"/>
      <c r="Z464" s="41"/>
      <c r="AA464" s="41"/>
      <c r="AB464" s="41"/>
      <c r="AC464" s="41"/>
      <c r="AD464" s="41"/>
      <c r="AE464" s="41"/>
      <c r="AT464" s="19" t="s">
        <v>240</v>
      </c>
      <c r="AU464" s="19" t="s">
        <v>91</v>
      </c>
    </row>
    <row r="465" spans="1:65" s="2" customFormat="1" ht="24.15" customHeight="1">
      <c r="A465" s="41"/>
      <c r="B465" s="42"/>
      <c r="C465" s="215" t="s">
        <v>1005</v>
      </c>
      <c r="D465" s="215" t="s">
        <v>232</v>
      </c>
      <c r="E465" s="216" t="s">
        <v>2067</v>
      </c>
      <c r="F465" s="217" t="s">
        <v>2068</v>
      </c>
      <c r="G465" s="218" t="s">
        <v>327</v>
      </c>
      <c r="H465" s="219">
        <v>14.5</v>
      </c>
      <c r="I465" s="220"/>
      <c r="J465" s="221">
        <f>ROUND(I465*H465,2)</f>
        <v>0</v>
      </c>
      <c r="K465" s="217" t="s">
        <v>236</v>
      </c>
      <c r="L465" s="47"/>
      <c r="M465" s="222" t="s">
        <v>19</v>
      </c>
      <c r="N465" s="223" t="s">
        <v>52</v>
      </c>
      <c r="O465" s="87"/>
      <c r="P465" s="224">
        <f>O465*H465</f>
        <v>0</v>
      </c>
      <c r="Q465" s="224">
        <v>0.00043</v>
      </c>
      <c r="R465" s="224">
        <f>Q465*H465</f>
        <v>0.006235</v>
      </c>
      <c r="S465" s="224">
        <v>0</v>
      </c>
      <c r="T465" s="225">
        <f>S465*H465</f>
        <v>0</v>
      </c>
      <c r="U465" s="41"/>
      <c r="V465" s="41"/>
      <c r="W465" s="41"/>
      <c r="X465" s="41"/>
      <c r="Y465" s="41"/>
      <c r="Z465" s="41"/>
      <c r="AA465" s="41"/>
      <c r="AB465" s="41"/>
      <c r="AC465" s="41"/>
      <c r="AD465" s="41"/>
      <c r="AE465" s="41"/>
      <c r="AR465" s="226" t="s">
        <v>345</v>
      </c>
      <c r="AT465" s="226" t="s">
        <v>232</v>
      </c>
      <c r="AU465" s="226" t="s">
        <v>91</v>
      </c>
      <c r="AY465" s="19" t="s">
        <v>230</v>
      </c>
      <c r="BE465" s="227">
        <f>IF(N465="základní",J465,0)</f>
        <v>0</v>
      </c>
      <c r="BF465" s="227">
        <f>IF(N465="snížená",J465,0)</f>
        <v>0</v>
      </c>
      <c r="BG465" s="227">
        <f>IF(N465="zákl. přenesená",J465,0)</f>
        <v>0</v>
      </c>
      <c r="BH465" s="227">
        <f>IF(N465="sníž. přenesená",J465,0)</f>
        <v>0</v>
      </c>
      <c r="BI465" s="227">
        <f>IF(N465="nulová",J465,0)</f>
        <v>0</v>
      </c>
      <c r="BJ465" s="19" t="s">
        <v>85</v>
      </c>
      <c r="BK465" s="227">
        <f>ROUND(I465*H465,2)</f>
        <v>0</v>
      </c>
      <c r="BL465" s="19" t="s">
        <v>345</v>
      </c>
      <c r="BM465" s="226" t="s">
        <v>2284</v>
      </c>
    </row>
    <row r="466" spans="1:47" s="2" customFormat="1" ht="12">
      <c r="A466" s="41"/>
      <c r="B466" s="42"/>
      <c r="C466" s="43"/>
      <c r="D466" s="228" t="s">
        <v>238</v>
      </c>
      <c r="E466" s="43"/>
      <c r="F466" s="229" t="s">
        <v>2070</v>
      </c>
      <c r="G466" s="43"/>
      <c r="H466" s="43"/>
      <c r="I466" s="230"/>
      <c r="J466" s="43"/>
      <c r="K466" s="43"/>
      <c r="L466" s="47"/>
      <c r="M466" s="231"/>
      <c r="N466" s="232"/>
      <c r="O466" s="87"/>
      <c r="P466" s="87"/>
      <c r="Q466" s="87"/>
      <c r="R466" s="87"/>
      <c r="S466" s="87"/>
      <c r="T466" s="88"/>
      <c r="U466" s="41"/>
      <c r="V466" s="41"/>
      <c r="W466" s="41"/>
      <c r="X466" s="41"/>
      <c r="Y466" s="41"/>
      <c r="Z466" s="41"/>
      <c r="AA466" s="41"/>
      <c r="AB466" s="41"/>
      <c r="AC466" s="41"/>
      <c r="AD466" s="41"/>
      <c r="AE466" s="41"/>
      <c r="AT466" s="19" t="s">
        <v>238</v>
      </c>
      <c r="AU466" s="19" t="s">
        <v>91</v>
      </c>
    </row>
    <row r="467" spans="1:51" s="13" customFormat="1" ht="12">
      <c r="A467" s="13"/>
      <c r="B467" s="234"/>
      <c r="C467" s="235"/>
      <c r="D467" s="228" t="s">
        <v>242</v>
      </c>
      <c r="E467" s="236" t="s">
        <v>19</v>
      </c>
      <c r="F467" s="237" t="s">
        <v>2071</v>
      </c>
      <c r="G467" s="235"/>
      <c r="H467" s="238">
        <v>14.5</v>
      </c>
      <c r="I467" s="239"/>
      <c r="J467" s="235"/>
      <c r="K467" s="235"/>
      <c r="L467" s="240"/>
      <c r="M467" s="241"/>
      <c r="N467" s="242"/>
      <c r="O467" s="242"/>
      <c r="P467" s="242"/>
      <c r="Q467" s="242"/>
      <c r="R467" s="242"/>
      <c r="S467" s="242"/>
      <c r="T467" s="243"/>
      <c r="U467" s="13"/>
      <c r="V467" s="13"/>
      <c r="W467" s="13"/>
      <c r="X467" s="13"/>
      <c r="Y467" s="13"/>
      <c r="Z467" s="13"/>
      <c r="AA467" s="13"/>
      <c r="AB467" s="13"/>
      <c r="AC467" s="13"/>
      <c r="AD467" s="13"/>
      <c r="AE467" s="13"/>
      <c r="AT467" s="244" t="s">
        <v>242</v>
      </c>
      <c r="AU467" s="244" t="s">
        <v>91</v>
      </c>
      <c r="AV467" s="13" t="s">
        <v>91</v>
      </c>
      <c r="AW467" s="13" t="s">
        <v>42</v>
      </c>
      <c r="AX467" s="13" t="s">
        <v>81</v>
      </c>
      <c r="AY467" s="244" t="s">
        <v>230</v>
      </c>
    </row>
    <row r="468" spans="1:51" s="14" customFormat="1" ht="12">
      <c r="A468" s="14"/>
      <c r="B468" s="245"/>
      <c r="C468" s="246"/>
      <c r="D468" s="228" t="s">
        <v>242</v>
      </c>
      <c r="E468" s="247" t="s">
        <v>19</v>
      </c>
      <c r="F468" s="248" t="s">
        <v>244</v>
      </c>
      <c r="G468" s="246"/>
      <c r="H468" s="249">
        <v>14.5</v>
      </c>
      <c r="I468" s="250"/>
      <c r="J468" s="246"/>
      <c r="K468" s="246"/>
      <c r="L468" s="251"/>
      <c r="M468" s="252"/>
      <c r="N468" s="253"/>
      <c r="O468" s="253"/>
      <c r="P468" s="253"/>
      <c r="Q468" s="253"/>
      <c r="R468" s="253"/>
      <c r="S468" s="253"/>
      <c r="T468" s="254"/>
      <c r="U468" s="14"/>
      <c r="V468" s="14"/>
      <c r="W468" s="14"/>
      <c r="X468" s="14"/>
      <c r="Y468" s="14"/>
      <c r="Z468" s="14"/>
      <c r="AA468" s="14"/>
      <c r="AB468" s="14"/>
      <c r="AC468" s="14"/>
      <c r="AD468" s="14"/>
      <c r="AE468" s="14"/>
      <c r="AT468" s="255" t="s">
        <v>242</v>
      </c>
      <c r="AU468" s="255" t="s">
        <v>91</v>
      </c>
      <c r="AV468" s="14" t="s">
        <v>109</v>
      </c>
      <c r="AW468" s="14" t="s">
        <v>42</v>
      </c>
      <c r="AX468" s="14" t="s">
        <v>85</v>
      </c>
      <c r="AY468" s="255" t="s">
        <v>230</v>
      </c>
    </row>
    <row r="469" spans="1:65" s="2" customFormat="1" ht="24.15" customHeight="1">
      <c r="A469" s="41"/>
      <c r="B469" s="42"/>
      <c r="C469" s="281" t="s">
        <v>1010</v>
      </c>
      <c r="D469" s="281" t="s">
        <v>482</v>
      </c>
      <c r="E469" s="282" t="s">
        <v>2073</v>
      </c>
      <c r="F469" s="283" t="s">
        <v>2074</v>
      </c>
      <c r="G469" s="284" t="s">
        <v>737</v>
      </c>
      <c r="H469" s="285">
        <v>53.166</v>
      </c>
      <c r="I469" s="286"/>
      <c r="J469" s="287">
        <f>ROUND(I469*H469,2)</f>
        <v>0</v>
      </c>
      <c r="K469" s="283" t="s">
        <v>236</v>
      </c>
      <c r="L469" s="288"/>
      <c r="M469" s="289" t="s">
        <v>19</v>
      </c>
      <c r="N469" s="290" t="s">
        <v>52</v>
      </c>
      <c r="O469" s="87"/>
      <c r="P469" s="224">
        <f>O469*H469</f>
        <v>0</v>
      </c>
      <c r="Q469" s="224">
        <v>0.0005</v>
      </c>
      <c r="R469" s="224">
        <f>Q469*H469</f>
        <v>0.026583</v>
      </c>
      <c r="S469" s="224">
        <v>0</v>
      </c>
      <c r="T469" s="225">
        <f>S469*H469</f>
        <v>0</v>
      </c>
      <c r="U469" s="41"/>
      <c r="V469" s="41"/>
      <c r="W469" s="41"/>
      <c r="X469" s="41"/>
      <c r="Y469" s="41"/>
      <c r="Z469" s="41"/>
      <c r="AA469" s="41"/>
      <c r="AB469" s="41"/>
      <c r="AC469" s="41"/>
      <c r="AD469" s="41"/>
      <c r="AE469" s="41"/>
      <c r="AR469" s="226" t="s">
        <v>722</v>
      </c>
      <c r="AT469" s="226" t="s">
        <v>482</v>
      </c>
      <c r="AU469" s="226" t="s">
        <v>91</v>
      </c>
      <c r="AY469" s="19" t="s">
        <v>230</v>
      </c>
      <c r="BE469" s="227">
        <f>IF(N469="základní",J469,0)</f>
        <v>0</v>
      </c>
      <c r="BF469" s="227">
        <f>IF(N469="snížená",J469,0)</f>
        <v>0</v>
      </c>
      <c r="BG469" s="227">
        <f>IF(N469="zákl. přenesená",J469,0)</f>
        <v>0</v>
      </c>
      <c r="BH469" s="227">
        <f>IF(N469="sníž. přenesená",J469,0)</f>
        <v>0</v>
      </c>
      <c r="BI469" s="227">
        <f>IF(N469="nulová",J469,0)</f>
        <v>0</v>
      </c>
      <c r="BJ469" s="19" t="s">
        <v>85</v>
      </c>
      <c r="BK469" s="227">
        <f>ROUND(I469*H469,2)</f>
        <v>0</v>
      </c>
      <c r="BL469" s="19" t="s">
        <v>345</v>
      </c>
      <c r="BM469" s="226" t="s">
        <v>2285</v>
      </c>
    </row>
    <row r="470" spans="1:47" s="2" customFormat="1" ht="12">
      <c r="A470" s="41"/>
      <c r="B470" s="42"/>
      <c r="C470" s="43"/>
      <c r="D470" s="228" t="s">
        <v>238</v>
      </c>
      <c r="E470" s="43"/>
      <c r="F470" s="229" t="s">
        <v>2074</v>
      </c>
      <c r="G470" s="43"/>
      <c r="H470" s="43"/>
      <c r="I470" s="230"/>
      <c r="J470" s="43"/>
      <c r="K470" s="43"/>
      <c r="L470" s="47"/>
      <c r="M470" s="231"/>
      <c r="N470" s="232"/>
      <c r="O470" s="87"/>
      <c r="P470" s="87"/>
      <c r="Q470" s="87"/>
      <c r="R470" s="87"/>
      <c r="S470" s="87"/>
      <c r="T470" s="88"/>
      <c r="U470" s="41"/>
      <c r="V470" s="41"/>
      <c r="W470" s="41"/>
      <c r="X470" s="41"/>
      <c r="Y470" s="41"/>
      <c r="Z470" s="41"/>
      <c r="AA470" s="41"/>
      <c r="AB470" s="41"/>
      <c r="AC470" s="41"/>
      <c r="AD470" s="41"/>
      <c r="AE470" s="41"/>
      <c r="AT470" s="19" t="s">
        <v>238</v>
      </c>
      <c r="AU470" s="19" t="s">
        <v>91</v>
      </c>
    </row>
    <row r="471" spans="1:51" s="13" customFormat="1" ht="12">
      <c r="A471" s="13"/>
      <c r="B471" s="234"/>
      <c r="C471" s="235"/>
      <c r="D471" s="228" t="s">
        <v>242</v>
      </c>
      <c r="E471" s="236" t="s">
        <v>19</v>
      </c>
      <c r="F471" s="237" t="s">
        <v>2076</v>
      </c>
      <c r="G471" s="235"/>
      <c r="H471" s="238">
        <v>48.333</v>
      </c>
      <c r="I471" s="239"/>
      <c r="J471" s="235"/>
      <c r="K471" s="235"/>
      <c r="L471" s="240"/>
      <c r="M471" s="241"/>
      <c r="N471" s="242"/>
      <c r="O471" s="242"/>
      <c r="P471" s="242"/>
      <c r="Q471" s="242"/>
      <c r="R471" s="242"/>
      <c r="S471" s="242"/>
      <c r="T471" s="243"/>
      <c r="U471" s="13"/>
      <c r="V471" s="13"/>
      <c r="W471" s="13"/>
      <c r="X471" s="13"/>
      <c r="Y471" s="13"/>
      <c r="Z471" s="13"/>
      <c r="AA471" s="13"/>
      <c r="AB471" s="13"/>
      <c r="AC471" s="13"/>
      <c r="AD471" s="13"/>
      <c r="AE471" s="13"/>
      <c r="AT471" s="244" t="s">
        <v>242</v>
      </c>
      <c r="AU471" s="244" t="s">
        <v>91</v>
      </c>
      <c r="AV471" s="13" t="s">
        <v>91</v>
      </c>
      <c r="AW471" s="13" t="s">
        <v>42</v>
      </c>
      <c r="AX471" s="13" t="s">
        <v>81</v>
      </c>
      <c r="AY471" s="244" t="s">
        <v>230</v>
      </c>
    </row>
    <row r="472" spans="1:51" s="14" customFormat="1" ht="12">
      <c r="A472" s="14"/>
      <c r="B472" s="245"/>
      <c r="C472" s="246"/>
      <c r="D472" s="228" t="s">
        <v>242</v>
      </c>
      <c r="E472" s="247" t="s">
        <v>19</v>
      </c>
      <c r="F472" s="248" t="s">
        <v>244</v>
      </c>
      <c r="G472" s="246"/>
      <c r="H472" s="249">
        <v>48.333</v>
      </c>
      <c r="I472" s="250"/>
      <c r="J472" s="246"/>
      <c r="K472" s="246"/>
      <c r="L472" s="251"/>
      <c r="M472" s="252"/>
      <c r="N472" s="253"/>
      <c r="O472" s="253"/>
      <c r="P472" s="253"/>
      <c r="Q472" s="253"/>
      <c r="R472" s="253"/>
      <c r="S472" s="253"/>
      <c r="T472" s="254"/>
      <c r="U472" s="14"/>
      <c r="V472" s="14"/>
      <c r="W472" s="14"/>
      <c r="X472" s="14"/>
      <c r="Y472" s="14"/>
      <c r="Z472" s="14"/>
      <c r="AA472" s="14"/>
      <c r="AB472" s="14"/>
      <c r="AC472" s="14"/>
      <c r="AD472" s="14"/>
      <c r="AE472" s="14"/>
      <c r="AT472" s="255" t="s">
        <v>242</v>
      </c>
      <c r="AU472" s="255" t="s">
        <v>91</v>
      </c>
      <c r="AV472" s="14" t="s">
        <v>109</v>
      </c>
      <c r="AW472" s="14" t="s">
        <v>42</v>
      </c>
      <c r="AX472" s="14" t="s">
        <v>85</v>
      </c>
      <c r="AY472" s="255" t="s">
        <v>230</v>
      </c>
    </row>
    <row r="473" spans="1:51" s="13" customFormat="1" ht="12">
      <c r="A473" s="13"/>
      <c r="B473" s="234"/>
      <c r="C473" s="235"/>
      <c r="D473" s="228" t="s">
        <v>242</v>
      </c>
      <c r="E473" s="235"/>
      <c r="F473" s="237" t="s">
        <v>2077</v>
      </c>
      <c r="G473" s="235"/>
      <c r="H473" s="238">
        <v>53.166</v>
      </c>
      <c r="I473" s="239"/>
      <c r="J473" s="235"/>
      <c r="K473" s="235"/>
      <c r="L473" s="240"/>
      <c r="M473" s="241"/>
      <c r="N473" s="242"/>
      <c r="O473" s="242"/>
      <c r="P473" s="242"/>
      <c r="Q473" s="242"/>
      <c r="R473" s="242"/>
      <c r="S473" s="242"/>
      <c r="T473" s="243"/>
      <c r="U473" s="13"/>
      <c r="V473" s="13"/>
      <c r="W473" s="13"/>
      <c r="X473" s="13"/>
      <c r="Y473" s="13"/>
      <c r="Z473" s="13"/>
      <c r="AA473" s="13"/>
      <c r="AB473" s="13"/>
      <c r="AC473" s="13"/>
      <c r="AD473" s="13"/>
      <c r="AE473" s="13"/>
      <c r="AT473" s="244" t="s">
        <v>242</v>
      </c>
      <c r="AU473" s="244" t="s">
        <v>91</v>
      </c>
      <c r="AV473" s="13" t="s">
        <v>91</v>
      </c>
      <c r="AW473" s="13" t="s">
        <v>4</v>
      </c>
      <c r="AX473" s="13" t="s">
        <v>85</v>
      </c>
      <c r="AY473" s="244" t="s">
        <v>230</v>
      </c>
    </row>
    <row r="474" spans="1:65" s="2" customFormat="1" ht="24.15" customHeight="1">
      <c r="A474" s="41"/>
      <c r="B474" s="42"/>
      <c r="C474" s="215" t="s">
        <v>1015</v>
      </c>
      <c r="D474" s="215" t="s">
        <v>232</v>
      </c>
      <c r="E474" s="216" t="s">
        <v>2078</v>
      </c>
      <c r="F474" s="217" t="s">
        <v>2079</v>
      </c>
      <c r="G474" s="218" t="s">
        <v>235</v>
      </c>
      <c r="H474" s="219">
        <v>12.55</v>
      </c>
      <c r="I474" s="220"/>
      <c r="J474" s="221">
        <f>ROUND(I474*H474,2)</f>
        <v>0</v>
      </c>
      <c r="K474" s="217" t="s">
        <v>236</v>
      </c>
      <c r="L474" s="47"/>
      <c r="M474" s="222" t="s">
        <v>19</v>
      </c>
      <c r="N474" s="223" t="s">
        <v>52</v>
      </c>
      <c r="O474" s="87"/>
      <c r="P474" s="224">
        <f>O474*H474</f>
        <v>0</v>
      </c>
      <c r="Q474" s="224">
        <v>0.0063</v>
      </c>
      <c r="R474" s="224">
        <f>Q474*H474</f>
        <v>0.07906500000000001</v>
      </c>
      <c r="S474" s="224">
        <v>0</v>
      </c>
      <c r="T474" s="225">
        <f>S474*H474</f>
        <v>0</v>
      </c>
      <c r="U474" s="41"/>
      <c r="V474" s="41"/>
      <c r="W474" s="41"/>
      <c r="X474" s="41"/>
      <c r="Y474" s="41"/>
      <c r="Z474" s="41"/>
      <c r="AA474" s="41"/>
      <c r="AB474" s="41"/>
      <c r="AC474" s="41"/>
      <c r="AD474" s="41"/>
      <c r="AE474" s="41"/>
      <c r="AR474" s="226" t="s">
        <v>345</v>
      </c>
      <c r="AT474" s="226" t="s">
        <v>232</v>
      </c>
      <c r="AU474" s="226" t="s">
        <v>91</v>
      </c>
      <c r="AY474" s="19" t="s">
        <v>230</v>
      </c>
      <c r="BE474" s="227">
        <f>IF(N474="základní",J474,0)</f>
        <v>0</v>
      </c>
      <c r="BF474" s="227">
        <f>IF(N474="snížená",J474,0)</f>
        <v>0</v>
      </c>
      <c r="BG474" s="227">
        <f>IF(N474="zákl. přenesená",J474,0)</f>
        <v>0</v>
      </c>
      <c r="BH474" s="227">
        <f>IF(N474="sníž. přenesená",J474,0)</f>
        <v>0</v>
      </c>
      <c r="BI474" s="227">
        <f>IF(N474="nulová",J474,0)</f>
        <v>0</v>
      </c>
      <c r="BJ474" s="19" t="s">
        <v>85</v>
      </c>
      <c r="BK474" s="227">
        <f>ROUND(I474*H474,2)</f>
        <v>0</v>
      </c>
      <c r="BL474" s="19" t="s">
        <v>345</v>
      </c>
      <c r="BM474" s="226" t="s">
        <v>2286</v>
      </c>
    </row>
    <row r="475" spans="1:47" s="2" customFormat="1" ht="12">
      <c r="A475" s="41"/>
      <c r="B475" s="42"/>
      <c r="C475" s="43"/>
      <c r="D475" s="228" t="s">
        <v>238</v>
      </c>
      <c r="E475" s="43"/>
      <c r="F475" s="229" t="s">
        <v>2081</v>
      </c>
      <c r="G475" s="43"/>
      <c r="H475" s="43"/>
      <c r="I475" s="230"/>
      <c r="J475" s="43"/>
      <c r="K475" s="43"/>
      <c r="L475" s="47"/>
      <c r="M475" s="231"/>
      <c r="N475" s="232"/>
      <c r="O475" s="87"/>
      <c r="P475" s="87"/>
      <c r="Q475" s="87"/>
      <c r="R475" s="87"/>
      <c r="S475" s="87"/>
      <c r="T475" s="88"/>
      <c r="U475" s="41"/>
      <c r="V475" s="41"/>
      <c r="W475" s="41"/>
      <c r="X475" s="41"/>
      <c r="Y475" s="41"/>
      <c r="Z475" s="41"/>
      <c r="AA475" s="41"/>
      <c r="AB475" s="41"/>
      <c r="AC475" s="41"/>
      <c r="AD475" s="41"/>
      <c r="AE475" s="41"/>
      <c r="AT475" s="19" t="s">
        <v>238</v>
      </c>
      <c r="AU475" s="19" t="s">
        <v>91</v>
      </c>
    </row>
    <row r="476" spans="1:47" s="2" customFormat="1" ht="12">
      <c r="A476" s="41"/>
      <c r="B476" s="42"/>
      <c r="C476" s="43"/>
      <c r="D476" s="228" t="s">
        <v>240</v>
      </c>
      <c r="E476" s="43"/>
      <c r="F476" s="233" t="s">
        <v>2082</v>
      </c>
      <c r="G476" s="43"/>
      <c r="H476" s="43"/>
      <c r="I476" s="230"/>
      <c r="J476" s="43"/>
      <c r="K476" s="43"/>
      <c r="L476" s="47"/>
      <c r="M476" s="231"/>
      <c r="N476" s="232"/>
      <c r="O476" s="87"/>
      <c r="P476" s="87"/>
      <c r="Q476" s="87"/>
      <c r="R476" s="87"/>
      <c r="S476" s="87"/>
      <c r="T476" s="88"/>
      <c r="U476" s="41"/>
      <c r="V476" s="41"/>
      <c r="W476" s="41"/>
      <c r="X476" s="41"/>
      <c r="Y476" s="41"/>
      <c r="Z476" s="41"/>
      <c r="AA476" s="41"/>
      <c r="AB476" s="41"/>
      <c r="AC476" s="41"/>
      <c r="AD476" s="41"/>
      <c r="AE476" s="41"/>
      <c r="AT476" s="19" t="s">
        <v>240</v>
      </c>
      <c r="AU476" s="19" t="s">
        <v>91</v>
      </c>
    </row>
    <row r="477" spans="1:51" s="13" customFormat="1" ht="12">
      <c r="A477" s="13"/>
      <c r="B477" s="234"/>
      <c r="C477" s="235"/>
      <c r="D477" s="228" t="s">
        <v>242</v>
      </c>
      <c r="E477" s="236" t="s">
        <v>19</v>
      </c>
      <c r="F477" s="237" t="s">
        <v>2083</v>
      </c>
      <c r="G477" s="235"/>
      <c r="H477" s="238">
        <v>12.55</v>
      </c>
      <c r="I477" s="239"/>
      <c r="J477" s="235"/>
      <c r="K477" s="235"/>
      <c r="L477" s="240"/>
      <c r="M477" s="241"/>
      <c r="N477" s="242"/>
      <c r="O477" s="242"/>
      <c r="P477" s="242"/>
      <c r="Q477" s="242"/>
      <c r="R477" s="242"/>
      <c r="S477" s="242"/>
      <c r="T477" s="243"/>
      <c r="U477" s="13"/>
      <c r="V477" s="13"/>
      <c r="W477" s="13"/>
      <c r="X477" s="13"/>
      <c r="Y477" s="13"/>
      <c r="Z477" s="13"/>
      <c r="AA477" s="13"/>
      <c r="AB477" s="13"/>
      <c r="AC477" s="13"/>
      <c r="AD477" s="13"/>
      <c r="AE477" s="13"/>
      <c r="AT477" s="244" t="s">
        <v>242</v>
      </c>
      <c r="AU477" s="244" t="s">
        <v>91</v>
      </c>
      <c r="AV477" s="13" t="s">
        <v>91</v>
      </c>
      <c r="AW477" s="13" t="s">
        <v>42</v>
      </c>
      <c r="AX477" s="13" t="s">
        <v>81</v>
      </c>
      <c r="AY477" s="244" t="s">
        <v>230</v>
      </c>
    </row>
    <row r="478" spans="1:51" s="14" customFormat="1" ht="12">
      <c r="A478" s="14"/>
      <c r="B478" s="245"/>
      <c r="C478" s="246"/>
      <c r="D478" s="228" t="s">
        <v>242</v>
      </c>
      <c r="E478" s="247" t="s">
        <v>19</v>
      </c>
      <c r="F478" s="248" t="s">
        <v>244</v>
      </c>
      <c r="G478" s="246"/>
      <c r="H478" s="249">
        <v>12.55</v>
      </c>
      <c r="I478" s="250"/>
      <c r="J478" s="246"/>
      <c r="K478" s="246"/>
      <c r="L478" s="251"/>
      <c r="M478" s="252"/>
      <c r="N478" s="253"/>
      <c r="O478" s="253"/>
      <c r="P478" s="253"/>
      <c r="Q478" s="253"/>
      <c r="R478" s="253"/>
      <c r="S478" s="253"/>
      <c r="T478" s="254"/>
      <c r="U478" s="14"/>
      <c r="V478" s="14"/>
      <c r="W478" s="14"/>
      <c r="X478" s="14"/>
      <c r="Y478" s="14"/>
      <c r="Z478" s="14"/>
      <c r="AA478" s="14"/>
      <c r="AB478" s="14"/>
      <c r="AC478" s="14"/>
      <c r="AD478" s="14"/>
      <c r="AE478" s="14"/>
      <c r="AT478" s="255" t="s">
        <v>242</v>
      </c>
      <c r="AU478" s="255" t="s">
        <v>91</v>
      </c>
      <c r="AV478" s="14" t="s">
        <v>109</v>
      </c>
      <c r="AW478" s="14" t="s">
        <v>42</v>
      </c>
      <c r="AX478" s="14" t="s">
        <v>85</v>
      </c>
      <c r="AY478" s="255" t="s">
        <v>230</v>
      </c>
    </row>
    <row r="479" spans="1:65" s="2" customFormat="1" ht="37.8" customHeight="1">
      <c r="A479" s="41"/>
      <c r="B479" s="42"/>
      <c r="C479" s="281" t="s">
        <v>1121</v>
      </c>
      <c r="D479" s="281" t="s">
        <v>482</v>
      </c>
      <c r="E479" s="282" t="s">
        <v>2085</v>
      </c>
      <c r="F479" s="283" t="s">
        <v>2086</v>
      </c>
      <c r="G479" s="284" t="s">
        <v>235</v>
      </c>
      <c r="H479" s="285">
        <v>13.805</v>
      </c>
      <c r="I479" s="286"/>
      <c r="J479" s="287">
        <f>ROUND(I479*H479,2)</f>
        <v>0</v>
      </c>
      <c r="K479" s="283" t="s">
        <v>236</v>
      </c>
      <c r="L479" s="288"/>
      <c r="M479" s="289" t="s">
        <v>19</v>
      </c>
      <c r="N479" s="290" t="s">
        <v>52</v>
      </c>
      <c r="O479" s="87"/>
      <c r="P479" s="224">
        <f>O479*H479</f>
        <v>0</v>
      </c>
      <c r="Q479" s="224">
        <v>0.0192</v>
      </c>
      <c r="R479" s="224">
        <f>Q479*H479</f>
        <v>0.26505599999999996</v>
      </c>
      <c r="S479" s="224">
        <v>0</v>
      </c>
      <c r="T479" s="225">
        <f>S479*H479</f>
        <v>0</v>
      </c>
      <c r="U479" s="41"/>
      <c r="V479" s="41"/>
      <c r="W479" s="41"/>
      <c r="X479" s="41"/>
      <c r="Y479" s="41"/>
      <c r="Z479" s="41"/>
      <c r="AA479" s="41"/>
      <c r="AB479" s="41"/>
      <c r="AC479" s="41"/>
      <c r="AD479" s="41"/>
      <c r="AE479" s="41"/>
      <c r="AR479" s="226" t="s">
        <v>722</v>
      </c>
      <c r="AT479" s="226" t="s">
        <v>482</v>
      </c>
      <c r="AU479" s="226" t="s">
        <v>91</v>
      </c>
      <c r="AY479" s="19" t="s">
        <v>230</v>
      </c>
      <c r="BE479" s="227">
        <f>IF(N479="základní",J479,0)</f>
        <v>0</v>
      </c>
      <c r="BF479" s="227">
        <f>IF(N479="snížená",J479,0)</f>
        <v>0</v>
      </c>
      <c r="BG479" s="227">
        <f>IF(N479="zákl. přenesená",J479,0)</f>
        <v>0</v>
      </c>
      <c r="BH479" s="227">
        <f>IF(N479="sníž. přenesená",J479,0)</f>
        <v>0</v>
      </c>
      <c r="BI479" s="227">
        <f>IF(N479="nulová",J479,0)</f>
        <v>0</v>
      </c>
      <c r="BJ479" s="19" t="s">
        <v>85</v>
      </c>
      <c r="BK479" s="227">
        <f>ROUND(I479*H479,2)</f>
        <v>0</v>
      </c>
      <c r="BL479" s="19" t="s">
        <v>345</v>
      </c>
      <c r="BM479" s="226" t="s">
        <v>2287</v>
      </c>
    </row>
    <row r="480" spans="1:47" s="2" customFormat="1" ht="12">
      <c r="A480" s="41"/>
      <c r="B480" s="42"/>
      <c r="C480" s="43"/>
      <c r="D480" s="228" t="s">
        <v>238</v>
      </c>
      <c r="E480" s="43"/>
      <c r="F480" s="229" t="s">
        <v>2086</v>
      </c>
      <c r="G480" s="43"/>
      <c r="H480" s="43"/>
      <c r="I480" s="230"/>
      <c r="J480" s="43"/>
      <c r="K480" s="43"/>
      <c r="L480" s="47"/>
      <c r="M480" s="231"/>
      <c r="N480" s="232"/>
      <c r="O480" s="87"/>
      <c r="P480" s="87"/>
      <c r="Q480" s="87"/>
      <c r="R480" s="87"/>
      <c r="S480" s="87"/>
      <c r="T480" s="88"/>
      <c r="U480" s="41"/>
      <c r="V480" s="41"/>
      <c r="W480" s="41"/>
      <c r="X480" s="41"/>
      <c r="Y480" s="41"/>
      <c r="Z480" s="41"/>
      <c r="AA480" s="41"/>
      <c r="AB480" s="41"/>
      <c r="AC480" s="41"/>
      <c r="AD480" s="41"/>
      <c r="AE480" s="41"/>
      <c r="AT480" s="19" t="s">
        <v>238</v>
      </c>
      <c r="AU480" s="19" t="s">
        <v>91</v>
      </c>
    </row>
    <row r="481" spans="1:51" s="13" customFormat="1" ht="12">
      <c r="A481" s="13"/>
      <c r="B481" s="234"/>
      <c r="C481" s="235"/>
      <c r="D481" s="228" t="s">
        <v>242</v>
      </c>
      <c r="E481" s="235"/>
      <c r="F481" s="237" t="s">
        <v>2088</v>
      </c>
      <c r="G481" s="235"/>
      <c r="H481" s="238">
        <v>13.805</v>
      </c>
      <c r="I481" s="239"/>
      <c r="J481" s="235"/>
      <c r="K481" s="235"/>
      <c r="L481" s="240"/>
      <c r="M481" s="241"/>
      <c r="N481" s="242"/>
      <c r="O481" s="242"/>
      <c r="P481" s="242"/>
      <c r="Q481" s="242"/>
      <c r="R481" s="242"/>
      <c r="S481" s="242"/>
      <c r="T481" s="243"/>
      <c r="U481" s="13"/>
      <c r="V481" s="13"/>
      <c r="W481" s="13"/>
      <c r="X481" s="13"/>
      <c r="Y481" s="13"/>
      <c r="Z481" s="13"/>
      <c r="AA481" s="13"/>
      <c r="AB481" s="13"/>
      <c r="AC481" s="13"/>
      <c r="AD481" s="13"/>
      <c r="AE481" s="13"/>
      <c r="AT481" s="244" t="s">
        <v>242</v>
      </c>
      <c r="AU481" s="244" t="s">
        <v>91</v>
      </c>
      <c r="AV481" s="13" t="s">
        <v>91</v>
      </c>
      <c r="AW481" s="13" t="s">
        <v>4</v>
      </c>
      <c r="AX481" s="13" t="s">
        <v>85</v>
      </c>
      <c r="AY481" s="244" t="s">
        <v>230</v>
      </c>
    </row>
    <row r="482" spans="1:65" s="2" customFormat="1" ht="24.15" customHeight="1">
      <c r="A482" s="41"/>
      <c r="B482" s="42"/>
      <c r="C482" s="215" t="s">
        <v>1932</v>
      </c>
      <c r="D482" s="215" t="s">
        <v>232</v>
      </c>
      <c r="E482" s="216" t="s">
        <v>2089</v>
      </c>
      <c r="F482" s="217" t="s">
        <v>2090</v>
      </c>
      <c r="G482" s="218" t="s">
        <v>369</v>
      </c>
      <c r="H482" s="219">
        <v>0.383</v>
      </c>
      <c r="I482" s="220"/>
      <c r="J482" s="221">
        <f>ROUND(I482*H482,2)</f>
        <v>0</v>
      </c>
      <c r="K482" s="217" t="s">
        <v>236</v>
      </c>
      <c r="L482" s="47"/>
      <c r="M482" s="222" t="s">
        <v>19</v>
      </c>
      <c r="N482" s="223" t="s">
        <v>52</v>
      </c>
      <c r="O482" s="87"/>
      <c r="P482" s="224">
        <f>O482*H482</f>
        <v>0</v>
      </c>
      <c r="Q482" s="224">
        <v>0</v>
      </c>
      <c r="R482" s="224">
        <f>Q482*H482</f>
        <v>0</v>
      </c>
      <c r="S482" s="224">
        <v>0</v>
      </c>
      <c r="T482" s="225">
        <f>S482*H482</f>
        <v>0</v>
      </c>
      <c r="U482" s="41"/>
      <c r="V482" s="41"/>
      <c r="W482" s="41"/>
      <c r="X482" s="41"/>
      <c r="Y482" s="41"/>
      <c r="Z482" s="41"/>
      <c r="AA482" s="41"/>
      <c r="AB482" s="41"/>
      <c r="AC482" s="41"/>
      <c r="AD482" s="41"/>
      <c r="AE482" s="41"/>
      <c r="AR482" s="226" t="s">
        <v>345</v>
      </c>
      <c r="AT482" s="226" t="s">
        <v>232</v>
      </c>
      <c r="AU482" s="226" t="s">
        <v>91</v>
      </c>
      <c r="AY482" s="19" t="s">
        <v>230</v>
      </c>
      <c r="BE482" s="227">
        <f>IF(N482="základní",J482,0)</f>
        <v>0</v>
      </c>
      <c r="BF482" s="227">
        <f>IF(N482="snížená",J482,0)</f>
        <v>0</v>
      </c>
      <c r="BG482" s="227">
        <f>IF(N482="zákl. přenesená",J482,0)</f>
        <v>0</v>
      </c>
      <c r="BH482" s="227">
        <f>IF(N482="sníž. přenesená",J482,0)</f>
        <v>0</v>
      </c>
      <c r="BI482" s="227">
        <f>IF(N482="nulová",J482,0)</f>
        <v>0</v>
      </c>
      <c r="BJ482" s="19" t="s">
        <v>85</v>
      </c>
      <c r="BK482" s="227">
        <f>ROUND(I482*H482,2)</f>
        <v>0</v>
      </c>
      <c r="BL482" s="19" t="s">
        <v>345</v>
      </c>
      <c r="BM482" s="226" t="s">
        <v>2288</v>
      </c>
    </row>
    <row r="483" spans="1:47" s="2" customFormat="1" ht="12">
      <c r="A483" s="41"/>
      <c r="B483" s="42"/>
      <c r="C483" s="43"/>
      <c r="D483" s="228" t="s">
        <v>238</v>
      </c>
      <c r="E483" s="43"/>
      <c r="F483" s="229" t="s">
        <v>2092</v>
      </c>
      <c r="G483" s="43"/>
      <c r="H483" s="43"/>
      <c r="I483" s="230"/>
      <c r="J483" s="43"/>
      <c r="K483" s="43"/>
      <c r="L483" s="47"/>
      <c r="M483" s="231"/>
      <c r="N483" s="232"/>
      <c r="O483" s="87"/>
      <c r="P483" s="87"/>
      <c r="Q483" s="87"/>
      <c r="R483" s="87"/>
      <c r="S483" s="87"/>
      <c r="T483" s="88"/>
      <c r="U483" s="41"/>
      <c r="V483" s="41"/>
      <c r="W483" s="41"/>
      <c r="X483" s="41"/>
      <c r="Y483" s="41"/>
      <c r="Z483" s="41"/>
      <c r="AA483" s="41"/>
      <c r="AB483" s="41"/>
      <c r="AC483" s="41"/>
      <c r="AD483" s="41"/>
      <c r="AE483" s="41"/>
      <c r="AT483" s="19" t="s">
        <v>238</v>
      </c>
      <c r="AU483" s="19" t="s">
        <v>91</v>
      </c>
    </row>
    <row r="484" spans="1:47" s="2" customFormat="1" ht="12">
      <c r="A484" s="41"/>
      <c r="B484" s="42"/>
      <c r="C484" s="43"/>
      <c r="D484" s="228" t="s">
        <v>240</v>
      </c>
      <c r="E484" s="43"/>
      <c r="F484" s="233" t="s">
        <v>1325</v>
      </c>
      <c r="G484" s="43"/>
      <c r="H484" s="43"/>
      <c r="I484" s="230"/>
      <c r="J484" s="43"/>
      <c r="K484" s="43"/>
      <c r="L484" s="47"/>
      <c r="M484" s="231"/>
      <c r="N484" s="232"/>
      <c r="O484" s="87"/>
      <c r="P484" s="87"/>
      <c r="Q484" s="87"/>
      <c r="R484" s="87"/>
      <c r="S484" s="87"/>
      <c r="T484" s="88"/>
      <c r="U484" s="41"/>
      <c r="V484" s="41"/>
      <c r="W484" s="41"/>
      <c r="X484" s="41"/>
      <c r="Y484" s="41"/>
      <c r="Z484" s="41"/>
      <c r="AA484" s="41"/>
      <c r="AB484" s="41"/>
      <c r="AC484" s="41"/>
      <c r="AD484" s="41"/>
      <c r="AE484" s="41"/>
      <c r="AT484" s="19" t="s">
        <v>240</v>
      </c>
      <c r="AU484" s="19" t="s">
        <v>91</v>
      </c>
    </row>
    <row r="485" spans="1:63" s="12" customFormat="1" ht="25.9" customHeight="1">
      <c r="A485" s="12"/>
      <c r="B485" s="199"/>
      <c r="C485" s="200"/>
      <c r="D485" s="201" t="s">
        <v>80</v>
      </c>
      <c r="E485" s="202" t="s">
        <v>393</v>
      </c>
      <c r="F485" s="202" t="s">
        <v>394</v>
      </c>
      <c r="G485" s="200"/>
      <c r="H485" s="200"/>
      <c r="I485" s="203"/>
      <c r="J485" s="204">
        <f>BK485</f>
        <v>0</v>
      </c>
      <c r="K485" s="200"/>
      <c r="L485" s="205"/>
      <c r="M485" s="206"/>
      <c r="N485" s="207"/>
      <c r="O485" s="207"/>
      <c r="P485" s="208">
        <f>SUM(P486:P491)</f>
        <v>0</v>
      </c>
      <c r="Q485" s="207"/>
      <c r="R485" s="208">
        <f>SUM(R486:R491)</f>
        <v>0</v>
      </c>
      <c r="S485" s="207"/>
      <c r="T485" s="209">
        <f>SUM(T486:T491)</f>
        <v>0</v>
      </c>
      <c r="U485" s="12"/>
      <c r="V485" s="12"/>
      <c r="W485" s="12"/>
      <c r="X485" s="12"/>
      <c r="Y485" s="12"/>
      <c r="Z485" s="12"/>
      <c r="AA485" s="12"/>
      <c r="AB485" s="12"/>
      <c r="AC485" s="12"/>
      <c r="AD485" s="12"/>
      <c r="AE485" s="12"/>
      <c r="AR485" s="210" t="s">
        <v>109</v>
      </c>
      <c r="AT485" s="211" t="s">
        <v>80</v>
      </c>
      <c r="AU485" s="211" t="s">
        <v>81</v>
      </c>
      <c r="AY485" s="210" t="s">
        <v>230</v>
      </c>
      <c r="BK485" s="212">
        <f>SUM(BK486:BK491)</f>
        <v>0</v>
      </c>
    </row>
    <row r="486" spans="1:65" s="2" customFormat="1" ht="14.4" customHeight="1">
      <c r="A486" s="41"/>
      <c r="B486" s="42"/>
      <c r="C486" s="215" t="s">
        <v>1124</v>
      </c>
      <c r="D486" s="215" t="s">
        <v>232</v>
      </c>
      <c r="E486" s="216" t="s">
        <v>396</v>
      </c>
      <c r="F486" s="217" t="s">
        <v>397</v>
      </c>
      <c r="G486" s="218" t="s">
        <v>398</v>
      </c>
      <c r="H486" s="219">
        <v>2</v>
      </c>
      <c r="I486" s="220"/>
      <c r="J486" s="221">
        <f>ROUND(I486*H486,2)</f>
        <v>0</v>
      </c>
      <c r="K486" s="217" t="s">
        <v>236</v>
      </c>
      <c r="L486" s="47"/>
      <c r="M486" s="222" t="s">
        <v>19</v>
      </c>
      <c r="N486" s="223" t="s">
        <v>52</v>
      </c>
      <c r="O486" s="87"/>
      <c r="P486" s="224">
        <f>O486*H486</f>
        <v>0</v>
      </c>
      <c r="Q486" s="224">
        <v>0</v>
      </c>
      <c r="R486" s="224">
        <f>Q486*H486</f>
        <v>0</v>
      </c>
      <c r="S486" s="224">
        <v>0</v>
      </c>
      <c r="T486" s="225">
        <f>S486*H486</f>
        <v>0</v>
      </c>
      <c r="U486" s="41"/>
      <c r="V486" s="41"/>
      <c r="W486" s="41"/>
      <c r="X486" s="41"/>
      <c r="Y486" s="41"/>
      <c r="Z486" s="41"/>
      <c r="AA486" s="41"/>
      <c r="AB486" s="41"/>
      <c r="AC486" s="41"/>
      <c r="AD486" s="41"/>
      <c r="AE486" s="41"/>
      <c r="AR486" s="226" t="s">
        <v>399</v>
      </c>
      <c r="AT486" s="226" t="s">
        <v>232</v>
      </c>
      <c r="AU486" s="226" t="s">
        <v>85</v>
      </c>
      <c r="AY486" s="19" t="s">
        <v>230</v>
      </c>
      <c r="BE486" s="227">
        <f>IF(N486="základní",J486,0)</f>
        <v>0</v>
      </c>
      <c r="BF486" s="227">
        <f>IF(N486="snížená",J486,0)</f>
        <v>0</v>
      </c>
      <c r="BG486" s="227">
        <f>IF(N486="zákl. přenesená",J486,0)</f>
        <v>0</v>
      </c>
      <c r="BH486" s="227">
        <f>IF(N486="sníž. přenesená",J486,0)</f>
        <v>0</v>
      </c>
      <c r="BI486" s="227">
        <f>IF(N486="nulová",J486,0)</f>
        <v>0</v>
      </c>
      <c r="BJ486" s="19" t="s">
        <v>85</v>
      </c>
      <c r="BK486" s="227">
        <f>ROUND(I486*H486,2)</f>
        <v>0</v>
      </c>
      <c r="BL486" s="19" t="s">
        <v>399</v>
      </c>
      <c r="BM486" s="226" t="s">
        <v>2289</v>
      </c>
    </row>
    <row r="487" spans="1:47" s="2" customFormat="1" ht="12">
      <c r="A487" s="41"/>
      <c r="B487" s="42"/>
      <c r="C487" s="43"/>
      <c r="D487" s="228" t="s">
        <v>238</v>
      </c>
      <c r="E487" s="43"/>
      <c r="F487" s="229" t="s">
        <v>401</v>
      </c>
      <c r="G487" s="43"/>
      <c r="H487" s="43"/>
      <c r="I487" s="230"/>
      <c r="J487" s="43"/>
      <c r="K487" s="43"/>
      <c r="L487" s="47"/>
      <c r="M487" s="231"/>
      <c r="N487" s="232"/>
      <c r="O487" s="87"/>
      <c r="P487" s="87"/>
      <c r="Q487" s="87"/>
      <c r="R487" s="87"/>
      <c r="S487" s="87"/>
      <c r="T487" s="88"/>
      <c r="U487" s="41"/>
      <c r="V487" s="41"/>
      <c r="W487" s="41"/>
      <c r="X487" s="41"/>
      <c r="Y487" s="41"/>
      <c r="Z487" s="41"/>
      <c r="AA487" s="41"/>
      <c r="AB487" s="41"/>
      <c r="AC487" s="41"/>
      <c r="AD487" s="41"/>
      <c r="AE487" s="41"/>
      <c r="AT487" s="19" t="s">
        <v>238</v>
      </c>
      <c r="AU487" s="19" t="s">
        <v>85</v>
      </c>
    </row>
    <row r="488" spans="1:51" s="13" customFormat="1" ht="12">
      <c r="A488" s="13"/>
      <c r="B488" s="234"/>
      <c r="C488" s="235"/>
      <c r="D488" s="228" t="s">
        <v>242</v>
      </c>
      <c r="E488" s="236" t="s">
        <v>19</v>
      </c>
      <c r="F488" s="237" t="s">
        <v>2097</v>
      </c>
      <c r="G488" s="235"/>
      <c r="H488" s="238">
        <v>2</v>
      </c>
      <c r="I488" s="239"/>
      <c r="J488" s="235"/>
      <c r="K488" s="235"/>
      <c r="L488" s="240"/>
      <c r="M488" s="241"/>
      <c r="N488" s="242"/>
      <c r="O488" s="242"/>
      <c r="P488" s="242"/>
      <c r="Q488" s="242"/>
      <c r="R488" s="242"/>
      <c r="S488" s="242"/>
      <c r="T488" s="243"/>
      <c r="U488" s="13"/>
      <c r="V488" s="13"/>
      <c r="W488" s="13"/>
      <c r="X488" s="13"/>
      <c r="Y488" s="13"/>
      <c r="Z488" s="13"/>
      <c r="AA488" s="13"/>
      <c r="AB488" s="13"/>
      <c r="AC488" s="13"/>
      <c r="AD488" s="13"/>
      <c r="AE488" s="13"/>
      <c r="AT488" s="244" t="s">
        <v>242</v>
      </c>
      <c r="AU488" s="244" t="s">
        <v>85</v>
      </c>
      <c r="AV488" s="13" t="s">
        <v>91</v>
      </c>
      <c r="AW488" s="13" t="s">
        <v>42</v>
      </c>
      <c r="AX488" s="13" t="s">
        <v>81</v>
      </c>
      <c r="AY488" s="244" t="s">
        <v>230</v>
      </c>
    </row>
    <row r="489" spans="1:51" s="14" customFormat="1" ht="12">
      <c r="A489" s="14"/>
      <c r="B489" s="245"/>
      <c r="C489" s="246"/>
      <c r="D489" s="228" t="s">
        <v>242</v>
      </c>
      <c r="E489" s="247" t="s">
        <v>19</v>
      </c>
      <c r="F489" s="248" t="s">
        <v>244</v>
      </c>
      <c r="G489" s="246"/>
      <c r="H489" s="249">
        <v>2</v>
      </c>
      <c r="I489" s="250"/>
      <c r="J489" s="246"/>
      <c r="K489" s="246"/>
      <c r="L489" s="251"/>
      <c r="M489" s="252"/>
      <c r="N489" s="253"/>
      <c r="O489" s="253"/>
      <c r="P489" s="253"/>
      <c r="Q489" s="253"/>
      <c r="R489" s="253"/>
      <c r="S489" s="253"/>
      <c r="T489" s="254"/>
      <c r="U489" s="14"/>
      <c r="V489" s="14"/>
      <c r="W489" s="14"/>
      <c r="X489" s="14"/>
      <c r="Y489" s="14"/>
      <c r="Z489" s="14"/>
      <c r="AA489" s="14"/>
      <c r="AB489" s="14"/>
      <c r="AC489" s="14"/>
      <c r="AD489" s="14"/>
      <c r="AE489" s="14"/>
      <c r="AT489" s="255" t="s">
        <v>242</v>
      </c>
      <c r="AU489" s="255" t="s">
        <v>85</v>
      </c>
      <c r="AV489" s="14" t="s">
        <v>109</v>
      </c>
      <c r="AW489" s="14" t="s">
        <v>42</v>
      </c>
      <c r="AX489" s="14" t="s">
        <v>85</v>
      </c>
      <c r="AY489" s="255" t="s">
        <v>230</v>
      </c>
    </row>
    <row r="490" spans="1:65" s="2" customFormat="1" ht="14.4" customHeight="1">
      <c r="A490" s="41"/>
      <c r="B490" s="42"/>
      <c r="C490" s="281" t="s">
        <v>1945</v>
      </c>
      <c r="D490" s="281" t="s">
        <v>482</v>
      </c>
      <c r="E490" s="282" t="s">
        <v>2099</v>
      </c>
      <c r="F490" s="283" t="s">
        <v>2100</v>
      </c>
      <c r="G490" s="284" t="s">
        <v>737</v>
      </c>
      <c r="H490" s="285">
        <v>5</v>
      </c>
      <c r="I490" s="286"/>
      <c r="J490" s="287">
        <f>ROUND(I490*H490,2)</f>
        <v>0</v>
      </c>
      <c r="K490" s="283" t="s">
        <v>236</v>
      </c>
      <c r="L490" s="288"/>
      <c r="M490" s="289" t="s">
        <v>19</v>
      </c>
      <c r="N490" s="290" t="s">
        <v>52</v>
      </c>
      <c r="O490" s="87"/>
      <c r="P490" s="224">
        <f>O490*H490</f>
        <v>0</v>
      </c>
      <c r="Q490" s="224">
        <v>0</v>
      </c>
      <c r="R490" s="224">
        <f>Q490*H490</f>
        <v>0</v>
      </c>
      <c r="S490" s="224">
        <v>0</v>
      </c>
      <c r="T490" s="225">
        <f>S490*H490</f>
        <v>0</v>
      </c>
      <c r="U490" s="41"/>
      <c r="V490" s="41"/>
      <c r="W490" s="41"/>
      <c r="X490" s="41"/>
      <c r="Y490" s="41"/>
      <c r="Z490" s="41"/>
      <c r="AA490" s="41"/>
      <c r="AB490" s="41"/>
      <c r="AC490" s="41"/>
      <c r="AD490" s="41"/>
      <c r="AE490" s="41"/>
      <c r="AR490" s="226" t="s">
        <v>399</v>
      </c>
      <c r="AT490" s="226" t="s">
        <v>482</v>
      </c>
      <c r="AU490" s="226" t="s">
        <v>85</v>
      </c>
      <c r="AY490" s="19" t="s">
        <v>230</v>
      </c>
      <c r="BE490" s="227">
        <f>IF(N490="základní",J490,0)</f>
        <v>0</v>
      </c>
      <c r="BF490" s="227">
        <f>IF(N490="snížená",J490,0)</f>
        <v>0</v>
      </c>
      <c r="BG490" s="227">
        <f>IF(N490="zákl. přenesená",J490,0)</f>
        <v>0</v>
      </c>
      <c r="BH490" s="227">
        <f>IF(N490="sníž. přenesená",J490,0)</f>
        <v>0</v>
      </c>
      <c r="BI490" s="227">
        <f>IF(N490="nulová",J490,0)</f>
        <v>0</v>
      </c>
      <c r="BJ490" s="19" t="s">
        <v>85</v>
      </c>
      <c r="BK490" s="227">
        <f>ROUND(I490*H490,2)</f>
        <v>0</v>
      </c>
      <c r="BL490" s="19" t="s">
        <v>399</v>
      </c>
      <c r="BM490" s="226" t="s">
        <v>2290</v>
      </c>
    </row>
    <row r="491" spans="1:47" s="2" customFormat="1" ht="12">
      <c r="A491" s="41"/>
      <c r="B491" s="42"/>
      <c r="C491" s="43"/>
      <c r="D491" s="228" t="s">
        <v>238</v>
      </c>
      <c r="E491" s="43"/>
      <c r="F491" s="229" t="s">
        <v>2100</v>
      </c>
      <c r="G491" s="43"/>
      <c r="H491" s="43"/>
      <c r="I491" s="230"/>
      <c r="J491" s="43"/>
      <c r="K491" s="43"/>
      <c r="L491" s="47"/>
      <c r="M491" s="291"/>
      <c r="N491" s="292"/>
      <c r="O491" s="293"/>
      <c r="P491" s="293"/>
      <c r="Q491" s="293"/>
      <c r="R491" s="293"/>
      <c r="S491" s="293"/>
      <c r="T491" s="294"/>
      <c r="U491" s="41"/>
      <c r="V491" s="41"/>
      <c r="W491" s="41"/>
      <c r="X491" s="41"/>
      <c r="Y491" s="41"/>
      <c r="Z491" s="41"/>
      <c r="AA491" s="41"/>
      <c r="AB491" s="41"/>
      <c r="AC491" s="41"/>
      <c r="AD491" s="41"/>
      <c r="AE491" s="41"/>
      <c r="AT491" s="19" t="s">
        <v>238</v>
      </c>
      <c r="AU491" s="19" t="s">
        <v>85</v>
      </c>
    </row>
    <row r="492" spans="1:31" s="2" customFormat="1" ht="6.95" customHeight="1">
      <c r="A492" s="41"/>
      <c r="B492" s="62"/>
      <c r="C492" s="63"/>
      <c r="D492" s="63"/>
      <c r="E492" s="63"/>
      <c r="F492" s="63"/>
      <c r="G492" s="63"/>
      <c r="H492" s="63"/>
      <c r="I492" s="63"/>
      <c r="J492" s="63"/>
      <c r="K492" s="63"/>
      <c r="L492" s="47"/>
      <c r="M492" s="41"/>
      <c r="O492" s="41"/>
      <c r="P492" s="41"/>
      <c r="Q492" s="41"/>
      <c r="R492" s="41"/>
      <c r="S492" s="41"/>
      <c r="T492" s="41"/>
      <c r="U492" s="41"/>
      <c r="V492" s="41"/>
      <c r="W492" s="41"/>
      <c r="X492" s="41"/>
      <c r="Y492" s="41"/>
      <c r="Z492" s="41"/>
      <c r="AA492" s="41"/>
      <c r="AB492" s="41"/>
      <c r="AC492" s="41"/>
      <c r="AD492" s="41"/>
      <c r="AE492" s="41"/>
    </row>
  </sheetData>
  <sheetProtection password="BB7A" sheet="1" objects="1" scenarios="1" formatColumns="0" formatRows="0" autoFilter="0"/>
  <autoFilter ref="C105:K491"/>
  <mergeCells count="15">
    <mergeCell ref="E7:H7"/>
    <mergeCell ref="E11:H11"/>
    <mergeCell ref="E9:H9"/>
    <mergeCell ref="E13:H13"/>
    <mergeCell ref="E22:H22"/>
    <mergeCell ref="E31:H31"/>
    <mergeCell ref="E52:H52"/>
    <mergeCell ref="E56:H56"/>
    <mergeCell ref="E54:H54"/>
    <mergeCell ref="E58:H58"/>
    <mergeCell ref="E92:H92"/>
    <mergeCell ref="E96:H96"/>
    <mergeCell ref="E94:H94"/>
    <mergeCell ref="E98:H9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154</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1585</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2291</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ROUND((SUM(BE92:BE213)),2)</f>
        <v>0</v>
      </c>
      <c r="G37" s="41"/>
      <c r="H37" s="41"/>
      <c r="I37" s="160">
        <v>0.21</v>
      </c>
      <c r="J37" s="159">
        <f>ROUND(((SUM(BE92:BE213))*I37),2)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ROUND((SUM(BF92:BF213)),2)</f>
        <v>0</v>
      </c>
      <c r="G38" s="41"/>
      <c r="H38" s="41"/>
      <c r="I38" s="160">
        <v>0.15</v>
      </c>
      <c r="J38" s="159">
        <f>ROUND(((SUM(BF92:BF213))*I38),2)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ROUND((SUM(BG92:BG213)),2)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ROUND((SUM(BH92:BH213)),2)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ROUND((SUM(BI92:BI213)),2)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1585</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D.4.4.3.1 - RB3</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1585</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D.4.4.3.1 - RB3</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SUM(P94:P213)</f>
        <v>0</v>
      </c>
      <c r="Q93" s="207"/>
      <c r="R93" s="208">
        <f>SUM(R94:R213)</f>
        <v>0</v>
      </c>
      <c r="S93" s="207"/>
      <c r="T93" s="209">
        <f>SUM(T94:T213)</f>
        <v>0</v>
      </c>
      <c r="U93" s="12"/>
      <c r="V93" s="12"/>
      <c r="W93" s="12"/>
      <c r="X93" s="12"/>
      <c r="Y93" s="12"/>
      <c r="Z93" s="12"/>
      <c r="AA93" s="12"/>
      <c r="AB93" s="12"/>
      <c r="AC93" s="12"/>
      <c r="AD93" s="12"/>
      <c r="AE93" s="12"/>
      <c r="AR93" s="210" t="s">
        <v>102</v>
      </c>
      <c r="AT93" s="211" t="s">
        <v>80</v>
      </c>
      <c r="AU93" s="211" t="s">
        <v>81</v>
      </c>
      <c r="AY93" s="210" t="s">
        <v>230</v>
      </c>
      <c r="BK93" s="212">
        <f>SUM(BK94:BK213)</f>
        <v>0</v>
      </c>
    </row>
    <row r="94" spans="1:65" s="2" customFormat="1" ht="14.4" customHeight="1">
      <c r="A94" s="41"/>
      <c r="B94" s="42"/>
      <c r="C94" s="281" t="s">
        <v>85</v>
      </c>
      <c r="D94" s="281" t="s">
        <v>482</v>
      </c>
      <c r="E94" s="282" t="s">
        <v>1346</v>
      </c>
      <c r="F94" s="283" t="s">
        <v>1347</v>
      </c>
      <c r="G94" s="284" t="s">
        <v>1348</v>
      </c>
      <c r="H94" s="285">
        <v>1</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109</v>
      </c>
    </row>
    <row r="95" spans="1:47" s="2" customFormat="1" ht="12">
      <c r="A95" s="41"/>
      <c r="B95" s="42"/>
      <c r="C95" s="43"/>
      <c r="D95" s="228" t="s">
        <v>238</v>
      </c>
      <c r="E95" s="43"/>
      <c r="F95" s="229" t="s">
        <v>1347</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24.15" customHeight="1">
      <c r="A96" s="41"/>
      <c r="B96" s="42"/>
      <c r="C96" s="281" t="s">
        <v>91</v>
      </c>
      <c r="D96" s="281" t="s">
        <v>482</v>
      </c>
      <c r="E96" s="282" t="s">
        <v>1344</v>
      </c>
      <c r="F96" s="283" t="s">
        <v>1345</v>
      </c>
      <c r="G96" s="284" t="s">
        <v>737</v>
      </c>
      <c r="H96" s="285">
        <v>1</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91</v>
      </c>
    </row>
    <row r="97" spans="1:47" s="2" customFormat="1" ht="12">
      <c r="A97" s="41"/>
      <c r="B97" s="42"/>
      <c r="C97" s="43"/>
      <c r="D97" s="228" t="s">
        <v>238</v>
      </c>
      <c r="E97" s="43"/>
      <c r="F97" s="229" t="s">
        <v>1345</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14.4" customHeight="1">
      <c r="A98" s="41"/>
      <c r="B98" s="42"/>
      <c r="C98" s="281" t="s">
        <v>102</v>
      </c>
      <c r="D98" s="281" t="s">
        <v>482</v>
      </c>
      <c r="E98" s="282" t="s">
        <v>1349</v>
      </c>
      <c r="F98" s="283" t="s">
        <v>1350</v>
      </c>
      <c r="G98" s="284" t="s">
        <v>1348</v>
      </c>
      <c r="H98" s="285">
        <v>1</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1350</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109</v>
      </c>
      <c r="D100" s="281" t="s">
        <v>482</v>
      </c>
      <c r="E100" s="282" t="s">
        <v>1351</v>
      </c>
      <c r="F100" s="283" t="s">
        <v>1352</v>
      </c>
      <c r="G100" s="284" t="s">
        <v>1348</v>
      </c>
      <c r="H100" s="285">
        <v>1</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279</v>
      </c>
    </row>
    <row r="101" spans="1:47" s="2" customFormat="1" ht="12">
      <c r="A101" s="41"/>
      <c r="B101" s="42"/>
      <c r="C101" s="43"/>
      <c r="D101" s="228" t="s">
        <v>238</v>
      </c>
      <c r="E101" s="43"/>
      <c r="F101" s="229" t="s">
        <v>1352</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81" t="s">
        <v>265</v>
      </c>
      <c r="D102" s="281" t="s">
        <v>482</v>
      </c>
      <c r="E102" s="282" t="s">
        <v>2292</v>
      </c>
      <c r="F102" s="283" t="s">
        <v>2293</v>
      </c>
      <c r="G102" s="284" t="s">
        <v>1041</v>
      </c>
      <c r="H102" s="285">
        <v>1</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302</v>
      </c>
    </row>
    <row r="103" spans="1:47" s="2" customFormat="1" ht="12">
      <c r="A103" s="41"/>
      <c r="B103" s="42"/>
      <c r="C103" s="43"/>
      <c r="D103" s="228" t="s">
        <v>238</v>
      </c>
      <c r="E103" s="43"/>
      <c r="F103" s="229" t="s">
        <v>2293</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85</v>
      </c>
    </row>
    <row r="104" spans="1:65" s="2" customFormat="1" ht="14.4" customHeight="1">
      <c r="A104" s="41"/>
      <c r="B104" s="42"/>
      <c r="C104" s="281" t="s">
        <v>271</v>
      </c>
      <c r="D104" s="281" t="s">
        <v>482</v>
      </c>
      <c r="E104" s="282" t="s">
        <v>2294</v>
      </c>
      <c r="F104" s="283" t="s">
        <v>2295</v>
      </c>
      <c r="G104" s="284" t="s">
        <v>1041</v>
      </c>
      <c r="H104" s="285">
        <v>1</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85</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318</v>
      </c>
    </row>
    <row r="105" spans="1:47" s="2" customFormat="1" ht="12">
      <c r="A105" s="41"/>
      <c r="B105" s="42"/>
      <c r="C105" s="43"/>
      <c r="D105" s="228" t="s">
        <v>238</v>
      </c>
      <c r="E105" s="43"/>
      <c r="F105" s="229" t="s">
        <v>2295</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85</v>
      </c>
    </row>
    <row r="106" spans="1:65" s="2" customFormat="1" ht="14.4" customHeight="1">
      <c r="A106" s="41"/>
      <c r="B106" s="42"/>
      <c r="C106" s="281" t="s">
        <v>281</v>
      </c>
      <c r="D106" s="281" t="s">
        <v>482</v>
      </c>
      <c r="E106" s="282" t="s">
        <v>1357</v>
      </c>
      <c r="F106" s="283" t="s">
        <v>1360</v>
      </c>
      <c r="G106" s="284" t="s">
        <v>1041</v>
      </c>
      <c r="H106" s="285">
        <v>3</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85</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330</v>
      </c>
    </row>
    <row r="107" spans="1:47" s="2" customFormat="1" ht="12">
      <c r="A107" s="41"/>
      <c r="B107" s="42"/>
      <c r="C107" s="43"/>
      <c r="D107" s="228" t="s">
        <v>238</v>
      </c>
      <c r="E107" s="43"/>
      <c r="F107" s="229" t="s">
        <v>1360</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85</v>
      </c>
    </row>
    <row r="108" spans="1:65" s="2" customFormat="1" ht="14.4" customHeight="1">
      <c r="A108" s="41"/>
      <c r="B108" s="42"/>
      <c r="C108" s="281" t="s">
        <v>279</v>
      </c>
      <c r="D108" s="281" t="s">
        <v>482</v>
      </c>
      <c r="E108" s="282" t="s">
        <v>1359</v>
      </c>
      <c r="F108" s="283" t="s">
        <v>1362</v>
      </c>
      <c r="G108" s="284" t="s">
        <v>1041</v>
      </c>
      <c r="H108" s="285">
        <v>2</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345</v>
      </c>
    </row>
    <row r="109" spans="1:47" s="2" customFormat="1" ht="12">
      <c r="A109" s="41"/>
      <c r="B109" s="42"/>
      <c r="C109" s="43"/>
      <c r="D109" s="228" t="s">
        <v>238</v>
      </c>
      <c r="E109" s="43"/>
      <c r="F109" s="229" t="s">
        <v>1362</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65" s="2" customFormat="1" ht="14.4" customHeight="1">
      <c r="A110" s="41"/>
      <c r="B110" s="42"/>
      <c r="C110" s="281" t="s">
        <v>288</v>
      </c>
      <c r="D110" s="281" t="s">
        <v>482</v>
      </c>
      <c r="E110" s="282" t="s">
        <v>1361</v>
      </c>
      <c r="F110" s="283" t="s">
        <v>1364</v>
      </c>
      <c r="G110" s="284" t="s">
        <v>1041</v>
      </c>
      <c r="H110" s="285">
        <v>2</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85</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358</v>
      </c>
    </row>
    <row r="111" spans="1:47" s="2" customFormat="1" ht="12">
      <c r="A111" s="41"/>
      <c r="B111" s="42"/>
      <c r="C111" s="43"/>
      <c r="D111" s="228" t="s">
        <v>238</v>
      </c>
      <c r="E111" s="43"/>
      <c r="F111" s="229" t="s">
        <v>1364</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85</v>
      </c>
    </row>
    <row r="112" spans="1:65" s="2" customFormat="1" ht="14.4" customHeight="1">
      <c r="A112" s="41"/>
      <c r="B112" s="42"/>
      <c r="C112" s="281" t="s">
        <v>302</v>
      </c>
      <c r="D112" s="281" t="s">
        <v>482</v>
      </c>
      <c r="E112" s="282" t="s">
        <v>1363</v>
      </c>
      <c r="F112" s="283" t="s">
        <v>2296</v>
      </c>
      <c r="G112" s="284" t="s">
        <v>1041</v>
      </c>
      <c r="H112" s="285">
        <v>3</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373</v>
      </c>
    </row>
    <row r="113" spans="1:47" s="2" customFormat="1" ht="12">
      <c r="A113" s="41"/>
      <c r="B113" s="42"/>
      <c r="C113" s="43"/>
      <c r="D113" s="228" t="s">
        <v>238</v>
      </c>
      <c r="E113" s="43"/>
      <c r="F113" s="229" t="s">
        <v>2296</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81" t="s">
        <v>308</v>
      </c>
      <c r="D114" s="281" t="s">
        <v>482</v>
      </c>
      <c r="E114" s="282" t="s">
        <v>1365</v>
      </c>
      <c r="F114" s="283" t="s">
        <v>1372</v>
      </c>
      <c r="G114" s="284" t="s">
        <v>1041</v>
      </c>
      <c r="H114" s="285">
        <v>5</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386</v>
      </c>
    </row>
    <row r="115" spans="1:47" s="2" customFormat="1" ht="12">
      <c r="A115" s="41"/>
      <c r="B115" s="42"/>
      <c r="C115" s="43"/>
      <c r="D115" s="228" t="s">
        <v>238</v>
      </c>
      <c r="E115" s="43"/>
      <c r="F115" s="229" t="s">
        <v>1372</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81" t="s">
        <v>318</v>
      </c>
      <c r="D116" s="281" t="s">
        <v>482</v>
      </c>
      <c r="E116" s="282" t="s">
        <v>1331</v>
      </c>
      <c r="F116" s="283" t="s">
        <v>1374</v>
      </c>
      <c r="G116" s="284" t="s">
        <v>1041</v>
      </c>
      <c r="H116" s="285">
        <v>3</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649</v>
      </c>
    </row>
    <row r="117" spans="1:47" s="2" customFormat="1" ht="12">
      <c r="A117" s="41"/>
      <c r="B117" s="42"/>
      <c r="C117" s="43"/>
      <c r="D117" s="228" t="s">
        <v>238</v>
      </c>
      <c r="E117" s="43"/>
      <c r="F117" s="229" t="s">
        <v>1374</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324</v>
      </c>
      <c r="D118" s="281" t="s">
        <v>482</v>
      </c>
      <c r="E118" s="282" t="s">
        <v>2297</v>
      </c>
      <c r="F118" s="283" t="s">
        <v>1376</v>
      </c>
      <c r="G118" s="284" t="s">
        <v>1041</v>
      </c>
      <c r="H118" s="285">
        <v>3</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662</v>
      </c>
    </row>
    <row r="119" spans="1:47" s="2" customFormat="1" ht="12">
      <c r="A119" s="41"/>
      <c r="B119" s="42"/>
      <c r="C119" s="43"/>
      <c r="D119" s="228" t="s">
        <v>238</v>
      </c>
      <c r="E119" s="43"/>
      <c r="F119" s="229" t="s">
        <v>1376</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330</v>
      </c>
      <c r="D120" s="281" t="s">
        <v>482</v>
      </c>
      <c r="E120" s="282" t="s">
        <v>1377</v>
      </c>
      <c r="F120" s="283" t="s">
        <v>2298</v>
      </c>
      <c r="G120" s="284" t="s">
        <v>1041</v>
      </c>
      <c r="H120" s="285">
        <v>3</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676</v>
      </c>
    </row>
    <row r="121" spans="1:47" s="2" customFormat="1" ht="12">
      <c r="A121" s="41"/>
      <c r="B121" s="42"/>
      <c r="C121" s="43"/>
      <c r="D121" s="228" t="s">
        <v>238</v>
      </c>
      <c r="E121" s="43"/>
      <c r="F121" s="229" t="s">
        <v>2298</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81" t="s">
        <v>8</v>
      </c>
      <c r="D122" s="281" t="s">
        <v>482</v>
      </c>
      <c r="E122" s="282" t="s">
        <v>1379</v>
      </c>
      <c r="F122" s="283" t="s">
        <v>2299</v>
      </c>
      <c r="G122" s="284" t="s">
        <v>1041</v>
      </c>
      <c r="H122" s="285">
        <v>8</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710</v>
      </c>
    </row>
    <row r="123" spans="1:47" s="2" customFormat="1" ht="12">
      <c r="A123" s="41"/>
      <c r="B123" s="42"/>
      <c r="C123" s="43"/>
      <c r="D123" s="228" t="s">
        <v>238</v>
      </c>
      <c r="E123" s="43"/>
      <c r="F123" s="229" t="s">
        <v>2299</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81" t="s">
        <v>345</v>
      </c>
      <c r="D124" s="281" t="s">
        <v>482</v>
      </c>
      <c r="E124" s="282" t="s">
        <v>1381</v>
      </c>
      <c r="F124" s="283" t="s">
        <v>1382</v>
      </c>
      <c r="G124" s="284" t="s">
        <v>1041</v>
      </c>
      <c r="H124" s="285">
        <v>4</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722</v>
      </c>
    </row>
    <row r="125" spans="1:47" s="2" customFormat="1" ht="12">
      <c r="A125" s="41"/>
      <c r="B125" s="42"/>
      <c r="C125" s="43"/>
      <c r="D125" s="228" t="s">
        <v>238</v>
      </c>
      <c r="E125" s="43"/>
      <c r="F125" s="229" t="s">
        <v>1382</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5" s="2" customFormat="1" ht="14.4" customHeight="1">
      <c r="A126" s="41"/>
      <c r="B126" s="42"/>
      <c r="C126" s="281" t="s">
        <v>352</v>
      </c>
      <c r="D126" s="281" t="s">
        <v>482</v>
      </c>
      <c r="E126" s="282" t="s">
        <v>1383</v>
      </c>
      <c r="F126" s="283" t="s">
        <v>1384</v>
      </c>
      <c r="G126" s="284" t="s">
        <v>1041</v>
      </c>
      <c r="H126" s="285">
        <v>15</v>
      </c>
      <c r="I126" s="286"/>
      <c r="J126" s="287">
        <f>ROUND(I126*H126,2)</f>
        <v>0</v>
      </c>
      <c r="K126" s="283" t="s">
        <v>19</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85</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734</v>
      </c>
    </row>
    <row r="127" spans="1:47" s="2" customFormat="1" ht="12">
      <c r="A127" s="41"/>
      <c r="B127" s="42"/>
      <c r="C127" s="43"/>
      <c r="D127" s="228" t="s">
        <v>238</v>
      </c>
      <c r="E127" s="43"/>
      <c r="F127" s="229" t="s">
        <v>1384</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85</v>
      </c>
    </row>
    <row r="128" spans="1:65" s="2" customFormat="1" ht="24.15" customHeight="1">
      <c r="A128" s="41"/>
      <c r="B128" s="42"/>
      <c r="C128" s="281" t="s">
        <v>358</v>
      </c>
      <c r="D128" s="281" t="s">
        <v>482</v>
      </c>
      <c r="E128" s="282" t="s">
        <v>1385</v>
      </c>
      <c r="F128" s="283" t="s">
        <v>1386</v>
      </c>
      <c r="G128" s="284" t="s">
        <v>1041</v>
      </c>
      <c r="H128" s="285">
        <v>1</v>
      </c>
      <c r="I128" s="286"/>
      <c r="J128" s="287">
        <f>ROUND(I128*H128,2)</f>
        <v>0</v>
      </c>
      <c r="K128" s="283" t="s">
        <v>19</v>
      </c>
      <c r="L128" s="288"/>
      <c r="M128" s="289" t="s">
        <v>19</v>
      </c>
      <c r="N128" s="290"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279</v>
      </c>
      <c r="AT128" s="226" t="s">
        <v>482</v>
      </c>
      <c r="AU128" s="226" t="s">
        <v>85</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745</v>
      </c>
    </row>
    <row r="129" spans="1:47" s="2" customFormat="1" ht="12">
      <c r="A129" s="41"/>
      <c r="B129" s="42"/>
      <c r="C129" s="43"/>
      <c r="D129" s="228" t="s">
        <v>238</v>
      </c>
      <c r="E129" s="43"/>
      <c r="F129" s="229" t="s">
        <v>1386</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85</v>
      </c>
    </row>
    <row r="130" spans="1:65" s="2" customFormat="1" ht="24.15" customHeight="1">
      <c r="A130" s="41"/>
      <c r="B130" s="42"/>
      <c r="C130" s="281" t="s">
        <v>366</v>
      </c>
      <c r="D130" s="281" t="s">
        <v>482</v>
      </c>
      <c r="E130" s="282" t="s">
        <v>1387</v>
      </c>
      <c r="F130" s="283" t="s">
        <v>1388</v>
      </c>
      <c r="G130" s="284" t="s">
        <v>1041</v>
      </c>
      <c r="H130" s="285">
        <v>1</v>
      </c>
      <c r="I130" s="286"/>
      <c r="J130" s="287">
        <f>ROUND(I130*H130,2)</f>
        <v>0</v>
      </c>
      <c r="K130" s="283" t="s">
        <v>19</v>
      </c>
      <c r="L130" s="288"/>
      <c r="M130" s="289" t="s">
        <v>19</v>
      </c>
      <c r="N130" s="290"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279</v>
      </c>
      <c r="AT130" s="226" t="s">
        <v>482</v>
      </c>
      <c r="AU130" s="226" t="s">
        <v>85</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109</v>
      </c>
      <c r="BM130" s="226" t="s">
        <v>752</v>
      </c>
    </row>
    <row r="131" spans="1:47" s="2" customFormat="1" ht="12">
      <c r="A131" s="41"/>
      <c r="B131" s="42"/>
      <c r="C131" s="43"/>
      <c r="D131" s="228" t="s">
        <v>238</v>
      </c>
      <c r="E131" s="43"/>
      <c r="F131" s="229" t="s">
        <v>1388</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85</v>
      </c>
    </row>
    <row r="132" spans="1:65" s="2" customFormat="1" ht="14.4" customHeight="1">
      <c r="A132" s="41"/>
      <c r="B132" s="42"/>
      <c r="C132" s="281" t="s">
        <v>373</v>
      </c>
      <c r="D132" s="281" t="s">
        <v>482</v>
      </c>
      <c r="E132" s="282" t="s">
        <v>1389</v>
      </c>
      <c r="F132" s="283" t="s">
        <v>1390</v>
      </c>
      <c r="G132" s="284" t="s">
        <v>1041</v>
      </c>
      <c r="H132" s="285">
        <v>1</v>
      </c>
      <c r="I132" s="286"/>
      <c r="J132" s="287">
        <f>ROUND(I132*H132,2)</f>
        <v>0</v>
      </c>
      <c r="K132" s="283" t="s">
        <v>19</v>
      </c>
      <c r="L132" s="288"/>
      <c r="M132" s="289" t="s">
        <v>19</v>
      </c>
      <c r="N132" s="290"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279</v>
      </c>
      <c r="AT132" s="226" t="s">
        <v>482</v>
      </c>
      <c r="AU132" s="226" t="s">
        <v>85</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764</v>
      </c>
    </row>
    <row r="133" spans="1:47" s="2" customFormat="1" ht="12">
      <c r="A133" s="41"/>
      <c r="B133" s="42"/>
      <c r="C133" s="43"/>
      <c r="D133" s="228" t="s">
        <v>238</v>
      </c>
      <c r="E133" s="43"/>
      <c r="F133" s="229" t="s">
        <v>1390</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85</v>
      </c>
    </row>
    <row r="134" spans="1:65" s="2" customFormat="1" ht="14.4" customHeight="1">
      <c r="A134" s="41"/>
      <c r="B134" s="42"/>
      <c r="C134" s="281" t="s">
        <v>7</v>
      </c>
      <c r="D134" s="281" t="s">
        <v>482</v>
      </c>
      <c r="E134" s="282" t="s">
        <v>1391</v>
      </c>
      <c r="F134" s="283" t="s">
        <v>1392</v>
      </c>
      <c r="G134" s="284" t="s">
        <v>1041</v>
      </c>
      <c r="H134" s="285">
        <v>1</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85</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777</v>
      </c>
    </row>
    <row r="135" spans="1:47" s="2" customFormat="1" ht="12">
      <c r="A135" s="41"/>
      <c r="B135" s="42"/>
      <c r="C135" s="43"/>
      <c r="D135" s="228" t="s">
        <v>238</v>
      </c>
      <c r="E135" s="43"/>
      <c r="F135" s="229" t="s">
        <v>1392</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85</v>
      </c>
    </row>
    <row r="136" spans="1:65" s="2" customFormat="1" ht="14.4" customHeight="1">
      <c r="A136" s="41"/>
      <c r="B136" s="42"/>
      <c r="C136" s="281" t="s">
        <v>386</v>
      </c>
      <c r="D136" s="281" t="s">
        <v>482</v>
      </c>
      <c r="E136" s="282" t="s">
        <v>1393</v>
      </c>
      <c r="F136" s="283" t="s">
        <v>2300</v>
      </c>
      <c r="G136" s="284" t="s">
        <v>1041</v>
      </c>
      <c r="H136" s="285">
        <v>1</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85</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785</v>
      </c>
    </row>
    <row r="137" spans="1:47" s="2" customFormat="1" ht="12">
      <c r="A137" s="41"/>
      <c r="B137" s="42"/>
      <c r="C137" s="43"/>
      <c r="D137" s="228" t="s">
        <v>238</v>
      </c>
      <c r="E137" s="43"/>
      <c r="F137" s="229" t="s">
        <v>2300</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85</v>
      </c>
    </row>
    <row r="138" spans="1:65" s="2" customFormat="1" ht="14.4" customHeight="1">
      <c r="A138" s="41"/>
      <c r="B138" s="42"/>
      <c r="C138" s="281" t="s">
        <v>395</v>
      </c>
      <c r="D138" s="281" t="s">
        <v>482</v>
      </c>
      <c r="E138" s="282" t="s">
        <v>2301</v>
      </c>
      <c r="F138" s="283" t="s">
        <v>2302</v>
      </c>
      <c r="G138" s="284" t="s">
        <v>1041</v>
      </c>
      <c r="H138" s="285">
        <v>15</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85</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795</v>
      </c>
    </row>
    <row r="139" spans="1:47" s="2" customFormat="1" ht="12">
      <c r="A139" s="41"/>
      <c r="B139" s="42"/>
      <c r="C139" s="43"/>
      <c r="D139" s="228" t="s">
        <v>238</v>
      </c>
      <c r="E139" s="43"/>
      <c r="F139" s="229" t="s">
        <v>2302</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85</v>
      </c>
    </row>
    <row r="140" spans="1:65" s="2" customFormat="1" ht="14.4" customHeight="1">
      <c r="A140" s="41"/>
      <c r="B140" s="42"/>
      <c r="C140" s="281" t="s">
        <v>649</v>
      </c>
      <c r="D140" s="281" t="s">
        <v>482</v>
      </c>
      <c r="E140" s="282" t="s">
        <v>1401</v>
      </c>
      <c r="F140" s="283" t="s">
        <v>1402</v>
      </c>
      <c r="G140" s="284" t="s">
        <v>1041</v>
      </c>
      <c r="H140" s="285">
        <v>8</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814</v>
      </c>
    </row>
    <row r="141" spans="1:47" s="2" customFormat="1" ht="12">
      <c r="A141" s="41"/>
      <c r="B141" s="42"/>
      <c r="C141" s="43"/>
      <c r="D141" s="228" t="s">
        <v>238</v>
      </c>
      <c r="E141" s="43"/>
      <c r="F141" s="229" t="s">
        <v>1402</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65" s="2" customFormat="1" ht="14.4" customHeight="1">
      <c r="A142" s="41"/>
      <c r="B142" s="42"/>
      <c r="C142" s="281" t="s">
        <v>655</v>
      </c>
      <c r="D142" s="281" t="s">
        <v>482</v>
      </c>
      <c r="E142" s="282" t="s">
        <v>1397</v>
      </c>
      <c r="F142" s="283" t="s">
        <v>1398</v>
      </c>
      <c r="G142" s="284" t="s">
        <v>1041</v>
      </c>
      <c r="H142" s="285">
        <v>8</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279</v>
      </c>
      <c r="AT142" s="226" t="s">
        <v>482</v>
      </c>
      <c r="AU142" s="226" t="s">
        <v>85</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827</v>
      </c>
    </row>
    <row r="143" spans="1:47" s="2" customFormat="1" ht="12">
      <c r="A143" s="41"/>
      <c r="B143" s="42"/>
      <c r="C143" s="43"/>
      <c r="D143" s="228" t="s">
        <v>238</v>
      </c>
      <c r="E143" s="43"/>
      <c r="F143" s="229" t="s">
        <v>1398</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85</v>
      </c>
    </row>
    <row r="144" spans="1:65" s="2" customFormat="1" ht="14.4" customHeight="1">
      <c r="A144" s="41"/>
      <c r="B144" s="42"/>
      <c r="C144" s="281" t="s">
        <v>662</v>
      </c>
      <c r="D144" s="281" t="s">
        <v>482</v>
      </c>
      <c r="E144" s="282" t="s">
        <v>1404</v>
      </c>
      <c r="F144" s="283" t="s">
        <v>1405</v>
      </c>
      <c r="G144" s="284" t="s">
        <v>1041</v>
      </c>
      <c r="H144" s="285">
        <v>2</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279</v>
      </c>
      <c r="AT144" s="226" t="s">
        <v>482</v>
      </c>
      <c r="AU144" s="226" t="s">
        <v>85</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841</v>
      </c>
    </row>
    <row r="145" spans="1:47" s="2" customFormat="1" ht="12">
      <c r="A145" s="41"/>
      <c r="B145" s="42"/>
      <c r="C145" s="43"/>
      <c r="D145" s="228" t="s">
        <v>238</v>
      </c>
      <c r="E145" s="43"/>
      <c r="F145" s="229" t="s">
        <v>1405</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85</v>
      </c>
    </row>
    <row r="146" spans="1:65" s="2" customFormat="1" ht="14.4" customHeight="1">
      <c r="A146" s="41"/>
      <c r="B146" s="42"/>
      <c r="C146" s="281" t="s">
        <v>668</v>
      </c>
      <c r="D146" s="281" t="s">
        <v>482</v>
      </c>
      <c r="E146" s="282" t="s">
        <v>1406</v>
      </c>
      <c r="F146" s="283" t="s">
        <v>1407</v>
      </c>
      <c r="G146" s="284" t="s">
        <v>1041</v>
      </c>
      <c r="H146" s="285">
        <v>1</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853</v>
      </c>
    </row>
    <row r="147" spans="1:47" s="2" customFormat="1" ht="12">
      <c r="A147" s="41"/>
      <c r="B147" s="42"/>
      <c r="C147" s="43"/>
      <c r="D147" s="228" t="s">
        <v>238</v>
      </c>
      <c r="E147" s="43"/>
      <c r="F147" s="229" t="s">
        <v>1407</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65" s="2" customFormat="1" ht="14.4" customHeight="1">
      <c r="A148" s="41"/>
      <c r="B148" s="42"/>
      <c r="C148" s="281" t="s">
        <v>676</v>
      </c>
      <c r="D148" s="281" t="s">
        <v>482</v>
      </c>
      <c r="E148" s="282" t="s">
        <v>1408</v>
      </c>
      <c r="F148" s="283" t="s">
        <v>1409</v>
      </c>
      <c r="G148" s="284" t="s">
        <v>1041</v>
      </c>
      <c r="H148" s="285">
        <v>1</v>
      </c>
      <c r="I148" s="286"/>
      <c r="J148" s="287">
        <f>ROUND(I148*H148,2)</f>
        <v>0</v>
      </c>
      <c r="K148" s="283" t="s">
        <v>19</v>
      </c>
      <c r="L148" s="288"/>
      <c r="M148" s="289" t="s">
        <v>19</v>
      </c>
      <c r="N148" s="290"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279</v>
      </c>
      <c r="AT148" s="226" t="s">
        <v>482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864</v>
      </c>
    </row>
    <row r="149" spans="1:47" s="2" customFormat="1" ht="12">
      <c r="A149" s="41"/>
      <c r="B149" s="42"/>
      <c r="C149" s="43"/>
      <c r="D149" s="228" t="s">
        <v>238</v>
      </c>
      <c r="E149" s="43"/>
      <c r="F149" s="229" t="s">
        <v>1409</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14.4" customHeight="1">
      <c r="A150" s="41"/>
      <c r="B150" s="42"/>
      <c r="C150" s="281" t="s">
        <v>691</v>
      </c>
      <c r="D150" s="281" t="s">
        <v>482</v>
      </c>
      <c r="E150" s="282" t="s">
        <v>1410</v>
      </c>
      <c r="F150" s="283" t="s">
        <v>1411</v>
      </c>
      <c r="G150" s="284" t="s">
        <v>1041</v>
      </c>
      <c r="H150" s="285">
        <v>1</v>
      </c>
      <c r="I150" s="286"/>
      <c r="J150" s="287">
        <f>ROUND(I150*H150,2)</f>
        <v>0</v>
      </c>
      <c r="K150" s="283" t="s">
        <v>19</v>
      </c>
      <c r="L150" s="288"/>
      <c r="M150" s="289" t="s">
        <v>19</v>
      </c>
      <c r="N150" s="290"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279</v>
      </c>
      <c r="AT150" s="226" t="s">
        <v>482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878</v>
      </c>
    </row>
    <row r="151" spans="1:47" s="2" customFormat="1" ht="12">
      <c r="A151" s="41"/>
      <c r="B151" s="42"/>
      <c r="C151" s="43"/>
      <c r="D151" s="228" t="s">
        <v>238</v>
      </c>
      <c r="E151" s="43"/>
      <c r="F151" s="229" t="s">
        <v>1411</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85</v>
      </c>
    </row>
    <row r="152" spans="1:65" s="2" customFormat="1" ht="14.4" customHeight="1">
      <c r="A152" s="41"/>
      <c r="B152" s="42"/>
      <c r="C152" s="281" t="s">
        <v>710</v>
      </c>
      <c r="D152" s="281" t="s">
        <v>482</v>
      </c>
      <c r="E152" s="282" t="s">
        <v>1412</v>
      </c>
      <c r="F152" s="283" t="s">
        <v>1413</v>
      </c>
      <c r="G152" s="284" t="s">
        <v>1041</v>
      </c>
      <c r="H152" s="285">
        <v>1</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895</v>
      </c>
    </row>
    <row r="153" spans="1:47" s="2" customFormat="1" ht="12">
      <c r="A153" s="41"/>
      <c r="B153" s="42"/>
      <c r="C153" s="43"/>
      <c r="D153" s="228" t="s">
        <v>238</v>
      </c>
      <c r="E153" s="43"/>
      <c r="F153" s="229" t="s">
        <v>1413</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81" t="s">
        <v>715</v>
      </c>
      <c r="D154" s="281" t="s">
        <v>482</v>
      </c>
      <c r="E154" s="282" t="s">
        <v>2303</v>
      </c>
      <c r="F154" s="283" t="s">
        <v>1415</v>
      </c>
      <c r="G154" s="284" t="s">
        <v>1041</v>
      </c>
      <c r="H154" s="285">
        <v>6</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909</v>
      </c>
    </row>
    <row r="155" spans="1:47" s="2" customFormat="1" ht="12">
      <c r="A155" s="41"/>
      <c r="B155" s="42"/>
      <c r="C155" s="43"/>
      <c r="D155" s="228" t="s">
        <v>238</v>
      </c>
      <c r="E155" s="43"/>
      <c r="F155" s="229" t="s">
        <v>1415</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14.4" customHeight="1">
      <c r="A156" s="41"/>
      <c r="B156" s="42"/>
      <c r="C156" s="281" t="s">
        <v>722</v>
      </c>
      <c r="D156" s="281" t="s">
        <v>482</v>
      </c>
      <c r="E156" s="282" t="s">
        <v>2304</v>
      </c>
      <c r="F156" s="283" t="s">
        <v>1417</v>
      </c>
      <c r="G156" s="284" t="s">
        <v>1041</v>
      </c>
      <c r="H156" s="285">
        <v>30</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920</v>
      </c>
    </row>
    <row r="157" spans="1:47" s="2" customFormat="1" ht="12">
      <c r="A157" s="41"/>
      <c r="B157" s="42"/>
      <c r="C157" s="43"/>
      <c r="D157" s="228" t="s">
        <v>238</v>
      </c>
      <c r="E157" s="43"/>
      <c r="F157" s="229" t="s">
        <v>1417</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14.4" customHeight="1">
      <c r="A158" s="41"/>
      <c r="B158" s="42"/>
      <c r="C158" s="281" t="s">
        <v>729</v>
      </c>
      <c r="D158" s="281" t="s">
        <v>482</v>
      </c>
      <c r="E158" s="282" t="s">
        <v>2305</v>
      </c>
      <c r="F158" s="283" t="s">
        <v>1419</v>
      </c>
      <c r="G158" s="284" t="s">
        <v>1041</v>
      </c>
      <c r="H158" s="285">
        <v>20</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931</v>
      </c>
    </row>
    <row r="159" spans="1:47" s="2" customFormat="1" ht="12">
      <c r="A159" s="41"/>
      <c r="B159" s="42"/>
      <c r="C159" s="43"/>
      <c r="D159" s="228" t="s">
        <v>238</v>
      </c>
      <c r="E159" s="43"/>
      <c r="F159" s="229" t="s">
        <v>1419</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81" t="s">
        <v>734</v>
      </c>
      <c r="D160" s="281" t="s">
        <v>482</v>
      </c>
      <c r="E160" s="282" t="s">
        <v>2306</v>
      </c>
      <c r="F160" s="283" t="s">
        <v>1421</v>
      </c>
      <c r="G160" s="284" t="s">
        <v>1041</v>
      </c>
      <c r="H160" s="285">
        <v>2</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946</v>
      </c>
    </row>
    <row r="161" spans="1:47" s="2" customFormat="1" ht="12">
      <c r="A161" s="41"/>
      <c r="B161" s="42"/>
      <c r="C161" s="43"/>
      <c r="D161" s="228" t="s">
        <v>238</v>
      </c>
      <c r="E161" s="43"/>
      <c r="F161" s="229" t="s">
        <v>1421</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14.4" customHeight="1">
      <c r="A162" s="41"/>
      <c r="B162" s="42"/>
      <c r="C162" s="281" t="s">
        <v>741</v>
      </c>
      <c r="D162" s="281" t="s">
        <v>482</v>
      </c>
      <c r="E162" s="282" t="s">
        <v>2307</v>
      </c>
      <c r="F162" s="283" t="s">
        <v>2308</v>
      </c>
      <c r="G162" s="284" t="s">
        <v>1041</v>
      </c>
      <c r="H162" s="285">
        <v>1</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961</v>
      </c>
    </row>
    <row r="163" spans="1:47" s="2" customFormat="1" ht="12">
      <c r="A163" s="41"/>
      <c r="B163" s="42"/>
      <c r="C163" s="43"/>
      <c r="D163" s="228" t="s">
        <v>238</v>
      </c>
      <c r="E163" s="43"/>
      <c r="F163" s="229" t="s">
        <v>2308</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14.4" customHeight="1">
      <c r="A164" s="41"/>
      <c r="B164" s="42"/>
      <c r="C164" s="281" t="s">
        <v>745</v>
      </c>
      <c r="D164" s="281" t="s">
        <v>482</v>
      </c>
      <c r="E164" s="282" t="s">
        <v>2309</v>
      </c>
      <c r="F164" s="283" t="s">
        <v>1427</v>
      </c>
      <c r="G164" s="284" t="s">
        <v>1041</v>
      </c>
      <c r="H164" s="285">
        <v>1</v>
      </c>
      <c r="I164" s="286"/>
      <c r="J164" s="287">
        <f>ROUND(I164*H164,2)</f>
        <v>0</v>
      </c>
      <c r="K164" s="283" t="s">
        <v>19</v>
      </c>
      <c r="L164" s="288"/>
      <c r="M164" s="289" t="s">
        <v>19</v>
      </c>
      <c r="N164" s="290"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279</v>
      </c>
      <c r="AT164" s="226" t="s">
        <v>482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1112</v>
      </c>
    </row>
    <row r="165" spans="1:47" s="2" customFormat="1" ht="12">
      <c r="A165" s="41"/>
      <c r="B165" s="42"/>
      <c r="C165" s="43"/>
      <c r="D165" s="228" t="s">
        <v>238</v>
      </c>
      <c r="E165" s="43"/>
      <c r="F165" s="229" t="s">
        <v>1427</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14.4" customHeight="1">
      <c r="A166" s="41"/>
      <c r="B166" s="42"/>
      <c r="C166" s="281" t="s">
        <v>748</v>
      </c>
      <c r="D166" s="281" t="s">
        <v>482</v>
      </c>
      <c r="E166" s="282" t="s">
        <v>2310</v>
      </c>
      <c r="F166" s="283" t="s">
        <v>1429</v>
      </c>
      <c r="G166" s="284" t="s">
        <v>1041</v>
      </c>
      <c r="H166" s="285">
        <v>2</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279</v>
      </c>
      <c r="AT166" s="226" t="s">
        <v>482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983</v>
      </c>
    </row>
    <row r="167" spans="1:47" s="2" customFormat="1" ht="12">
      <c r="A167" s="41"/>
      <c r="B167" s="42"/>
      <c r="C167" s="43"/>
      <c r="D167" s="228" t="s">
        <v>238</v>
      </c>
      <c r="E167" s="43"/>
      <c r="F167" s="229" t="s">
        <v>1429</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14.4" customHeight="1">
      <c r="A168" s="41"/>
      <c r="B168" s="42"/>
      <c r="C168" s="281" t="s">
        <v>752</v>
      </c>
      <c r="D168" s="281" t="s">
        <v>482</v>
      </c>
      <c r="E168" s="282" t="s">
        <v>2311</v>
      </c>
      <c r="F168" s="283" t="s">
        <v>1431</v>
      </c>
      <c r="G168" s="284" t="s">
        <v>1041</v>
      </c>
      <c r="H168" s="285">
        <v>2</v>
      </c>
      <c r="I168" s="286"/>
      <c r="J168" s="287">
        <f>ROUND(I168*H168,2)</f>
        <v>0</v>
      </c>
      <c r="K168" s="283" t="s">
        <v>19</v>
      </c>
      <c r="L168" s="288"/>
      <c r="M168" s="289" t="s">
        <v>19</v>
      </c>
      <c r="N168" s="290"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279</v>
      </c>
      <c r="AT168" s="226" t="s">
        <v>482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998</v>
      </c>
    </row>
    <row r="169" spans="1:47" s="2" customFormat="1" ht="12">
      <c r="A169" s="41"/>
      <c r="B169" s="42"/>
      <c r="C169" s="43"/>
      <c r="D169" s="228" t="s">
        <v>238</v>
      </c>
      <c r="E169" s="43"/>
      <c r="F169" s="229" t="s">
        <v>1431</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5" s="2" customFormat="1" ht="14.4" customHeight="1">
      <c r="A170" s="41"/>
      <c r="B170" s="42"/>
      <c r="C170" s="281" t="s">
        <v>757</v>
      </c>
      <c r="D170" s="281" t="s">
        <v>482</v>
      </c>
      <c r="E170" s="282" t="s">
        <v>2312</v>
      </c>
      <c r="F170" s="283" t="s">
        <v>1433</v>
      </c>
      <c r="G170" s="284" t="s">
        <v>1041</v>
      </c>
      <c r="H170" s="285">
        <v>1</v>
      </c>
      <c r="I170" s="286"/>
      <c r="J170" s="287">
        <f>ROUND(I170*H170,2)</f>
        <v>0</v>
      </c>
      <c r="K170" s="283" t="s">
        <v>19</v>
      </c>
      <c r="L170" s="288"/>
      <c r="M170" s="289" t="s">
        <v>19</v>
      </c>
      <c r="N170" s="290" t="s">
        <v>52</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279</v>
      </c>
      <c r="AT170" s="226" t="s">
        <v>482</v>
      </c>
      <c r="AU170" s="226" t="s">
        <v>85</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1010</v>
      </c>
    </row>
    <row r="171" spans="1:47" s="2" customFormat="1" ht="12">
      <c r="A171" s="41"/>
      <c r="B171" s="42"/>
      <c r="C171" s="43"/>
      <c r="D171" s="228" t="s">
        <v>238</v>
      </c>
      <c r="E171" s="43"/>
      <c r="F171" s="229" t="s">
        <v>1433</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85</v>
      </c>
    </row>
    <row r="172" spans="1:65" s="2" customFormat="1" ht="14.4" customHeight="1">
      <c r="A172" s="41"/>
      <c r="B172" s="42"/>
      <c r="C172" s="281" t="s">
        <v>764</v>
      </c>
      <c r="D172" s="281" t="s">
        <v>482</v>
      </c>
      <c r="E172" s="282" t="s">
        <v>1436</v>
      </c>
      <c r="F172" s="283" t="s">
        <v>1437</v>
      </c>
      <c r="G172" s="284" t="s">
        <v>1041</v>
      </c>
      <c r="H172" s="285">
        <v>4</v>
      </c>
      <c r="I172" s="286"/>
      <c r="J172" s="287">
        <f>ROUND(I172*H172,2)</f>
        <v>0</v>
      </c>
      <c r="K172" s="283" t="s">
        <v>19</v>
      </c>
      <c r="L172" s="288"/>
      <c r="M172" s="289" t="s">
        <v>19</v>
      </c>
      <c r="N172" s="290" t="s">
        <v>52</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279</v>
      </c>
      <c r="AT172" s="226" t="s">
        <v>482</v>
      </c>
      <c r="AU172" s="226" t="s">
        <v>85</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1121</v>
      </c>
    </row>
    <row r="173" spans="1:47" s="2" customFormat="1" ht="12">
      <c r="A173" s="41"/>
      <c r="B173" s="42"/>
      <c r="C173" s="43"/>
      <c r="D173" s="228" t="s">
        <v>238</v>
      </c>
      <c r="E173" s="43"/>
      <c r="F173" s="229" t="s">
        <v>1437</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85</v>
      </c>
    </row>
    <row r="174" spans="1:65" s="2" customFormat="1" ht="24.15" customHeight="1">
      <c r="A174" s="41"/>
      <c r="B174" s="42"/>
      <c r="C174" s="281" t="s">
        <v>770</v>
      </c>
      <c r="D174" s="281" t="s">
        <v>482</v>
      </c>
      <c r="E174" s="282" t="s">
        <v>1438</v>
      </c>
      <c r="F174" s="283" t="s">
        <v>1439</v>
      </c>
      <c r="G174" s="284" t="s">
        <v>1041</v>
      </c>
      <c r="H174" s="285">
        <v>1</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85</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1124</v>
      </c>
    </row>
    <row r="175" spans="1:47" s="2" customFormat="1" ht="12">
      <c r="A175" s="41"/>
      <c r="B175" s="42"/>
      <c r="C175" s="43"/>
      <c r="D175" s="228" t="s">
        <v>238</v>
      </c>
      <c r="E175" s="43"/>
      <c r="F175" s="229" t="s">
        <v>1439</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85</v>
      </c>
    </row>
    <row r="176" spans="1:65" s="2" customFormat="1" ht="14.4" customHeight="1">
      <c r="A176" s="41"/>
      <c r="B176" s="42"/>
      <c r="C176" s="281" t="s">
        <v>777</v>
      </c>
      <c r="D176" s="281" t="s">
        <v>482</v>
      </c>
      <c r="E176" s="282" t="s">
        <v>1440</v>
      </c>
      <c r="F176" s="283" t="s">
        <v>1441</v>
      </c>
      <c r="G176" s="284" t="s">
        <v>1041</v>
      </c>
      <c r="H176" s="285">
        <v>1</v>
      </c>
      <c r="I176" s="286"/>
      <c r="J176" s="287">
        <f>ROUND(I176*H176,2)</f>
        <v>0</v>
      </c>
      <c r="K176" s="283" t="s">
        <v>19</v>
      </c>
      <c r="L176" s="288"/>
      <c r="M176" s="289" t="s">
        <v>19</v>
      </c>
      <c r="N176" s="290" t="s">
        <v>52</v>
      </c>
      <c r="O176" s="87"/>
      <c r="P176" s="224">
        <f>O176*H176</f>
        <v>0</v>
      </c>
      <c r="Q176" s="224">
        <v>0</v>
      </c>
      <c r="R176" s="224">
        <f>Q176*H176</f>
        <v>0</v>
      </c>
      <c r="S176" s="224">
        <v>0</v>
      </c>
      <c r="T176" s="225">
        <f>S176*H176</f>
        <v>0</v>
      </c>
      <c r="U176" s="41"/>
      <c r="V176" s="41"/>
      <c r="W176" s="41"/>
      <c r="X176" s="41"/>
      <c r="Y176" s="41"/>
      <c r="Z176" s="41"/>
      <c r="AA176" s="41"/>
      <c r="AB176" s="41"/>
      <c r="AC176" s="41"/>
      <c r="AD176" s="41"/>
      <c r="AE176" s="41"/>
      <c r="AR176" s="226" t="s">
        <v>279</v>
      </c>
      <c r="AT176" s="226" t="s">
        <v>482</v>
      </c>
      <c r="AU176" s="226" t="s">
        <v>85</v>
      </c>
      <c r="AY176" s="19" t="s">
        <v>230</v>
      </c>
      <c r="BE176" s="227">
        <f>IF(N176="základní",J176,0)</f>
        <v>0</v>
      </c>
      <c r="BF176" s="227">
        <f>IF(N176="snížená",J176,0)</f>
        <v>0</v>
      </c>
      <c r="BG176" s="227">
        <f>IF(N176="zákl. přenesená",J176,0)</f>
        <v>0</v>
      </c>
      <c r="BH176" s="227">
        <f>IF(N176="sníž. přenesená",J176,0)</f>
        <v>0</v>
      </c>
      <c r="BI176" s="227">
        <f>IF(N176="nulová",J176,0)</f>
        <v>0</v>
      </c>
      <c r="BJ176" s="19" t="s">
        <v>85</v>
      </c>
      <c r="BK176" s="227">
        <f>ROUND(I176*H176,2)</f>
        <v>0</v>
      </c>
      <c r="BL176" s="19" t="s">
        <v>109</v>
      </c>
      <c r="BM176" s="226" t="s">
        <v>1127</v>
      </c>
    </row>
    <row r="177" spans="1:47" s="2" customFormat="1" ht="12">
      <c r="A177" s="41"/>
      <c r="B177" s="42"/>
      <c r="C177" s="43"/>
      <c r="D177" s="228" t="s">
        <v>238</v>
      </c>
      <c r="E177" s="43"/>
      <c r="F177" s="229" t="s">
        <v>1441</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19" t="s">
        <v>238</v>
      </c>
      <c r="AU177" s="19" t="s">
        <v>85</v>
      </c>
    </row>
    <row r="178" spans="1:65" s="2" customFormat="1" ht="14.4" customHeight="1">
      <c r="A178" s="41"/>
      <c r="B178" s="42"/>
      <c r="C178" s="281" t="s">
        <v>783</v>
      </c>
      <c r="D178" s="281" t="s">
        <v>482</v>
      </c>
      <c r="E178" s="282" t="s">
        <v>1424</v>
      </c>
      <c r="F178" s="283" t="s">
        <v>1425</v>
      </c>
      <c r="G178" s="284" t="s">
        <v>1041</v>
      </c>
      <c r="H178" s="285">
        <v>3</v>
      </c>
      <c r="I178" s="286"/>
      <c r="J178" s="287">
        <f>ROUND(I178*H178,2)</f>
        <v>0</v>
      </c>
      <c r="K178" s="283" t="s">
        <v>19</v>
      </c>
      <c r="L178" s="288"/>
      <c r="M178" s="289" t="s">
        <v>19</v>
      </c>
      <c r="N178" s="290"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279</v>
      </c>
      <c r="AT178" s="226" t="s">
        <v>482</v>
      </c>
      <c r="AU178" s="226" t="s">
        <v>85</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1130</v>
      </c>
    </row>
    <row r="179" spans="1:47" s="2" customFormat="1" ht="12">
      <c r="A179" s="41"/>
      <c r="B179" s="42"/>
      <c r="C179" s="43"/>
      <c r="D179" s="228" t="s">
        <v>238</v>
      </c>
      <c r="E179" s="43"/>
      <c r="F179" s="229" t="s">
        <v>1425</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85</v>
      </c>
    </row>
    <row r="180" spans="1:65" s="2" customFormat="1" ht="14.4" customHeight="1">
      <c r="A180" s="41"/>
      <c r="B180" s="42"/>
      <c r="C180" s="281" t="s">
        <v>785</v>
      </c>
      <c r="D180" s="281" t="s">
        <v>482</v>
      </c>
      <c r="E180" s="282" t="s">
        <v>2313</v>
      </c>
      <c r="F180" s="283" t="s">
        <v>1447</v>
      </c>
      <c r="G180" s="284" t="s">
        <v>1041</v>
      </c>
      <c r="H180" s="285">
        <v>4</v>
      </c>
      <c r="I180" s="286"/>
      <c r="J180" s="287">
        <f>ROUND(I180*H180,2)</f>
        <v>0</v>
      </c>
      <c r="K180" s="283" t="s">
        <v>19</v>
      </c>
      <c r="L180" s="288"/>
      <c r="M180" s="289" t="s">
        <v>19</v>
      </c>
      <c r="N180" s="290" t="s">
        <v>52</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279</v>
      </c>
      <c r="AT180" s="226" t="s">
        <v>482</v>
      </c>
      <c r="AU180" s="226" t="s">
        <v>85</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109</v>
      </c>
      <c r="BM180" s="226" t="s">
        <v>1133</v>
      </c>
    </row>
    <row r="181" spans="1:47" s="2" customFormat="1" ht="12">
      <c r="A181" s="41"/>
      <c r="B181" s="42"/>
      <c r="C181" s="43"/>
      <c r="D181" s="228" t="s">
        <v>238</v>
      </c>
      <c r="E181" s="43"/>
      <c r="F181" s="229" t="s">
        <v>1447</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85</v>
      </c>
    </row>
    <row r="182" spans="1:65" s="2" customFormat="1" ht="14.4" customHeight="1">
      <c r="A182" s="41"/>
      <c r="B182" s="42"/>
      <c r="C182" s="281" t="s">
        <v>788</v>
      </c>
      <c r="D182" s="281" t="s">
        <v>482</v>
      </c>
      <c r="E182" s="282" t="s">
        <v>2314</v>
      </c>
      <c r="F182" s="283" t="s">
        <v>1449</v>
      </c>
      <c r="G182" s="284" t="s">
        <v>1041</v>
      </c>
      <c r="H182" s="285">
        <v>80</v>
      </c>
      <c r="I182" s="286"/>
      <c r="J182" s="287">
        <f>ROUND(I182*H182,2)</f>
        <v>0</v>
      </c>
      <c r="K182" s="283" t="s">
        <v>19</v>
      </c>
      <c r="L182" s="288"/>
      <c r="M182" s="289" t="s">
        <v>19</v>
      </c>
      <c r="N182" s="290" t="s">
        <v>52</v>
      </c>
      <c r="O182" s="87"/>
      <c r="P182" s="224">
        <f>O182*H182</f>
        <v>0</v>
      </c>
      <c r="Q182" s="224">
        <v>0</v>
      </c>
      <c r="R182" s="224">
        <f>Q182*H182</f>
        <v>0</v>
      </c>
      <c r="S182" s="224">
        <v>0</v>
      </c>
      <c r="T182" s="225">
        <f>S182*H182</f>
        <v>0</v>
      </c>
      <c r="U182" s="41"/>
      <c r="V182" s="41"/>
      <c r="W182" s="41"/>
      <c r="X182" s="41"/>
      <c r="Y182" s="41"/>
      <c r="Z182" s="41"/>
      <c r="AA182" s="41"/>
      <c r="AB182" s="41"/>
      <c r="AC182" s="41"/>
      <c r="AD182" s="41"/>
      <c r="AE182" s="41"/>
      <c r="AR182" s="226" t="s">
        <v>279</v>
      </c>
      <c r="AT182" s="226" t="s">
        <v>482</v>
      </c>
      <c r="AU182" s="226" t="s">
        <v>85</v>
      </c>
      <c r="AY182" s="19" t="s">
        <v>230</v>
      </c>
      <c r="BE182" s="227">
        <f>IF(N182="základní",J182,0)</f>
        <v>0</v>
      </c>
      <c r="BF182" s="227">
        <f>IF(N182="snížená",J182,0)</f>
        <v>0</v>
      </c>
      <c r="BG182" s="227">
        <f>IF(N182="zákl. přenesená",J182,0)</f>
        <v>0</v>
      </c>
      <c r="BH182" s="227">
        <f>IF(N182="sníž. přenesená",J182,0)</f>
        <v>0</v>
      </c>
      <c r="BI182" s="227">
        <f>IF(N182="nulová",J182,0)</f>
        <v>0</v>
      </c>
      <c r="BJ182" s="19" t="s">
        <v>85</v>
      </c>
      <c r="BK182" s="227">
        <f>ROUND(I182*H182,2)</f>
        <v>0</v>
      </c>
      <c r="BL182" s="19" t="s">
        <v>109</v>
      </c>
      <c r="BM182" s="226" t="s">
        <v>1136</v>
      </c>
    </row>
    <row r="183" spans="1:47" s="2" customFormat="1" ht="12">
      <c r="A183" s="41"/>
      <c r="B183" s="42"/>
      <c r="C183" s="43"/>
      <c r="D183" s="228" t="s">
        <v>238</v>
      </c>
      <c r="E183" s="43"/>
      <c r="F183" s="229" t="s">
        <v>1449</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238</v>
      </c>
      <c r="AU183" s="19" t="s">
        <v>85</v>
      </c>
    </row>
    <row r="184" spans="1:65" s="2" customFormat="1" ht="14.4" customHeight="1">
      <c r="A184" s="41"/>
      <c r="B184" s="42"/>
      <c r="C184" s="281" t="s">
        <v>795</v>
      </c>
      <c r="D184" s="281" t="s">
        <v>482</v>
      </c>
      <c r="E184" s="282" t="s">
        <v>2315</v>
      </c>
      <c r="F184" s="283" t="s">
        <v>1451</v>
      </c>
      <c r="G184" s="284" t="s">
        <v>1041</v>
      </c>
      <c r="H184" s="285">
        <v>20</v>
      </c>
      <c r="I184" s="286"/>
      <c r="J184" s="287">
        <f>ROUND(I184*H184,2)</f>
        <v>0</v>
      </c>
      <c r="K184" s="283" t="s">
        <v>19</v>
      </c>
      <c r="L184" s="288"/>
      <c r="M184" s="289" t="s">
        <v>19</v>
      </c>
      <c r="N184" s="290"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279</v>
      </c>
      <c r="AT184" s="226" t="s">
        <v>482</v>
      </c>
      <c r="AU184" s="226" t="s">
        <v>85</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1139</v>
      </c>
    </row>
    <row r="185" spans="1:47" s="2" customFormat="1" ht="12">
      <c r="A185" s="41"/>
      <c r="B185" s="42"/>
      <c r="C185" s="43"/>
      <c r="D185" s="228" t="s">
        <v>238</v>
      </c>
      <c r="E185" s="43"/>
      <c r="F185" s="229" t="s">
        <v>1451</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85</v>
      </c>
    </row>
    <row r="186" spans="1:65" s="2" customFormat="1" ht="14.4" customHeight="1">
      <c r="A186" s="41"/>
      <c r="B186" s="42"/>
      <c r="C186" s="281" t="s">
        <v>805</v>
      </c>
      <c r="D186" s="281" t="s">
        <v>482</v>
      </c>
      <c r="E186" s="282" t="s">
        <v>2316</v>
      </c>
      <c r="F186" s="283" t="s">
        <v>1453</v>
      </c>
      <c r="G186" s="284" t="s">
        <v>1041</v>
      </c>
      <c r="H186" s="285">
        <v>40</v>
      </c>
      <c r="I186" s="286"/>
      <c r="J186" s="287">
        <f>ROUND(I186*H186,2)</f>
        <v>0</v>
      </c>
      <c r="K186" s="283" t="s">
        <v>19</v>
      </c>
      <c r="L186" s="288"/>
      <c r="M186" s="289" t="s">
        <v>19</v>
      </c>
      <c r="N186" s="290" t="s">
        <v>52</v>
      </c>
      <c r="O186" s="87"/>
      <c r="P186" s="224">
        <f>O186*H186</f>
        <v>0</v>
      </c>
      <c r="Q186" s="224">
        <v>0</v>
      </c>
      <c r="R186" s="224">
        <f>Q186*H186</f>
        <v>0</v>
      </c>
      <c r="S186" s="224">
        <v>0</v>
      </c>
      <c r="T186" s="225">
        <f>S186*H186</f>
        <v>0</v>
      </c>
      <c r="U186" s="41"/>
      <c r="V186" s="41"/>
      <c r="W186" s="41"/>
      <c r="X186" s="41"/>
      <c r="Y186" s="41"/>
      <c r="Z186" s="41"/>
      <c r="AA186" s="41"/>
      <c r="AB186" s="41"/>
      <c r="AC186" s="41"/>
      <c r="AD186" s="41"/>
      <c r="AE186" s="41"/>
      <c r="AR186" s="226" t="s">
        <v>279</v>
      </c>
      <c r="AT186" s="226" t="s">
        <v>482</v>
      </c>
      <c r="AU186" s="226" t="s">
        <v>85</v>
      </c>
      <c r="AY186" s="19" t="s">
        <v>230</v>
      </c>
      <c r="BE186" s="227">
        <f>IF(N186="základní",J186,0)</f>
        <v>0</v>
      </c>
      <c r="BF186" s="227">
        <f>IF(N186="snížená",J186,0)</f>
        <v>0</v>
      </c>
      <c r="BG186" s="227">
        <f>IF(N186="zákl. přenesená",J186,0)</f>
        <v>0</v>
      </c>
      <c r="BH186" s="227">
        <f>IF(N186="sníž. přenesená",J186,0)</f>
        <v>0</v>
      </c>
      <c r="BI186" s="227">
        <f>IF(N186="nulová",J186,0)</f>
        <v>0</v>
      </c>
      <c r="BJ186" s="19" t="s">
        <v>85</v>
      </c>
      <c r="BK186" s="227">
        <f>ROUND(I186*H186,2)</f>
        <v>0</v>
      </c>
      <c r="BL186" s="19" t="s">
        <v>109</v>
      </c>
      <c r="BM186" s="226" t="s">
        <v>1142</v>
      </c>
    </row>
    <row r="187" spans="1:47" s="2" customFormat="1" ht="12">
      <c r="A187" s="41"/>
      <c r="B187" s="42"/>
      <c r="C187" s="43"/>
      <c r="D187" s="228" t="s">
        <v>238</v>
      </c>
      <c r="E187" s="43"/>
      <c r="F187" s="229" t="s">
        <v>1453</v>
      </c>
      <c r="G187" s="43"/>
      <c r="H187" s="43"/>
      <c r="I187" s="230"/>
      <c r="J187" s="43"/>
      <c r="K187" s="43"/>
      <c r="L187" s="47"/>
      <c r="M187" s="231"/>
      <c r="N187" s="232"/>
      <c r="O187" s="87"/>
      <c r="P187" s="87"/>
      <c r="Q187" s="87"/>
      <c r="R187" s="87"/>
      <c r="S187" s="87"/>
      <c r="T187" s="88"/>
      <c r="U187" s="41"/>
      <c r="V187" s="41"/>
      <c r="W187" s="41"/>
      <c r="X187" s="41"/>
      <c r="Y187" s="41"/>
      <c r="Z187" s="41"/>
      <c r="AA187" s="41"/>
      <c r="AB187" s="41"/>
      <c r="AC187" s="41"/>
      <c r="AD187" s="41"/>
      <c r="AE187" s="41"/>
      <c r="AT187" s="19" t="s">
        <v>238</v>
      </c>
      <c r="AU187" s="19" t="s">
        <v>85</v>
      </c>
    </row>
    <row r="188" spans="1:65" s="2" customFormat="1" ht="14.4" customHeight="1">
      <c r="A188" s="41"/>
      <c r="B188" s="42"/>
      <c r="C188" s="281" t="s">
        <v>814</v>
      </c>
      <c r="D188" s="281" t="s">
        <v>482</v>
      </c>
      <c r="E188" s="282" t="s">
        <v>2317</v>
      </c>
      <c r="F188" s="283" t="s">
        <v>1455</v>
      </c>
      <c r="G188" s="284" t="s">
        <v>1041</v>
      </c>
      <c r="H188" s="285">
        <v>3</v>
      </c>
      <c r="I188" s="286"/>
      <c r="J188" s="287">
        <f>ROUND(I188*H188,2)</f>
        <v>0</v>
      </c>
      <c r="K188" s="283" t="s">
        <v>19</v>
      </c>
      <c r="L188" s="288"/>
      <c r="M188" s="289" t="s">
        <v>19</v>
      </c>
      <c r="N188" s="290" t="s">
        <v>52</v>
      </c>
      <c r="O188" s="87"/>
      <c r="P188" s="224">
        <f>O188*H188</f>
        <v>0</v>
      </c>
      <c r="Q188" s="224">
        <v>0</v>
      </c>
      <c r="R188" s="224">
        <f>Q188*H188</f>
        <v>0</v>
      </c>
      <c r="S188" s="224">
        <v>0</v>
      </c>
      <c r="T188" s="225">
        <f>S188*H188</f>
        <v>0</v>
      </c>
      <c r="U188" s="41"/>
      <c r="V188" s="41"/>
      <c r="W188" s="41"/>
      <c r="X188" s="41"/>
      <c r="Y188" s="41"/>
      <c r="Z188" s="41"/>
      <c r="AA188" s="41"/>
      <c r="AB188" s="41"/>
      <c r="AC188" s="41"/>
      <c r="AD188" s="41"/>
      <c r="AE188" s="41"/>
      <c r="AR188" s="226" t="s">
        <v>279</v>
      </c>
      <c r="AT188" s="226" t="s">
        <v>482</v>
      </c>
      <c r="AU188" s="226" t="s">
        <v>85</v>
      </c>
      <c r="AY188" s="19" t="s">
        <v>230</v>
      </c>
      <c r="BE188" s="227">
        <f>IF(N188="základní",J188,0)</f>
        <v>0</v>
      </c>
      <c r="BF188" s="227">
        <f>IF(N188="snížená",J188,0)</f>
        <v>0</v>
      </c>
      <c r="BG188" s="227">
        <f>IF(N188="zákl. přenesená",J188,0)</f>
        <v>0</v>
      </c>
      <c r="BH188" s="227">
        <f>IF(N188="sníž. přenesená",J188,0)</f>
        <v>0</v>
      </c>
      <c r="BI188" s="227">
        <f>IF(N188="nulová",J188,0)</f>
        <v>0</v>
      </c>
      <c r="BJ188" s="19" t="s">
        <v>85</v>
      </c>
      <c r="BK188" s="227">
        <f>ROUND(I188*H188,2)</f>
        <v>0</v>
      </c>
      <c r="BL188" s="19" t="s">
        <v>109</v>
      </c>
      <c r="BM188" s="226" t="s">
        <v>1145</v>
      </c>
    </row>
    <row r="189" spans="1:47" s="2" customFormat="1" ht="12">
      <c r="A189" s="41"/>
      <c r="B189" s="42"/>
      <c r="C189" s="43"/>
      <c r="D189" s="228" t="s">
        <v>238</v>
      </c>
      <c r="E189" s="43"/>
      <c r="F189" s="229" t="s">
        <v>1455</v>
      </c>
      <c r="G189" s="43"/>
      <c r="H189" s="43"/>
      <c r="I189" s="230"/>
      <c r="J189" s="43"/>
      <c r="K189" s="43"/>
      <c r="L189" s="47"/>
      <c r="M189" s="231"/>
      <c r="N189" s="232"/>
      <c r="O189" s="87"/>
      <c r="P189" s="87"/>
      <c r="Q189" s="87"/>
      <c r="R189" s="87"/>
      <c r="S189" s="87"/>
      <c r="T189" s="88"/>
      <c r="U189" s="41"/>
      <c r="V189" s="41"/>
      <c r="W189" s="41"/>
      <c r="X189" s="41"/>
      <c r="Y189" s="41"/>
      <c r="Z189" s="41"/>
      <c r="AA189" s="41"/>
      <c r="AB189" s="41"/>
      <c r="AC189" s="41"/>
      <c r="AD189" s="41"/>
      <c r="AE189" s="41"/>
      <c r="AT189" s="19" t="s">
        <v>238</v>
      </c>
      <c r="AU189" s="19" t="s">
        <v>85</v>
      </c>
    </row>
    <row r="190" spans="1:65" s="2" customFormat="1" ht="14.4" customHeight="1">
      <c r="A190" s="41"/>
      <c r="B190" s="42"/>
      <c r="C190" s="281" t="s">
        <v>820</v>
      </c>
      <c r="D190" s="281" t="s">
        <v>482</v>
      </c>
      <c r="E190" s="282" t="s">
        <v>2318</v>
      </c>
      <c r="F190" s="283" t="s">
        <v>1458</v>
      </c>
      <c r="G190" s="284" t="s">
        <v>1041</v>
      </c>
      <c r="H190" s="285">
        <v>1</v>
      </c>
      <c r="I190" s="286"/>
      <c r="J190" s="287">
        <f>ROUND(I190*H190,2)</f>
        <v>0</v>
      </c>
      <c r="K190" s="283" t="s">
        <v>19</v>
      </c>
      <c r="L190" s="288"/>
      <c r="M190" s="289" t="s">
        <v>19</v>
      </c>
      <c r="N190" s="290" t="s">
        <v>52</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279</v>
      </c>
      <c r="AT190" s="226" t="s">
        <v>482</v>
      </c>
      <c r="AU190" s="226" t="s">
        <v>85</v>
      </c>
      <c r="AY190" s="19" t="s">
        <v>230</v>
      </c>
      <c r="BE190" s="227">
        <f>IF(N190="základní",J190,0)</f>
        <v>0</v>
      </c>
      <c r="BF190" s="227">
        <f>IF(N190="snížená",J190,0)</f>
        <v>0</v>
      </c>
      <c r="BG190" s="227">
        <f>IF(N190="zákl. přenesená",J190,0)</f>
        <v>0</v>
      </c>
      <c r="BH190" s="227">
        <f>IF(N190="sníž. přenesená",J190,0)</f>
        <v>0</v>
      </c>
      <c r="BI190" s="227">
        <f>IF(N190="nulová",J190,0)</f>
        <v>0</v>
      </c>
      <c r="BJ190" s="19" t="s">
        <v>85</v>
      </c>
      <c r="BK190" s="227">
        <f>ROUND(I190*H190,2)</f>
        <v>0</v>
      </c>
      <c r="BL190" s="19" t="s">
        <v>109</v>
      </c>
      <c r="BM190" s="226" t="s">
        <v>1148</v>
      </c>
    </row>
    <row r="191" spans="1:47" s="2" customFormat="1" ht="12">
      <c r="A191" s="41"/>
      <c r="B191" s="42"/>
      <c r="C191" s="43"/>
      <c r="D191" s="228" t="s">
        <v>238</v>
      </c>
      <c r="E191" s="43"/>
      <c r="F191" s="229" t="s">
        <v>1458</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238</v>
      </c>
      <c r="AU191" s="19" t="s">
        <v>85</v>
      </c>
    </row>
    <row r="192" spans="1:65" s="2" customFormat="1" ht="14.4" customHeight="1">
      <c r="A192" s="41"/>
      <c r="B192" s="42"/>
      <c r="C192" s="281" t="s">
        <v>827</v>
      </c>
      <c r="D192" s="281" t="s">
        <v>482</v>
      </c>
      <c r="E192" s="282" t="s">
        <v>2319</v>
      </c>
      <c r="F192" s="283" t="s">
        <v>1461</v>
      </c>
      <c r="G192" s="284" t="s">
        <v>1041</v>
      </c>
      <c r="H192" s="285">
        <v>2</v>
      </c>
      <c r="I192" s="286"/>
      <c r="J192" s="287">
        <f>ROUND(I192*H192,2)</f>
        <v>0</v>
      </c>
      <c r="K192" s="283" t="s">
        <v>19</v>
      </c>
      <c r="L192" s="288"/>
      <c r="M192" s="289" t="s">
        <v>19</v>
      </c>
      <c r="N192" s="290"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279</v>
      </c>
      <c r="AT192" s="226" t="s">
        <v>482</v>
      </c>
      <c r="AU192" s="226" t="s">
        <v>85</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1151</v>
      </c>
    </row>
    <row r="193" spans="1:47" s="2" customFormat="1" ht="12">
      <c r="A193" s="41"/>
      <c r="B193" s="42"/>
      <c r="C193" s="43"/>
      <c r="D193" s="228" t="s">
        <v>238</v>
      </c>
      <c r="E193" s="43"/>
      <c r="F193" s="229" t="s">
        <v>1461</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85</v>
      </c>
    </row>
    <row r="194" spans="1:65" s="2" customFormat="1" ht="14.4" customHeight="1">
      <c r="A194" s="41"/>
      <c r="B194" s="42"/>
      <c r="C194" s="281" t="s">
        <v>833</v>
      </c>
      <c r="D194" s="281" t="s">
        <v>482</v>
      </c>
      <c r="E194" s="282" t="s">
        <v>1463</v>
      </c>
      <c r="F194" s="283" t="s">
        <v>1464</v>
      </c>
      <c r="G194" s="284" t="s">
        <v>1041</v>
      </c>
      <c r="H194" s="285">
        <v>15</v>
      </c>
      <c r="I194" s="286"/>
      <c r="J194" s="287">
        <f>ROUND(I194*H194,2)</f>
        <v>0</v>
      </c>
      <c r="K194" s="283" t="s">
        <v>19</v>
      </c>
      <c r="L194" s="288"/>
      <c r="M194" s="289" t="s">
        <v>19</v>
      </c>
      <c r="N194" s="290"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279</v>
      </c>
      <c r="AT194" s="226" t="s">
        <v>482</v>
      </c>
      <c r="AU194" s="226" t="s">
        <v>85</v>
      </c>
      <c r="AY194" s="19" t="s">
        <v>230</v>
      </c>
      <c r="BE194" s="227">
        <f>IF(N194="základní",J194,0)</f>
        <v>0</v>
      </c>
      <c r="BF194" s="227">
        <f>IF(N194="snížená",J194,0)</f>
        <v>0</v>
      </c>
      <c r="BG194" s="227">
        <f>IF(N194="zákl. přenesená",J194,0)</f>
        <v>0</v>
      </c>
      <c r="BH194" s="227">
        <f>IF(N194="sníž. přenesená",J194,0)</f>
        <v>0</v>
      </c>
      <c r="BI194" s="227">
        <f>IF(N194="nulová",J194,0)</f>
        <v>0</v>
      </c>
      <c r="BJ194" s="19" t="s">
        <v>85</v>
      </c>
      <c r="BK194" s="227">
        <f>ROUND(I194*H194,2)</f>
        <v>0</v>
      </c>
      <c r="BL194" s="19" t="s">
        <v>109</v>
      </c>
      <c r="BM194" s="226" t="s">
        <v>1154</v>
      </c>
    </row>
    <row r="195" spans="1:47" s="2" customFormat="1" ht="12">
      <c r="A195" s="41"/>
      <c r="B195" s="42"/>
      <c r="C195" s="43"/>
      <c r="D195" s="228" t="s">
        <v>238</v>
      </c>
      <c r="E195" s="43"/>
      <c r="F195" s="229" t="s">
        <v>1464</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238</v>
      </c>
      <c r="AU195" s="19" t="s">
        <v>85</v>
      </c>
    </row>
    <row r="196" spans="1:65" s="2" customFormat="1" ht="14.4" customHeight="1">
      <c r="A196" s="41"/>
      <c r="B196" s="42"/>
      <c r="C196" s="281" t="s">
        <v>841</v>
      </c>
      <c r="D196" s="281" t="s">
        <v>482</v>
      </c>
      <c r="E196" s="282" t="s">
        <v>1466</v>
      </c>
      <c r="F196" s="283" t="s">
        <v>1467</v>
      </c>
      <c r="G196" s="284" t="s">
        <v>1041</v>
      </c>
      <c r="H196" s="285">
        <v>4</v>
      </c>
      <c r="I196" s="286"/>
      <c r="J196" s="287">
        <f>ROUND(I196*H196,2)</f>
        <v>0</v>
      </c>
      <c r="K196" s="283" t="s">
        <v>19</v>
      </c>
      <c r="L196" s="288"/>
      <c r="M196" s="289" t="s">
        <v>19</v>
      </c>
      <c r="N196" s="290" t="s">
        <v>52</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279</v>
      </c>
      <c r="AT196" s="226" t="s">
        <v>482</v>
      </c>
      <c r="AU196" s="226" t="s">
        <v>85</v>
      </c>
      <c r="AY196" s="19" t="s">
        <v>230</v>
      </c>
      <c r="BE196" s="227">
        <f>IF(N196="základní",J196,0)</f>
        <v>0</v>
      </c>
      <c r="BF196" s="227">
        <f>IF(N196="snížená",J196,0)</f>
        <v>0</v>
      </c>
      <c r="BG196" s="227">
        <f>IF(N196="zákl. přenesená",J196,0)</f>
        <v>0</v>
      </c>
      <c r="BH196" s="227">
        <f>IF(N196="sníž. přenesená",J196,0)</f>
        <v>0</v>
      </c>
      <c r="BI196" s="227">
        <f>IF(N196="nulová",J196,0)</f>
        <v>0</v>
      </c>
      <c r="BJ196" s="19" t="s">
        <v>85</v>
      </c>
      <c r="BK196" s="227">
        <f>ROUND(I196*H196,2)</f>
        <v>0</v>
      </c>
      <c r="BL196" s="19" t="s">
        <v>109</v>
      </c>
      <c r="BM196" s="226" t="s">
        <v>1157</v>
      </c>
    </row>
    <row r="197" spans="1:47" s="2" customFormat="1" ht="12">
      <c r="A197" s="41"/>
      <c r="B197" s="42"/>
      <c r="C197" s="43"/>
      <c r="D197" s="228" t="s">
        <v>238</v>
      </c>
      <c r="E197" s="43"/>
      <c r="F197" s="229" t="s">
        <v>1467</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19" t="s">
        <v>238</v>
      </c>
      <c r="AU197" s="19" t="s">
        <v>85</v>
      </c>
    </row>
    <row r="198" spans="1:65" s="2" customFormat="1" ht="14.4" customHeight="1">
      <c r="A198" s="41"/>
      <c r="B198" s="42"/>
      <c r="C198" s="281" t="s">
        <v>848</v>
      </c>
      <c r="D198" s="281" t="s">
        <v>482</v>
      </c>
      <c r="E198" s="282" t="s">
        <v>1469</v>
      </c>
      <c r="F198" s="283" t="s">
        <v>1470</v>
      </c>
      <c r="G198" s="284" t="s">
        <v>1041</v>
      </c>
      <c r="H198" s="285">
        <v>1</v>
      </c>
      <c r="I198" s="286"/>
      <c r="J198" s="287">
        <f>ROUND(I198*H198,2)</f>
        <v>0</v>
      </c>
      <c r="K198" s="283" t="s">
        <v>19</v>
      </c>
      <c r="L198" s="288"/>
      <c r="M198" s="289" t="s">
        <v>19</v>
      </c>
      <c r="N198" s="290" t="s">
        <v>52</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279</v>
      </c>
      <c r="AT198" s="226" t="s">
        <v>482</v>
      </c>
      <c r="AU198" s="226" t="s">
        <v>85</v>
      </c>
      <c r="AY198" s="19" t="s">
        <v>230</v>
      </c>
      <c r="BE198" s="227">
        <f>IF(N198="základní",J198,0)</f>
        <v>0</v>
      </c>
      <c r="BF198" s="227">
        <f>IF(N198="snížená",J198,0)</f>
        <v>0</v>
      </c>
      <c r="BG198" s="227">
        <f>IF(N198="zákl. přenesená",J198,0)</f>
        <v>0</v>
      </c>
      <c r="BH198" s="227">
        <f>IF(N198="sníž. přenesená",J198,0)</f>
        <v>0</v>
      </c>
      <c r="BI198" s="227">
        <f>IF(N198="nulová",J198,0)</f>
        <v>0</v>
      </c>
      <c r="BJ198" s="19" t="s">
        <v>85</v>
      </c>
      <c r="BK198" s="227">
        <f>ROUND(I198*H198,2)</f>
        <v>0</v>
      </c>
      <c r="BL198" s="19" t="s">
        <v>109</v>
      </c>
      <c r="BM198" s="226" t="s">
        <v>1161</v>
      </c>
    </row>
    <row r="199" spans="1:47" s="2" customFormat="1" ht="12">
      <c r="A199" s="41"/>
      <c r="B199" s="42"/>
      <c r="C199" s="43"/>
      <c r="D199" s="228" t="s">
        <v>238</v>
      </c>
      <c r="E199" s="43"/>
      <c r="F199" s="229" t="s">
        <v>1470</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238</v>
      </c>
      <c r="AU199" s="19" t="s">
        <v>85</v>
      </c>
    </row>
    <row r="200" spans="1:65" s="2" customFormat="1" ht="14.4" customHeight="1">
      <c r="A200" s="41"/>
      <c r="B200" s="42"/>
      <c r="C200" s="281" t="s">
        <v>853</v>
      </c>
      <c r="D200" s="281" t="s">
        <v>482</v>
      </c>
      <c r="E200" s="282" t="s">
        <v>1472</v>
      </c>
      <c r="F200" s="283" t="s">
        <v>1473</v>
      </c>
      <c r="G200" s="284" t="s">
        <v>1474</v>
      </c>
      <c r="H200" s="285">
        <v>1</v>
      </c>
      <c r="I200" s="286"/>
      <c r="J200" s="287">
        <f>ROUND(I200*H200,2)</f>
        <v>0</v>
      </c>
      <c r="K200" s="283" t="s">
        <v>19</v>
      </c>
      <c r="L200" s="288"/>
      <c r="M200" s="289" t="s">
        <v>19</v>
      </c>
      <c r="N200" s="290" t="s">
        <v>52</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279</v>
      </c>
      <c r="AT200" s="226" t="s">
        <v>482</v>
      </c>
      <c r="AU200" s="226" t="s">
        <v>85</v>
      </c>
      <c r="AY200" s="19" t="s">
        <v>230</v>
      </c>
      <c r="BE200" s="227">
        <f>IF(N200="základní",J200,0)</f>
        <v>0</v>
      </c>
      <c r="BF200" s="227">
        <f>IF(N200="snížená",J200,0)</f>
        <v>0</v>
      </c>
      <c r="BG200" s="227">
        <f>IF(N200="zákl. přenesená",J200,0)</f>
        <v>0</v>
      </c>
      <c r="BH200" s="227">
        <f>IF(N200="sníž. přenesená",J200,0)</f>
        <v>0</v>
      </c>
      <c r="BI200" s="227">
        <f>IF(N200="nulová",J200,0)</f>
        <v>0</v>
      </c>
      <c r="BJ200" s="19" t="s">
        <v>85</v>
      </c>
      <c r="BK200" s="227">
        <f>ROUND(I200*H200,2)</f>
        <v>0</v>
      </c>
      <c r="BL200" s="19" t="s">
        <v>109</v>
      </c>
      <c r="BM200" s="226" t="s">
        <v>1456</v>
      </c>
    </row>
    <row r="201" spans="1:47" s="2" customFormat="1" ht="12">
      <c r="A201" s="41"/>
      <c r="B201" s="42"/>
      <c r="C201" s="43"/>
      <c r="D201" s="228" t="s">
        <v>238</v>
      </c>
      <c r="E201" s="43"/>
      <c r="F201" s="229" t="s">
        <v>1473</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19" t="s">
        <v>238</v>
      </c>
      <c r="AU201" s="19" t="s">
        <v>85</v>
      </c>
    </row>
    <row r="202" spans="1:65" s="2" customFormat="1" ht="14.4" customHeight="1">
      <c r="A202" s="41"/>
      <c r="B202" s="42"/>
      <c r="C202" s="281" t="s">
        <v>860</v>
      </c>
      <c r="D202" s="281" t="s">
        <v>482</v>
      </c>
      <c r="E202" s="282" t="s">
        <v>2320</v>
      </c>
      <c r="F202" s="283" t="s">
        <v>1477</v>
      </c>
      <c r="G202" s="284" t="s">
        <v>327</v>
      </c>
      <c r="H202" s="285">
        <v>6</v>
      </c>
      <c r="I202" s="286"/>
      <c r="J202" s="287">
        <f>ROUND(I202*H202,2)</f>
        <v>0</v>
      </c>
      <c r="K202" s="283" t="s">
        <v>19</v>
      </c>
      <c r="L202" s="288"/>
      <c r="M202" s="289" t="s">
        <v>19</v>
      </c>
      <c r="N202" s="290" t="s">
        <v>52</v>
      </c>
      <c r="O202" s="87"/>
      <c r="P202" s="224">
        <f>O202*H202</f>
        <v>0</v>
      </c>
      <c r="Q202" s="224">
        <v>0</v>
      </c>
      <c r="R202" s="224">
        <f>Q202*H202</f>
        <v>0</v>
      </c>
      <c r="S202" s="224">
        <v>0</v>
      </c>
      <c r="T202" s="225">
        <f>S202*H202</f>
        <v>0</v>
      </c>
      <c r="U202" s="41"/>
      <c r="V202" s="41"/>
      <c r="W202" s="41"/>
      <c r="X202" s="41"/>
      <c r="Y202" s="41"/>
      <c r="Z202" s="41"/>
      <c r="AA202" s="41"/>
      <c r="AB202" s="41"/>
      <c r="AC202" s="41"/>
      <c r="AD202" s="41"/>
      <c r="AE202" s="41"/>
      <c r="AR202" s="226" t="s">
        <v>279</v>
      </c>
      <c r="AT202" s="226" t="s">
        <v>482</v>
      </c>
      <c r="AU202" s="226" t="s">
        <v>85</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109</v>
      </c>
      <c r="BM202" s="226" t="s">
        <v>1459</v>
      </c>
    </row>
    <row r="203" spans="1:47" s="2" customFormat="1" ht="12">
      <c r="A203" s="41"/>
      <c r="B203" s="42"/>
      <c r="C203" s="43"/>
      <c r="D203" s="228" t="s">
        <v>238</v>
      </c>
      <c r="E203" s="43"/>
      <c r="F203" s="229" t="s">
        <v>1477</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85</v>
      </c>
    </row>
    <row r="204" spans="1:65" s="2" customFormat="1" ht="14.4" customHeight="1">
      <c r="A204" s="41"/>
      <c r="B204" s="42"/>
      <c r="C204" s="281" t="s">
        <v>864</v>
      </c>
      <c r="D204" s="281" t="s">
        <v>482</v>
      </c>
      <c r="E204" s="282" t="s">
        <v>2321</v>
      </c>
      <c r="F204" s="283" t="s">
        <v>1480</v>
      </c>
      <c r="G204" s="284" t="s">
        <v>1041</v>
      </c>
      <c r="H204" s="285">
        <v>30</v>
      </c>
      <c r="I204" s="286"/>
      <c r="J204" s="287">
        <f>ROUND(I204*H204,2)</f>
        <v>0</v>
      </c>
      <c r="K204" s="283" t="s">
        <v>19</v>
      </c>
      <c r="L204" s="288"/>
      <c r="M204" s="289" t="s">
        <v>19</v>
      </c>
      <c r="N204" s="290" t="s">
        <v>52</v>
      </c>
      <c r="O204" s="87"/>
      <c r="P204" s="224">
        <f>O204*H204</f>
        <v>0</v>
      </c>
      <c r="Q204" s="224">
        <v>0</v>
      </c>
      <c r="R204" s="224">
        <f>Q204*H204</f>
        <v>0</v>
      </c>
      <c r="S204" s="224">
        <v>0</v>
      </c>
      <c r="T204" s="225">
        <f>S204*H204</f>
        <v>0</v>
      </c>
      <c r="U204" s="41"/>
      <c r="V204" s="41"/>
      <c r="W204" s="41"/>
      <c r="X204" s="41"/>
      <c r="Y204" s="41"/>
      <c r="Z204" s="41"/>
      <c r="AA204" s="41"/>
      <c r="AB204" s="41"/>
      <c r="AC204" s="41"/>
      <c r="AD204" s="41"/>
      <c r="AE204" s="41"/>
      <c r="AR204" s="226" t="s">
        <v>279</v>
      </c>
      <c r="AT204" s="226" t="s">
        <v>482</v>
      </c>
      <c r="AU204" s="226" t="s">
        <v>85</v>
      </c>
      <c r="AY204" s="19" t="s">
        <v>230</v>
      </c>
      <c r="BE204" s="227">
        <f>IF(N204="základní",J204,0)</f>
        <v>0</v>
      </c>
      <c r="BF204" s="227">
        <f>IF(N204="snížená",J204,0)</f>
        <v>0</v>
      </c>
      <c r="BG204" s="227">
        <f>IF(N204="zákl. přenesená",J204,0)</f>
        <v>0</v>
      </c>
      <c r="BH204" s="227">
        <f>IF(N204="sníž. přenesená",J204,0)</f>
        <v>0</v>
      </c>
      <c r="BI204" s="227">
        <f>IF(N204="nulová",J204,0)</f>
        <v>0</v>
      </c>
      <c r="BJ204" s="19" t="s">
        <v>85</v>
      </c>
      <c r="BK204" s="227">
        <f>ROUND(I204*H204,2)</f>
        <v>0</v>
      </c>
      <c r="BL204" s="19" t="s">
        <v>109</v>
      </c>
      <c r="BM204" s="226" t="s">
        <v>1462</v>
      </c>
    </row>
    <row r="205" spans="1:47" s="2" customFormat="1" ht="12">
      <c r="A205" s="41"/>
      <c r="B205" s="42"/>
      <c r="C205" s="43"/>
      <c r="D205" s="228" t="s">
        <v>238</v>
      </c>
      <c r="E205" s="43"/>
      <c r="F205" s="229" t="s">
        <v>1480</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238</v>
      </c>
      <c r="AU205" s="19" t="s">
        <v>85</v>
      </c>
    </row>
    <row r="206" spans="1:65" s="2" customFormat="1" ht="14.4" customHeight="1">
      <c r="A206" s="41"/>
      <c r="B206" s="42"/>
      <c r="C206" s="281" t="s">
        <v>874</v>
      </c>
      <c r="D206" s="281" t="s">
        <v>482</v>
      </c>
      <c r="E206" s="282" t="s">
        <v>2322</v>
      </c>
      <c r="F206" s="283" t="s">
        <v>1483</v>
      </c>
      <c r="G206" s="284" t="s">
        <v>327</v>
      </c>
      <c r="H206" s="285">
        <v>5</v>
      </c>
      <c r="I206" s="286"/>
      <c r="J206" s="287">
        <f>ROUND(I206*H206,2)</f>
        <v>0</v>
      </c>
      <c r="K206" s="283" t="s">
        <v>19</v>
      </c>
      <c r="L206" s="288"/>
      <c r="M206" s="289" t="s">
        <v>19</v>
      </c>
      <c r="N206" s="290" t="s">
        <v>52</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279</v>
      </c>
      <c r="AT206" s="226" t="s">
        <v>482</v>
      </c>
      <c r="AU206" s="226" t="s">
        <v>85</v>
      </c>
      <c r="AY206" s="19" t="s">
        <v>230</v>
      </c>
      <c r="BE206" s="227">
        <f>IF(N206="základní",J206,0)</f>
        <v>0</v>
      </c>
      <c r="BF206" s="227">
        <f>IF(N206="snížená",J206,0)</f>
        <v>0</v>
      </c>
      <c r="BG206" s="227">
        <f>IF(N206="zákl. přenesená",J206,0)</f>
        <v>0</v>
      </c>
      <c r="BH206" s="227">
        <f>IF(N206="sníž. přenesená",J206,0)</f>
        <v>0</v>
      </c>
      <c r="BI206" s="227">
        <f>IF(N206="nulová",J206,0)</f>
        <v>0</v>
      </c>
      <c r="BJ206" s="19" t="s">
        <v>85</v>
      </c>
      <c r="BK206" s="227">
        <f>ROUND(I206*H206,2)</f>
        <v>0</v>
      </c>
      <c r="BL206" s="19" t="s">
        <v>109</v>
      </c>
      <c r="BM206" s="226" t="s">
        <v>1465</v>
      </c>
    </row>
    <row r="207" spans="1:47" s="2" customFormat="1" ht="12">
      <c r="A207" s="41"/>
      <c r="B207" s="42"/>
      <c r="C207" s="43"/>
      <c r="D207" s="228" t="s">
        <v>238</v>
      </c>
      <c r="E207" s="43"/>
      <c r="F207" s="229" t="s">
        <v>1483</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19" t="s">
        <v>238</v>
      </c>
      <c r="AU207" s="19" t="s">
        <v>85</v>
      </c>
    </row>
    <row r="208" spans="1:65" s="2" customFormat="1" ht="14.4" customHeight="1">
      <c r="A208" s="41"/>
      <c r="B208" s="42"/>
      <c r="C208" s="281" t="s">
        <v>878</v>
      </c>
      <c r="D208" s="281" t="s">
        <v>482</v>
      </c>
      <c r="E208" s="282" t="s">
        <v>2323</v>
      </c>
      <c r="F208" s="283" t="s">
        <v>1486</v>
      </c>
      <c r="G208" s="284" t="s">
        <v>327</v>
      </c>
      <c r="H208" s="285">
        <v>4</v>
      </c>
      <c r="I208" s="286"/>
      <c r="J208" s="287">
        <f>ROUND(I208*H208,2)</f>
        <v>0</v>
      </c>
      <c r="K208" s="283" t="s">
        <v>19</v>
      </c>
      <c r="L208" s="288"/>
      <c r="M208" s="289" t="s">
        <v>19</v>
      </c>
      <c r="N208" s="290" t="s">
        <v>52</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279</v>
      </c>
      <c r="AT208" s="226" t="s">
        <v>482</v>
      </c>
      <c r="AU208" s="226" t="s">
        <v>85</v>
      </c>
      <c r="AY208" s="19" t="s">
        <v>230</v>
      </c>
      <c r="BE208" s="227">
        <f>IF(N208="základní",J208,0)</f>
        <v>0</v>
      </c>
      <c r="BF208" s="227">
        <f>IF(N208="snížená",J208,0)</f>
        <v>0</v>
      </c>
      <c r="BG208" s="227">
        <f>IF(N208="zákl. přenesená",J208,0)</f>
        <v>0</v>
      </c>
      <c r="BH208" s="227">
        <f>IF(N208="sníž. přenesená",J208,0)</f>
        <v>0</v>
      </c>
      <c r="BI208" s="227">
        <f>IF(N208="nulová",J208,0)</f>
        <v>0</v>
      </c>
      <c r="BJ208" s="19" t="s">
        <v>85</v>
      </c>
      <c r="BK208" s="227">
        <f>ROUND(I208*H208,2)</f>
        <v>0</v>
      </c>
      <c r="BL208" s="19" t="s">
        <v>109</v>
      </c>
      <c r="BM208" s="226" t="s">
        <v>1468</v>
      </c>
    </row>
    <row r="209" spans="1:47" s="2" customFormat="1" ht="12">
      <c r="A209" s="41"/>
      <c r="B209" s="42"/>
      <c r="C209" s="43"/>
      <c r="D209" s="228" t="s">
        <v>238</v>
      </c>
      <c r="E209" s="43"/>
      <c r="F209" s="229" t="s">
        <v>1486</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19" t="s">
        <v>238</v>
      </c>
      <c r="AU209" s="19" t="s">
        <v>85</v>
      </c>
    </row>
    <row r="210" spans="1:65" s="2" customFormat="1" ht="14.4" customHeight="1">
      <c r="A210" s="41"/>
      <c r="B210" s="42"/>
      <c r="C210" s="281" t="s">
        <v>886</v>
      </c>
      <c r="D210" s="281" t="s">
        <v>482</v>
      </c>
      <c r="E210" s="282" t="s">
        <v>1337</v>
      </c>
      <c r="F210" s="283" t="s">
        <v>19</v>
      </c>
      <c r="G210" s="284" t="s">
        <v>1339</v>
      </c>
      <c r="H210" s="285">
        <v>1</v>
      </c>
      <c r="I210" s="286"/>
      <c r="J210" s="287">
        <f>ROUND(I210*H210,2)</f>
        <v>0</v>
      </c>
      <c r="K210" s="283" t="s">
        <v>19</v>
      </c>
      <c r="L210" s="288"/>
      <c r="M210" s="289" t="s">
        <v>19</v>
      </c>
      <c r="N210" s="290" t="s">
        <v>52</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279</v>
      </c>
      <c r="AT210" s="226" t="s">
        <v>482</v>
      </c>
      <c r="AU210" s="226" t="s">
        <v>85</v>
      </c>
      <c r="AY210" s="19" t="s">
        <v>230</v>
      </c>
      <c r="BE210" s="227">
        <f>IF(N210="základní",J210,0)</f>
        <v>0</v>
      </c>
      <c r="BF210" s="227">
        <f>IF(N210="snížená",J210,0)</f>
        <v>0</v>
      </c>
      <c r="BG210" s="227">
        <f>IF(N210="zákl. přenesená",J210,0)</f>
        <v>0</v>
      </c>
      <c r="BH210" s="227">
        <f>IF(N210="sníž. přenesená",J210,0)</f>
        <v>0</v>
      </c>
      <c r="BI210" s="227">
        <f>IF(N210="nulová",J210,0)</f>
        <v>0</v>
      </c>
      <c r="BJ210" s="19" t="s">
        <v>85</v>
      </c>
      <c r="BK210" s="227">
        <f>ROUND(I210*H210,2)</f>
        <v>0</v>
      </c>
      <c r="BL210" s="19" t="s">
        <v>109</v>
      </c>
      <c r="BM210" s="226" t="s">
        <v>2324</v>
      </c>
    </row>
    <row r="211" spans="1:47" s="2" customFormat="1" ht="12">
      <c r="A211" s="41"/>
      <c r="B211" s="42"/>
      <c r="C211" s="43"/>
      <c r="D211" s="228" t="s">
        <v>238</v>
      </c>
      <c r="E211" s="43"/>
      <c r="F211" s="229" t="s">
        <v>1338</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19" t="s">
        <v>238</v>
      </c>
      <c r="AU211" s="19" t="s">
        <v>85</v>
      </c>
    </row>
    <row r="212" spans="1:65" s="2" customFormat="1" ht="14.4" customHeight="1">
      <c r="A212" s="41"/>
      <c r="B212" s="42"/>
      <c r="C212" s="215" t="s">
        <v>895</v>
      </c>
      <c r="D212" s="215" t="s">
        <v>232</v>
      </c>
      <c r="E212" s="216" t="s">
        <v>1489</v>
      </c>
      <c r="F212" s="217" t="s">
        <v>1490</v>
      </c>
      <c r="G212" s="218" t="s">
        <v>19</v>
      </c>
      <c r="H212" s="219">
        <v>120</v>
      </c>
      <c r="I212" s="220"/>
      <c r="J212" s="221">
        <f>ROUND(I212*H212,2)</f>
        <v>0</v>
      </c>
      <c r="K212" s="217" t="s">
        <v>19</v>
      </c>
      <c r="L212" s="47"/>
      <c r="M212" s="222" t="s">
        <v>19</v>
      </c>
      <c r="N212" s="223"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109</v>
      </c>
      <c r="AT212" s="226" t="s">
        <v>232</v>
      </c>
      <c r="AU212" s="226" t="s">
        <v>85</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1471</v>
      </c>
    </row>
    <row r="213" spans="1:47" s="2" customFormat="1" ht="12">
      <c r="A213" s="41"/>
      <c r="B213" s="42"/>
      <c r="C213" s="43"/>
      <c r="D213" s="228" t="s">
        <v>238</v>
      </c>
      <c r="E213" s="43"/>
      <c r="F213" s="229" t="s">
        <v>1490</v>
      </c>
      <c r="G213" s="43"/>
      <c r="H213" s="43"/>
      <c r="I213" s="230"/>
      <c r="J213" s="43"/>
      <c r="K213" s="43"/>
      <c r="L213" s="47"/>
      <c r="M213" s="291"/>
      <c r="N213" s="292"/>
      <c r="O213" s="293"/>
      <c r="P213" s="293"/>
      <c r="Q213" s="293"/>
      <c r="R213" s="293"/>
      <c r="S213" s="293"/>
      <c r="T213" s="294"/>
      <c r="U213" s="41"/>
      <c r="V213" s="41"/>
      <c r="W213" s="41"/>
      <c r="X213" s="41"/>
      <c r="Y213" s="41"/>
      <c r="Z213" s="41"/>
      <c r="AA213" s="41"/>
      <c r="AB213" s="41"/>
      <c r="AC213" s="41"/>
      <c r="AD213" s="41"/>
      <c r="AE213" s="41"/>
      <c r="AT213" s="19" t="s">
        <v>238</v>
      </c>
      <c r="AU213" s="19" t="s">
        <v>85</v>
      </c>
    </row>
    <row r="214" spans="1:31" s="2" customFormat="1" ht="6.95" customHeight="1">
      <c r="A214" s="41"/>
      <c r="B214" s="62"/>
      <c r="C214" s="63"/>
      <c r="D214" s="63"/>
      <c r="E214" s="63"/>
      <c r="F214" s="63"/>
      <c r="G214" s="63"/>
      <c r="H214" s="63"/>
      <c r="I214" s="63"/>
      <c r="J214" s="63"/>
      <c r="K214" s="63"/>
      <c r="L214" s="47"/>
      <c r="M214" s="41"/>
      <c r="O214" s="41"/>
      <c r="P214" s="41"/>
      <c r="Q214" s="41"/>
      <c r="R214" s="41"/>
      <c r="S214" s="41"/>
      <c r="T214" s="41"/>
      <c r="U214" s="41"/>
      <c r="V214" s="41"/>
      <c r="W214" s="41"/>
      <c r="X214" s="41"/>
      <c r="Y214" s="41"/>
      <c r="Z214" s="41"/>
      <c r="AA214" s="41"/>
      <c r="AB214" s="41"/>
      <c r="AC214" s="41"/>
      <c r="AD214" s="41"/>
      <c r="AE214" s="41"/>
    </row>
  </sheetData>
  <sheetProtection password="BB7A" sheet="1" objects="1" scenarios="1" formatColumns="0" formatRows="0" autoFilter="0"/>
  <autoFilter ref="C91:K213"/>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157</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1585</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2325</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ROUND((SUM(BE92:BE217)),2)</f>
        <v>0</v>
      </c>
      <c r="G37" s="41"/>
      <c r="H37" s="41"/>
      <c r="I37" s="160">
        <v>0.21</v>
      </c>
      <c r="J37" s="159">
        <f>ROUND(((SUM(BE92:BE217))*I37),2)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ROUND((SUM(BF92:BF217)),2)</f>
        <v>0</v>
      </c>
      <c r="G38" s="41"/>
      <c r="H38" s="41"/>
      <c r="I38" s="160">
        <v>0.15</v>
      </c>
      <c r="J38" s="159">
        <f>ROUND(((SUM(BF92:BF217))*I38),2)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ROUND((SUM(BG92:BG217)),2)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ROUND((SUM(BH92:BH217)),2)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ROUND((SUM(BI92:BI217)),2)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1585</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D.4.4.3.2 - RB4</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1585</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D.4.4.3.2 - RB4</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SUM(P94:P217)</f>
        <v>0</v>
      </c>
      <c r="Q93" s="207"/>
      <c r="R93" s="208">
        <f>SUM(R94:R217)</f>
        <v>0</v>
      </c>
      <c r="S93" s="207"/>
      <c r="T93" s="209">
        <f>SUM(T94:T217)</f>
        <v>0</v>
      </c>
      <c r="U93" s="12"/>
      <c r="V93" s="12"/>
      <c r="W93" s="12"/>
      <c r="X93" s="12"/>
      <c r="Y93" s="12"/>
      <c r="Z93" s="12"/>
      <c r="AA93" s="12"/>
      <c r="AB93" s="12"/>
      <c r="AC93" s="12"/>
      <c r="AD93" s="12"/>
      <c r="AE93" s="12"/>
      <c r="AR93" s="210" t="s">
        <v>102</v>
      </c>
      <c r="AT93" s="211" t="s">
        <v>80</v>
      </c>
      <c r="AU93" s="211" t="s">
        <v>81</v>
      </c>
      <c r="AY93" s="210" t="s">
        <v>230</v>
      </c>
      <c r="BK93" s="212">
        <f>SUM(BK94:BK217)</f>
        <v>0</v>
      </c>
    </row>
    <row r="94" spans="1:65" s="2" customFormat="1" ht="24.15" customHeight="1">
      <c r="A94" s="41"/>
      <c r="B94" s="42"/>
      <c r="C94" s="281" t="s">
        <v>85</v>
      </c>
      <c r="D94" s="281" t="s">
        <v>482</v>
      </c>
      <c r="E94" s="282" t="s">
        <v>2326</v>
      </c>
      <c r="F94" s="283" t="s">
        <v>2327</v>
      </c>
      <c r="G94" s="284" t="s">
        <v>737</v>
      </c>
      <c r="H94" s="285">
        <v>1</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91</v>
      </c>
    </row>
    <row r="95" spans="1:47" s="2" customFormat="1" ht="12">
      <c r="A95" s="41"/>
      <c r="B95" s="42"/>
      <c r="C95" s="43"/>
      <c r="D95" s="228" t="s">
        <v>238</v>
      </c>
      <c r="E95" s="43"/>
      <c r="F95" s="229" t="s">
        <v>2327</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14.4" customHeight="1">
      <c r="A96" s="41"/>
      <c r="B96" s="42"/>
      <c r="C96" s="281" t="s">
        <v>91</v>
      </c>
      <c r="D96" s="281" t="s">
        <v>482</v>
      </c>
      <c r="E96" s="282" t="s">
        <v>1346</v>
      </c>
      <c r="F96" s="283" t="s">
        <v>1347</v>
      </c>
      <c r="G96" s="284" t="s">
        <v>1348</v>
      </c>
      <c r="H96" s="285">
        <v>1</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109</v>
      </c>
    </row>
    <row r="97" spans="1:47" s="2" customFormat="1" ht="12">
      <c r="A97" s="41"/>
      <c r="B97" s="42"/>
      <c r="C97" s="43"/>
      <c r="D97" s="228" t="s">
        <v>238</v>
      </c>
      <c r="E97" s="43"/>
      <c r="F97" s="229" t="s">
        <v>1347</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14.4" customHeight="1">
      <c r="A98" s="41"/>
      <c r="B98" s="42"/>
      <c r="C98" s="281" t="s">
        <v>102</v>
      </c>
      <c r="D98" s="281" t="s">
        <v>482</v>
      </c>
      <c r="E98" s="282" t="s">
        <v>1349</v>
      </c>
      <c r="F98" s="283" t="s">
        <v>1350</v>
      </c>
      <c r="G98" s="284" t="s">
        <v>1348</v>
      </c>
      <c r="H98" s="285">
        <v>1</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1350</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109</v>
      </c>
      <c r="D100" s="281" t="s">
        <v>482</v>
      </c>
      <c r="E100" s="282" t="s">
        <v>2328</v>
      </c>
      <c r="F100" s="283" t="s">
        <v>2329</v>
      </c>
      <c r="G100" s="284" t="s">
        <v>1348</v>
      </c>
      <c r="H100" s="285">
        <v>1</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279</v>
      </c>
    </row>
    <row r="101" spans="1:47" s="2" customFormat="1" ht="12">
      <c r="A101" s="41"/>
      <c r="B101" s="42"/>
      <c r="C101" s="43"/>
      <c r="D101" s="228" t="s">
        <v>238</v>
      </c>
      <c r="E101" s="43"/>
      <c r="F101" s="229" t="s">
        <v>2329</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81" t="s">
        <v>265</v>
      </c>
      <c r="D102" s="281" t="s">
        <v>482</v>
      </c>
      <c r="E102" s="282" t="s">
        <v>2330</v>
      </c>
      <c r="F102" s="283" t="s">
        <v>2331</v>
      </c>
      <c r="G102" s="284" t="s">
        <v>1041</v>
      </c>
      <c r="H102" s="285">
        <v>1</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302</v>
      </c>
    </row>
    <row r="103" spans="1:47" s="2" customFormat="1" ht="12">
      <c r="A103" s="41"/>
      <c r="B103" s="42"/>
      <c r="C103" s="43"/>
      <c r="D103" s="228" t="s">
        <v>238</v>
      </c>
      <c r="E103" s="43"/>
      <c r="F103" s="229" t="s">
        <v>2331</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85</v>
      </c>
    </row>
    <row r="104" spans="1:65" s="2" customFormat="1" ht="14.4" customHeight="1">
      <c r="A104" s="41"/>
      <c r="B104" s="42"/>
      <c r="C104" s="281" t="s">
        <v>271</v>
      </c>
      <c r="D104" s="281" t="s">
        <v>482</v>
      </c>
      <c r="E104" s="282" t="s">
        <v>1357</v>
      </c>
      <c r="F104" s="283" t="s">
        <v>2332</v>
      </c>
      <c r="G104" s="284" t="s">
        <v>1041</v>
      </c>
      <c r="H104" s="285">
        <v>1</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85</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318</v>
      </c>
    </row>
    <row r="105" spans="1:47" s="2" customFormat="1" ht="12">
      <c r="A105" s="41"/>
      <c r="B105" s="42"/>
      <c r="C105" s="43"/>
      <c r="D105" s="228" t="s">
        <v>238</v>
      </c>
      <c r="E105" s="43"/>
      <c r="F105" s="229" t="s">
        <v>2332</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85</v>
      </c>
    </row>
    <row r="106" spans="1:65" s="2" customFormat="1" ht="14.4" customHeight="1">
      <c r="A106" s="41"/>
      <c r="B106" s="42"/>
      <c r="C106" s="281" t="s">
        <v>281</v>
      </c>
      <c r="D106" s="281" t="s">
        <v>482</v>
      </c>
      <c r="E106" s="282" t="s">
        <v>1359</v>
      </c>
      <c r="F106" s="283" t="s">
        <v>1360</v>
      </c>
      <c r="G106" s="284" t="s">
        <v>1041</v>
      </c>
      <c r="H106" s="285">
        <v>2</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85</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330</v>
      </c>
    </row>
    <row r="107" spans="1:47" s="2" customFormat="1" ht="12">
      <c r="A107" s="41"/>
      <c r="B107" s="42"/>
      <c r="C107" s="43"/>
      <c r="D107" s="228" t="s">
        <v>238</v>
      </c>
      <c r="E107" s="43"/>
      <c r="F107" s="229" t="s">
        <v>1360</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85</v>
      </c>
    </row>
    <row r="108" spans="1:65" s="2" customFormat="1" ht="14.4" customHeight="1">
      <c r="A108" s="41"/>
      <c r="B108" s="42"/>
      <c r="C108" s="281" t="s">
        <v>279</v>
      </c>
      <c r="D108" s="281" t="s">
        <v>482</v>
      </c>
      <c r="E108" s="282" t="s">
        <v>1361</v>
      </c>
      <c r="F108" s="283" t="s">
        <v>1362</v>
      </c>
      <c r="G108" s="284" t="s">
        <v>1041</v>
      </c>
      <c r="H108" s="285">
        <v>1</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345</v>
      </c>
    </row>
    <row r="109" spans="1:47" s="2" customFormat="1" ht="12">
      <c r="A109" s="41"/>
      <c r="B109" s="42"/>
      <c r="C109" s="43"/>
      <c r="D109" s="228" t="s">
        <v>238</v>
      </c>
      <c r="E109" s="43"/>
      <c r="F109" s="229" t="s">
        <v>1362</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65" s="2" customFormat="1" ht="14.4" customHeight="1">
      <c r="A110" s="41"/>
      <c r="B110" s="42"/>
      <c r="C110" s="281" t="s">
        <v>288</v>
      </c>
      <c r="D110" s="281" t="s">
        <v>482</v>
      </c>
      <c r="E110" s="282" t="s">
        <v>1363</v>
      </c>
      <c r="F110" s="283" t="s">
        <v>1364</v>
      </c>
      <c r="G110" s="284" t="s">
        <v>1041</v>
      </c>
      <c r="H110" s="285">
        <v>2</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85</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358</v>
      </c>
    </row>
    <row r="111" spans="1:47" s="2" customFormat="1" ht="12">
      <c r="A111" s="41"/>
      <c r="B111" s="42"/>
      <c r="C111" s="43"/>
      <c r="D111" s="228" t="s">
        <v>238</v>
      </c>
      <c r="E111" s="43"/>
      <c r="F111" s="229" t="s">
        <v>1364</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85</v>
      </c>
    </row>
    <row r="112" spans="1:65" s="2" customFormat="1" ht="14.4" customHeight="1">
      <c r="A112" s="41"/>
      <c r="B112" s="42"/>
      <c r="C112" s="281" t="s">
        <v>302</v>
      </c>
      <c r="D112" s="281" t="s">
        <v>482</v>
      </c>
      <c r="E112" s="282" t="s">
        <v>1365</v>
      </c>
      <c r="F112" s="283" t="s">
        <v>2296</v>
      </c>
      <c r="G112" s="284" t="s">
        <v>1041</v>
      </c>
      <c r="H112" s="285">
        <v>2</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373</v>
      </c>
    </row>
    <row r="113" spans="1:47" s="2" customFormat="1" ht="12">
      <c r="A113" s="41"/>
      <c r="B113" s="42"/>
      <c r="C113" s="43"/>
      <c r="D113" s="228" t="s">
        <v>238</v>
      </c>
      <c r="E113" s="43"/>
      <c r="F113" s="229" t="s">
        <v>2296</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81" t="s">
        <v>308</v>
      </c>
      <c r="D114" s="281" t="s">
        <v>482</v>
      </c>
      <c r="E114" s="282" t="s">
        <v>1367</v>
      </c>
      <c r="F114" s="283" t="s">
        <v>1372</v>
      </c>
      <c r="G114" s="284" t="s">
        <v>1041</v>
      </c>
      <c r="H114" s="285">
        <v>3</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386</v>
      </c>
    </row>
    <row r="115" spans="1:47" s="2" customFormat="1" ht="12">
      <c r="A115" s="41"/>
      <c r="B115" s="42"/>
      <c r="C115" s="43"/>
      <c r="D115" s="228" t="s">
        <v>238</v>
      </c>
      <c r="E115" s="43"/>
      <c r="F115" s="229" t="s">
        <v>1372</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81" t="s">
        <v>318</v>
      </c>
      <c r="D116" s="281" t="s">
        <v>482</v>
      </c>
      <c r="E116" s="282" t="s">
        <v>1331</v>
      </c>
      <c r="F116" s="283" t="s">
        <v>1374</v>
      </c>
      <c r="G116" s="284" t="s">
        <v>1041</v>
      </c>
      <c r="H116" s="285">
        <v>3</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649</v>
      </c>
    </row>
    <row r="117" spans="1:47" s="2" customFormat="1" ht="12">
      <c r="A117" s="41"/>
      <c r="B117" s="42"/>
      <c r="C117" s="43"/>
      <c r="D117" s="228" t="s">
        <v>238</v>
      </c>
      <c r="E117" s="43"/>
      <c r="F117" s="229" t="s">
        <v>1374</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324</v>
      </c>
      <c r="D118" s="281" t="s">
        <v>482</v>
      </c>
      <c r="E118" s="282" t="s">
        <v>2297</v>
      </c>
      <c r="F118" s="283" t="s">
        <v>1376</v>
      </c>
      <c r="G118" s="284" t="s">
        <v>1041</v>
      </c>
      <c r="H118" s="285">
        <v>3</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662</v>
      </c>
    </row>
    <row r="119" spans="1:47" s="2" customFormat="1" ht="12">
      <c r="A119" s="41"/>
      <c r="B119" s="42"/>
      <c r="C119" s="43"/>
      <c r="D119" s="228" t="s">
        <v>238</v>
      </c>
      <c r="E119" s="43"/>
      <c r="F119" s="229" t="s">
        <v>1376</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330</v>
      </c>
      <c r="D120" s="281" t="s">
        <v>482</v>
      </c>
      <c r="E120" s="282" t="s">
        <v>1377</v>
      </c>
      <c r="F120" s="283" t="s">
        <v>2299</v>
      </c>
      <c r="G120" s="284" t="s">
        <v>1041</v>
      </c>
      <c r="H120" s="285">
        <v>5</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676</v>
      </c>
    </row>
    <row r="121" spans="1:47" s="2" customFormat="1" ht="12">
      <c r="A121" s="41"/>
      <c r="B121" s="42"/>
      <c r="C121" s="43"/>
      <c r="D121" s="228" t="s">
        <v>238</v>
      </c>
      <c r="E121" s="43"/>
      <c r="F121" s="229" t="s">
        <v>2299</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81" t="s">
        <v>8</v>
      </c>
      <c r="D122" s="281" t="s">
        <v>482</v>
      </c>
      <c r="E122" s="282" t="s">
        <v>1379</v>
      </c>
      <c r="F122" s="283" t="s">
        <v>1382</v>
      </c>
      <c r="G122" s="284" t="s">
        <v>1041</v>
      </c>
      <c r="H122" s="285">
        <v>1</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710</v>
      </c>
    </row>
    <row r="123" spans="1:47" s="2" customFormat="1" ht="12">
      <c r="A123" s="41"/>
      <c r="B123" s="42"/>
      <c r="C123" s="43"/>
      <c r="D123" s="228" t="s">
        <v>238</v>
      </c>
      <c r="E123" s="43"/>
      <c r="F123" s="229" t="s">
        <v>1382</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81" t="s">
        <v>345</v>
      </c>
      <c r="D124" s="281" t="s">
        <v>482</v>
      </c>
      <c r="E124" s="282" t="s">
        <v>1381</v>
      </c>
      <c r="F124" s="283" t="s">
        <v>1384</v>
      </c>
      <c r="G124" s="284" t="s">
        <v>1041</v>
      </c>
      <c r="H124" s="285">
        <v>6</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722</v>
      </c>
    </row>
    <row r="125" spans="1:47" s="2" customFormat="1" ht="12">
      <c r="A125" s="41"/>
      <c r="B125" s="42"/>
      <c r="C125" s="43"/>
      <c r="D125" s="228" t="s">
        <v>238</v>
      </c>
      <c r="E125" s="43"/>
      <c r="F125" s="229" t="s">
        <v>1384</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47" s="2" customFormat="1" ht="12">
      <c r="A126" s="41"/>
      <c r="B126" s="42"/>
      <c r="C126" s="43"/>
      <c r="D126" s="228" t="s">
        <v>1399</v>
      </c>
      <c r="E126" s="43"/>
      <c r="F126" s="233" t="s">
        <v>2333</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1399</v>
      </c>
      <c r="AU126" s="19" t="s">
        <v>85</v>
      </c>
    </row>
    <row r="127" spans="1:65" s="2" customFormat="1" ht="24.15" customHeight="1">
      <c r="A127" s="41"/>
      <c r="B127" s="42"/>
      <c r="C127" s="281" t="s">
        <v>352</v>
      </c>
      <c r="D127" s="281" t="s">
        <v>482</v>
      </c>
      <c r="E127" s="282" t="s">
        <v>1385</v>
      </c>
      <c r="F127" s="283" t="s">
        <v>1386</v>
      </c>
      <c r="G127" s="284" t="s">
        <v>1041</v>
      </c>
      <c r="H127" s="285">
        <v>1</v>
      </c>
      <c r="I127" s="286"/>
      <c r="J127" s="287">
        <f>ROUND(I127*H127,2)</f>
        <v>0</v>
      </c>
      <c r="K127" s="283" t="s">
        <v>19</v>
      </c>
      <c r="L127" s="288"/>
      <c r="M127" s="289" t="s">
        <v>19</v>
      </c>
      <c r="N127" s="290"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279</v>
      </c>
      <c r="AT127" s="226" t="s">
        <v>482</v>
      </c>
      <c r="AU127" s="226" t="s">
        <v>85</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734</v>
      </c>
    </row>
    <row r="128" spans="1:47" s="2" customFormat="1" ht="12">
      <c r="A128" s="41"/>
      <c r="B128" s="42"/>
      <c r="C128" s="43"/>
      <c r="D128" s="228" t="s">
        <v>238</v>
      </c>
      <c r="E128" s="43"/>
      <c r="F128" s="229" t="s">
        <v>1386</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85</v>
      </c>
    </row>
    <row r="129" spans="1:65" s="2" customFormat="1" ht="24.15" customHeight="1">
      <c r="A129" s="41"/>
      <c r="B129" s="42"/>
      <c r="C129" s="281" t="s">
        <v>358</v>
      </c>
      <c r="D129" s="281" t="s">
        <v>482</v>
      </c>
      <c r="E129" s="282" t="s">
        <v>1387</v>
      </c>
      <c r="F129" s="283" t="s">
        <v>1388</v>
      </c>
      <c r="G129" s="284" t="s">
        <v>1041</v>
      </c>
      <c r="H129" s="285">
        <v>1</v>
      </c>
      <c r="I129" s="286"/>
      <c r="J129" s="287">
        <f>ROUND(I129*H129,2)</f>
        <v>0</v>
      </c>
      <c r="K129" s="283" t="s">
        <v>19</v>
      </c>
      <c r="L129" s="288"/>
      <c r="M129" s="289" t="s">
        <v>19</v>
      </c>
      <c r="N129" s="290"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279</v>
      </c>
      <c r="AT129" s="226" t="s">
        <v>482</v>
      </c>
      <c r="AU129" s="226" t="s">
        <v>85</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745</v>
      </c>
    </row>
    <row r="130" spans="1:47" s="2" customFormat="1" ht="12">
      <c r="A130" s="41"/>
      <c r="B130" s="42"/>
      <c r="C130" s="43"/>
      <c r="D130" s="228" t="s">
        <v>238</v>
      </c>
      <c r="E130" s="43"/>
      <c r="F130" s="229" t="s">
        <v>1388</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85</v>
      </c>
    </row>
    <row r="131" spans="1:65" s="2" customFormat="1" ht="14.4" customHeight="1">
      <c r="A131" s="41"/>
      <c r="B131" s="42"/>
      <c r="C131" s="281" t="s">
        <v>366</v>
      </c>
      <c r="D131" s="281" t="s">
        <v>482</v>
      </c>
      <c r="E131" s="282" t="s">
        <v>1389</v>
      </c>
      <c r="F131" s="283" t="s">
        <v>1390</v>
      </c>
      <c r="G131" s="284" t="s">
        <v>1041</v>
      </c>
      <c r="H131" s="285">
        <v>1</v>
      </c>
      <c r="I131" s="286"/>
      <c r="J131" s="287">
        <f>ROUND(I131*H131,2)</f>
        <v>0</v>
      </c>
      <c r="K131" s="283" t="s">
        <v>19</v>
      </c>
      <c r="L131" s="288"/>
      <c r="M131" s="289" t="s">
        <v>19</v>
      </c>
      <c r="N131" s="290"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279</v>
      </c>
      <c r="AT131" s="226" t="s">
        <v>482</v>
      </c>
      <c r="AU131" s="226" t="s">
        <v>85</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752</v>
      </c>
    </row>
    <row r="132" spans="1:47" s="2" customFormat="1" ht="12">
      <c r="A132" s="41"/>
      <c r="B132" s="42"/>
      <c r="C132" s="43"/>
      <c r="D132" s="228" t="s">
        <v>238</v>
      </c>
      <c r="E132" s="43"/>
      <c r="F132" s="229" t="s">
        <v>1390</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85</v>
      </c>
    </row>
    <row r="133" spans="1:65" s="2" customFormat="1" ht="14.4" customHeight="1">
      <c r="A133" s="41"/>
      <c r="B133" s="42"/>
      <c r="C133" s="281" t="s">
        <v>373</v>
      </c>
      <c r="D133" s="281" t="s">
        <v>482</v>
      </c>
      <c r="E133" s="282" t="s">
        <v>1391</v>
      </c>
      <c r="F133" s="283" t="s">
        <v>1392</v>
      </c>
      <c r="G133" s="284" t="s">
        <v>1041</v>
      </c>
      <c r="H133" s="285">
        <v>1</v>
      </c>
      <c r="I133" s="286"/>
      <c r="J133" s="287">
        <f>ROUND(I133*H133,2)</f>
        <v>0</v>
      </c>
      <c r="K133" s="283" t="s">
        <v>19</v>
      </c>
      <c r="L133" s="288"/>
      <c r="M133" s="289" t="s">
        <v>19</v>
      </c>
      <c r="N133" s="290"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279</v>
      </c>
      <c r="AT133" s="226" t="s">
        <v>482</v>
      </c>
      <c r="AU133" s="226" t="s">
        <v>85</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764</v>
      </c>
    </row>
    <row r="134" spans="1:47" s="2" customFormat="1" ht="12">
      <c r="A134" s="41"/>
      <c r="B134" s="42"/>
      <c r="C134" s="43"/>
      <c r="D134" s="228" t="s">
        <v>238</v>
      </c>
      <c r="E134" s="43"/>
      <c r="F134" s="229" t="s">
        <v>1392</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85</v>
      </c>
    </row>
    <row r="135" spans="1:65" s="2" customFormat="1" ht="14.4" customHeight="1">
      <c r="A135" s="41"/>
      <c r="B135" s="42"/>
      <c r="C135" s="281" t="s">
        <v>7</v>
      </c>
      <c r="D135" s="281" t="s">
        <v>482</v>
      </c>
      <c r="E135" s="282" t="s">
        <v>1393</v>
      </c>
      <c r="F135" s="283" t="s">
        <v>2300</v>
      </c>
      <c r="G135" s="284" t="s">
        <v>1041</v>
      </c>
      <c r="H135" s="285">
        <v>1</v>
      </c>
      <c r="I135" s="286"/>
      <c r="J135" s="287">
        <f>ROUND(I135*H135,2)</f>
        <v>0</v>
      </c>
      <c r="K135" s="283" t="s">
        <v>19</v>
      </c>
      <c r="L135" s="288"/>
      <c r="M135" s="289" t="s">
        <v>19</v>
      </c>
      <c r="N135" s="290"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279</v>
      </c>
      <c r="AT135" s="226" t="s">
        <v>482</v>
      </c>
      <c r="AU135" s="226" t="s">
        <v>85</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777</v>
      </c>
    </row>
    <row r="136" spans="1:47" s="2" customFormat="1" ht="12">
      <c r="A136" s="41"/>
      <c r="B136" s="42"/>
      <c r="C136" s="43"/>
      <c r="D136" s="228" t="s">
        <v>238</v>
      </c>
      <c r="E136" s="43"/>
      <c r="F136" s="229" t="s">
        <v>2300</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85</v>
      </c>
    </row>
    <row r="137" spans="1:65" s="2" customFormat="1" ht="14.4" customHeight="1">
      <c r="A137" s="41"/>
      <c r="B137" s="42"/>
      <c r="C137" s="281" t="s">
        <v>386</v>
      </c>
      <c r="D137" s="281" t="s">
        <v>482</v>
      </c>
      <c r="E137" s="282" t="s">
        <v>2301</v>
      </c>
      <c r="F137" s="283" t="s">
        <v>2302</v>
      </c>
      <c r="G137" s="284" t="s">
        <v>1041</v>
      </c>
      <c r="H137" s="285">
        <v>6</v>
      </c>
      <c r="I137" s="286"/>
      <c r="J137" s="287">
        <f>ROUND(I137*H137,2)</f>
        <v>0</v>
      </c>
      <c r="K137" s="283" t="s">
        <v>19</v>
      </c>
      <c r="L137" s="288"/>
      <c r="M137" s="289" t="s">
        <v>19</v>
      </c>
      <c r="N137" s="290"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279</v>
      </c>
      <c r="AT137" s="226" t="s">
        <v>482</v>
      </c>
      <c r="AU137" s="226" t="s">
        <v>85</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109</v>
      </c>
      <c r="BM137" s="226" t="s">
        <v>785</v>
      </c>
    </row>
    <row r="138" spans="1:47" s="2" customFormat="1" ht="12">
      <c r="A138" s="41"/>
      <c r="B138" s="42"/>
      <c r="C138" s="43"/>
      <c r="D138" s="228" t="s">
        <v>238</v>
      </c>
      <c r="E138" s="43"/>
      <c r="F138" s="229" t="s">
        <v>2302</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85</v>
      </c>
    </row>
    <row r="139" spans="1:47" s="2" customFormat="1" ht="12">
      <c r="A139" s="41"/>
      <c r="B139" s="42"/>
      <c r="C139" s="43"/>
      <c r="D139" s="228" t="s">
        <v>1399</v>
      </c>
      <c r="E139" s="43"/>
      <c r="F139" s="233" t="s">
        <v>1403</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1399</v>
      </c>
      <c r="AU139" s="19" t="s">
        <v>85</v>
      </c>
    </row>
    <row r="140" spans="1:65" s="2" customFormat="1" ht="14.4" customHeight="1">
      <c r="A140" s="41"/>
      <c r="B140" s="42"/>
      <c r="C140" s="281" t="s">
        <v>395</v>
      </c>
      <c r="D140" s="281" t="s">
        <v>482</v>
      </c>
      <c r="E140" s="282" t="s">
        <v>1401</v>
      </c>
      <c r="F140" s="283" t="s">
        <v>1402</v>
      </c>
      <c r="G140" s="284" t="s">
        <v>1041</v>
      </c>
      <c r="H140" s="285">
        <v>6</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795</v>
      </c>
    </row>
    <row r="141" spans="1:47" s="2" customFormat="1" ht="12">
      <c r="A141" s="41"/>
      <c r="B141" s="42"/>
      <c r="C141" s="43"/>
      <c r="D141" s="228" t="s">
        <v>238</v>
      </c>
      <c r="E141" s="43"/>
      <c r="F141" s="229" t="s">
        <v>1402</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47" s="2" customFormat="1" ht="12">
      <c r="A142" s="41"/>
      <c r="B142" s="42"/>
      <c r="C142" s="43"/>
      <c r="D142" s="228" t="s">
        <v>1399</v>
      </c>
      <c r="E142" s="43"/>
      <c r="F142" s="233" t="s">
        <v>1403</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1399</v>
      </c>
      <c r="AU142" s="19" t="s">
        <v>85</v>
      </c>
    </row>
    <row r="143" spans="1:65" s="2" customFormat="1" ht="14.4" customHeight="1">
      <c r="A143" s="41"/>
      <c r="B143" s="42"/>
      <c r="C143" s="281" t="s">
        <v>649</v>
      </c>
      <c r="D143" s="281" t="s">
        <v>482</v>
      </c>
      <c r="E143" s="282" t="s">
        <v>1397</v>
      </c>
      <c r="F143" s="283" t="s">
        <v>1398</v>
      </c>
      <c r="G143" s="284" t="s">
        <v>1041</v>
      </c>
      <c r="H143" s="285">
        <v>6</v>
      </c>
      <c r="I143" s="286"/>
      <c r="J143" s="287">
        <f>ROUND(I143*H143,2)</f>
        <v>0</v>
      </c>
      <c r="K143" s="283" t="s">
        <v>19</v>
      </c>
      <c r="L143" s="288"/>
      <c r="M143" s="289" t="s">
        <v>19</v>
      </c>
      <c r="N143" s="290" t="s">
        <v>52</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279</v>
      </c>
      <c r="AT143" s="226" t="s">
        <v>482</v>
      </c>
      <c r="AU143" s="226" t="s">
        <v>85</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814</v>
      </c>
    </row>
    <row r="144" spans="1:47" s="2" customFormat="1" ht="12">
      <c r="A144" s="41"/>
      <c r="B144" s="42"/>
      <c r="C144" s="43"/>
      <c r="D144" s="228" t="s">
        <v>238</v>
      </c>
      <c r="E144" s="43"/>
      <c r="F144" s="229" t="s">
        <v>1398</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85</v>
      </c>
    </row>
    <row r="145" spans="1:47" s="2" customFormat="1" ht="12">
      <c r="A145" s="41"/>
      <c r="B145" s="42"/>
      <c r="C145" s="43"/>
      <c r="D145" s="228" t="s">
        <v>1399</v>
      </c>
      <c r="E145" s="43"/>
      <c r="F145" s="233" t="s">
        <v>1400</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1399</v>
      </c>
      <c r="AU145" s="19" t="s">
        <v>85</v>
      </c>
    </row>
    <row r="146" spans="1:65" s="2" customFormat="1" ht="14.4" customHeight="1">
      <c r="A146" s="41"/>
      <c r="B146" s="42"/>
      <c r="C146" s="281" t="s">
        <v>655</v>
      </c>
      <c r="D146" s="281" t="s">
        <v>482</v>
      </c>
      <c r="E146" s="282" t="s">
        <v>1404</v>
      </c>
      <c r="F146" s="283" t="s">
        <v>1405</v>
      </c>
      <c r="G146" s="284" t="s">
        <v>1041</v>
      </c>
      <c r="H146" s="285">
        <v>2</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827</v>
      </c>
    </row>
    <row r="147" spans="1:47" s="2" customFormat="1" ht="12">
      <c r="A147" s="41"/>
      <c r="B147" s="42"/>
      <c r="C147" s="43"/>
      <c r="D147" s="228" t="s">
        <v>238</v>
      </c>
      <c r="E147" s="43"/>
      <c r="F147" s="229" t="s">
        <v>1405</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65" s="2" customFormat="1" ht="14.4" customHeight="1">
      <c r="A148" s="41"/>
      <c r="B148" s="42"/>
      <c r="C148" s="281" t="s">
        <v>662</v>
      </c>
      <c r="D148" s="281" t="s">
        <v>482</v>
      </c>
      <c r="E148" s="282" t="s">
        <v>1406</v>
      </c>
      <c r="F148" s="283" t="s">
        <v>1407</v>
      </c>
      <c r="G148" s="284" t="s">
        <v>1041</v>
      </c>
      <c r="H148" s="285">
        <v>1</v>
      </c>
      <c r="I148" s="286"/>
      <c r="J148" s="287">
        <f>ROUND(I148*H148,2)</f>
        <v>0</v>
      </c>
      <c r="K148" s="283" t="s">
        <v>19</v>
      </c>
      <c r="L148" s="288"/>
      <c r="M148" s="289" t="s">
        <v>19</v>
      </c>
      <c r="N148" s="290"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279</v>
      </c>
      <c r="AT148" s="226" t="s">
        <v>482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841</v>
      </c>
    </row>
    <row r="149" spans="1:47" s="2" customFormat="1" ht="12">
      <c r="A149" s="41"/>
      <c r="B149" s="42"/>
      <c r="C149" s="43"/>
      <c r="D149" s="228" t="s">
        <v>238</v>
      </c>
      <c r="E149" s="43"/>
      <c r="F149" s="229" t="s">
        <v>1407</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14.4" customHeight="1">
      <c r="A150" s="41"/>
      <c r="B150" s="42"/>
      <c r="C150" s="281" t="s">
        <v>668</v>
      </c>
      <c r="D150" s="281" t="s">
        <v>482</v>
      </c>
      <c r="E150" s="282" t="s">
        <v>1408</v>
      </c>
      <c r="F150" s="283" t="s">
        <v>1409</v>
      </c>
      <c r="G150" s="284" t="s">
        <v>1041</v>
      </c>
      <c r="H150" s="285">
        <v>1</v>
      </c>
      <c r="I150" s="286"/>
      <c r="J150" s="287">
        <f>ROUND(I150*H150,2)</f>
        <v>0</v>
      </c>
      <c r="K150" s="283" t="s">
        <v>19</v>
      </c>
      <c r="L150" s="288"/>
      <c r="M150" s="289" t="s">
        <v>19</v>
      </c>
      <c r="N150" s="290"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279</v>
      </c>
      <c r="AT150" s="226" t="s">
        <v>482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853</v>
      </c>
    </row>
    <row r="151" spans="1:47" s="2" customFormat="1" ht="12">
      <c r="A151" s="41"/>
      <c r="B151" s="42"/>
      <c r="C151" s="43"/>
      <c r="D151" s="228" t="s">
        <v>238</v>
      </c>
      <c r="E151" s="43"/>
      <c r="F151" s="229" t="s">
        <v>1409</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85</v>
      </c>
    </row>
    <row r="152" spans="1:65" s="2" customFormat="1" ht="14.4" customHeight="1">
      <c r="A152" s="41"/>
      <c r="B152" s="42"/>
      <c r="C152" s="281" t="s">
        <v>676</v>
      </c>
      <c r="D152" s="281" t="s">
        <v>482</v>
      </c>
      <c r="E152" s="282" t="s">
        <v>1410</v>
      </c>
      <c r="F152" s="283" t="s">
        <v>1411</v>
      </c>
      <c r="G152" s="284" t="s">
        <v>1041</v>
      </c>
      <c r="H152" s="285">
        <v>1</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864</v>
      </c>
    </row>
    <row r="153" spans="1:47" s="2" customFormat="1" ht="12">
      <c r="A153" s="41"/>
      <c r="B153" s="42"/>
      <c r="C153" s="43"/>
      <c r="D153" s="228" t="s">
        <v>238</v>
      </c>
      <c r="E153" s="43"/>
      <c r="F153" s="229" t="s">
        <v>1411</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81" t="s">
        <v>691</v>
      </c>
      <c r="D154" s="281" t="s">
        <v>482</v>
      </c>
      <c r="E154" s="282" t="s">
        <v>1412</v>
      </c>
      <c r="F154" s="283" t="s">
        <v>1413</v>
      </c>
      <c r="G154" s="284" t="s">
        <v>1041</v>
      </c>
      <c r="H154" s="285">
        <v>1</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878</v>
      </c>
    </row>
    <row r="155" spans="1:47" s="2" customFormat="1" ht="12">
      <c r="A155" s="41"/>
      <c r="B155" s="42"/>
      <c r="C155" s="43"/>
      <c r="D155" s="228" t="s">
        <v>238</v>
      </c>
      <c r="E155" s="43"/>
      <c r="F155" s="229" t="s">
        <v>1413</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14.4" customHeight="1">
      <c r="A156" s="41"/>
      <c r="B156" s="42"/>
      <c r="C156" s="281" t="s">
        <v>710</v>
      </c>
      <c r="D156" s="281" t="s">
        <v>482</v>
      </c>
      <c r="E156" s="282" t="s">
        <v>2303</v>
      </c>
      <c r="F156" s="283" t="s">
        <v>1415</v>
      </c>
      <c r="G156" s="284" t="s">
        <v>1041</v>
      </c>
      <c r="H156" s="285">
        <v>4</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895</v>
      </c>
    </row>
    <row r="157" spans="1:47" s="2" customFormat="1" ht="12">
      <c r="A157" s="41"/>
      <c r="B157" s="42"/>
      <c r="C157" s="43"/>
      <c r="D157" s="228" t="s">
        <v>238</v>
      </c>
      <c r="E157" s="43"/>
      <c r="F157" s="229" t="s">
        <v>1415</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14.4" customHeight="1">
      <c r="A158" s="41"/>
      <c r="B158" s="42"/>
      <c r="C158" s="281" t="s">
        <v>715</v>
      </c>
      <c r="D158" s="281" t="s">
        <v>482</v>
      </c>
      <c r="E158" s="282" t="s">
        <v>2304</v>
      </c>
      <c r="F158" s="283" t="s">
        <v>1417</v>
      </c>
      <c r="G158" s="284" t="s">
        <v>1041</v>
      </c>
      <c r="H158" s="285">
        <v>25</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909</v>
      </c>
    </row>
    <row r="159" spans="1:47" s="2" customFormat="1" ht="12">
      <c r="A159" s="41"/>
      <c r="B159" s="42"/>
      <c r="C159" s="43"/>
      <c r="D159" s="228" t="s">
        <v>238</v>
      </c>
      <c r="E159" s="43"/>
      <c r="F159" s="229" t="s">
        <v>1417</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81" t="s">
        <v>722</v>
      </c>
      <c r="D160" s="281" t="s">
        <v>482</v>
      </c>
      <c r="E160" s="282" t="s">
        <v>2305</v>
      </c>
      <c r="F160" s="283" t="s">
        <v>1419</v>
      </c>
      <c r="G160" s="284" t="s">
        <v>1041</v>
      </c>
      <c r="H160" s="285">
        <v>10</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920</v>
      </c>
    </row>
    <row r="161" spans="1:47" s="2" customFormat="1" ht="12">
      <c r="A161" s="41"/>
      <c r="B161" s="42"/>
      <c r="C161" s="43"/>
      <c r="D161" s="228" t="s">
        <v>238</v>
      </c>
      <c r="E161" s="43"/>
      <c r="F161" s="229" t="s">
        <v>1419</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14.4" customHeight="1">
      <c r="A162" s="41"/>
      <c r="B162" s="42"/>
      <c r="C162" s="281" t="s">
        <v>729</v>
      </c>
      <c r="D162" s="281" t="s">
        <v>482</v>
      </c>
      <c r="E162" s="282" t="s">
        <v>2306</v>
      </c>
      <c r="F162" s="283" t="s">
        <v>1421</v>
      </c>
      <c r="G162" s="284" t="s">
        <v>1041</v>
      </c>
      <c r="H162" s="285">
        <v>2</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931</v>
      </c>
    </row>
    <row r="163" spans="1:47" s="2" customFormat="1" ht="12">
      <c r="A163" s="41"/>
      <c r="B163" s="42"/>
      <c r="C163" s="43"/>
      <c r="D163" s="228" t="s">
        <v>238</v>
      </c>
      <c r="E163" s="43"/>
      <c r="F163" s="229" t="s">
        <v>1421</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14.4" customHeight="1">
      <c r="A164" s="41"/>
      <c r="B164" s="42"/>
      <c r="C164" s="281" t="s">
        <v>734</v>
      </c>
      <c r="D164" s="281" t="s">
        <v>482</v>
      </c>
      <c r="E164" s="282" t="s">
        <v>2334</v>
      </c>
      <c r="F164" s="283" t="s">
        <v>2335</v>
      </c>
      <c r="G164" s="284" t="s">
        <v>1041</v>
      </c>
      <c r="H164" s="285">
        <v>1</v>
      </c>
      <c r="I164" s="286"/>
      <c r="J164" s="287">
        <f>ROUND(I164*H164,2)</f>
        <v>0</v>
      </c>
      <c r="K164" s="283" t="s">
        <v>19</v>
      </c>
      <c r="L164" s="288"/>
      <c r="M164" s="289" t="s">
        <v>19</v>
      </c>
      <c r="N164" s="290"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279</v>
      </c>
      <c r="AT164" s="226" t="s">
        <v>482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946</v>
      </c>
    </row>
    <row r="165" spans="1:47" s="2" customFormat="1" ht="12">
      <c r="A165" s="41"/>
      <c r="B165" s="42"/>
      <c r="C165" s="43"/>
      <c r="D165" s="228" t="s">
        <v>238</v>
      </c>
      <c r="E165" s="43"/>
      <c r="F165" s="229" t="s">
        <v>2335</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14.4" customHeight="1">
      <c r="A166" s="41"/>
      <c r="B166" s="42"/>
      <c r="C166" s="281" t="s">
        <v>741</v>
      </c>
      <c r="D166" s="281" t="s">
        <v>482</v>
      </c>
      <c r="E166" s="282" t="s">
        <v>2309</v>
      </c>
      <c r="F166" s="283" t="s">
        <v>1427</v>
      </c>
      <c r="G166" s="284" t="s">
        <v>1041</v>
      </c>
      <c r="H166" s="285">
        <v>1</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279</v>
      </c>
      <c r="AT166" s="226" t="s">
        <v>482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961</v>
      </c>
    </row>
    <row r="167" spans="1:47" s="2" customFormat="1" ht="12">
      <c r="A167" s="41"/>
      <c r="B167" s="42"/>
      <c r="C167" s="43"/>
      <c r="D167" s="228" t="s">
        <v>238</v>
      </c>
      <c r="E167" s="43"/>
      <c r="F167" s="229" t="s">
        <v>1427</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14.4" customHeight="1">
      <c r="A168" s="41"/>
      <c r="B168" s="42"/>
      <c r="C168" s="281" t="s">
        <v>745</v>
      </c>
      <c r="D168" s="281" t="s">
        <v>482</v>
      </c>
      <c r="E168" s="282" t="s">
        <v>2310</v>
      </c>
      <c r="F168" s="283" t="s">
        <v>1429</v>
      </c>
      <c r="G168" s="284" t="s">
        <v>1041</v>
      </c>
      <c r="H168" s="285">
        <v>1</v>
      </c>
      <c r="I168" s="286"/>
      <c r="J168" s="287">
        <f>ROUND(I168*H168,2)</f>
        <v>0</v>
      </c>
      <c r="K168" s="283" t="s">
        <v>19</v>
      </c>
      <c r="L168" s="288"/>
      <c r="M168" s="289" t="s">
        <v>19</v>
      </c>
      <c r="N168" s="290"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279</v>
      </c>
      <c r="AT168" s="226" t="s">
        <v>482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1112</v>
      </c>
    </row>
    <row r="169" spans="1:47" s="2" customFormat="1" ht="12">
      <c r="A169" s="41"/>
      <c r="B169" s="42"/>
      <c r="C169" s="43"/>
      <c r="D169" s="228" t="s">
        <v>238</v>
      </c>
      <c r="E169" s="43"/>
      <c r="F169" s="229" t="s">
        <v>1429</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5" s="2" customFormat="1" ht="14.4" customHeight="1">
      <c r="A170" s="41"/>
      <c r="B170" s="42"/>
      <c r="C170" s="281" t="s">
        <v>748</v>
      </c>
      <c r="D170" s="281" t="s">
        <v>482</v>
      </c>
      <c r="E170" s="282" t="s">
        <v>2311</v>
      </c>
      <c r="F170" s="283" t="s">
        <v>1431</v>
      </c>
      <c r="G170" s="284" t="s">
        <v>1041</v>
      </c>
      <c r="H170" s="285">
        <v>1</v>
      </c>
      <c r="I170" s="286"/>
      <c r="J170" s="287">
        <f>ROUND(I170*H170,2)</f>
        <v>0</v>
      </c>
      <c r="K170" s="283" t="s">
        <v>19</v>
      </c>
      <c r="L170" s="288"/>
      <c r="M170" s="289" t="s">
        <v>19</v>
      </c>
      <c r="N170" s="290" t="s">
        <v>52</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279</v>
      </c>
      <c r="AT170" s="226" t="s">
        <v>482</v>
      </c>
      <c r="AU170" s="226" t="s">
        <v>85</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983</v>
      </c>
    </row>
    <row r="171" spans="1:47" s="2" customFormat="1" ht="12">
      <c r="A171" s="41"/>
      <c r="B171" s="42"/>
      <c r="C171" s="43"/>
      <c r="D171" s="228" t="s">
        <v>238</v>
      </c>
      <c r="E171" s="43"/>
      <c r="F171" s="229" t="s">
        <v>1431</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85</v>
      </c>
    </row>
    <row r="172" spans="1:65" s="2" customFormat="1" ht="14.4" customHeight="1">
      <c r="A172" s="41"/>
      <c r="B172" s="42"/>
      <c r="C172" s="281" t="s">
        <v>752</v>
      </c>
      <c r="D172" s="281" t="s">
        <v>482</v>
      </c>
      <c r="E172" s="282" t="s">
        <v>2336</v>
      </c>
      <c r="F172" s="283" t="s">
        <v>2337</v>
      </c>
      <c r="G172" s="284" t="s">
        <v>1041</v>
      </c>
      <c r="H172" s="285">
        <v>1</v>
      </c>
      <c r="I172" s="286"/>
      <c r="J172" s="287">
        <f>ROUND(I172*H172,2)</f>
        <v>0</v>
      </c>
      <c r="K172" s="283" t="s">
        <v>19</v>
      </c>
      <c r="L172" s="288"/>
      <c r="M172" s="289" t="s">
        <v>19</v>
      </c>
      <c r="N172" s="290" t="s">
        <v>52</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279</v>
      </c>
      <c r="AT172" s="226" t="s">
        <v>482</v>
      </c>
      <c r="AU172" s="226" t="s">
        <v>85</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998</v>
      </c>
    </row>
    <row r="173" spans="1:47" s="2" customFormat="1" ht="12">
      <c r="A173" s="41"/>
      <c r="B173" s="42"/>
      <c r="C173" s="43"/>
      <c r="D173" s="228" t="s">
        <v>238</v>
      </c>
      <c r="E173" s="43"/>
      <c r="F173" s="229" t="s">
        <v>2337</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85</v>
      </c>
    </row>
    <row r="174" spans="1:65" s="2" customFormat="1" ht="14.4" customHeight="1">
      <c r="A174" s="41"/>
      <c r="B174" s="42"/>
      <c r="C174" s="281" t="s">
        <v>757</v>
      </c>
      <c r="D174" s="281" t="s">
        <v>482</v>
      </c>
      <c r="E174" s="282" t="s">
        <v>2312</v>
      </c>
      <c r="F174" s="283" t="s">
        <v>1433</v>
      </c>
      <c r="G174" s="284" t="s">
        <v>1041</v>
      </c>
      <c r="H174" s="285">
        <v>1</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85</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1010</v>
      </c>
    </row>
    <row r="175" spans="1:47" s="2" customFormat="1" ht="12">
      <c r="A175" s="41"/>
      <c r="B175" s="42"/>
      <c r="C175" s="43"/>
      <c r="D175" s="228" t="s">
        <v>238</v>
      </c>
      <c r="E175" s="43"/>
      <c r="F175" s="229" t="s">
        <v>1433</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85</v>
      </c>
    </row>
    <row r="176" spans="1:65" s="2" customFormat="1" ht="14.4" customHeight="1">
      <c r="A176" s="41"/>
      <c r="B176" s="42"/>
      <c r="C176" s="281" t="s">
        <v>764</v>
      </c>
      <c r="D176" s="281" t="s">
        <v>482</v>
      </c>
      <c r="E176" s="282" t="s">
        <v>1436</v>
      </c>
      <c r="F176" s="283" t="s">
        <v>1437</v>
      </c>
      <c r="G176" s="284" t="s">
        <v>1041</v>
      </c>
      <c r="H176" s="285">
        <v>2</v>
      </c>
      <c r="I176" s="286"/>
      <c r="J176" s="287">
        <f>ROUND(I176*H176,2)</f>
        <v>0</v>
      </c>
      <c r="K176" s="283" t="s">
        <v>19</v>
      </c>
      <c r="L176" s="288"/>
      <c r="M176" s="289" t="s">
        <v>19</v>
      </c>
      <c r="N176" s="290" t="s">
        <v>52</v>
      </c>
      <c r="O176" s="87"/>
      <c r="P176" s="224">
        <f>O176*H176</f>
        <v>0</v>
      </c>
      <c r="Q176" s="224">
        <v>0</v>
      </c>
      <c r="R176" s="224">
        <f>Q176*H176</f>
        <v>0</v>
      </c>
      <c r="S176" s="224">
        <v>0</v>
      </c>
      <c r="T176" s="225">
        <f>S176*H176</f>
        <v>0</v>
      </c>
      <c r="U176" s="41"/>
      <c r="V176" s="41"/>
      <c r="W176" s="41"/>
      <c r="X176" s="41"/>
      <c r="Y176" s="41"/>
      <c r="Z176" s="41"/>
      <c r="AA176" s="41"/>
      <c r="AB176" s="41"/>
      <c r="AC176" s="41"/>
      <c r="AD176" s="41"/>
      <c r="AE176" s="41"/>
      <c r="AR176" s="226" t="s">
        <v>279</v>
      </c>
      <c r="AT176" s="226" t="s">
        <v>482</v>
      </c>
      <c r="AU176" s="226" t="s">
        <v>85</v>
      </c>
      <c r="AY176" s="19" t="s">
        <v>230</v>
      </c>
      <c r="BE176" s="227">
        <f>IF(N176="základní",J176,0)</f>
        <v>0</v>
      </c>
      <c r="BF176" s="227">
        <f>IF(N176="snížená",J176,0)</f>
        <v>0</v>
      </c>
      <c r="BG176" s="227">
        <f>IF(N176="zákl. přenesená",J176,0)</f>
        <v>0</v>
      </c>
      <c r="BH176" s="227">
        <f>IF(N176="sníž. přenesená",J176,0)</f>
        <v>0</v>
      </c>
      <c r="BI176" s="227">
        <f>IF(N176="nulová",J176,0)</f>
        <v>0</v>
      </c>
      <c r="BJ176" s="19" t="s">
        <v>85</v>
      </c>
      <c r="BK176" s="227">
        <f>ROUND(I176*H176,2)</f>
        <v>0</v>
      </c>
      <c r="BL176" s="19" t="s">
        <v>109</v>
      </c>
      <c r="BM176" s="226" t="s">
        <v>1121</v>
      </c>
    </row>
    <row r="177" spans="1:47" s="2" customFormat="1" ht="12">
      <c r="A177" s="41"/>
      <c r="B177" s="42"/>
      <c r="C177" s="43"/>
      <c r="D177" s="228" t="s">
        <v>238</v>
      </c>
      <c r="E177" s="43"/>
      <c r="F177" s="229" t="s">
        <v>1437</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19" t="s">
        <v>238</v>
      </c>
      <c r="AU177" s="19" t="s">
        <v>85</v>
      </c>
    </row>
    <row r="178" spans="1:65" s="2" customFormat="1" ht="24.15" customHeight="1">
      <c r="A178" s="41"/>
      <c r="B178" s="42"/>
      <c r="C178" s="281" t="s">
        <v>770</v>
      </c>
      <c r="D178" s="281" t="s">
        <v>482</v>
      </c>
      <c r="E178" s="282" t="s">
        <v>1438</v>
      </c>
      <c r="F178" s="283" t="s">
        <v>1439</v>
      </c>
      <c r="G178" s="284" t="s">
        <v>1041</v>
      </c>
      <c r="H178" s="285">
        <v>1</v>
      </c>
      <c r="I178" s="286"/>
      <c r="J178" s="287">
        <f>ROUND(I178*H178,2)</f>
        <v>0</v>
      </c>
      <c r="K178" s="283" t="s">
        <v>19</v>
      </c>
      <c r="L178" s="288"/>
      <c r="M178" s="289" t="s">
        <v>19</v>
      </c>
      <c r="N178" s="290"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279</v>
      </c>
      <c r="AT178" s="226" t="s">
        <v>482</v>
      </c>
      <c r="AU178" s="226" t="s">
        <v>85</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1124</v>
      </c>
    </row>
    <row r="179" spans="1:47" s="2" customFormat="1" ht="12">
      <c r="A179" s="41"/>
      <c r="B179" s="42"/>
      <c r="C179" s="43"/>
      <c r="D179" s="228" t="s">
        <v>238</v>
      </c>
      <c r="E179" s="43"/>
      <c r="F179" s="229" t="s">
        <v>1439</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85</v>
      </c>
    </row>
    <row r="180" spans="1:65" s="2" customFormat="1" ht="14.4" customHeight="1">
      <c r="A180" s="41"/>
      <c r="B180" s="42"/>
      <c r="C180" s="281" t="s">
        <v>777</v>
      </c>
      <c r="D180" s="281" t="s">
        <v>482</v>
      </c>
      <c r="E180" s="282" t="s">
        <v>1440</v>
      </c>
      <c r="F180" s="283" t="s">
        <v>1441</v>
      </c>
      <c r="G180" s="284" t="s">
        <v>1041</v>
      </c>
      <c r="H180" s="285">
        <v>1</v>
      </c>
      <c r="I180" s="286"/>
      <c r="J180" s="287">
        <f>ROUND(I180*H180,2)</f>
        <v>0</v>
      </c>
      <c r="K180" s="283" t="s">
        <v>19</v>
      </c>
      <c r="L180" s="288"/>
      <c r="M180" s="289" t="s">
        <v>19</v>
      </c>
      <c r="N180" s="290" t="s">
        <v>52</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279</v>
      </c>
      <c r="AT180" s="226" t="s">
        <v>482</v>
      </c>
      <c r="AU180" s="226" t="s">
        <v>85</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109</v>
      </c>
      <c r="BM180" s="226" t="s">
        <v>1127</v>
      </c>
    </row>
    <row r="181" spans="1:47" s="2" customFormat="1" ht="12">
      <c r="A181" s="41"/>
      <c r="B181" s="42"/>
      <c r="C181" s="43"/>
      <c r="D181" s="228" t="s">
        <v>238</v>
      </c>
      <c r="E181" s="43"/>
      <c r="F181" s="229" t="s">
        <v>1441</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85</v>
      </c>
    </row>
    <row r="182" spans="1:65" s="2" customFormat="1" ht="14.4" customHeight="1">
      <c r="A182" s="41"/>
      <c r="B182" s="42"/>
      <c r="C182" s="281" t="s">
        <v>783</v>
      </c>
      <c r="D182" s="281" t="s">
        <v>482</v>
      </c>
      <c r="E182" s="282" t="s">
        <v>1424</v>
      </c>
      <c r="F182" s="283" t="s">
        <v>1425</v>
      </c>
      <c r="G182" s="284" t="s">
        <v>1041</v>
      </c>
      <c r="H182" s="285">
        <v>2</v>
      </c>
      <c r="I182" s="286"/>
      <c r="J182" s="287">
        <f>ROUND(I182*H182,2)</f>
        <v>0</v>
      </c>
      <c r="K182" s="283" t="s">
        <v>19</v>
      </c>
      <c r="L182" s="288"/>
      <c r="M182" s="289" t="s">
        <v>19</v>
      </c>
      <c r="N182" s="290" t="s">
        <v>52</v>
      </c>
      <c r="O182" s="87"/>
      <c r="P182" s="224">
        <f>O182*H182</f>
        <v>0</v>
      </c>
      <c r="Q182" s="224">
        <v>0</v>
      </c>
      <c r="R182" s="224">
        <f>Q182*H182</f>
        <v>0</v>
      </c>
      <c r="S182" s="224">
        <v>0</v>
      </c>
      <c r="T182" s="225">
        <f>S182*H182</f>
        <v>0</v>
      </c>
      <c r="U182" s="41"/>
      <c r="V182" s="41"/>
      <c r="W182" s="41"/>
      <c r="X182" s="41"/>
      <c r="Y182" s="41"/>
      <c r="Z182" s="41"/>
      <c r="AA182" s="41"/>
      <c r="AB182" s="41"/>
      <c r="AC182" s="41"/>
      <c r="AD182" s="41"/>
      <c r="AE182" s="41"/>
      <c r="AR182" s="226" t="s">
        <v>279</v>
      </c>
      <c r="AT182" s="226" t="s">
        <v>482</v>
      </c>
      <c r="AU182" s="226" t="s">
        <v>85</v>
      </c>
      <c r="AY182" s="19" t="s">
        <v>230</v>
      </c>
      <c r="BE182" s="227">
        <f>IF(N182="základní",J182,0)</f>
        <v>0</v>
      </c>
      <c r="BF182" s="227">
        <f>IF(N182="snížená",J182,0)</f>
        <v>0</v>
      </c>
      <c r="BG182" s="227">
        <f>IF(N182="zákl. přenesená",J182,0)</f>
        <v>0</v>
      </c>
      <c r="BH182" s="227">
        <f>IF(N182="sníž. přenesená",J182,0)</f>
        <v>0</v>
      </c>
      <c r="BI182" s="227">
        <f>IF(N182="nulová",J182,0)</f>
        <v>0</v>
      </c>
      <c r="BJ182" s="19" t="s">
        <v>85</v>
      </c>
      <c r="BK182" s="227">
        <f>ROUND(I182*H182,2)</f>
        <v>0</v>
      </c>
      <c r="BL182" s="19" t="s">
        <v>109</v>
      </c>
      <c r="BM182" s="226" t="s">
        <v>1130</v>
      </c>
    </row>
    <row r="183" spans="1:47" s="2" customFormat="1" ht="12">
      <c r="A183" s="41"/>
      <c r="B183" s="42"/>
      <c r="C183" s="43"/>
      <c r="D183" s="228" t="s">
        <v>238</v>
      </c>
      <c r="E183" s="43"/>
      <c r="F183" s="229" t="s">
        <v>1425</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238</v>
      </c>
      <c r="AU183" s="19" t="s">
        <v>85</v>
      </c>
    </row>
    <row r="184" spans="1:65" s="2" customFormat="1" ht="14.4" customHeight="1">
      <c r="A184" s="41"/>
      <c r="B184" s="42"/>
      <c r="C184" s="281" t="s">
        <v>785</v>
      </c>
      <c r="D184" s="281" t="s">
        <v>482</v>
      </c>
      <c r="E184" s="282" t="s">
        <v>2313</v>
      </c>
      <c r="F184" s="283" t="s">
        <v>1447</v>
      </c>
      <c r="G184" s="284" t="s">
        <v>1041</v>
      </c>
      <c r="H184" s="285">
        <v>2</v>
      </c>
      <c r="I184" s="286"/>
      <c r="J184" s="287">
        <f>ROUND(I184*H184,2)</f>
        <v>0</v>
      </c>
      <c r="K184" s="283" t="s">
        <v>19</v>
      </c>
      <c r="L184" s="288"/>
      <c r="M184" s="289" t="s">
        <v>19</v>
      </c>
      <c r="N184" s="290"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279</v>
      </c>
      <c r="AT184" s="226" t="s">
        <v>482</v>
      </c>
      <c r="AU184" s="226" t="s">
        <v>85</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1133</v>
      </c>
    </row>
    <row r="185" spans="1:47" s="2" customFormat="1" ht="12">
      <c r="A185" s="41"/>
      <c r="B185" s="42"/>
      <c r="C185" s="43"/>
      <c r="D185" s="228" t="s">
        <v>238</v>
      </c>
      <c r="E185" s="43"/>
      <c r="F185" s="229" t="s">
        <v>1447</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85</v>
      </c>
    </row>
    <row r="186" spans="1:65" s="2" customFormat="1" ht="14.4" customHeight="1">
      <c r="A186" s="41"/>
      <c r="B186" s="42"/>
      <c r="C186" s="281" t="s">
        <v>788</v>
      </c>
      <c r="D186" s="281" t="s">
        <v>482</v>
      </c>
      <c r="E186" s="282" t="s">
        <v>2314</v>
      </c>
      <c r="F186" s="283" t="s">
        <v>1449</v>
      </c>
      <c r="G186" s="284" t="s">
        <v>1041</v>
      </c>
      <c r="H186" s="285">
        <v>45</v>
      </c>
      <c r="I186" s="286"/>
      <c r="J186" s="287">
        <f>ROUND(I186*H186,2)</f>
        <v>0</v>
      </c>
      <c r="K186" s="283" t="s">
        <v>19</v>
      </c>
      <c r="L186" s="288"/>
      <c r="M186" s="289" t="s">
        <v>19</v>
      </c>
      <c r="N186" s="290" t="s">
        <v>52</v>
      </c>
      <c r="O186" s="87"/>
      <c r="P186" s="224">
        <f>O186*H186</f>
        <v>0</v>
      </c>
      <c r="Q186" s="224">
        <v>0</v>
      </c>
      <c r="R186" s="224">
        <f>Q186*H186</f>
        <v>0</v>
      </c>
      <c r="S186" s="224">
        <v>0</v>
      </c>
      <c r="T186" s="225">
        <f>S186*H186</f>
        <v>0</v>
      </c>
      <c r="U186" s="41"/>
      <c r="V186" s="41"/>
      <c r="W186" s="41"/>
      <c r="X186" s="41"/>
      <c r="Y186" s="41"/>
      <c r="Z186" s="41"/>
      <c r="AA186" s="41"/>
      <c r="AB186" s="41"/>
      <c r="AC186" s="41"/>
      <c r="AD186" s="41"/>
      <c r="AE186" s="41"/>
      <c r="AR186" s="226" t="s">
        <v>279</v>
      </c>
      <c r="AT186" s="226" t="s">
        <v>482</v>
      </c>
      <c r="AU186" s="226" t="s">
        <v>85</v>
      </c>
      <c r="AY186" s="19" t="s">
        <v>230</v>
      </c>
      <c r="BE186" s="227">
        <f>IF(N186="základní",J186,0)</f>
        <v>0</v>
      </c>
      <c r="BF186" s="227">
        <f>IF(N186="snížená",J186,0)</f>
        <v>0</v>
      </c>
      <c r="BG186" s="227">
        <f>IF(N186="zákl. přenesená",J186,0)</f>
        <v>0</v>
      </c>
      <c r="BH186" s="227">
        <f>IF(N186="sníž. přenesená",J186,0)</f>
        <v>0</v>
      </c>
      <c r="BI186" s="227">
        <f>IF(N186="nulová",J186,0)</f>
        <v>0</v>
      </c>
      <c r="BJ186" s="19" t="s">
        <v>85</v>
      </c>
      <c r="BK186" s="227">
        <f>ROUND(I186*H186,2)</f>
        <v>0</v>
      </c>
      <c r="BL186" s="19" t="s">
        <v>109</v>
      </c>
      <c r="BM186" s="226" t="s">
        <v>1136</v>
      </c>
    </row>
    <row r="187" spans="1:47" s="2" customFormat="1" ht="12">
      <c r="A187" s="41"/>
      <c r="B187" s="42"/>
      <c r="C187" s="43"/>
      <c r="D187" s="228" t="s">
        <v>238</v>
      </c>
      <c r="E187" s="43"/>
      <c r="F187" s="229" t="s">
        <v>1449</v>
      </c>
      <c r="G187" s="43"/>
      <c r="H187" s="43"/>
      <c r="I187" s="230"/>
      <c r="J187" s="43"/>
      <c r="K187" s="43"/>
      <c r="L187" s="47"/>
      <c r="M187" s="231"/>
      <c r="N187" s="232"/>
      <c r="O187" s="87"/>
      <c r="P187" s="87"/>
      <c r="Q187" s="87"/>
      <c r="R187" s="87"/>
      <c r="S187" s="87"/>
      <c r="T187" s="88"/>
      <c r="U187" s="41"/>
      <c r="V187" s="41"/>
      <c r="W187" s="41"/>
      <c r="X187" s="41"/>
      <c r="Y187" s="41"/>
      <c r="Z187" s="41"/>
      <c r="AA187" s="41"/>
      <c r="AB187" s="41"/>
      <c r="AC187" s="41"/>
      <c r="AD187" s="41"/>
      <c r="AE187" s="41"/>
      <c r="AT187" s="19" t="s">
        <v>238</v>
      </c>
      <c r="AU187" s="19" t="s">
        <v>85</v>
      </c>
    </row>
    <row r="188" spans="1:65" s="2" customFormat="1" ht="14.4" customHeight="1">
      <c r="A188" s="41"/>
      <c r="B188" s="42"/>
      <c r="C188" s="281" t="s">
        <v>795</v>
      </c>
      <c r="D188" s="281" t="s">
        <v>482</v>
      </c>
      <c r="E188" s="282" t="s">
        <v>2315</v>
      </c>
      <c r="F188" s="283" t="s">
        <v>1451</v>
      </c>
      <c r="G188" s="284" t="s">
        <v>1041</v>
      </c>
      <c r="H188" s="285">
        <v>20</v>
      </c>
      <c r="I188" s="286"/>
      <c r="J188" s="287">
        <f>ROUND(I188*H188,2)</f>
        <v>0</v>
      </c>
      <c r="K188" s="283" t="s">
        <v>19</v>
      </c>
      <c r="L188" s="288"/>
      <c r="M188" s="289" t="s">
        <v>19</v>
      </c>
      <c r="N188" s="290" t="s">
        <v>52</v>
      </c>
      <c r="O188" s="87"/>
      <c r="P188" s="224">
        <f>O188*H188</f>
        <v>0</v>
      </c>
      <c r="Q188" s="224">
        <v>0</v>
      </c>
      <c r="R188" s="224">
        <f>Q188*H188</f>
        <v>0</v>
      </c>
      <c r="S188" s="224">
        <v>0</v>
      </c>
      <c r="T188" s="225">
        <f>S188*H188</f>
        <v>0</v>
      </c>
      <c r="U188" s="41"/>
      <c r="V188" s="41"/>
      <c r="W188" s="41"/>
      <c r="X188" s="41"/>
      <c r="Y188" s="41"/>
      <c r="Z188" s="41"/>
      <c r="AA188" s="41"/>
      <c r="AB188" s="41"/>
      <c r="AC188" s="41"/>
      <c r="AD188" s="41"/>
      <c r="AE188" s="41"/>
      <c r="AR188" s="226" t="s">
        <v>279</v>
      </c>
      <c r="AT188" s="226" t="s">
        <v>482</v>
      </c>
      <c r="AU188" s="226" t="s">
        <v>85</v>
      </c>
      <c r="AY188" s="19" t="s">
        <v>230</v>
      </c>
      <c r="BE188" s="227">
        <f>IF(N188="základní",J188,0)</f>
        <v>0</v>
      </c>
      <c r="BF188" s="227">
        <f>IF(N188="snížená",J188,0)</f>
        <v>0</v>
      </c>
      <c r="BG188" s="227">
        <f>IF(N188="zákl. přenesená",J188,0)</f>
        <v>0</v>
      </c>
      <c r="BH188" s="227">
        <f>IF(N188="sníž. přenesená",J188,0)</f>
        <v>0</v>
      </c>
      <c r="BI188" s="227">
        <f>IF(N188="nulová",J188,0)</f>
        <v>0</v>
      </c>
      <c r="BJ188" s="19" t="s">
        <v>85</v>
      </c>
      <c r="BK188" s="227">
        <f>ROUND(I188*H188,2)</f>
        <v>0</v>
      </c>
      <c r="BL188" s="19" t="s">
        <v>109</v>
      </c>
      <c r="BM188" s="226" t="s">
        <v>1139</v>
      </c>
    </row>
    <row r="189" spans="1:47" s="2" customFormat="1" ht="12">
      <c r="A189" s="41"/>
      <c r="B189" s="42"/>
      <c r="C189" s="43"/>
      <c r="D189" s="228" t="s">
        <v>238</v>
      </c>
      <c r="E189" s="43"/>
      <c r="F189" s="229" t="s">
        <v>1451</v>
      </c>
      <c r="G189" s="43"/>
      <c r="H189" s="43"/>
      <c r="I189" s="230"/>
      <c r="J189" s="43"/>
      <c r="K189" s="43"/>
      <c r="L189" s="47"/>
      <c r="M189" s="231"/>
      <c r="N189" s="232"/>
      <c r="O189" s="87"/>
      <c r="P189" s="87"/>
      <c r="Q189" s="87"/>
      <c r="R189" s="87"/>
      <c r="S189" s="87"/>
      <c r="T189" s="88"/>
      <c r="U189" s="41"/>
      <c r="V189" s="41"/>
      <c r="W189" s="41"/>
      <c r="X189" s="41"/>
      <c r="Y189" s="41"/>
      <c r="Z189" s="41"/>
      <c r="AA189" s="41"/>
      <c r="AB189" s="41"/>
      <c r="AC189" s="41"/>
      <c r="AD189" s="41"/>
      <c r="AE189" s="41"/>
      <c r="AT189" s="19" t="s">
        <v>238</v>
      </c>
      <c r="AU189" s="19" t="s">
        <v>85</v>
      </c>
    </row>
    <row r="190" spans="1:65" s="2" customFormat="1" ht="14.4" customHeight="1">
      <c r="A190" s="41"/>
      <c r="B190" s="42"/>
      <c r="C190" s="281" t="s">
        <v>805</v>
      </c>
      <c r="D190" s="281" t="s">
        <v>482</v>
      </c>
      <c r="E190" s="282" t="s">
        <v>2316</v>
      </c>
      <c r="F190" s="283" t="s">
        <v>1453</v>
      </c>
      <c r="G190" s="284" t="s">
        <v>1041</v>
      </c>
      <c r="H190" s="285">
        <v>30</v>
      </c>
      <c r="I190" s="286"/>
      <c r="J190" s="287">
        <f>ROUND(I190*H190,2)</f>
        <v>0</v>
      </c>
      <c r="K190" s="283" t="s">
        <v>19</v>
      </c>
      <c r="L190" s="288"/>
      <c r="M190" s="289" t="s">
        <v>19</v>
      </c>
      <c r="N190" s="290" t="s">
        <v>52</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279</v>
      </c>
      <c r="AT190" s="226" t="s">
        <v>482</v>
      </c>
      <c r="AU190" s="226" t="s">
        <v>85</v>
      </c>
      <c r="AY190" s="19" t="s">
        <v>230</v>
      </c>
      <c r="BE190" s="227">
        <f>IF(N190="základní",J190,0)</f>
        <v>0</v>
      </c>
      <c r="BF190" s="227">
        <f>IF(N190="snížená",J190,0)</f>
        <v>0</v>
      </c>
      <c r="BG190" s="227">
        <f>IF(N190="zákl. přenesená",J190,0)</f>
        <v>0</v>
      </c>
      <c r="BH190" s="227">
        <f>IF(N190="sníž. přenesená",J190,0)</f>
        <v>0</v>
      </c>
      <c r="BI190" s="227">
        <f>IF(N190="nulová",J190,0)</f>
        <v>0</v>
      </c>
      <c r="BJ190" s="19" t="s">
        <v>85</v>
      </c>
      <c r="BK190" s="227">
        <f>ROUND(I190*H190,2)</f>
        <v>0</v>
      </c>
      <c r="BL190" s="19" t="s">
        <v>109</v>
      </c>
      <c r="BM190" s="226" t="s">
        <v>1142</v>
      </c>
    </row>
    <row r="191" spans="1:47" s="2" customFormat="1" ht="12">
      <c r="A191" s="41"/>
      <c r="B191" s="42"/>
      <c r="C191" s="43"/>
      <c r="D191" s="228" t="s">
        <v>238</v>
      </c>
      <c r="E191" s="43"/>
      <c r="F191" s="229" t="s">
        <v>1453</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238</v>
      </c>
      <c r="AU191" s="19" t="s">
        <v>85</v>
      </c>
    </row>
    <row r="192" spans="1:65" s="2" customFormat="1" ht="14.4" customHeight="1">
      <c r="A192" s="41"/>
      <c r="B192" s="42"/>
      <c r="C192" s="281" t="s">
        <v>814</v>
      </c>
      <c r="D192" s="281" t="s">
        <v>482</v>
      </c>
      <c r="E192" s="282" t="s">
        <v>2338</v>
      </c>
      <c r="F192" s="283" t="s">
        <v>2339</v>
      </c>
      <c r="G192" s="284" t="s">
        <v>1041</v>
      </c>
      <c r="H192" s="285">
        <v>3</v>
      </c>
      <c r="I192" s="286"/>
      <c r="J192" s="287">
        <f>ROUND(I192*H192,2)</f>
        <v>0</v>
      </c>
      <c r="K192" s="283" t="s">
        <v>19</v>
      </c>
      <c r="L192" s="288"/>
      <c r="M192" s="289" t="s">
        <v>19</v>
      </c>
      <c r="N192" s="290"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279</v>
      </c>
      <c r="AT192" s="226" t="s">
        <v>482</v>
      </c>
      <c r="AU192" s="226" t="s">
        <v>85</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1145</v>
      </c>
    </row>
    <row r="193" spans="1:47" s="2" customFormat="1" ht="12">
      <c r="A193" s="41"/>
      <c r="B193" s="42"/>
      <c r="C193" s="43"/>
      <c r="D193" s="228" t="s">
        <v>238</v>
      </c>
      <c r="E193" s="43"/>
      <c r="F193" s="229" t="s">
        <v>2339</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85</v>
      </c>
    </row>
    <row r="194" spans="1:65" s="2" customFormat="1" ht="14.4" customHeight="1">
      <c r="A194" s="41"/>
      <c r="B194" s="42"/>
      <c r="C194" s="281" t="s">
        <v>820</v>
      </c>
      <c r="D194" s="281" t="s">
        <v>482</v>
      </c>
      <c r="E194" s="282" t="s">
        <v>2340</v>
      </c>
      <c r="F194" s="283" t="s">
        <v>2341</v>
      </c>
      <c r="G194" s="284" t="s">
        <v>1041</v>
      </c>
      <c r="H194" s="285">
        <v>1</v>
      </c>
      <c r="I194" s="286"/>
      <c r="J194" s="287">
        <f>ROUND(I194*H194,2)</f>
        <v>0</v>
      </c>
      <c r="K194" s="283" t="s">
        <v>19</v>
      </c>
      <c r="L194" s="288"/>
      <c r="M194" s="289" t="s">
        <v>19</v>
      </c>
      <c r="N194" s="290"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279</v>
      </c>
      <c r="AT194" s="226" t="s">
        <v>482</v>
      </c>
      <c r="AU194" s="226" t="s">
        <v>85</v>
      </c>
      <c r="AY194" s="19" t="s">
        <v>230</v>
      </c>
      <c r="BE194" s="227">
        <f>IF(N194="základní",J194,0)</f>
        <v>0</v>
      </c>
      <c r="BF194" s="227">
        <f>IF(N194="snížená",J194,0)</f>
        <v>0</v>
      </c>
      <c r="BG194" s="227">
        <f>IF(N194="zákl. přenesená",J194,0)</f>
        <v>0</v>
      </c>
      <c r="BH194" s="227">
        <f>IF(N194="sníž. přenesená",J194,0)</f>
        <v>0</v>
      </c>
      <c r="BI194" s="227">
        <f>IF(N194="nulová",J194,0)</f>
        <v>0</v>
      </c>
      <c r="BJ194" s="19" t="s">
        <v>85</v>
      </c>
      <c r="BK194" s="227">
        <f>ROUND(I194*H194,2)</f>
        <v>0</v>
      </c>
      <c r="BL194" s="19" t="s">
        <v>109</v>
      </c>
      <c r="BM194" s="226" t="s">
        <v>1148</v>
      </c>
    </row>
    <row r="195" spans="1:47" s="2" customFormat="1" ht="12">
      <c r="A195" s="41"/>
      <c r="B195" s="42"/>
      <c r="C195" s="43"/>
      <c r="D195" s="228" t="s">
        <v>238</v>
      </c>
      <c r="E195" s="43"/>
      <c r="F195" s="229" t="s">
        <v>2341</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238</v>
      </c>
      <c r="AU195" s="19" t="s">
        <v>85</v>
      </c>
    </row>
    <row r="196" spans="1:65" s="2" customFormat="1" ht="14.4" customHeight="1">
      <c r="A196" s="41"/>
      <c r="B196" s="42"/>
      <c r="C196" s="281" t="s">
        <v>827</v>
      </c>
      <c r="D196" s="281" t="s">
        <v>482</v>
      </c>
      <c r="E196" s="282" t="s">
        <v>2342</v>
      </c>
      <c r="F196" s="283" t="s">
        <v>2343</v>
      </c>
      <c r="G196" s="284" t="s">
        <v>1041</v>
      </c>
      <c r="H196" s="285">
        <v>2</v>
      </c>
      <c r="I196" s="286"/>
      <c r="J196" s="287">
        <f>ROUND(I196*H196,2)</f>
        <v>0</v>
      </c>
      <c r="K196" s="283" t="s">
        <v>19</v>
      </c>
      <c r="L196" s="288"/>
      <c r="M196" s="289" t="s">
        <v>19</v>
      </c>
      <c r="N196" s="290" t="s">
        <v>52</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279</v>
      </c>
      <c r="AT196" s="226" t="s">
        <v>482</v>
      </c>
      <c r="AU196" s="226" t="s">
        <v>85</v>
      </c>
      <c r="AY196" s="19" t="s">
        <v>230</v>
      </c>
      <c r="BE196" s="227">
        <f>IF(N196="základní",J196,0)</f>
        <v>0</v>
      </c>
      <c r="BF196" s="227">
        <f>IF(N196="snížená",J196,0)</f>
        <v>0</v>
      </c>
      <c r="BG196" s="227">
        <f>IF(N196="zákl. přenesená",J196,0)</f>
        <v>0</v>
      </c>
      <c r="BH196" s="227">
        <f>IF(N196="sníž. přenesená",J196,0)</f>
        <v>0</v>
      </c>
      <c r="BI196" s="227">
        <f>IF(N196="nulová",J196,0)</f>
        <v>0</v>
      </c>
      <c r="BJ196" s="19" t="s">
        <v>85</v>
      </c>
      <c r="BK196" s="227">
        <f>ROUND(I196*H196,2)</f>
        <v>0</v>
      </c>
      <c r="BL196" s="19" t="s">
        <v>109</v>
      </c>
      <c r="BM196" s="226" t="s">
        <v>1151</v>
      </c>
    </row>
    <row r="197" spans="1:47" s="2" customFormat="1" ht="12">
      <c r="A197" s="41"/>
      <c r="B197" s="42"/>
      <c r="C197" s="43"/>
      <c r="D197" s="228" t="s">
        <v>238</v>
      </c>
      <c r="E197" s="43"/>
      <c r="F197" s="229" t="s">
        <v>2343</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19" t="s">
        <v>238</v>
      </c>
      <c r="AU197" s="19" t="s">
        <v>85</v>
      </c>
    </row>
    <row r="198" spans="1:65" s="2" customFormat="1" ht="14.4" customHeight="1">
      <c r="A198" s="41"/>
      <c r="B198" s="42"/>
      <c r="C198" s="281" t="s">
        <v>833</v>
      </c>
      <c r="D198" s="281" t="s">
        <v>482</v>
      </c>
      <c r="E198" s="282" t="s">
        <v>1463</v>
      </c>
      <c r="F198" s="283" t="s">
        <v>1464</v>
      </c>
      <c r="G198" s="284" t="s">
        <v>1041</v>
      </c>
      <c r="H198" s="285">
        <v>15</v>
      </c>
      <c r="I198" s="286"/>
      <c r="J198" s="287">
        <f>ROUND(I198*H198,2)</f>
        <v>0</v>
      </c>
      <c r="K198" s="283" t="s">
        <v>19</v>
      </c>
      <c r="L198" s="288"/>
      <c r="M198" s="289" t="s">
        <v>19</v>
      </c>
      <c r="N198" s="290" t="s">
        <v>52</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279</v>
      </c>
      <c r="AT198" s="226" t="s">
        <v>482</v>
      </c>
      <c r="AU198" s="226" t="s">
        <v>85</v>
      </c>
      <c r="AY198" s="19" t="s">
        <v>230</v>
      </c>
      <c r="BE198" s="227">
        <f>IF(N198="základní",J198,0)</f>
        <v>0</v>
      </c>
      <c r="BF198" s="227">
        <f>IF(N198="snížená",J198,0)</f>
        <v>0</v>
      </c>
      <c r="BG198" s="227">
        <f>IF(N198="zákl. přenesená",J198,0)</f>
        <v>0</v>
      </c>
      <c r="BH198" s="227">
        <f>IF(N198="sníž. přenesená",J198,0)</f>
        <v>0</v>
      </c>
      <c r="BI198" s="227">
        <f>IF(N198="nulová",J198,0)</f>
        <v>0</v>
      </c>
      <c r="BJ198" s="19" t="s">
        <v>85</v>
      </c>
      <c r="BK198" s="227">
        <f>ROUND(I198*H198,2)</f>
        <v>0</v>
      </c>
      <c r="BL198" s="19" t="s">
        <v>109</v>
      </c>
      <c r="BM198" s="226" t="s">
        <v>1154</v>
      </c>
    </row>
    <row r="199" spans="1:47" s="2" customFormat="1" ht="12">
      <c r="A199" s="41"/>
      <c r="B199" s="42"/>
      <c r="C199" s="43"/>
      <c r="D199" s="228" t="s">
        <v>238</v>
      </c>
      <c r="E199" s="43"/>
      <c r="F199" s="229" t="s">
        <v>1464</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238</v>
      </c>
      <c r="AU199" s="19" t="s">
        <v>85</v>
      </c>
    </row>
    <row r="200" spans="1:65" s="2" customFormat="1" ht="14.4" customHeight="1">
      <c r="A200" s="41"/>
      <c r="B200" s="42"/>
      <c r="C200" s="281" t="s">
        <v>841</v>
      </c>
      <c r="D200" s="281" t="s">
        <v>482</v>
      </c>
      <c r="E200" s="282" t="s">
        <v>1466</v>
      </c>
      <c r="F200" s="283" t="s">
        <v>1467</v>
      </c>
      <c r="G200" s="284" t="s">
        <v>1041</v>
      </c>
      <c r="H200" s="285">
        <v>4</v>
      </c>
      <c r="I200" s="286"/>
      <c r="J200" s="287">
        <f>ROUND(I200*H200,2)</f>
        <v>0</v>
      </c>
      <c r="K200" s="283" t="s">
        <v>19</v>
      </c>
      <c r="L200" s="288"/>
      <c r="M200" s="289" t="s">
        <v>19</v>
      </c>
      <c r="N200" s="290" t="s">
        <v>52</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279</v>
      </c>
      <c r="AT200" s="226" t="s">
        <v>482</v>
      </c>
      <c r="AU200" s="226" t="s">
        <v>85</v>
      </c>
      <c r="AY200" s="19" t="s">
        <v>230</v>
      </c>
      <c r="BE200" s="227">
        <f>IF(N200="základní",J200,0)</f>
        <v>0</v>
      </c>
      <c r="BF200" s="227">
        <f>IF(N200="snížená",J200,0)</f>
        <v>0</v>
      </c>
      <c r="BG200" s="227">
        <f>IF(N200="zákl. přenesená",J200,0)</f>
        <v>0</v>
      </c>
      <c r="BH200" s="227">
        <f>IF(N200="sníž. přenesená",J200,0)</f>
        <v>0</v>
      </c>
      <c r="BI200" s="227">
        <f>IF(N200="nulová",J200,0)</f>
        <v>0</v>
      </c>
      <c r="BJ200" s="19" t="s">
        <v>85</v>
      </c>
      <c r="BK200" s="227">
        <f>ROUND(I200*H200,2)</f>
        <v>0</v>
      </c>
      <c r="BL200" s="19" t="s">
        <v>109</v>
      </c>
      <c r="BM200" s="226" t="s">
        <v>1157</v>
      </c>
    </row>
    <row r="201" spans="1:47" s="2" customFormat="1" ht="12">
      <c r="A201" s="41"/>
      <c r="B201" s="42"/>
      <c r="C201" s="43"/>
      <c r="D201" s="228" t="s">
        <v>238</v>
      </c>
      <c r="E201" s="43"/>
      <c r="F201" s="229" t="s">
        <v>1467</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19" t="s">
        <v>238</v>
      </c>
      <c r="AU201" s="19" t="s">
        <v>85</v>
      </c>
    </row>
    <row r="202" spans="1:65" s="2" customFormat="1" ht="14.4" customHeight="1">
      <c r="A202" s="41"/>
      <c r="B202" s="42"/>
      <c r="C202" s="281" t="s">
        <v>848</v>
      </c>
      <c r="D202" s="281" t="s">
        <v>482</v>
      </c>
      <c r="E202" s="282" t="s">
        <v>1469</v>
      </c>
      <c r="F202" s="283" t="s">
        <v>1470</v>
      </c>
      <c r="G202" s="284" t="s">
        <v>1041</v>
      </c>
      <c r="H202" s="285">
        <v>1</v>
      </c>
      <c r="I202" s="286"/>
      <c r="J202" s="287">
        <f>ROUND(I202*H202,2)</f>
        <v>0</v>
      </c>
      <c r="K202" s="283" t="s">
        <v>19</v>
      </c>
      <c r="L202" s="288"/>
      <c r="M202" s="289" t="s">
        <v>19</v>
      </c>
      <c r="N202" s="290" t="s">
        <v>52</v>
      </c>
      <c r="O202" s="87"/>
      <c r="P202" s="224">
        <f>O202*H202</f>
        <v>0</v>
      </c>
      <c r="Q202" s="224">
        <v>0</v>
      </c>
      <c r="R202" s="224">
        <f>Q202*H202</f>
        <v>0</v>
      </c>
      <c r="S202" s="224">
        <v>0</v>
      </c>
      <c r="T202" s="225">
        <f>S202*H202</f>
        <v>0</v>
      </c>
      <c r="U202" s="41"/>
      <c r="V202" s="41"/>
      <c r="W202" s="41"/>
      <c r="X202" s="41"/>
      <c r="Y202" s="41"/>
      <c r="Z202" s="41"/>
      <c r="AA202" s="41"/>
      <c r="AB202" s="41"/>
      <c r="AC202" s="41"/>
      <c r="AD202" s="41"/>
      <c r="AE202" s="41"/>
      <c r="AR202" s="226" t="s">
        <v>279</v>
      </c>
      <c r="AT202" s="226" t="s">
        <v>482</v>
      </c>
      <c r="AU202" s="226" t="s">
        <v>85</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109</v>
      </c>
      <c r="BM202" s="226" t="s">
        <v>1161</v>
      </c>
    </row>
    <row r="203" spans="1:47" s="2" customFormat="1" ht="12">
      <c r="A203" s="41"/>
      <c r="B203" s="42"/>
      <c r="C203" s="43"/>
      <c r="D203" s="228" t="s">
        <v>238</v>
      </c>
      <c r="E203" s="43"/>
      <c r="F203" s="229" t="s">
        <v>1470</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85</v>
      </c>
    </row>
    <row r="204" spans="1:65" s="2" customFormat="1" ht="14.4" customHeight="1">
      <c r="A204" s="41"/>
      <c r="B204" s="42"/>
      <c r="C204" s="281" t="s">
        <v>853</v>
      </c>
      <c r="D204" s="281" t="s">
        <v>482</v>
      </c>
      <c r="E204" s="282" t="s">
        <v>1472</v>
      </c>
      <c r="F204" s="283" t="s">
        <v>1473</v>
      </c>
      <c r="G204" s="284" t="s">
        <v>1474</v>
      </c>
      <c r="H204" s="285">
        <v>1</v>
      </c>
      <c r="I204" s="286"/>
      <c r="J204" s="287">
        <f>ROUND(I204*H204,2)</f>
        <v>0</v>
      </c>
      <c r="K204" s="283" t="s">
        <v>19</v>
      </c>
      <c r="L204" s="288"/>
      <c r="M204" s="289" t="s">
        <v>19</v>
      </c>
      <c r="N204" s="290" t="s">
        <v>52</v>
      </c>
      <c r="O204" s="87"/>
      <c r="P204" s="224">
        <f>O204*H204</f>
        <v>0</v>
      </c>
      <c r="Q204" s="224">
        <v>0</v>
      </c>
      <c r="R204" s="224">
        <f>Q204*H204</f>
        <v>0</v>
      </c>
      <c r="S204" s="224">
        <v>0</v>
      </c>
      <c r="T204" s="225">
        <f>S204*H204</f>
        <v>0</v>
      </c>
      <c r="U204" s="41"/>
      <c r="V204" s="41"/>
      <c r="W204" s="41"/>
      <c r="X204" s="41"/>
      <c r="Y204" s="41"/>
      <c r="Z204" s="41"/>
      <c r="AA204" s="41"/>
      <c r="AB204" s="41"/>
      <c r="AC204" s="41"/>
      <c r="AD204" s="41"/>
      <c r="AE204" s="41"/>
      <c r="AR204" s="226" t="s">
        <v>279</v>
      </c>
      <c r="AT204" s="226" t="s">
        <v>482</v>
      </c>
      <c r="AU204" s="226" t="s">
        <v>85</v>
      </c>
      <c r="AY204" s="19" t="s">
        <v>230</v>
      </c>
      <c r="BE204" s="227">
        <f>IF(N204="základní",J204,0)</f>
        <v>0</v>
      </c>
      <c r="BF204" s="227">
        <f>IF(N204="snížená",J204,0)</f>
        <v>0</v>
      </c>
      <c r="BG204" s="227">
        <f>IF(N204="zákl. přenesená",J204,0)</f>
        <v>0</v>
      </c>
      <c r="BH204" s="227">
        <f>IF(N204="sníž. přenesená",J204,0)</f>
        <v>0</v>
      </c>
      <c r="BI204" s="227">
        <f>IF(N204="nulová",J204,0)</f>
        <v>0</v>
      </c>
      <c r="BJ204" s="19" t="s">
        <v>85</v>
      </c>
      <c r="BK204" s="227">
        <f>ROUND(I204*H204,2)</f>
        <v>0</v>
      </c>
      <c r="BL204" s="19" t="s">
        <v>109</v>
      </c>
      <c r="BM204" s="226" t="s">
        <v>1456</v>
      </c>
    </row>
    <row r="205" spans="1:47" s="2" customFormat="1" ht="12">
      <c r="A205" s="41"/>
      <c r="B205" s="42"/>
      <c r="C205" s="43"/>
      <c r="D205" s="228" t="s">
        <v>238</v>
      </c>
      <c r="E205" s="43"/>
      <c r="F205" s="229" t="s">
        <v>1473</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238</v>
      </c>
      <c r="AU205" s="19" t="s">
        <v>85</v>
      </c>
    </row>
    <row r="206" spans="1:65" s="2" customFormat="1" ht="14.4" customHeight="1">
      <c r="A206" s="41"/>
      <c r="B206" s="42"/>
      <c r="C206" s="281" t="s">
        <v>860</v>
      </c>
      <c r="D206" s="281" t="s">
        <v>482</v>
      </c>
      <c r="E206" s="282" t="s">
        <v>2320</v>
      </c>
      <c r="F206" s="283" t="s">
        <v>1477</v>
      </c>
      <c r="G206" s="284" t="s">
        <v>327</v>
      </c>
      <c r="H206" s="285">
        <v>6</v>
      </c>
      <c r="I206" s="286"/>
      <c r="J206" s="287">
        <f>ROUND(I206*H206,2)</f>
        <v>0</v>
      </c>
      <c r="K206" s="283" t="s">
        <v>19</v>
      </c>
      <c r="L206" s="288"/>
      <c r="M206" s="289" t="s">
        <v>19</v>
      </c>
      <c r="N206" s="290" t="s">
        <v>52</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279</v>
      </c>
      <c r="AT206" s="226" t="s">
        <v>482</v>
      </c>
      <c r="AU206" s="226" t="s">
        <v>85</v>
      </c>
      <c r="AY206" s="19" t="s">
        <v>230</v>
      </c>
      <c r="BE206" s="227">
        <f>IF(N206="základní",J206,0)</f>
        <v>0</v>
      </c>
      <c r="BF206" s="227">
        <f>IF(N206="snížená",J206,0)</f>
        <v>0</v>
      </c>
      <c r="BG206" s="227">
        <f>IF(N206="zákl. přenesená",J206,0)</f>
        <v>0</v>
      </c>
      <c r="BH206" s="227">
        <f>IF(N206="sníž. přenesená",J206,0)</f>
        <v>0</v>
      </c>
      <c r="BI206" s="227">
        <f>IF(N206="nulová",J206,0)</f>
        <v>0</v>
      </c>
      <c r="BJ206" s="19" t="s">
        <v>85</v>
      </c>
      <c r="BK206" s="227">
        <f>ROUND(I206*H206,2)</f>
        <v>0</v>
      </c>
      <c r="BL206" s="19" t="s">
        <v>109</v>
      </c>
      <c r="BM206" s="226" t="s">
        <v>1459</v>
      </c>
    </row>
    <row r="207" spans="1:47" s="2" customFormat="1" ht="12">
      <c r="A207" s="41"/>
      <c r="B207" s="42"/>
      <c r="C207" s="43"/>
      <c r="D207" s="228" t="s">
        <v>238</v>
      </c>
      <c r="E207" s="43"/>
      <c r="F207" s="229" t="s">
        <v>1477</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19" t="s">
        <v>238</v>
      </c>
      <c r="AU207" s="19" t="s">
        <v>85</v>
      </c>
    </row>
    <row r="208" spans="1:65" s="2" customFormat="1" ht="14.4" customHeight="1">
      <c r="A208" s="41"/>
      <c r="B208" s="42"/>
      <c r="C208" s="281" t="s">
        <v>864</v>
      </c>
      <c r="D208" s="281" t="s">
        <v>482</v>
      </c>
      <c r="E208" s="282" t="s">
        <v>2321</v>
      </c>
      <c r="F208" s="283" t="s">
        <v>1480</v>
      </c>
      <c r="G208" s="284" t="s">
        <v>1041</v>
      </c>
      <c r="H208" s="285">
        <v>24</v>
      </c>
      <c r="I208" s="286"/>
      <c r="J208" s="287">
        <f>ROUND(I208*H208,2)</f>
        <v>0</v>
      </c>
      <c r="K208" s="283" t="s">
        <v>19</v>
      </c>
      <c r="L208" s="288"/>
      <c r="M208" s="289" t="s">
        <v>19</v>
      </c>
      <c r="N208" s="290" t="s">
        <v>52</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279</v>
      </c>
      <c r="AT208" s="226" t="s">
        <v>482</v>
      </c>
      <c r="AU208" s="226" t="s">
        <v>85</v>
      </c>
      <c r="AY208" s="19" t="s">
        <v>230</v>
      </c>
      <c r="BE208" s="227">
        <f>IF(N208="základní",J208,0)</f>
        <v>0</v>
      </c>
      <c r="BF208" s="227">
        <f>IF(N208="snížená",J208,0)</f>
        <v>0</v>
      </c>
      <c r="BG208" s="227">
        <f>IF(N208="zákl. přenesená",J208,0)</f>
        <v>0</v>
      </c>
      <c r="BH208" s="227">
        <f>IF(N208="sníž. přenesená",J208,0)</f>
        <v>0</v>
      </c>
      <c r="BI208" s="227">
        <f>IF(N208="nulová",J208,0)</f>
        <v>0</v>
      </c>
      <c r="BJ208" s="19" t="s">
        <v>85</v>
      </c>
      <c r="BK208" s="227">
        <f>ROUND(I208*H208,2)</f>
        <v>0</v>
      </c>
      <c r="BL208" s="19" t="s">
        <v>109</v>
      </c>
      <c r="BM208" s="226" t="s">
        <v>1462</v>
      </c>
    </row>
    <row r="209" spans="1:47" s="2" customFormat="1" ht="12">
      <c r="A209" s="41"/>
      <c r="B209" s="42"/>
      <c r="C209" s="43"/>
      <c r="D209" s="228" t="s">
        <v>238</v>
      </c>
      <c r="E209" s="43"/>
      <c r="F209" s="229" t="s">
        <v>1480</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19" t="s">
        <v>238</v>
      </c>
      <c r="AU209" s="19" t="s">
        <v>85</v>
      </c>
    </row>
    <row r="210" spans="1:65" s="2" customFormat="1" ht="14.4" customHeight="1">
      <c r="A210" s="41"/>
      <c r="B210" s="42"/>
      <c r="C210" s="281" t="s">
        <v>874</v>
      </c>
      <c r="D210" s="281" t="s">
        <v>482</v>
      </c>
      <c r="E210" s="282" t="s">
        <v>2322</v>
      </c>
      <c r="F210" s="283" t="s">
        <v>1483</v>
      </c>
      <c r="G210" s="284" t="s">
        <v>327</v>
      </c>
      <c r="H210" s="285">
        <v>5</v>
      </c>
      <c r="I210" s="286"/>
      <c r="J210" s="287">
        <f>ROUND(I210*H210,2)</f>
        <v>0</v>
      </c>
      <c r="K210" s="283" t="s">
        <v>19</v>
      </c>
      <c r="L210" s="288"/>
      <c r="M210" s="289" t="s">
        <v>19</v>
      </c>
      <c r="N210" s="290" t="s">
        <v>52</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279</v>
      </c>
      <c r="AT210" s="226" t="s">
        <v>482</v>
      </c>
      <c r="AU210" s="226" t="s">
        <v>85</v>
      </c>
      <c r="AY210" s="19" t="s">
        <v>230</v>
      </c>
      <c r="BE210" s="227">
        <f>IF(N210="základní",J210,0)</f>
        <v>0</v>
      </c>
      <c r="BF210" s="227">
        <f>IF(N210="snížená",J210,0)</f>
        <v>0</v>
      </c>
      <c r="BG210" s="227">
        <f>IF(N210="zákl. přenesená",J210,0)</f>
        <v>0</v>
      </c>
      <c r="BH210" s="227">
        <f>IF(N210="sníž. přenesená",J210,0)</f>
        <v>0</v>
      </c>
      <c r="BI210" s="227">
        <f>IF(N210="nulová",J210,0)</f>
        <v>0</v>
      </c>
      <c r="BJ210" s="19" t="s">
        <v>85</v>
      </c>
      <c r="BK210" s="227">
        <f>ROUND(I210*H210,2)</f>
        <v>0</v>
      </c>
      <c r="BL210" s="19" t="s">
        <v>109</v>
      </c>
      <c r="BM210" s="226" t="s">
        <v>1465</v>
      </c>
    </row>
    <row r="211" spans="1:47" s="2" customFormat="1" ht="12">
      <c r="A211" s="41"/>
      <c r="B211" s="42"/>
      <c r="C211" s="43"/>
      <c r="D211" s="228" t="s">
        <v>238</v>
      </c>
      <c r="E211" s="43"/>
      <c r="F211" s="229" t="s">
        <v>1483</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19" t="s">
        <v>238</v>
      </c>
      <c r="AU211" s="19" t="s">
        <v>85</v>
      </c>
    </row>
    <row r="212" spans="1:65" s="2" customFormat="1" ht="14.4" customHeight="1">
      <c r="A212" s="41"/>
      <c r="B212" s="42"/>
      <c r="C212" s="281" t="s">
        <v>878</v>
      </c>
      <c r="D212" s="281" t="s">
        <v>482</v>
      </c>
      <c r="E212" s="282" t="s">
        <v>2323</v>
      </c>
      <c r="F212" s="283" t="s">
        <v>1486</v>
      </c>
      <c r="G212" s="284" t="s">
        <v>327</v>
      </c>
      <c r="H212" s="285">
        <v>4</v>
      </c>
      <c r="I212" s="286"/>
      <c r="J212" s="287">
        <f>ROUND(I212*H212,2)</f>
        <v>0</v>
      </c>
      <c r="K212" s="283" t="s">
        <v>19</v>
      </c>
      <c r="L212" s="288"/>
      <c r="M212" s="289" t="s">
        <v>19</v>
      </c>
      <c r="N212" s="290"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279</v>
      </c>
      <c r="AT212" s="226" t="s">
        <v>482</v>
      </c>
      <c r="AU212" s="226" t="s">
        <v>85</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1468</v>
      </c>
    </row>
    <row r="213" spans="1:47" s="2" customFormat="1" ht="12">
      <c r="A213" s="41"/>
      <c r="B213" s="42"/>
      <c r="C213" s="43"/>
      <c r="D213" s="228" t="s">
        <v>238</v>
      </c>
      <c r="E213" s="43"/>
      <c r="F213" s="229" t="s">
        <v>1486</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238</v>
      </c>
      <c r="AU213" s="19" t="s">
        <v>85</v>
      </c>
    </row>
    <row r="214" spans="1:65" s="2" customFormat="1" ht="14.4" customHeight="1">
      <c r="A214" s="41"/>
      <c r="B214" s="42"/>
      <c r="C214" s="281" t="s">
        <v>886</v>
      </c>
      <c r="D214" s="281" t="s">
        <v>482</v>
      </c>
      <c r="E214" s="282" t="s">
        <v>1337</v>
      </c>
      <c r="F214" s="283" t="s">
        <v>19</v>
      </c>
      <c r="G214" s="284" t="s">
        <v>1339</v>
      </c>
      <c r="H214" s="285">
        <v>1</v>
      </c>
      <c r="I214" s="286"/>
      <c r="J214" s="287">
        <f>ROUND(I214*H214,2)</f>
        <v>0</v>
      </c>
      <c r="K214" s="283" t="s">
        <v>19</v>
      </c>
      <c r="L214" s="288"/>
      <c r="M214" s="289" t="s">
        <v>19</v>
      </c>
      <c r="N214" s="290" t="s">
        <v>52</v>
      </c>
      <c r="O214" s="87"/>
      <c r="P214" s="224">
        <f>O214*H214</f>
        <v>0</v>
      </c>
      <c r="Q214" s="224">
        <v>0</v>
      </c>
      <c r="R214" s="224">
        <f>Q214*H214</f>
        <v>0</v>
      </c>
      <c r="S214" s="224">
        <v>0</v>
      </c>
      <c r="T214" s="225">
        <f>S214*H214</f>
        <v>0</v>
      </c>
      <c r="U214" s="41"/>
      <c r="V214" s="41"/>
      <c r="W214" s="41"/>
      <c r="X214" s="41"/>
      <c r="Y214" s="41"/>
      <c r="Z214" s="41"/>
      <c r="AA214" s="41"/>
      <c r="AB214" s="41"/>
      <c r="AC214" s="41"/>
      <c r="AD214" s="41"/>
      <c r="AE214" s="41"/>
      <c r="AR214" s="226" t="s">
        <v>279</v>
      </c>
      <c r="AT214" s="226" t="s">
        <v>482</v>
      </c>
      <c r="AU214" s="226" t="s">
        <v>85</v>
      </c>
      <c r="AY214" s="19" t="s">
        <v>230</v>
      </c>
      <c r="BE214" s="227">
        <f>IF(N214="základní",J214,0)</f>
        <v>0</v>
      </c>
      <c r="BF214" s="227">
        <f>IF(N214="snížená",J214,0)</f>
        <v>0</v>
      </c>
      <c r="BG214" s="227">
        <f>IF(N214="zákl. přenesená",J214,0)</f>
        <v>0</v>
      </c>
      <c r="BH214" s="227">
        <f>IF(N214="sníž. přenesená",J214,0)</f>
        <v>0</v>
      </c>
      <c r="BI214" s="227">
        <f>IF(N214="nulová",J214,0)</f>
        <v>0</v>
      </c>
      <c r="BJ214" s="19" t="s">
        <v>85</v>
      </c>
      <c r="BK214" s="227">
        <f>ROUND(I214*H214,2)</f>
        <v>0</v>
      </c>
      <c r="BL214" s="19" t="s">
        <v>109</v>
      </c>
      <c r="BM214" s="226" t="s">
        <v>2344</v>
      </c>
    </row>
    <row r="215" spans="1:47" s="2" customFormat="1" ht="12">
      <c r="A215" s="41"/>
      <c r="B215" s="42"/>
      <c r="C215" s="43"/>
      <c r="D215" s="228" t="s">
        <v>238</v>
      </c>
      <c r="E215" s="43"/>
      <c r="F215" s="229" t="s">
        <v>1338</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19" t="s">
        <v>238</v>
      </c>
      <c r="AU215" s="19" t="s">
        <v>85</v>
      </c>
    </row>
    <row r="216" spans="1:65" s="2" customFormat="1" ht="14.4" customHeight="1">
      <c r="A216" s="41"/>
      <c r="B216" s="42"/>
      <c r="C216" s="215" t="s">
        <v>895</v>
      </c>
      <c r="D216" s="215" t="s">
        <v>232</v>
      </c>
      <c r="E216" s="216" t="s">
        <v>1489</v>
      </c>
      <c r="F216" s="217" t="s">
        <v>1490</v>
      </c>
      <c r="G216" s="218" t="s">
        <v>19</v>
      </c>
      <c r="H216" s="219">
        <v>90</v>
      </c>
      <c r="I216" s="220"/>
      <c r="J216" s="221">
        <f>ROUND(I216*H216,2)</f>
        <v>0</v>
      </c>
      <c r="K216" s="217" t="s">
        <v>19</v>
      </c>
      <c r="L216" s="47"/>
      <c r="M216" s="222" t="s">
        <v>19</v>
      </c>
      <c r="N216" s="223" t="s">
        <v>52</v>
      </c>
      <c r="O216" s="87"/>
      <c r="P216" s="224">
        <f>O216*H216</f>
        <v>0</v>
      </c>
      <c r="Q216" s="224">
        <v>0</v>
      </c>
      <c r="R216" s="224">
        <f>Q216*H216</f>
        <v>0</v>
      </c>
      <c r="S216" s="224">
        <v>0</v>
      </c>
      <c r="T216" s="225">
        <f>S216*H216</f>
        <v>0</v>
      </c>
      <c r="U216" s="41"/>
      <c r="V216" s="41"/>
      <c r="W216" s="41"/>
      <c r="X216" s="41"/>
      <c r="Y216" s="41"/>
      <c r="Z216" s="41"/>
      <c r="AA216" s="41"/>
      <c r="AB216" s="41"/>
      <c r="AC216" s="41"/>
      <c r="AD216" s="41"/>
      <c r="AE216" s="41"/>
      <c r="AR216" s="226" t="s">
        <v>109</v>
      </c>
      <c r="AT216" s="226" t="s">
        <v>232</v>
      </c>
      <c r="AU216" s="226" t="s">
        <v>85</v>
      </c>
      <c r="AY216" s="19" t="s">
        <v>230</v>
      </c>
      <c r="BE216" s="227">
        <f>IF(N216="základní",J216,0)</f>
        <v>0</v>
      </c>
      <c r="BF216" s="227">
        <f>IF(N216="snížená",J216,0)</f>
        <v>0</v>
      </c>
      <c r="BG216" s="227">
        <f>IF(N216="zákl. přenesená",J216,0)</f>
        <v>0</v>
      </c>
      <c r="BH216" s="227">
        <f>IF(N216="sníž. přenesená",J216,0)</f>
        <v>0</v>
      </c>
      <c r="BI216" s="227">
        <f>IF(N216="nulová",J216,0)</f>
        <v>0</v>
      </c>
      <c r="BJ216" s="19" t="s">
        <v>85</v>
      </c>
      <c r="BK216" s="227">
        <f>ROUND(I216*H216,2)</f>
        <v>0</v>
      </c>
      <c r="BL216" s="19" t="s">
        <v>109</v>
      </c>
      <c r="BM216" s="226" t="s">
        <v>1471</v>
      </c>
    </row>
    <row r="217" spans="1:47" s="2" customFormat="1" ht="12">
      <c r="A217" s="41"/>
      <c r="B217" s="42"/>
      <c r="C217" s="43"/>
      <c r="D217" s="228" t="s">
        <v>238</v>
      </c>
      <c r="E217" s="43"/>
      <c r="F217" s="229" t="s">
        <v>1490</v>
      </c>
      <c r="G217" s="43"/>
      <c r="H217" s="43"/>
      <c r="I217" s="230"/>
      <c r="J217" s="43"/>
      <c r="K217" s="43"/>
      <c r="L217" s="47"/>
      <c r="M217" s="291"/>
      <c r="N217" s="292"/>
      <c r="O217" s="293"/>
      <c r="P217" s="293"/>
      <c r="Q217" s="293"/>
      <c r="R217" s="293"/>
      <c r="S217" s="293"/>
      <c r="T217" s="294"/>
      <c r="U217" s="41"/>
      <c r="V217" s="41"/>
      <c r="W217" s="41"/>
      <c r="X217" s="41"/>
      <c r="Y217" s="41"/>
      <c r="Z217" s="41"/>
      <c r="AA217" s="41"/>
      <c r="AB217" s="41"/>
      <c r="AC217" s="41"/>
      <c r="AD217" s="41"/>
      <c r="AE217" s="41"/>
      <c r="AT217" s="19" t="s">
        <v>238</v>
      </c>
      <c r="AU217" s="19" t="s">
        <v>85</v>
      </c>
    </row>
    <row r="218" spans="1:31" s="2" customFormat="1" ht="6.95" customHeight="1">
      <c r="A218" s="41"/>
      <c r="B218" s="62"/>
      <c r="C218" s="63"/>
      <c r="D218" s="63"/>
      <c r="E218" s="63"/>
      <c r="F218" s="63"/>
      <c r="G218" s="63"/>
      <c r="H218" s="63"/>
      <c r="I218" s="63"/>
      <c r="J218" s="63"/>
      <c r="K218" s="63"/>
      <c r="L218" s="47"/>
      <c r="M218" s="41"/>
      <c r="O218" s="41"/>
      <c r="P218" s="41"/>
      <c r="Q218" s="41"/>
      <c r="R218" s="41"/>
      <c r="S218" s="41"/>
      <c r="T218" s="41"/>
      <c r="U218" s="41"/>
      <c r="V218" s="41"/>
      <c r="W218" s="41"/>
      <c r="X218" s="41"/>
      <c r="Y218" s="41"/>
      <c r="Z218" s="41"/>
      <c r="AA218" s="41"/>
      <c r="AB218" s="41"/>
      <c r="AC218" s="41"/>
      <c r="AD218" s="41"/>
      <c r="AE218" s="41"/>
    </row>
  </sheetData>
  <sheetProtection password="BB7A" sheet="1" objects="1" scenarios="1" formatColumns="0" formatRows="0" autoFilter="0"/>
  <autoFilter ref="C91:K217"/>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160</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1585</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2345</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ROUND((SUM(BE92:BE177)),2)</f>
        <v>0</v>
      </c>
      <c r="G37" s="41"/>
      <c r="H37" s="41"/>
      <c r="I37" s="160">
        <v>0.21</v>
      </c>
      <c r="J37" s="159">
        <f>ROUND(((SUM(BE92:BE177))*I37),2)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ROUND((SUM(BF92:BF177)),2)</f>
        <v>0</v>
      </c>
      <c r="G38" s="41"/>
      <c r="H38" s="41"/>
      <c r="I38" s="160">
        <v>0.15</v>
      </c>
      <c r="J38" s="159">
        <f>ROUND(((SUM(BF92:BF177))*I38),2)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ROUND((SUM(BG92:BG177)),2)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ROUND((SUM(BH92:BH177)),2)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ROUND((SUM(BI92:BI177)),2)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1585</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D.4.4.3.3 - Montáž - RB3, RB4</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1585</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D.4.4.3.3 - Montáž - RB3, RB4</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SUM(P94:P177)</f>
        <v>0</v>
      </c>
      <c r="Q93" s="207"/>
      <c r="R93" s="208">
        <f>SUM(R94:R177)</f>
        <v>0</v>
      </c>
      <c r="S93" s="207"/>
      <c r="T93" s="209">
        <f>SUM(T94:T177)</f>
        <v>0</v>
      </c>
      <c r="U93" s="12"/>
      <c r="V93" s="12"/>
      <c r="W93" s="12"/>
      <c r="X93" s="12"/>
      <c r="Y93" s="12"/>
      <c r="Z93" s="12"/>
      <c r="AA93" s="12"/>
      <c r="AB93" s="12"/>
      <c r="AC93" s="12"/>
      <c r="AD93" s="12"/>
      <c r="AE93" s="12"/>
      <c r="AR93" s="210" t="s">
        <v>102</v>
      </c>
      <c r="AT93" s="211" t="s">
        <v>80</v>
      </c>
      <c r="AU93" s="211" t="s">
        <v>81</v>
      </c>
      <c r="AY93" s="210" t="s">
        <v>230</v>
      </c>
      <c r="BK93" s="212">
        <f>SUM(BK94:BK177)</f>
        <v>0</v>
      </c>
    </row>
    <row r="94" spans="1:65" s="2" customFormat="1" ht="14.4" customHeight="1">
      <c r="A94" s="41"/>
      <c r="B94" s="42"/>
      <c r="C94" s="281" t="s">
        <v>85</v>
      </c>
      <c r="D94" s="281" t="s">
        <v>482</v>
      </c>
      <c r="E94" s="282" t="s">
        <v>1497</v>
      </c>
      <c r="F94" s="283" t="s">
        <v>1498</v>
      </c>
      <c r="G94" s="284" t="s">
        <v>327</v>
      </c>
      <c r="H94" s="285">
        <v>300</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109</v>
      </c>
    </row>
    <row r="95" spans="1:47" s="2" customFormat="1" ht="12">
      <c r="A95" s="41"/>
      <c r="B95" s="42"/>
      <c r="C95" s="43"/>
      <c r="D95" s="228" t="s">
        <v>238</v>
      </c>
      <c r="E95" s="43"/>
      <c r="F95" s="229" t="s">
        <v>1498</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14.4" customHeight="1">
      <c r="A96" s="41"/>
      <c r="B96" s="42"/>
      <c r="C96" s="281" t="s">
        <v>91</v>
      </c>
      <c r="D96" s="281" t="s">
        <v>482</v>
      </c>
      <c r="E96" s="282" t="s">
        <v>1493</v>
      </c>
      <c r="F96" s="283" t="s">
        <v>1494</v>
      </c>
      <c r="G96" s="284" t="s">
        <v>327</v>
      </c>
      <c r="H96" s="285">
        <v>80</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91</v>
      </c>
    </row>
    <row r="97" spans="1:47" s="2" customFormat="1" ht="12">
      <c r="A97" s="41"/>
      <c r="B97" s="42"/>
      <c r="C97" s="43"/>
      <c r="D97" s="228" t="s">
        <v>238</v>
      </c>
      <c r="E97" s="43"/>
      <c r="F97" s="229" t="s">
        <v>1494</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14.4" customHeight="1">
      <c r="A98" s="41"/>
      <c r="B98" s="42"/>
      <c r="C98" s="281" t="s">
        <v>102</v>
      </c>
      <c r="D98" s="281" t="s">
        <v>482</v>
      </c>
      <c r="E98" s="282" t="s">
        <v>1505</v>
      </c>
      <c r="F98" s="283" t="s">
        <v>1506</v>
      </c>
      <c r="G98" s="284" t="s">
        <v>327</v>
      </c>
      <c r="H98" s="285">
        <v>40</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1506</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109</v>
      </c>
      <c r="D100" s="281" t="s">
        <v>482</v>
      </c>
      <c r="E100" s="282" t="s">
        <v>1507</v>
      </c>
      <c r="F100" s="283" t="s">
        <v>1508</v>
      </c>
      <c r="G100" s="284" t="s">
        <v>327</v>
      </c>
      <c r="H100" s="285">
        <v>20</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279</v>
      </c>
    </row>
    <row r="101" spans="1:47" s="2" customFormat="1" ht="12">
      <c r="A101" s="41"/>
      <c r="B101" s="42"/>
      <c r="C101" s="43"/>
      <c r="D101" s="228" t="s">
        <v>238</v>
      </c>
      <c r="E101" s="43"/>
      <c r="F101" s="229" t="s">
        <v>1508</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81" t="s">
        <v>265</v>
      </c>
      <c r="D102" s="281" t="s">
        <v>482</v>
      </c>
      <c r="E102" s="282" t="s">
        <v>1511</v>
      </c>
      <c r="F102" s="283" t="s">
        <v>1512</v>
      </c>
      <c r="G102" s="284" t="s">
        <v>327</v>
      </c>
      <c r="H102" s="285">
        <v>50</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302</v>
      </c>
    </row>
    <row r="103" spans="1:47" s="2" customFormat="1" ht="12">
      <c r="A103" s="41"/>
      <c r="B103" s="42"/>
      <c r="C103" s="43"/>
      <c r="D103" s="228" t="s">
        <v>238</v>
      </c>
      <c r="E103" s="43"/>
      <c r="F103" s="229" t="s">
        <v>1512</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85</v>
      </c>
    </row>
    <row r="104" spans="1:65" s="2" customFormat="1" ht="14.4" customHeight="1">
      <c r="A104" s="41"/>
      <c r="B104" s="42"/>
      <c r="C104" s="281" t="s">
        <v>271</v>
      </c>
      <c r="D104" s="281" t="s">
        <v>482</v>
      </c>
      <c r="E104" s="282" t="s">
        <v>1199</v>
      </c>
      <c r="F104" s="283" t="s">
        <v>1513</v>
      </c>
      <c r="G104" s="284" t="s">
        <v>327</v>
      </c>
      <c r="H104" s="285">
        <v>50</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85</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318</v>
      </c>
    </row>
    <row r="105" spans="1:47" s="2" customFormat="1" ht="12">
      <c r="A105" s="41"/>
      <c r="B105" s="42"/>
      <c r="C105" s="43"/>
      <c r="D105" s="228" t="s">
        <v>238</v>
      </c>
      <c r="E105" s="43"/>
      <c r="F105" s="229" t="s">
        <v>1513</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85</v>
      </c>
    </row>
    <row r="106" spans="1:65" s="2" customFormat="1" ht="14.4" customHeight="1">
      <c r="A106" s="41"/>
      <c r="B106" s="42"/>
      <c r="C106" s="281" t="s">
        <v>281</v>
      </c>
      <c r="D106" s="281" t="s">
        <v>482</v>
      </c>
      <c r="E106" s="282" t="s">
        <v>1514</v>
      </c>
      <c r="F106" s="283" t="s">
        <v>1515</v>
      </c>
      <c r="G106" s="284" t="s">
        <v>327</v>
      </c>
      <c r="H106" s="285">
        <v>50</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85</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330</v>
      </c>
    </row>
    <row r="107" spans="1:47" s="2" customFormat="1" ht="12">
      <c r="A107" s="41"/>
      <c r="B107" s="42"/>
      <c r="C107" s="43"/>
      <c r="D107" s="228" t="s">
        <v>238</v>
      </c>
      <c r="E107" s="43"/>
      <c r="F107" s="229" t="s">
        <v>1515</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85</v>
      </c>
    </row>
    <row r="108" spans="1:65" s="2" customFormat="1" ht="14.4" customHeight="1">
      <c r="A108" s="41"/>
      <c r="B108" s="42"/>
      <c r="C108" s="281" t="s">
        <v>279</v>
      </c>
      <c r="D108" s="281" t="s">
        <v>482</v>
      </c>
      <c r="E108" s="282" t="s">
        <v>1516</v>
      </c>
      <c r="F108" s="283" t="s">
        <v>1517</v>
      </c>
      <c r="G108" s="284" t="s">
        <v>1041</v>
      </c>
      <c r="H108" s="285">
        <v>2</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345</v>
      </c>
    </row>
    <row r="109" spans="1:47" s="2" customFormat="1" ht="12">
      <c r="A109" s="41"/>
      <c r="B109" s="42"/>
      <c r="C109" s="43"/>
      <c r="D109" s="228" t="s">
        <v>238</v>
      </c>
      <c r="E109" s="43"/>
      <c r="F109" s="229" t="s">
        <v>1517</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65" s="2" customFormat="1" ht="14.4" customHeight="1">
      <c r="A110" s="41"/>
      <c r="B110" s="42"/>
      <c r="C110" s="281" t="s">
        <v>288</v>
      </c>
      <c r="D110" s="281" t="s">
        <v>482</v>
      </c>
      <c r="E110" s="282" t="s">
        <v>1518</v>
      </c>
      <c r="F110" s="283" t="s">
        <v>1519</v>
      </c>
      <c r="G110" s="284" t="s">
        <v>1041</v>
      </c>
      <c r="H110" s="285">
        <v>20</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85</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358</v>
      </c>
    </row>
    <row r="111" spans="1:47" s="2" customFormat="1" ht="12">
      <c r="A111" s="41"/>
      <c r="B111" s="42"/>
      <c r="C111" s="43"/>
      <c r="D111" s="228" t="s">
        <v>238</v>
      </c>
      <c r="E111" s="43"/>
      <c r="F111" s="229" t="s">
        <v>1519</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85</v>
      </c>
    </row>
    <row r="112" spans="1:65" s="2" customFormat="1" ht="14.4" customHeight="1">
      <c r="A112" s="41"/>
      <c r="B112" s="42"/>
      <c r="C112" s="281" t="s">
        <v>302</v>
      </c>
      <c r="D112" s="281" t="s">
        <v>482</v>
      </c>
      <c r="E112" s="282" t="s">
        <v>1520</v>
      </c>
      <c r="F112" s="283" t="s">
        <v>1521</v>
      </c>
      <c r="G112" s="284" t="s">
        <v>1041</v>
      </c>
      <c r="H112" s="285">
        <v>20</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373</v>
      </c>
    </row>
    <row r="113" spans="1:47" s="2" customFormat="1" ht="12">
      <c r="A113" s="41"/>
      <c r="B113" s="42"/>
      <c r="C113" s="43"/>
      <c r="D113" s="228" t="s">
        <v>238</v>
      </c>
      <c r="E113" s="43"/>
      <c r="F113" s="229" t="s">
        <v>1521</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81" t="s">
        <v>308</v>
      </c>
      <c r="D114" s="281" t="s">
        <v>482</v>
      </c>
      <c r="E114" s="282" t="s">
        <v>1522</v>
      </c>
      <c r="F114" s="283" t="s">
        <v>1523</v>
      </c>
      <c r="G114" s="284" t="s">
        <v>327</v>
      </c>
      <c r="H114" s="285">
        <v>20</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386</v>
      </c>
    </row>
    <row r="115" spans="1:47" s="2" customFormat="1" ht="12">
      <c r="A115" s="41"/>
      <c r="B115" s="42"/>
      <c r="C115" s="43"/>
      <c r="D115" s="228" t="s">
        <v>238</v>
      </c>
      <c r="E115" s="43"/>
      <c r="F115" s="229" t="s">
        <v>1523</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81" t="s">
        <v>318</v>
      </c>
      <c r="D116" s="281" t="s">
        <v>482</v>
      </c>
      <c r="E116" s="282" t="s">
        <v>1524</v>
      </c>
      <c r="F116" s="283" t="s">
        <v>1525</v>
      </c>
      <c r="G116" s="284" t="s">
        <v>327</v>
      </c>
      <c r="H116" s="285">
        <v>20</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649</v>
      </c>
    </row>
    <row r="117" spans="1:47" s="2" customFormat="1" ht="12">
      <c r="A117" s="41"/>
      <c r="B117" s="42"/>
      <c r="C117" s="43"/>
      <c r="D117" s="228" t="s">
        <v>238</v>
      </c>
      <c r="E117" s="43"/>
      <c r="F117" s="229" t="s">
        <v>1525</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324</v>
      </c>
      <c r="D118" s="281" t="s">
        <v>482</v>
      </c>
      <c r="E118" s="282" t="s">
        <v>1526</v>
      </c>
      <c r="F118" s="283" t="s">
        <v>1527</v>
      </c>
      <c r="G118" s="284" t="s">
        <v>327</v>
      </c>
      <c r="H118" s="285">
        <v>20</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662</v>
      </c>
    </row>
    <row r="119" spans="1:47" s="2" customFormat="1" ht="12">
      <c r="A119" s="41"/>
      <c r="B119" s="42"/>
      <c r="C119" s="43"/>
      <c r="D119" s="228" t="s">
        <v>238</v>
      </c>
      <c r="E119" s="43"/>
      <c r="F119" s="229" t="s">
        <v>1527</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330</v>
      </c>
      <c r="D120" s="281" t="s">
        <v>482</v>
      </c>
      <c r="E120" s="282" t="s">
        <v>1528</v>
      </c>
      <c r="F120" s="283" t="s">
        <v>1529</v>
      </c>
      <c r="G120" s="284" t="s">
        <v>1041</v>
      </c>
      <c r="H120" s="285">
        <v>100</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676</v>
      </c>
    </row>
    <row r="121" spans="1:47" s="2" customFormat="1" ht="12">
      <c r="A121" s="41"/>
      <c r="B121" s="42"/>
      <c r="C121" s="43"/>
      <c r="D121" s="228" t="s">
        <v>238</v>
      </c>
      <c r="E121" s="43"/>
      <c r="F121" s="229" t="s">
        <v>1529</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81" t="s">
        <v>8</v>
      </c>
      <c r="D122" s="281" t="s">
        <v>482</v>
      </c>
      <c r="E122" s="282" t="s">
        <v>1530</v>
      </c>
      <c r="F122" s="283" t="s">
        <v>1531</v>
      </c>
      <c r="G122" s="284" t="s">
        <v>1348</v>
      </c>
      <c r="H122" s="285">
        <v>50</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710</v>
      </c>
    </row>
    <row r="123" spans="1:47" s="2" customFormat="1" ht="12">
      <c r="A123" s="41"/>
      <c r="B123" s="42"/>
      <c r="C123" s="43"/>
      <c r="D123" s="228" t="s">
        <v>238</v>
      </c>
      <c r="E123" s="43"/>
      <c r="F123" s="229" t="s">
        <v>1531</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81" t="s">
        <v>345</v>
      </c>
      <c r="D124" s="281" t="s">
        <v>482</v>
      </c>
      <c r="E124" s="282" t="s">
        <v>1532</v>
      </c>
      <c r="F124" s="283" t="s">
        <v>1533</v>
      </c>
      <c r="G124" s="284" t="s">
        <v>1041</v>
      </c>
      <c r="H124" s="285">
        <v>10</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722</v>
      </c>
    </row>
    <row r="125" spans="1:47" s="2" customFormat="1" ht="12">
      <c r="A125" s="41"/>
      <c r="B125" s="42"/>
      <c r="C125" s="43"/>
      <c r="D125" s="228" t="s">
        <v>238</v>
      </c>
      <c r="E125" s="43"/>
      <c r="F125" s="229" t="s">
        <v>1533</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5" s="2" customFormat="1" ht="14.4" customHeight="1">
      <c r="A126" s="41"/>
      <c r="B126" s="42"/>
      <c r="C126" s="281" t="s">
        <v>352</v>
      </c>
      <c r="D126" s="281" t="s">
        <v>482</v>
      </c>
      <c r="E126" s="282" t="s">
        <v>1534</v>
      </c>
      <c r="F126" s="283" t="s">
        <v>1535</v>
      </c>
      <c r="G126" s="284" t="s">
        <v>1041</v>
      </c>
      <c r="H126" s="285">
        <v>10</v>
      </c>
      <c r="I126" s="286"/>
      <c r="J126" s="287">
        <f>ROUND(I126*H126,2)</f>
        <v>0</v>
      </c>
      <c r="K126" s="283" t="s">
        <v>19</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85</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734</v>
      </c>
    </row>
    <row r="127" spans="1:47" s="2" customFormat="1" ht="12">
      <c r="A127" s="41"/>
      <c r="B127" s="42"/>
      <c r="C127" s="43"/>
      <c r="D127" s="228" t="s">
        <v>238</v>
      </c>
      <c r="E127" s="43"/>
      <c r="F127" s="229" t="s">
        <v>1535</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85</v>
      </c>
    </row>
    <row r="128" spans="1:65" s="2" customFormat="1" ht="14.4" customHeight="1">
      <c r="A128" s="41"/>
      <c r="B128" s="42"/>
      <c r="C128" s="281" t="s">
        <v>358</v>
      </c>
      <c r="D128" s="281" t="s">
        <v>482</v>
      </c>
      <c r="E128" s="282" t="s">
        <v>1536</v>
      </c>
      <c r="F128" s="283" t="s">
        <v>1537</v>
      </c>
      <c r="G128" s="284" t="s">
        <v>1041</v>
      </c>
      <c r="H128" s="285">
        <v>2</v>
      </c>
      <c r="I128" s="286"/>
      <c r="J128" s="287">
        <f>ROUND(I128*H128,2)</f>
        <v>0</v>
      </c>
      <c r="K128" s="283" t="s">
        <v>19</v>
      </c>
      <c r="L128" s="288"/>
      <c r="M128" s="289" t="s">
        <v>19</v>
      </c>
      <c r="N128" s="290"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279</v>
      </c>
      <c r="AT128" s="226" t="s">
        <v>482</v>
      </c>
      <c r="AU128" s="226" t="s">
        <v>85</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745</v>
      </c>
    </row>
    <row r="129" spans="1:47" s="2" customFormat="1" ht="12">
      <c r="A129" s="41"/>
      <c r="B129" s="42"/>
      <c r="C129" s="43"/>
      <c r="D129" s="228" t="s">
        <v>238</v>
      </c>
      <c r="E129" s="43"/>
      <c r="F129" s="229" t="s">
        <v>1537</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85</v>
      </c>
    </row>
    <row r="130" spans="1:65" s="2" customFormat="1" ht="14.4" customHeight="1">
      <c r="A130" s="41"/>
      <c r="B130" s="42"/>
      <c r="C130" s="281" t="s">
        <v>366</v>
      </c>
      <c r="D130" s="281" t="s">
        <v>482</v>
      </c>
      <c r="E130" s="282" t="s">
        <v>1538</v>
      </c>
      <c r="F130" s="283" t="s">
        <v>1539</v>
      </c>
      <c r="G130" s="284" t="s">
        <v>1041</v>
      </c>
      <c r="H130" s="285">
        <v>20</v>
      </c>
      <c r="I130" s="286"/>
      <c r="J130" s="287">
        <f>ROUND(I130*H130,2)</f>
        <v>0</v>
      </c>
      <c r="K130" s="283" t="s">
        <v>19</v>
      </c>
      <c r="L130" s="288"/>
      <c r="M130" s="289" t="s">
        <v>19</v>
      </c>
      <c r="N130" s="290"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279</v>
      </c>
      <c r="AT130" s="226" t="s">
        <v>482</v>
      </c>
      <c r="AU130" s="226" t="s">
        <v>85</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109</v>
      </c>
      <c r="BM130" s="226" t="s">
        <v>752</v>
      </c>
    </row>
    <row r="131" spans="1:47" s="2" customFormat="1" ht="12">
      <c r="A131" s="41"/>
      <c r="B131" s="42"/>
      <c r="C131" s="43"/>
      <c r="D131" s="228" t="s">
        <v>238</v>
      </c>
      <c r="E131" s="43"/>
      <c r="F131" s="229" t="s">
        <v>1539</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85</v>
      </c>
    </row>
    <row r="132" spans="1:65" s="2" customFormat="1" ht="14.4" customHeight="1">
      <c r="A132" s="41"/>
      <c r="B132" s="42"/>
      <c r="C132" s="281" t="s">
        <v>373</v>
      </c>
      <c r="D132" s="281" t="s">
        <v>482</v>
      </c>
      <c r="E132" s="282" t="s">
        <v>1540</v>
      </c>
      <c r="F132" s="283" t="s">
        <v>1541</v>
      </c>
      <c r="G132" s="284" t="s">
        <v>1041</v>
      </c>
      <c r="H132" s="285">
        <v>20</v>
      </c>
      <c r="I132" s="286"/>
      <c r="J132" s="287">
        <f>ROUND(I132*H132,2)</f>
        <v>0</v>
      </c>
      <c r="K132" s="283" t="s">
        <v>19</v>
      </c>
      <c r="L132" s="288"/>
      <c r="M132" s="289" t="s">
        <v>19</v>
      </c>
      <c r="N132" s="290"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279</v>
      </c>
      <c r="AT132" s="226" t="s">
        <v>482</v>
      </c>
      <c r="AU132" s="226" t="s">
        <v>85</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764</v>
      </c>
    </row>
    <row r="133" spans="1:47" s="2" customFormat="1" ht="12">
      <c r="A133" s="41"/>
      <c r="B133" s="42"/>
      <c r="C133" s="43"/>
      <c r="D133" s="228" t="s">
        <v>238</v>
      </c>
      <c r="E133" s="43"/>
      <c r="F133" s="229" t="s">
        <v>1541</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85</v>
      </c>
    </row>
    <row r="134" spans="1:65" s="2" customFormat="1" ht="14.4" customHeight="1">
      <c r="A134" s="41"/>
      <c r="B134" s="42"/>
      <c r="C134" s="281" t="s">
        <v>7</v>
      </c>
      <c r="D134" s="281" t="s">
        <v>482</v>
      </c>
      <c r="E134" s="282" t="s">
        <v>1542</v>
      </c>
      <c r="F134" s="283" t="s">
        <v>1543</v>
      </c>
      <c r="G134" s="284" t="s">
        <v>1041</v>
      </c>
      <c r="H134" s="285">
        <v>20</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85</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777</v>
      </c>
    </row>
    <row r="135" spans="1:47" s="2" customFormat="1" ht="12">
      <c r="A135" s="41"/>
      <c r="B135" s="42"/>
      <c r="C135" s="43"/>
      <c r="D135" s="228" t="s">
        <v>238</v>
      </c>
      <c r="E135" s="43"/>
      <c r="F135" s="229" t="s">
        <v>1543</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85</v>
      </c>
    </row>
    <row r="136" spans="1:65" s="2" customFormat="1" ht="14.4" customHeight="1">
      <c r="A136" s="41"/>
      <c r="B136" s="42"/>
      <c r="C136" s="281" t="s">
        <v>386</v>
      </c>
      <c r="D136" s="281" t="s">
        <v>482</v>
      </c>
      <c r="E136" s="282" t="s">
        <v>1544</v>
      </c>
      <c r="F136" s="283" t="s">
        <v>1545</v>
      </c>
      <c r="G136" s="284" t="s">
        <v>327</v>
      </c>
      <c r="H136" s="285">
        <v>50</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85</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785</v>
      </c>
    </row>
    <row r="137" spans="1:47" s="2" customFormat="1" ht="12">
      <c r="A137" s="41"/>
      <c r="B137" s="42"/>
      <c r="C137" s="43"/>
      <c r="D137" s="228" t="s">
        <v>238</v>
      </c>
      <c r="E137" s="43"/>
      <c r="F137" s="229" t="s">
        <v>1545</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85</v>
      </c>
    </row>
    <row r="138" spans="1:65" s="2" customFormat="1" ht="14.4" customHeight="1">
      <c r="A138" s="41"/>
      <c r="B138" s="42"/>
      <c r="C138" s="281" t="s">
        <v>395</v>
      </c>
      <c r="D138" s="281" t="s">
        <v>482</v>
      </c>
      <c r="E138" s="282" t="s">
        <v>1546</v>
      </c>
      <c r="F138" s="283" t="s">
        <v>1547</v>
      </c>
      <c r="G138" s="284" t="s">
        <v>327</v>
      </c>
      <c r="H138" s="285">
        <v>50</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85</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795</v>
      </c>
    </row>
    <row r="139" spans="1:47" s="2" customFormat="1" ht="12">
      <c r="A139" s="41"/>
      <c r="B139" s="42"/>
      <c r="C139" s="43"/>
      <c r="D139" s="228" t="s">
        <v>238</v>
      </c>
      <c r="E139" s="43"/>
      <c r="F139" s="229" t="s">
        <v>1547</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85</v>
      </c>
    </row>
    <row r="140" spans="1:65" s="2" customFormat="1" ht="14.4" customHeight="1">
      <c r="A140" s="41"/>
      <c r="B140" s="42"/>
      <c r="C140" s="281" t="s">
        <v>649</v>
      </c>
      <c r="D140" s="281" t="s">
        <v>482</v>
      </c>
      <c r="E140" s="282" t="s">
        <v>1548</v>
      </c>
      <c r="F140" s="283" t="s">
        <v>1549</v>
      </c>
      <c r="G140" s="284" t="s">
        <v>327</v>
      </c>
      <c r="H140" s="285">
        <v>50</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814</v>
      </c>
    </row>
    <row r="141" spans="1:47" s="2" customFormat="1" ht="12">
      <c r="A141" s="41"/>
      <c r="B141" s="42"/>
      <c r="C141" s="43"/>
      <c r="D141" s="228" t="s">
        <v>238</v>
      </c>
      <c r="E141" s="43"/>
      <c r="F141" s="229" t="s">
        <v>1549</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65" s="2" customFormat="1" ht="14.4" customHeight="1">
      <c r="A142" s="41"/>
      <c r="B142" s="42"/>
      <c r="C142" s="281" t="s">
        <v>655</v>
      </c>
      <c r="D142" s="281" t="s">
        <v>482</v>
      </c>
      <c r="E142" s="282" t="s">
        <v>1550</v>
      </c>
      <c r="F142" s="283" t="s">
        <v>1551</v>
      </c>
      <c r="G142" s="284" t="s">
        <v>327</v>
      </c>
      <c r="H142" s="285">
        <v>50</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279</v>
      </c>
      <c r="AT142" s="226" t="s">
        <v>482</v>
      </c>
      <c r="AU142" s="226" t="s">
        <v>85</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827</v>
      </c>
    </row>
    <row r="143" spans="1:47" s="2" customFormat="1" ht="12">
      <c r="A143" s="41"/>
      <c r="B143" s="42"/>
      <c r="C143" s="43"/>
      <c r="D143" s="228" t="s">
        <v>238</v>
      </c>
      <c r="E143" s="43"/>
      <c r="F143" s="229" t="s">
        <v>1551</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85</v>
      </c>
    </row>
    <row r="144" spans="1:65" s="2" customFormat="1" ht="14.4" customHeight="1">
      <c r="A144" s="41"/>
      <c r="B144" s="42"/>
      <c r="C144" s="281" t="s">
        <v>662</v>
      </c>
      <c r="D144" s="281" t="s">
        <v>482</v>
      </c>
      <c r="E144" s="282" t="s">
        <v>1552</v>
      </c>
      <c r="F144" s="283" t="s">
        <v>1553</v>
      </c>
      <c r="G144" s="284" t="s">
        <v>327</v>
      </c>
      <c r="H144" s="285">
        <v>30</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279</v>
      </c>
      <c r="AT144" s="226" t="s">
        <v>482</v>
      </c>
      <c r="AU144" s="226" t="s">
        <v>85</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841</v>
      </c>
    </row>
    <row r="145" spans="1:47" s="2" customFormat="1" ht="12">
      <c r="A145" s="41"/>
      <c r="B145" s="42"/>
      <c r="C145" s="43"/>
      <c r="D145" s="228" t="s">
        <v>238</v>
      </c>
      <c r="E145" s="43"/>
      <c r="F145" s="229" t="s">
        <v>1553</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85</v>
      </c>
    </row>
    <row r="146" spans="1:65" s="2" customFormat="1" ht="14.4" customHeight="1">
      <c r="A146" s="41"/>
      <c r="B146" s="42"/>
      <c r="C146" s="281" t="s">
        <v>668</v>
      </c>
      <c r="D146" s="281" t="s">
        <v>482</v>
      </c>
      <c r="E146" s="282" t="s">
        <v>1554</v>
      </c>
      <c r="F146" s="283" t="s">
        <v>1555</v>
      </c>
      <c r="G146" s="284" t="s">
        <v>327</v>
      </c>
      <c r="H146" s="285">
        <v>30</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853</v>
      </c>
    </row>
    <row r="147" spans="1:47" s="2" customFormat="1" ht="12">
      <c r="A147" s="41"/>
      <c r="B147" s="42"/>
      <c r="C147" s="43"/>
      <c r="D147" s="228" t="s">
        <v>238</v>
      </c>
      <c r="E147" s="43"/>
      <c r="F147" s="229" t="s">
        <v>1555</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65" s="2" customFormat="1" ht="14.4" customHeight="1">
      <c r="A148" s="41"/>
      <c r="B148" s="42"/>
      <c r="C148" s="281" t="s">
        <v>676</v>
      </c>
      <c r="D148" s="281" t="s">
        <v>482</v>
      </c>
      <c r="E148" s="282" t="s">
        <v>1556</v>
      </c>
      <c r="F148" s="283" t="s">
        <v>1557</v>
      </c>
      <c r="G148" s="284" t="s">
        <v>327</v>
      </c>
      <c r="H148" s="285">
        <v>30</v>
      </c>
      <c r="I148" s="286"/>
      <c r="J148" s="287">
        <f>ROUND(I148*H148,2)</f>
        <v>0</v>
      </c>
      <c r="K148" s="283" t="s">
        <v>19</v>
      </c>
      <c r="L148" s="288"/>
      <c r="M148" s="289" t="s">
        <v>19</v>
      </c>
      <c r="N148" s="290"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279</v>
      </c>
      <c r="AT148" s="226" t="s">
        <v>482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864</v>
      </c>
    </row>
    <row r="149" spans="1:47" s="2" customFormat="1" ht="12">
      <c r="A149" s="41"/>
      <c r="B149" s="42"/>
      <c r="C149" s="43"/>
      <c r="D149" s="228" t="s">
        <v>238</v>
      </c>
      <c r="E149" s="43"/>
      <c r="F149" s="229" t="s">
        <v>1557</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14.4" customHeight="1">
      <c r="A150" s="41"/>
      <c r="B150" s="42"/>
      <c r="C150" s="281" t="s">
        <v>691</v>
      </c>
      <c r="D150" s="281" t="s">
        <v>482</v>
      </c>
      <c r="E150" s="282" t="s">
        <v>81</v>
      </c>
      <c r="F150" s="283" t="s">
        <v>1558</v>
      </c>
      <c r="G150" s="284" t="s">
        <v>327</v>
      </c>
      <c r="H150" s="285">
        <v>20</v>
      </c>
      <c r="I150" s="286"/>
      <c r="J150" s="287">
        <f>ROUND(I150*H150,2)</f>
        <v>0</v>
      </c>
      <c r="K150" s="283" t="s">
        <v>19</v>
      </c>
      <c r="L150" s="288"/>
      <c r="M150" s="289" t="s">
        <v>19</v>
      </c>
      <c r="N150" s="290"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279</v>
      </c>
      <c r="AT150" s="226" t="s">
        <v>482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878</v>
      </c>
    </row>
    <row r="151" spans="1:47" s="2" customFormat="1" ht="12">
      <c r="A151" s="41"/>
      <c r="B151" s="42"/>
      <c r="C151" s="43"/>
      <c r="D151" s="228" t="s">
        <v>238</v>
      </c>
      <c r="E151" s="43"/>
      <c r="F151" s="229" t="s">
        <v>1558</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85</v>
      </c>
    </row>
    <row r="152" spans="1:65" s="2" customFormat="1" ht="14.4" customHeight="1">
      <c r="A152" s="41"/>
      <c r="B152" s="42"/>
      <c r="C152" s="281" t="s">
        <v>710</v>
      </c>
      <c r="D152" s="281" t="s">
        <v>482</v>
      </c>
      <c r="E152" s="282" t="s">
        <v>1559</v>
      </c>
      <c r="F152" s="283" t="s">
        <v>1560</v>
      </c>
      <c r="G152" s="284" t="s">
        <v>1041</v>
      </c>
      <c r="H152" s="285">
        <v>60</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895</v>
      </c>
    </row>
    <row r="153" spans="1:47" s="2" customFormat="1" ht="12">
      <c r="A153" s="41"/>
      <c r="B153" s="42"/>
      <c r="C153" s="43"/>
      <c r="D153" s="228" t="s">
        <v>238</v>
      </c>
      <c r="E153" s="43"/>
      <c r="F153" s="229" t="s">
        <v>1560</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81" t="s">
        <v>715</v>
      </c>
      <c r="D154" s="281" t="s">
        <v>482</v>
      </c>
      <c r="E154" s="282" t="s">
        <v>1561</v>
      </c>
      <c r="F154" s="283" t="s">
        <v>1562</v>
      </c>
      <c r="G154" s="284" t="s">
        <v>1041</v>
      </c>
      <c r="H154" s="285">
        <v>50</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909</v>
      </c>
    </row>
    <row r="155" spans="1:47" s="2" customFormat="1" ht="12">
      <c r="A155" s="41"/>
      <c r="B155" s="42"/>
      <c r="C155" s="43"/>
      <c r="D155" s="228" t="s">
        <v>238</v>
      </c>
      <c r="E155" s="43"/>
      <c r="F155" s="229" t="s">
        <v>1562</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14.4" customHeight="1">
      <c r="A156" s="41"/>
      <c r="B156" s="42"/>
      <c r="C156" s="281" t="s">
        <v>722</v>
      </c>
      <c r="D156" s="281" t="s">
        <v>482</v>
      </c>
      <c r="E156" s="282" t="s">
        <v>1563</v>
      </c>
      <c r="F156" s="283" t="s">
        <v>1564</v>
      </c>
      <c r="G156" s="284" t="s">
        <v>1041</v>
      </c>
      <c r="H156" s="285">
        <v>30</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920</v>
      </c>
    </row>
    <row r="157" spans="1:47" s="2" customFormat="1" ht="12">
      <c r="A157" s="41"/>
      <c r="B157" s="42"/>
      <c r="C157" s="43"/>
      <c r="D157" s="228" t="s">
        <v>238</v>
      </c>
      <c r="E157" s="43"/>
      <c r="F157" s="229" t="s">
        <v>1564</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14.4" customHeight="1">
      <c r="A158" s="41"/>
      <c r="B158" s="42"/>
      <c r="C158" s="281" t="s">
        <v>729</v>
      </c>
      <c r="D158" s="281" t="s">
        <v>482</v>
      </c>
      <c r="E158" s="282" t="s">
        <v>1565</v>
      </c>
      <c r="F158" s="283" t="s">
        <v>1566</v>
      </c>
      <c r="G158" s="284" t="s">
        <v>1041</v>
      </c>
      <c r="H158" s="285">
        <v>20</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931</v>
      </c>
    </row>
    <row r="159" spans="1:47" s="2" customFormat="1" ht="12">
      <c r="A159" s="41"/>
      <c r="B159" s="42"/>
      <c r="C159" s="43"/>
      <c r="D159" s="228" t="s">
        <v>238</v>
      </c>
      <c r="E159" s="43"/>
      <c r="F159" s="229" t="s">
        <v>1566</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81" t="s">
        <v>734</v>
      </c>
      <c r="D160" s="281" t="s">
        <v>482</v>
      </c>
      <c r="E160" s="282" t="s">
        <v>1567</v>
      </c>
      <c r="F160" s="283" t="s">
        <v>1568</v>
      </c>
      <c r="G160" s="284" t="s">
        <v>1041</v>
      </c>
      <c r="H160" s="285">
        <v>4</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946</v>
      </c>
    </row>
    <row r="161" spans="1:47" s="2" customFormat="1" ht="12">
      <c r="A161" s="41"/>
      <c r="B161" s="42"/>
      <c r="C161" s="43"/>
      <c r="D161" s="228" t="s">
        <v>238</v>
      </c>
      <c r="E161" s="43"/>
      <c r="F161" s="229" t="s">
        <v>1568</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14.4" customHeight="1">
      <c r="A162" s="41"/>
      <c r="B162" s="42"/>
      <c r="C162" s="281" t="s">
        <v>741</v>
      </c>
      <c r="D162" s="281" t="s">
        <v>482</v>
      </c>
      <c r="E162" s="282" t="s">
        <v>1571</v>
      </c>
      <c r="F162" s="283" t="s">
        <v>1572</v>
      </c>
      <c r="G162" s="284" t="s">
        <v>1041</v>
      </c>
      <c r="H162" s="285">
        <v>4</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961</v>
      </c>
    </row>
    <row r="163" spans="1:47" s="2" customFormat="1" ht="12">
      <c r="A163" s="41"/>
      <c r="B163" s="42"/>
      <c r="C163" s="43"/>
      <c r="D163" s="228" t="s">
        <v>238</v>
      </c>
      <c r="E163" s="43"/>
      <c r="F163" s="229" t="s">
        <v>1572</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24.15" customHeight="1">
      <c r="A164" s="41"/>
      <c r="B164" s="42"/>
      <c r="C164" s="281" t="s">
        <v>745</v>
      </c>
      <c r="D164" s="281" t="s">
        <v>482</v>
      </c>
      <c r="E164" s="282" t="s">
        <v>1573</v>
      </c>
      <c r="F164" s="283" t="s">
        <v>1574</v>
      </c>
      <c r="G164" s="284" t="s">
        <v>1041</v>
      </c>
      <c r="H164" s="285">
        <v>8</v>
      </c>
      <c r="I164" s="286"/>
      <c r="J164" s="287">
        <f>ROUND(I164*H164,2)</f>
        <v>0</v>
      </c>
      <c r="K164" s="283" t="s">
        <v>19</v>
      </c>
      <c r="L164" s="288"/>
      <c r="M164" s="289" t="s">
        <v>19</v>
      </c>
      <c r="N164" s="290"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279</v>
      </c>
      <c r="AT164" s="226" t="s">
        <v>482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1112</v>
      </c>
    </row>
    <row r="165" spans="1:47" s="2" customFormat="1" ht="12">
      <c r="A165" s="41"/>
      <c r="B165" s="42"/>
      <c r="C165" s="43"/>
      <c r="D165" s="228" t="s">
        <v>238</v>
      </c>
      <c r="E165" s="43"/>
      <c r="F165" s="229" t="s">
        <v>1574</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14.4" customHeight="1">
      <c r="A166" s="41"/>
      <c r="B166" s="42"/>
      <c r="C166" s="281" t="s">
        <v>748</v>
      </c>
      <c r="D166" s="281" t="s">
        <v>482</v>
      </c>
      <c r="E166" s="282" t="s">
        <v>1575</v>
      </c>
      <c r="F166" s="283" t="s">
        <v>1576</v>
      </c>
      <c r="G166" s="284" t="s">
        <v>1041</v>
      </c>
      <c r="H166" s="285">
        <v>8</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279</v>
      </c>
      <c r="AT166" s="226" t="s">
        <v>482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983</v>
      </c>
    </row>
    <row r="167" spans="1:47" s="2" customFormat="1" ht="12">
      <c r="A167" s="41"/>
      <c r="B167" s="42"/>
      <c r="C167" s="43"/>
      <c r="D167" s="228" t="s">
        <v>238</v>
      </c>
      <c r="E167" s="43"/>
      <c r="F167" s="229" t="s">
        <v>1576</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14.4" customHeight="1">
      <c r="A168" s="41"/>
      <c r="B168" s="42"/>
      <c r="C168" s="281" t="s">
        <v>752</v>
      </c>
      <c r="D168" s="281" t="s">
        <v>482</v>
      </c>
      <c r="E168" s="282" t="s">
        <v>1577</v>
      </c>
      <c r="F168" s="283" t="s">
        <v>1578</v>
      </c>
      <c r="G168" s="284" t="s">
        <v>1041</v>
      </c>
      <c r="H168" s="285">
        <v>8</v>
      </c>
      <c r="I168" s="286"/>
      <c r="J168" s="287">
        <f>ROUND(I168*H168,2)</f>
        <v>0</v>
      </c>
      <c r="K168" s="283" t="s">
        <v>19</v>
      </c>
      <c r="L168" s="288"/>
      <c r="M168" s="289" t="s">
        <v>19</v>
      </c>
      <c r="N168" s="290"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279</v>
      </c>
      <c r="AT168" s="226" t="s">
        <v>482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998</v>
      </c>
    </row>
    <row r="169" spans="1:47" s="2" customFormat="1" ht="12">
      <c r="A169" s="41"/>
      <c r="B169" s="42"/>
      <c r="C169" s="43"/>
      <c r="D169" s="228" t="s">
        <v>238</v>
      </c>
      <c r="E169" s="43"/>
      <c r="F169" s="229" t="s">
        <v>1578</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5" s="2" customFormat="1" ht="14.4" customHeight="1">
      <c r="A170" s="41"/>
      <c r="B170" s="42"/>
      <c r="C170" s="281" t="s">
        <v>757</v>
      </c>
      <c r="D170" s="281" t="s">
        <v>482</v>
      </c>
      <c r="E170" s="282" t="s">
        <v>1579</v>
      </c>
      <c r="F170" s="283" t="s">
        <v>1580</v>
      </c>
      <c r="G170" s="284" t="s">
        <v>1041</v>
      </c>
      <c r="H170" s="285">
        <v>2</v>
      </c>
      <c r="I170" s="286"/>
      <c r="J170" s="287">
        <f>ROUND(I170*H170,2)</f>
        <v>0</v>
      </c>
      <c r="K170" s="283" t="s">
        <v>19</v>
      </c>
      <c r="L170" s="288"/>
      <c r="M170" s="289" t="s">
        <v>19</v>
      </c>
      <c r="N170" s="290" t="s">
        <v>52</v>
      </c>
      <c r="O170" s="87"/>
      <c r="P170" s="224">
        <f>O170*H170</f>
        <v>0</v>
      </c>
      <c r="Q170" s="224">
        <v>0</v>
      </c>
      <c r="R170" s="224">
        <f>Q170*H170</f>
        <v>0</v>
      </c>
      <c r="S170" s="224">
        <v>0</v>
      </c>
      <c r="T170" s="225">
        <f>S170*H170</f>
        <v>0</v>
      </c>
      <c r="U170" s="41"/>
      <c r="V170" s="41"/>
      <c r="W170" s="41"/>
      <c r="X170" s="41"/>
      <c r="Y170" s="41"/>
      <c r="Z170" s="41"/>
      <c r="AA170" s="41"/>
      <c r="AB170" s="41"/>
      <c r="AC170" s="41"/>
      <c r="AD170" s="41"/>
      <c r="AE170" s="41"/>
      <c r="AR170" s="226" t="s">
        <v>279</v>
      </c>
      <c r="AT170" s="226" t="s">
        <v>482</v>
      </c>
      <c r="AU170" s="226" t="s">
        <v>85</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1010</v>
      </c>
    </row>
    <row r="171" spans="1:47" s="2" customFormat="1" ht="12">
      <c r="A171" s="41"/>
      <c r="B171" s="42"/>
      <c r="C171" s="43"/>
      <c r="D171" s="228" t="s">
        <v>238</v>
      </c>
      <c r="E171" s="43"/>
      <c r="F171" s="229" t="s">
        <v>1580</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85</v>
      </c>
    </row>
    <row r="172" spans="1:65" s="2" customFormat="1" ht="14.4" customHeight="1">
      <c r="A172" s="41"/>
      <c r="B172" s="42"/>
      <c r="C172" s="281" t="s">
        <v>764</v>
      </c>
      <c r="D172" s="281" t="s">
        <v>482</v>
      </c>
      <c r="E172" s="282" t="s">
        <v>1581</v>
      </c>
      <c r="F172" s="283" t="s">
        <v>1582</v>
      </c>
      <c r="G172" s="284" t="s">
        <v>1041</v>
      </c>
      <c r="H172" s="285">
        <v>4</v>
      </c>
      <c r="I172" s="286"/>
      <c r="J172" s="287">
        <f>ROUND(I172*H172,2)</f>
        <v>0</v>
      </c>
      <c r="K172" s="283" t="s">
        <v>19</v>
      </c>
      <c r="L172" s="288"/>
      <c r="M172" s="289" t="s">
        <v>19</v>
      </c>
      <c r="N172" s="290" t="s">
        <v>52</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279</v>
      </c>
      <c r="AT172" s="226" t="s">
        <v>482</v>
      </c>
      <c r="AU172" s="226" t="s">
        <v>85</v>
      </c>
      <c r="AY172" s="19" t="s">
        <v>230</v>
      </c>
      <c r="BE172" s="227">
        <f>IF(N172="základní",J172,0)</f>
        <v>0</v>
      </c>
      <c r="BF172" s="227">
        <f>IF(N172="snížená",J172,0)</f>
        <v>0</v>
      </c>
      <c r="BG172" s="227">
        <f>IF(N172="zákl. přenesená",J172,0)</f>
        <v>0</v>
      </c>
      <c r="BH172" s="227">
        <f>IF(N172="sníž. přenesená",J172,0)</f>
        <v>0</v>
      </c>
      <c r="BI172" s="227">
        <f>IF(N172="nulová",J172,0)</f>
        <v>0</v>
      </c>
      <c r="BJ172" s="19" t="s">
        <v>85</v>
      </c>
      <c r="BK172" s="227">
        <f>ROUND(I172*H172,2)</f>
        <v>0</v>
      </c>
      <c r="BL172" s="19" t="s">
        <v>109</v>
      </c>
      <c r="BM172" s="226" t="s">
        <v>1121</v>
      </c>
    </row>
    <row r="173" spans="1:47" s="2" customFormat="1" ht="12">
      <c r="A173" s="41"/>
      <c r="B173" s="42"/>
      <c r="C173" s="43"/>
      <c r="D173" s="228" t="s">
        <v>238</v>
      </c>
      <c r="E173" s="43"/>
      <c r="F173" s="229" t="s">
        <v>1582</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238</v>
      </c>
      <c r="AU173" s="19" t="s">
        <v>85</v>
      </c>
    </row>
    <row r="174" spans="1:65" s="2" customFormat="1" ht="14.4" customHeight="1">
      <c r="A174" s="41"/>
      <c r="B174" s="42"/>
      <c r="C174" s="281" t="s">
        <v>770</v>
      </c>
      <c r="D174" s="281" t="s">
        <v>482</v>
      </c>
      <c r="E174" s="282" t="s">
        <v>1337</v>
      </c>
      <c r="F174" s="283" t="s">
        <v>19</v>
      </c>
      <c r="G174" s="284" t="s">
        <v>1339</v>
      </c>
      <c r="H174" s="285">
        <v>1</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85</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2346</v>
      </c>
    </row>
    <row r="175" spans="1:47" s="2" customFormat="1" ht="12">
      <c r="A175" s="41"/>
      <c r="B175" s="42"/>
      <c r="C175" s="43"/>
      <c r="D175" s="228" t="s">
        <v>238</v>
      </c>
      <c r="E175" s="43"/>
      <c r="F175" s="229" t="s">
        <v>1338</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85</v>
      </c>
    </row>
    <row r="176" spans="1:65" s="2" customFormat="1" ht="14.4" customHeight="1">
      <c r="A176" s="41"/>
      <c r="B176" s="42"/>
      <c r="C176" s="215" t="s">
        <v>777</v>
      </c>
      <c r="D176" s="215" t="s">
        <v>232</v>
      </c>
      <c r="E176" s="216" t="s">
        <v>1341</v>
      </c>
      <c r="F176" s="217" t="s">
        <v>1342</v>
      </c>
      <c r="G176" s="218" t="s">
        <v>19</v>
      </c>
      <c r="H176" s="219">
        <v>220</v>
      </c>
      <c r="I176" s="220"/>
      <c r="J176" s="221">
        <f>ROUND(I176*H176,2)</f>
        <v>0</v>
      </c>
      <c r="K176" s="217" t="s">
        <v>19</v>
      </c>
      <c r="L176" s="47"/>
      <c r="M176" s="222" t="s">
        <v>19</v>
      </c>
      <c r="N176" s="223" t="s">
        <v>52</v>
      </c>
      <c r="O176" s="87"/>
      <c r="P176" s="224">
        <f>O176*H176</f>
        <v>0</v>
      </c>
      <c r="Q176" s="224">
        <v>0</v>
      </c>
      <c r="R176" s="224">
        <f>Q176*H176</f>
        <v>0</v>
      </c>
      <c r="S176" s="224">
        <v>0</v>
      </c>
      <c r="T176" s="225">
        <f>S176*H176</f>
        <v>0</v>
      </c>
      <c r="U176" s="41"/>
      <c r="V176" s="41"/>
      <c r="W176" s="41"/>
      <c r="X176" s="41"/>
      <c r="Y176" s="41"/>
      <c r="Z176" s="41"/>
      <c r="AA176" s="41"/>
      <c r="AB176" s="41"/>
      <c r="AC176" s="41"/>
      <c r="AD176" s="41"/>
      <c r="AE176" s="41"/>
      <c r="AR176" s="226" t="s">
        <v>109</v>
      </c>
      <c r="AT176" s="226" t="s">
        <v>232</v>
      </c>
      <c r="AU176" s="226" t="s">
        <v>85</v>
      </c>
      <c r="AY176" s="19" t="s">
        <v>230</v>
      </c>
      <c r="BE176" s="227">
        <f>IF(N176="základní",J176,0)</f>
        <v>0</v>
      </c>
      <c r="BF176" s="227">
        <f>IF(N176="snížená",J176,0)</f>
        <v>0</v>
      </c>
      <c r="BG176" s="227">
        <f>IF(N176="zákl. přenesená",J176,0)</f>
        <v>0</v>
      </c>
      <c r="BH176" s="227">
        <f>IF(N176="sníž. přenesená",J176,0)</f>
        <v>0</v>
      </c>
      <c r="BI176" s="227">
        <f>IF(N176="nulová",J176,0)</f>
        <v>0</v>
      </c>
      <c r="BJ176" s="19" t="s">
        <v>85</v>
      </c>
      <c r="BK176" s="227">
        <f>ROUND(I176*H176,2)</f>
        <v>0</v>
      </c>
      <c r="BL176" s="19" t="s">
        <v>109</v>
      </c>
      <c r="BM176" s="226" t="s">
        <v>1124</v>
      </c>
    </row>
    <row r="177" spans="1:47" s="2" customFormat="1" ht="12">
      <c r="A177" s="41"/>
      <c r="B177" s="42"/>
      <c r="C177" s="43"/>
      <c r="D177" s="228" t="s">
        <v>238</v>
      </c>
      <c r="E177" s="43"/>
      <c r="F177" s="229" t="s">
        <v>1342</v>
      </c>
      <c r="G177" s="43"/>
      <c r="H177" s="43"/>
      <c r="I177" s="230"/>
      <c r="J177" s="43"/>
      <c r="K177" s="43"/>
      <c r="L177" s="47"/>
      <c r="M177" s="291"/>
      <c r="N177" s="292"/>
      <c r="O177" s="293"/>
      <c r="P177" s="293"/>
      <c r="Q177" s="293"/>
      <c r="R177" s="293"/>
      <c r="S177" s="293"/>
      <c r="T177" s="294"/>
      <c r="U177" s="41"/>
      <c r="V177" s="41"/>
      <c r="W177" s="41"/>
      <c r="X177" s="41"/>
      <c r="Y177" s="41"/>
      <c r="Z177" s="41"/>
      <c r="AA177" s="41"/>
      <c r="AB177" s="41"/>
      <c r="AC177" s="41"/>
      <c r="AD177" s="41"/>
      <c r="AE177" s="41"/>
      <c r="AT177" s="19" t="s">
        <v>238</v>
      </c>
      <c r="AU177" s="19" t="s">
        <v>85</v>
      </c>
    </row>
    <row r="178" spans="1:31" s="2" customFormat="1" ht="6.95" customHeight="1">
      <c r="A178" s="41"/>
      <c r="B178" s="62"/>
      <c r="C178" s="63"/>
      <c r="D178" s="63"/>
      <c r="E178" s="63"/>
      <c r="F178" s="63"/>
      <c r="G178" s="63"/>
      <c r="H178" s="63"/>
      <c r="I178" s="63"/>
      <c r="J178" s="63"/>
      <c r="K178" s="63"/>
      <c r="L178" s="47"/>
      <c r="M178" s="41"/>
      <c r="O178" s="41"/>
      <c r="P178" s="41"/>
      <c r="Q178" s="41"/>
      <c r="R178" s="41"/>
      <c r="S178" s="41"/>
      <c r="T178" s="41"/>
      <c r="U178" s="41"/>
      <c r="V178" s="41"/>
      <c r="W178" s="41"/>
      <c r="X178" s="41"/>
      <c r="Y178" s="41"/>
      <c r="Z178" s="41"/>
      <c r="AA178" s="41"/>
      <c r="AB178" s="41"/>
      <c r="AC178" s="41"/>
      <c r="AD178" s="41"/>
      <c r="AE178" s="41"/>
    </row>
  </sheetData>
  <sheetProtection password="BB7A" sheet="1" objects="1" scenarios="1" formatColumns="0" formatRows="0" autoFilter="0"/>
  <autoFilter ref="C91:K177"/>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2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163</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s="1" customFormat="1" ht="12" customHeight="1">
      <c r="B8" s="22"/>
      <c r="D8" s="145" t="s">
        <v>199</v>
      </c>
      <c r="L8" s="22"/>
    </row>
    <row r="9" spans="1:31" s="2" customFormat="1" ht="16.5" customHeight="1">
      <c r="A9" s="41"/>
      <c r="B9" s="47"/>
      <c r="C9" s="41"/>
      <c r="D9" s="41"/>
      <c r="E9" s="146" t="s">
        <v>200</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201</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2347</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5" t="s">
        <v>90</v>
      </c>
      <c r="G13" s="41"/>
      <c r="H13" s="41"/>
      <c r="I13" s="145" t="s">
        <v>20</v>
      </c>
      <c r="J13" s="135"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5" t="s">
        <v>203</v>
      </c>
      <c r="G14" s="41"/>
      <c r="H14" s="41"/>
      <c r="I14" s="145" t="s">
        <v>24</v>
      </c>
      <c r="J14" s="149" t="str">
        <f>'Rekapitulace stavby'!AN8</f>
        <v>22. 3. 2021</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30</v>
      </c>
      <c r="E16" s="41"/>
      <c r="F16" s="41"/>
      <c r="G16" s="41"/>
      <c r="H16" s="41"/>
      <c r="I16" s="145" t="s">
        <v>31</v>
      </c>
      <c r="J16" s="135" t="str">
        <f>IF('Rekapitulace stavby'!AN10="","",'Rekapitulace stavby'!AN10)</f>
        <v>00254843</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5" t="str">
        <f>IF('Rekapitulace stavby'!E11="","",'Rekapitulace stavby'!E11)</f>
        <v>Město Ostrov</v>
      </c>
      <c r="F17" s="41"/>
      <c r="G17" s="41"/>
      <c r="H17" s="41"/>
      <c r="I17" s="145" t="s">
        <v>34</v>
      </c>
      <c r="J17" s="135" t="str">
        <f>IF('Rekapitulace stavby'!AN11="","",'Rekapitulace stavby'!AN11)</f>
        <v>CZ00254843</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36</v>
      </c>
      <c r="E19" s="41"/>
      <c r="F19" s="41"/>
      <c r="G19" s="41"/>
      <c r="H19" s="41"/>
      <c r="I19" s="145" t="s">
        <v>31</v>
      </c>
      <c r="J19" s="35"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5"/>
      <c r="G20" s="135"/>
      <c r="H20" s="135"/>
      <c r="I20" s="145" t="s">
        <v>34</v>
      </c>
      <c r="J20" s="35"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38</v>
      </c>
      <c r="E22" s="41"/>
      <c r="F22" s="41"/>
      <c r="G22" s="41"/>
      <c r="H22" s="41"/>
      <c r="I22" s="145" t="s">
        <v>31</v>
      </c>
      <c r="J22" s="135" t="str">
        <f>IF('Rekapitulace stavby'!AN16="","",'Rekapitulace stavby'!AN16)</f>
        <v>25201255</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5" t="str">
        <f>IF('Rekapitulace stavby'!E17="","",'Rekapitulace stavby'!E17)</f>
        <v>Architektonické studio Hysek s.r.o.</v>
      </c>
      <c r="F23" s="41"/>
      <c r="G23" s="41"/>
      <c r="H23" s="41"/>
      <c r="I23" s="145" t="s">
        <v>34</v>
      </c>
      <c r="J23" s="135" t="str">
        <f>IF('Rekapitulace stavby'!AN17="","",'Rekapitulace stavby'!AN17)</f>
        <v>CZ25201255</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43</v>
      </c>
      <c r="E25" s="41"/>
      <c r="F25" s="41"/>
      <c r="G25" s="41"/>
      <c r="H25" s="41"/>
      <c r="I25" s="145" t="s">
        <v>31</v>
      </c>
      <c r="J25" s="135" t="s">
        <v>19</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5" t="s">
        <v>204</v>
      </c>
      <c r="F26" s="41"/>
      <c r="G26" s="41"/>
      <c r="H26" s="41"/>
      <c r="I26" s="145" t="s">
        <v>34</v>
      </c>
      <c r="J26" s="135" t="s">
        <v>19</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45</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47</v>
      </c>
      <c r="E32" s="41"/>
      <c r="F32" s="41"/>
      <c r="G32" s="41"/>
      <c r="H32" s="41"/>
      <c r="I32" s="41"/>
      <c r="J32" s="156">
        <f>ROUND(J92,2)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49</v>
      </c>
      <c r="G34" s="41"/>
      <c r="H34" s="41"/>
      <c r="I34" s="157" t="s">
        <v>48</v>
      </c>
      <c r="J34" s="157" t="s">
        <v>50</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51</v>
      </c>
      <c r="E35" s="145" t="s">
        <v>52</v>
      </c>
      <c r="F35" s="159">
        <f>ROUND((SUM(BE92:BE218)),2)</f>
        <v>0</v>
      </c>
      <c r="G35" s="41"/>
      <c r="H35" s="41"/>
      <c r="I35" s="160">
        <v>0.21</v>
      </c>
      <c r="J35" s="159">
        <f>ROUND(((SUM(BE92:BE218))*I35),2)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53</v>
      </c>
      <c r="F36" s="159">
        <f>ROUND((SUM(BF92:BF218)),2)</f>
        <v>0</v>
      </c>
      <c r="G36" s="41"/>
      <c r="H36" s="41"/>
      <c r="I36" s="160">
        <v>0.15</v>
      </c>
      <c r="J36" s="159">
        <f>ROUND(((SUM(BF92:BF218))*I36),2)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54</v>
      </c>
      <c r="F37" s="159">
        <f>ROUND((SUM(BG92:BG218)),2)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55</v>
      </c>
      <c r="F38" s="159">
        <f>ROUND((SUM(BH92:BH218)),2)</f>
        <v>0</v>
      </c>
      <c r="G38" s="41"/>
      <c r="H38" s="41"/>
      <c r="I38" s="160">
        <v>0.15</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56</v>
      </c>
      <c r="F39" s="159">
        <f>ROUND((SUM(BI92:BI218)),2)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57</v>
      </c>
      <c r="E41" s="163"/>
      <c r="F41" s="163"/>
      <c r="G41" s="164" t="s">
        <v>58</v>
      </c>
      <c r="H41" s="165" t="s">
        <v>59</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5" t="s">
        <v>205</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KOUPALIŠTĚ OSTROV - rekonstrukce velkého bazénu</v>
      </c>
      <c r="F50" s="34"/>
      <c r="G50" s="34"/>
      <c r="H50" s="34"/>
      <c r="I50" s="43"/>
      <c r="J50" s="43"/>
      <c r="K50" s="43"/>
      <c r="L50" s="147"/>
      <c r="S50" s="41"/>
      <c r="T50" s="41"/>
      <c r="U50" s="41"/>
      <c r="V50" s="41"/>
      <c r="W50" s="41"/>
      <c r="X50" s="41"/>
      <c r="Y50" s="41"/>
      <c r="Z50" s="41"/>
      <c r="AA50" s="41"/>
      <c r="AB50" s="41"/>
      <c r="AC50" s="41"/>
      <c r="AD50" s="41"/>
      <c r="AE50" s="41"/>
    </row>
    <row r="51" spans="2:12" s="1" customFormat="1" ht="12" customHeight="1">
      <c r="B51" s="23"/>
      <c r="C51" s="34" t="s">
        <v>199</v>
      </c>
      <c r="D51" s="24"/>
      <c r="E51" s="24"/>
      <c r="F51" s="24"/>
      <c r="G51" s="24"/>
      <c r="H51" s="24"/>
      <c r="I51" s="24"/>
      <c r="J51" s="24"/>
      <c r="K51" s="24"/>
      <c r="L51" s="22"/>
    </row>
    <row r="52" spans="1:31" s="2" customFormat="1" ht="16.5" customHeight="1">
      <c r="A52" s="41"/>
      <c r="B52" s="42"/>
      <c r="C52" s="43"/>
      <c r="D52" s="43"/>
      <c r="E52" s="172" t="s">
        <v>200</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4" t="s">
        <v>201</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D.5 - Zpevněné plochy a drobná architektura (SO 05)</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Ostrov nad Ohří</v>
      </c>
      <c r="G56" s="43"/>
      <c r="H56" s="43"/>
      <c r="I56" s="34" t="s">
        <v>24</v>
      </c>
      <c r="J56" s="75" t="str">
        <f>IF(J14="","",J14)</f>
        <v>22. 3. 2021</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25.65" customHeight="1">
      <c r="A58" s="41"/>
      <c r="B58" s="42"/>
      <c r="C58" s="34" t="s">
        <v>30</v>
      </c>
      <c r="D58" s="43"/>
      <c r="E58" s="43"/>
      <c r="F58" s="29" t="str">
        <f>E17</f>
        <v>Město Ostrov</v>
      </c>
      <c r="G58" s="43"/>
      <c r="H58" s="43"/>
      <c r="I58" s="34" t="s">
        <v>38</v>
      </c>
      <c r="J58" s="39" t="str">
        <f>E23</f>
        <v>Architektonické studio Hysek s.r.o.</v>
      </c>
      <c r="K58" s="43"/>
      <c r="L58" s="147"/>
      <c r="S58" s="41"/>
      <c r="T58" s="41"/>
      <c r="U58" s="41"/>
      <c r="V58" s="41"/>
      <c r="W58" s="41"/>
      <c r="X58" s="41"/>
      <c r="Y58" s="41"/>
      <c r="Z58" s="41"/>
      <c r="AA58" s="41"/>
      <c r="AB58" s="41"/>
      <c r="AC58" s="41"/>
      <c r="AD58" s="41"/>
      <c r="AE58" s="41"/>
    </row>
    <row r="59" spans="1:31" s="2" customFormat="1" ht="40.05" customHeight="1">
      <c r="A59" s="41"/>
      <c r="B59" s="42"/>
      <c r="C59" s="34" t="s">
        <v>36</v>
      </c>
      <c r="D59" s="43"/>
      <c r="E59" s="43"/>
      <c r="F59" s="29" t="str">
        <f>IF(E20="","",E20)</f>
        <v>Vyplň údaj</v>
      </c>
      <c r="G59" s="43"/>
      <c r="H59" s="43"/>
      <c r="I59" s="34" t="s">
        <v>43</v>
      </c>
      <c r="J59" s="39" t="str">
        <f>E26</f>
        <v>Architektonické studio Hyysek s.r.o.</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206</v>
      </c>
      <c r="D61" s="174"/>
      <c r="E61" s="174"/>
      <c r="F61" s="174"/>
      <c r="G61" s="174"/>
      <c r="H61" s="174"/>
      <c r="I61" s="174"/>
      <c r="J61" s="175" t="s">
        <v>207</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79</v>
      </c>
      <c r="D63" s="43"/>
      <c r="E63" s="43"/>
      <c r="F63" s="43"/>
      <c r="G63" s="43"/>
      <c r="H63" s="43"/>
      <c r="I63" s="43"/>
      <c r="J63" s="105">
        <f>J92</f>
        <v>0</v>
      </c>
      <c r="K63" s="43"/>
      <c r="L63" s="147"/>
      <c r="S63" s="41"/>
      <c r="T63" s="41"/>
      <c r="U63" s="41"/>
      <c r="V63" s="41"/>
      <c r="W63" s="41"/>
      <c r="X63" s="41"/>
      <c r="Y63" s="41"/>
      <c r="Z63" s="41"/>
      <c r="AA63" s="41"/>
      <c r="AB63" s="41"/>
      <c r="AC63" s="41"/>
      <c r="AD63" s="41"/>
      <c r="AE63" s="41"/>
      <c r="AU63" s="19" t="s">
        <v>208</v>
      </c>
    </row>
    <row r="64" spans="1:31" s="9" customFormat="1" ht="24.95" customHeight="1">
      <c r="A64" s="9"/>
      <c r="B64" s="177"/>
      <c r="C64" s="178"/>
      <c r="D64" s="179" t="s">
        <v>209</v>
      </c>
      <c r="E64" s="180"/>
      <c r="F64" s="180"/>
      <c r="G64" s="180"/>
      <c r="H64" s="180"/>
      <c r="I64" s="180"/>
      <c r="J64" s="181">
        <f>J93</f>
        <v>0</v>
      </c>
      <c r="K64" s="178"/>
      <c r="L64" s="182"/>
      <c r="S64" s="9"/>
      <c r="T64" s="9"/>
      <c r="U64" s="9"/>
      <c r="V64" s="9"/>
      <c r="W64" s="9"/>
      <c r="X64" s="9"/>
      <c r="Y64" s="9"/>
      <c r="Z64" s="9"/>
      <c r="AA64" s="9"/>
      <c r="AB64" s="9"/>
      <c r="AC64" s="9"/>
      <c r="AD64" s="9"/>
      <c r="AE64" s="9"/>
    </row>
    <row r="65" spans="1:31" s="10" customFormat="1" ht="19.9" customHeight="1">
      <c r="A65" s="10"/>
      <c r="B65" s="183"/>
      <c r="C65" s="127"/>
      <c r="D65" s="184" t="s">
        <v>210</v>
      </c>
      <c r="E65" s="185"/>
      <c r="F65" s="185"/>
      <c r="G65" s="185"/>
      <c r="H65" s="185"/>
      <c r="I65" s="185"/>
      <c r="J65" s="186">
        <f>J94</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406</v>
      </c>
      <c r="E66" s="185"/>
      <c r="F66" s="185"/>
      <c r="G66" s="185"/>
      <c r="H66" s="185"/>
      <c r="I66" s="185"/>
      <c r="J66" s="186">
        <f>J113</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2348</v>
      </c>
      <c r="E67" s="185"/>
      <c r="F67" s="185"/>
      <c r="G67" s="185"/>
      <c r="H67" s="185"/>
      <c r="I67" s="185"/>
      <c r="J67" s="186">
        <f>J131</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212</v>
      </c>
      <c r="E68" s="185"/>
      <c r="F68" s="185"/>
      <c r="G68" s="185"/>
      <c r="H68" s="185"/>
      <c r="I68" s="185"/>
      <c r="J68" s="186">
        <f>J157</f>
        <v>0</v>
      </c>
      <c r="K68" s="127"/>
      <c r="L68" s="187"/>
      <c r="S68" s="10"/>
      <c r="T68" s="10"/>
      <c r="U68" s="10"/>
      <c r="V68" s="10"/>
      <c r="W68" s="10"/>
      <c r="X68" s="10"/>
      <c r="Y68" s="10"/>
      <c r="Z68" s="10"/>
      <c r="AA68" s="10"/>
      <c r="AB68" s="10"/>
      <c r="AC68" s="10"/>
      <c r="AD68" s="10"/>
      <c r="AE68" s="10"/>
    </row>
    <row r="69" spans="1:31" s="10" customFormat="1" ht="19.9" customHeight="1">
      <c r="A69" s="10"/>
      <c r="B69" s="183"/>
      <c r="C69" s="127"/>
      <c r="D69" s="184" t="s">
        <v>410</v>
      </c>
      <c r="E69" s="185"/>
      <c r="F69" s="185"/>
      <c r="G69" s="185"/>
      <c r="H69" s="185"/>
      <c r="I69" s="185"/>
      <c r="J69" s="186">
        <f>J211</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214</v>
      </c>
      <c r="E70" s="180"/>
      <c r="F70" s="180"/>
      <c r="G70" s="180"/>
      <c r="H70" s="180"/>
      <c r="I70" s="180"/>
      <c r="J70" s="181">
        <f>J214</f>
        <v>0</v>
      </c>
      <c r="K70" s="178"/>
      <c r="L70" s="182"/>
      <c r="S70" s="9"/>
      <c r="T70" s="9"/>
      <c r="U70" s="9"/>
      <c r="V70" s="9"/>
      <c r="W70" s="9"/>
      <c r="X70" s="9"/>
      <c r="Y70" s="9"/>
      <c r="Z70" s="9"/>
      <c r="AA70" s="9"/>
      <c r="AB70" s="9"/>
      <c r="AC70" s="9"/>
      <c r="AD70" s="9"/>
      <c r="AE70" s="9"/>
    </row>
    <row r="71" spans="1:31" s="2" customFormat="1" ht="21.8" customHeight="1">
      <c r="A71" s="41"/>
      <c r="B71" s="42"/>
      <c r="C71" s="43"/>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63"/>
      <c r="J72" s="63"/>
      <c r="K72" s="63"/>
      <c r="L72" s="147"/>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65"/>
      <c r="J76" s="65"/>
      <c r="K76" s="65"/>
      <c r="L76" s="147"/>
      <c r="S76" s="41"/>
      <c r="T76" s="41"/>
      <c r="U76" s="41"/>
      <c r="V76" s="41"/>
      <c r="W76" s="41"/>
      <c r="X76" s="41"/>
      <c r="Y76" s="41"/>
      <c r="Z76" s="41"/>
      <c r="AA76" s="41"/>
      <c r="AB76" s="41"/>
      <c r="AC76" s="41"/>
      <c r="AD76" s="41"/>
      <c r="AE76" s="41"/>
    </row>
    <row r="77" spans="1:31" s="2" customFormat="1" ht="24.95" customHeight="1">
      <c r="A77" s="41"/>
      <c r="B77" s="42"/>
      <c r="C77" s="25" t="s">
        <v>215</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2" customHeight="1">
      <c r="A79" s="41"/>
      <c r="B79" s="42"/>
      <c r="C79" s="34" t="s">
        <v>16</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6.5" customHeight="1">
      <c r="A80" s="41"/>
      <c r="B80" s="42"/>
      <c r="C80" s="43"/>
      <c r="D80" s="43"/>
      <c r="E80" s="172" t="str">
        <f>E7</f>
        <v>KOUPALIŠTĚ OSTROV - rekonstrukce velkého bazénu</v>
      </c>
      <c r="F80" s="34"/>
      <c r="G80" s="34"/>
      <c r="H80" s="34"/>
      <c r="I80" s="43"/>
      <c r="J80" s="43"/>
      <c r="K80" s="43"/>
      <c r="L80" s="147"/>
      <c r="S80" s="41"/>
      <c r="T80" s="41"/>
      <c r="U80" s="41"/>
      <c r="V80" s="41"/>
      <c r="W80" s="41"/>
      <c r="X80" s="41"/>
      <c r="Y80" s="41"/>
      <c r="Z80" s="41"/>
      <c r="AA80" s="41"/>
      <c r="AB80" s="41"/>
      <c r="AC80" s="41"/>
      <c r="AD80" s="41"/>
      <c r="AE80" s="41"/>
    </row>
    <row r="81" spans="2:12" s="1" customFormat="1" ht="12" customHeight="1">
      <c r="B81" s="23"/>
      <c r="C81" s="34" t="s">
        <v>199</v>
      </c>
      <c r="D81" s="24"/>
      <c r="E81" s="24"/>
      <c r="F81" s="24"/>
      <c r="G81" s="24"/>
      <c r="H81" s="24"/>
      <c r="I81" s="24"/>
      <c r="J81" s="24"/>
      <c r="K81" s="24"/>
      <c r="L81" s="22"/>
    </row>
    <row r="82" spans="1:31" s="2" customFormat="1" ht="16.5" customHeight="1">
      <c r="A82" s="41"/>
      <c r="B82" s="42"/>
      <c r="C82" s="43"/>
      <c r="D82" s="43"/>
      <c r="E82" s="172" t="s">
        <v>200</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201</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E11</f>
        <v>D.5 - Zpevněné plochy a drobná architektura (SO 05)</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F14</f>
        <v>Ostrov nad Ohří</v>
      </c>
      <c r="G86" s="43"/>
      <c r="H86" s="43"/>
      <c r="I86" s="34" t="s">
        <v>24</v>
      </c>
      <c r="J86" s="75" t="str">
        <f>IF(J14="","",J14)</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E17</f>
        <v>Město Ostrov</v>
      </c>
      <c r="G88" s="43"/>
      <c r="H88" s="43"/>
      <c r="I88" s="34" t="s">
        <v>38</v>
      </c>
      <c r="J88" s="39" t="str">
        <f>E23</f>
        <v>Architektonické studio Hysek s.r.o.</v>
      </c>
      <c r="K88" s="43"/>
      <c r="L88" s="147"/>
      <c r="S88" s="41"/>
      <c r="T88" s="41"/>
      <c r="U88" s="41"/>
      <c r="V88" s="41"/>
      <c r="W88" s="41"/>
      <c r="X88" s="41"/>
      <c r="Y88" s="41"/>
      <c r="Z88" s="41"/>
      <c r="AA88" s="41"/>
      <c r="AB88" s="41"/>
      <c r="AC88" s="41"/>
      <c r="AD88" s="41"/>
      <c r="AE88" s="41"/>
    </row>
    <row r="89" spans="1:31" s="2" customFormat="1" ht="40.05" customHeight="1">
      <c r="A89" s="41"/>
      <c r="B89" s="42"/>
      <c r="C89" s="34" t="s">
        <v>36</v>
      </c>
      <c r="D89" s="43"/>
      <c r="E89" s="43"/>
      <c r="F89" s="29" t="str">
        <f>IF(E20="","",E20)</f>
        <v>Vyplň údaj</v>
      </c>
      <c r="G89" s="43"/>
      <c r="H89" s="43"/>
      <c r="I89" s="34" t="s">
        <v>43</v>
      </c>
      <c r="J89" s="39" t="str">
        <f>E26</f>
        <v>Architektonické studio Hyysek s.r.o.</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P93+P214</f>
        <v>0</v>
      </c>
      <c r="Q92" s="99"/>
      <c r="R92" s="196">
        <f>R93+R214</f>
        <v>380.28701529999995</v>
      </c>
      <c r="S92" s="99"/>
      <c r="T92" s="197">
        <f>T93+T214</f>
        <v>0</v>
      </c>
      <c r="U92" s="41"/>
      <c r="V92" s="41"/>
      <c r="W92" s="41"/>
      <c r="X92" s="41"/>
      <c r="Y92" s="41"/>
      <c r="Z92" s="41"/>
      <c r="AA92" s="41"/>
      <c r="AB92" s="41"/>
      <c r="AC92" s="41"/>
      <c r="AD92" s="41"/>
      <c r="AE92" s="41"/>
      <c r="AT92" s="19" t="s">
        <v>80</v>
      </c>
      <c r="AU92" s="19" t="s">
        <v>208</v>
      </c>
      <c r="BK92" s="198">
        <f>BK93+BK214</f>
        <v>0</v>
      </c>
    </row>
    <row r="93" spans="1:63" s="12" customFormat="1" ht="25.9" customHeight="1">
      <c r="A93" s="12"/>
      <c r="B93" s="199"/>
      <c r="C93" s="200"/>
      <c r="D93" s="201" t="s">
        <v>80</v>
      </c>
      <c r="E93" s="202" t="s">
        <v>228</v>
      </c>
      <c r="F93" s="202" t="s">
        <v>229</v>
      </c>
      <c r="G93" s="200"/>
      <c r="H93" s="200"/>
      <c r="I93" s="203"/>
      <c r="J93" s="204">
        <f>BK93</f>
        <v>0</v>
      </c>
      <c r="K93" s="200"/>
      <c r="L93" s="205"/>
      <c r="M93" s="206"/>
      <c r="N93" s="207"/>
      <c r="O93" s="207"/>
      <c r="P93" s="208">
        <f>P94+P113+P131+P157+P211</f>
        <v>0</v>
      </c>
      <c r="Q93" s="207"/>
      <c r="R93" s="208">
        <f>R94+R113+R131+R157+R211</f>
        <v>380.28701529999995</v>
      </c>
      <c r="S93" s="207"/>
      <c r="T93" s="209">
        <f>T94+T113+T131+T157+T211</f>
        <v>0</v>
      </c>
      <c r="U93" s="12"/>
      <c r="V93" s="12"/>
      <c r="W93" s="12"/>
      <c r="X93" s="12"/>
      <c r="Y93" s="12"/>
      <c r="Z93" s="12"/>
      <c r="AA93" s="12"/>
      <c r="AB93" s="12"/>
      <c r="AC93" s="12"/>
      <c r="AD93" s="12"/>
      <c r="AE93" s="12"/>
      <c r="AR93" s="210" t="s">
        <v>85</v>
      </c>
      <c r="AT93" s="211" t="s">
        <v>80</v>
      </c>
      <c r="AU93" s="211" t="s">
        <v>81</v>
      </c>
      <c r="AY93" s="210" t="s">
        <v>230</v>
      </c>
      <c r="BK93" s="212">
        <f>BK94+BK113+BK131+BK157+BK211</f>
        <v>0</v>
      </c>
    </row>
    <row r="94" spans="1:63" s="12" customFormat="1" ht="22.8" customHeight="1">
      <c r="A94" s="12"/>
      <c r="B94" s="199"/>
      <c r="C94" s="200"/>
      <c r="D94" s="201" t="s">
        <v>80</v>
      </c>
      <c r="E94" s="213" t="s">
        <v>85</v>
      </c>
      <c r="F94" s="213" t="s">
        <v>231</v>
      </c>
      <c r="G94" s="200"/>
      <c r="H94" s="200"/>
      <c r="I94" s="203"/>
      <c r="J94" s="214">
        <f>BK94</f>
        <v>0</v>
      </c>
      <c r="K94" s="200"/>
      <c r="L94" s="205"/>
      <c r="M94" s="206"/>
      <c r="N94" s="207"/>
      <c r="O94" s="207"/>
      <c r="P94" s="208">
        <f>SUM(P95:P112)</f>
        <v>0</v>
      </c>
      <c r="Q94" s="207"/>
      <c r="R94" s="208">
        <f>SUM(R95:R112)</f>
        <v>0</v>
      </c>
      <c r="S94" s="207"/>
      <c r="T94" s="209">
        <f>SUM(T95:T112)</f>
        <v>0</v>
      </c>
      <c r="U94" s="12"/>
      <c r="V94" s="12"/>
      <c r="W94" s="12"/>
      <c r="X94" s="12"/>
      <c r="Y94" s="12"/>
      <c r="Z94" s="12"/>
      <c r="AA94" s="12"/>
      <c r="AB94" s="12"/>
      <c r="AC94" s="12"/>
      <c r="AD94" s="12"/>
      <c r="AE94" s="12"/>
      <c r="AR94" s="210" t="s">
        <v>85</v>
      </c>
      <c r="AT94" s="211" t="s">
        <v>80</v>
      </c>
      <c r="AU94" s="211" t="s">
        <v>85</v>
      </c>
      <c r="AY94" s="210" t="s">
        <v>230</v>
      </c>
      <c r="BK94" s="212">
        <f>SUM(BK95:BK112)</f>
        <v>0</v>
      </c>
    </row>
    <row r="95" spans="1:65" s="2" customFormat="1" ht="24.15" customHeight="1">
      <c r="A95" s="41"/>
      <c r="B95" s="42"/>
      <c r="C95" s="215" t="s">
        <v>85</v>
      </c>
      <c r="D95" s="215" t="s">
        <v>232</v>
      </c>
      <c r="E95" s="216" t="s">
        <v>1260</v>
      </c>
      <c r="F95" s="217" t="s">
        <v>1261</v>
      </c>
      <c r="G95" s="218" t="s">
        <v>253</v>
      </c>
      <c r="H95" s="219">
        <v>0.963</v>
      </c>
      <c r="I95" s="220"/>
      <c r="J95" s="221">
        <f>ROUND(I95*H95,2)</f>
        <v>0</v>
      </c>
      <c r="K95" s="217" t="s">
        <v>236</v>
      </c>
      <c r="L95" s="47"/>
      <c r="M95" s="222" t="s">
        <v>19</v>
      </c>
      <c r="N95" s="223" t="s">
        <v>52</v>
      </c>
      <c r="O95" s="87"/>
      <c r="P95" s="224">
        <f>O95*H95</f>
        <v>0</v>
      </c>
      <c r="Q95" s="224">
        <v>0</v>
      </c>
      <c r="R95" s="224">
        <f>Q95*H95</f>
        <v>0</v>
      </c>
      <c r="S95" s="224">
        <v>0</v>
      </c>
      <c r="T95" s="225">
        <f>S95*H95</f>
        <v>0</v>
      </c>
      <c r="U95" s="41"/>
      <c r="V95" s="41"/>
      <c r="W95" s="41"/>
      <c r="X95" s="41"/>
      <c r="Y95" s="41"/>
      <c r="Z95" s="41"/>
      <c r="AA95" s="41"/>
      <c r="AB95" s="41"/>
      <c r="AC95" s="41"/>
      <c r="AD95" s="41"/>
      <c r="AE95" s="41"/>
      <c r="AR95" s="226" t="s">
        <v>109</v>
      </c>
      <c r="AT95" s="226" t="s">
        <v>232</v>
      </c>
      <c r="AU95" s="226" t="s">
        <v>91</v>
      </c>
      <c r="AY95" s="19" t="s">
        <v>230</v>
      </c>
      <c r="BE95" s="227">
        <f>IF(N95="základní",J95,0)</f>
        <v>0</v>
      </c>
      <c r="BF95" s="227">
        <f>IF(N95="snížená",J95,0)</f>
        <v>0</v>
      </c>
      <c r="BG95" s="227">
        <f>IF(N95="zákl. přenesená",J95,0)</f>
        <v>0</v>
      </c>
      <c r="BH95" s="227">
        <f>IF(N95="sníž. přenesená",J95,0)</f>
        <v>0</v>
      </c>
      <c r="BI95" s="227">
        <f>IF(N95="nulová",J95,0)</f>
        <v>0</v>
      </c>
      <c r="BJ95" s="19" t="s">
        <v>85</v>
      </c>
      <c r="BK95" s="227">
        <f>ROUND(I95*H95,2)</f>
        <v>0</v>
      </c>
      <c r="BL95" s="19" t="s">
        <v>109</v>
      </c>
      <c r="BM95" s="226" t="s">
        <v>2349</v>
      </c>
    </row>
    <row r="96" spans="1:47" s="2" customFormat="1" ht="12">
      <c r="A96" s="41"/>
      <c r="B96" s="42"/>
      <c r="C96" s="43"/>
      <c r="D96" s="228" t="s">
        <v>238</v>
      </c>
      <c r="E96" s="43"/>
      <c r="F96" s="229" t="s">
        <v>1263</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19" t="s">
        <v>238</v>
      </c>
      <c r="AU96" s="19" t="s">
        <v>91</v>
      </c>
    </row>
    <row r="97" spans="1:47" s="2" customFormat="1" ht="12">
      <c r="A97" s="41"/>
      <c r="B97" s="42"/>
      <c r="C97" s="43"/>
      <c r="D97" s="228" t="s">
        <v>240</v>
      </c>
      <c r="E97" s="43"/>
      <c r="F97" s="233" t="s">
        <v>1264</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240</v>
      </c>
      <c r="AU97" s="19" t="s">
        <v>91</v>
      </c>
    </row>
    <row r="98" spans="1:51" s="13" customFormat="1" ht="12">
      <c r="A98" s="13"/>
      <c r="B98" s="234"/>
      <c r="C98" s="235"/>
      <c r="D98" s="228" t="s">
        <v>242</v>
      </c>
      <c r="E98" s="236" t="s">
        <v>19</v>
      </c>
      <c r="F98" s="237" t="s">
        <v>2350</v>
      </c>
      <c r="G98" s="235"/>
      <c r="H98" s="238">
        <v>0.963</v>
      </c>
      <c r="I98" s="239"/>
      <c r="J98" s="235"/>
      <c r="K98" s="235"/>
      <c r="L98" s="240"/>
      <c r="M98" s="241"/>
      <c r="N98" s="242"/>
      <c r="O98" s="242"/>
      <c r="P98" s="242"/>
      <c r="Q98" s="242"/>
      <c r="R98" s="242"/>
      <c r="S98" s="242"/>
      <c r="T98" s="243"/>
      <c r="U98" s="13"/>
      <c r="V98" s="13"/>
      <c r="W98" s="13"/>
      <c r="X98" s="13"/>
      <c r="Y98" s="13"/>
      <c r="Z98" s="13"/>
      <c r="AA98" s="13"/>
      <c r="AB98" s="13"/>
      <c r="AC98" s="13"/>
      <c r="AD98" s="13"/>
      <c r="AE98" s="13"/>
      <c r="AT98" s="244" t="s">
        <v>242</v>
      </c>
      <c r="AU98" s="244" t="s">
        <v>91</v>
      </c>
      <c r="AV98" s="13" t="s">
        <v>91</v>
      </c>
      <c r="AW98" s="13" t="s">
        <v>42</v>
      </c>
      <c r="AX98" s="13" t="s">
        <v>81</v>
      </c>
      <c r="AY98" s="244" t="s">
        <v>230</v>
      </c>
    </row>
    <row r="99" spans="1:51" s="14" customFormat="1" ht="12">
      <c r="A99" s="14"/>
      <c r="B99" s="245"/>
      <c r="C99" s="246"/>
      <c r="D99" s="228" t="s">
        <v>242</v>
      </c>
      <c r="E99" s="247" t="s">
        <v>19</v>
      </c>
      <c r="F99" s="248" t="s">
        <v>244</v>
      </c>
      <c r="G99" s="246"/>
      <c r="H99" s="249">
        <v>0.963</v>
      </c>
      <c r="I99" s="250"/>
      <c r="J99" s="246"/>
      <c r="K99" s="246"/>
      <c r="L99" s="251"/>
      <c r="M99" s="252"/>
      <c r="N99" s="253"/>
      <c r="O99" s="253"/>
      <c r="P99" s="253"/>
      <c r="Q99" s="253"/>
      <c r="R99" s="253"/>
      <c r="S99" s="253"/>
      <c r="T99" s="254"/>
      <c r="U99" s="14"/>
      <c r="V99" s="14"/>
      <c r="W99" s="14"/>
      <c r="X99" s="14"/>
      <c r="Y99" s="14"/>
      <c r="Z99" s="14"/>
      <c r="AA99" s="14"/>
      <c r="AB99" s="14"/>
      <c r="AC99" s="14"/>
      <c r="AD99" s="14"/>
      <c r="AE99" s="14"/>
      <c r="AT99" s="255" t="s">
        <v>242</v>
      </c>
      <c r="AU99" s="255" t="s">
        <v>91</v>
      </c>
      <c r="AV99" s="14" t="s">
        <v>109</v>
      </c>
      <c r="AW99" s="14" t="s">
        <v>42</v>
      </c>
      <c r="AX99" s="14" t="s">
        <v>85</v>
      </c>
      <c r="AY99" s="255" t="s">
        <v>230</v>
      </c>
    </row>
    <row r="100" spans="1:65" s="2" customFormat="1" ht="24.15" customHeight="1">
      <c r="A100" s="41"/>
      <c r="B100" s="42"/>
      <c r="C100" s="215" t="s">
        <v>91</v>
      </c>
      <c r="D100" s="215" t="s">
        <v>232</v>
      </c>
      <c r="E100" s="216" t="s">
        <v>2351</v>
      </c>
      <c r="F100" s="217" t="s">
        <v>2352</v>
      </c>
      <c r="G100" s="218" t="s">
        <v>253</v>
      </c>
      <c r="H100" s="219">
        <v>0.963</v>
      </c>
      <c r="I100" s="220"/>
      <c r="J100" s="221">
        <f>ROUND(I100*H100,2)</f>
        <v>0</v>
      </c>
      <c r="K100" s="217" t="s">
        <v>236</v>
      </c>
      <c r="L100" s="47"/>
      <c r="M100" s="222" t="s">
        <v>19</v>
      </c>
      <c r="N100" s="223"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109</v>
      </c>
      <c r="AT100" s="226" t="s">
        <v>232</v>
      </c>
      <c r="AU100" s="226" t="s">
        <v>91</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2353</v>
      </c>
    </row>
    <row r="101" spans="1:47" s="2" customFormat="1" ht="12">
      <c r="A101" s="41"/>
      <c r="B101" s="42"/>
      <c r="C101" s="43"/>
      <c r="D101" s="228" t="s">
        <v>238</v>
      </c>
      <c r="E101" s="43"/>
      <c r="F101" s="229" t="s">
        <v>2354</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91</v>
      </c>
    </row>
    <row r="102" spans="1:47" s="2" customFormat="1" ht="12">
      <c r="A102" s="41"/>
      <c r="B102" s="42"/>
      <c r="C102" s="43"/>
      <c r="D102" s="228" t="s">
        <v>240</v>
      </c>
      <c r="E102" s="43"/>
      <c r="F102" s="233" t="s">
        <v>262</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240</v>
      </c>
      <c r="AU102" s="19" t="s">
        <v>91</v>
      </c>
    </row>
    <row r="103" spans="1:65" s="2" customFormat="1" ht="14.4" customHeight="1">
      <c r="A103" s="41"/>
      <c r="B103" s="42"/>
      <c r="C103" s="215" t="s">
        <v>102</v>
      </c>
      <c r="D103" s="215" t="s">
        <v>232</v>
      </c>
      <c r="E103" s="216" t="s">
        <v>272</v>
      </c>
      <c r="F103" s="217" t="s">
        <v>273</v>
      </c>
      <c r="G103" s="218" t="s">
        <v>253</v>
      </c>
      <c r="H103" s="219">
        <v>0.963</v>
      </c>
      <c r="I103" s="220"/>
      <c r="J103" s="221">
        <f>ROUND(I103*H103,2)</f>
        <v>0</v>
      </c>
      <c r="K103" s="217" t="s">
        <v>236</v>
      </c>
      <c r="L103" s="47"/>
      <c r="M103" s="222" t="s">
        <v>19</v>
      </c>
      <c r="N103" s="223"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109</v>
      </c>
      <c r="AT103" s="226" t="s">
        <v>232</v>
      </c>
      <c r="AU103" s="226" t="s">
        <v>91</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2355</v>
      </c>
    </row>
    <row r="104" spans="1:47" s="2" customFormat="1" ht="12">
      <c r="A104" s="41"/>
      <c r="B104" s="42"/>
      <c r="C104" s="43"/>
      <c r="D104" s="228" t="s">
        <v>238</v>
      </c>
      <c r="E104" s="43"/>
      <c r="F104" s="229" t="s">
        <v>275</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91</v>
      </c>
    </row>
    <row r="105" spans="1:47" s="2" customFormat="1" ht="12">
      <c r="A105" s="41"/>
      <c r="B105" s="42"/>
      <c r="C105" s="43"/>
      <c r="D105" s="228" t="s">
        <v>240</v>
      </c>
      <c r="E105" s="43"/>
      <c r="F105" s="233" t="s">
        <v>276</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240</v>
      </c>
      <c r="AU105" s="19" t="s">
        <v>91</v>
      </c>
    </row>
    <row r="106" spans="1:65" s="2" customFormat="1" ht="24.15" customHeight="1">
      <c r="A106" s="41"/>
      <c r="B106" s="42"/>
      <c r="C106" s="215" t="s">
        <v>109</v>
      </c>
      <c r="D106" s="215" t="s">
        <v>232</v>
      </c>
      <c r="E106" s="216" t="s">
        <v>2356</v>
      </c>
      <c r="F106" s="217" t="s">
        <v>2357</v>
      </c>
      <c r="G106" s="218" t="s">
        <v>235</v>
      </c>
      <c r="H106" s="219">
        <v>1038.05</v>
      </c>
      <c r="I106" s="220"/>
      <c r="J106" s="221">
        <f>ROUND(I106*H106,2)</f>
        <v>0</v>
      </c>
      <c r="K106" s="217" t="s">
        <v>236</v>
      </c>
      <c r="L106" s="47"/>
      <c r="M106" s="222" t="s">
        <v>19</v>
      </c>
      <c r="N106" s="223"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109</v>
      </c>
      <c r="AT106" s="226" t="s">
        <v>232</v>
      </c>
      <c r="AU106" s="226" t="s">
        <v>91</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2358</v>
      </c>
    </row>
    <row r="107" spans="1:47" s="2" customFormat="1" ht="12">
      <c r="A107" s="41"/>
      <c r="B107" s="42"/>
      <c r="C107" s="43"/>
      <c r="D107" s="228" t="s">
        <v>238</v>
      </c>
      <c r="E107" s="43"/>
      <c r="F107" s="229" t="s">
        <v>2359</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91</v>
      </c>
    </row>
    <row r="108" spans="1:47" s="2" customFormat="1" ht="12">
      <c r="A108" s="41"/>
      <c r="B108" s="42"/>
      <c r="C108" s="43"/>
      <c r="D108" s="228" t="s">
        <v>240</v>
      </c>
      <c r="E108" s="43"/>
      <c r="F108" s="233" t="s">
        <v>2360</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240</v>
      </c>
      <c r="AU108" s="19" t="s">
        <v>91</v>
      </c>
    </row>
    <row r="109" spans="1:51" s="15" customFormat="1" ht="12">
      <c r="A109" s="15"/>
      <c r="B109" s="260"/>
      <c r="C109" s="261"/>
      <c r="D109" s="228" t="s">
        <v>242</v>
      </c>
      <c r="E109" s="262" t="s">
        <v>19</v>
      </c>
      <c r="F109" s="263" t="s">
        <v>2361</v>
      </c>
      <c r="G109" s="261"/>
      <c r="H109" s="262" t="s">
        <v>19</v>
      </c>
      <c r="I109" s="264"/>
      <c r="J109" s="261"/>
      <c r="K109" s="261"/>
      <c r="L109" s="265"/>
      <c r="M109" s="266"/>
      <c r="N109" s="267"/>
      <c r="O109" s="267"/>
      <c r="P109" s="267"/>
      <c r="Q109" s="267"/>
      <c r="R109" s="267"/>
      <c r="S109" s="267"/>
      <c r="T109" s="268"/>
      <c r="U109" s="15"/>
      <c r="V109" s="15"/>
      <c r="W109" s="15"/>
      <c r="X109" s="15"/>
      <c r="Y109" s="15"/>
      <c r="Z109" s="15"/>
      <c r="AA109" s="15"/>
      <c r="AB109" s="15"/>
      <c r="AC109" s="15"/>
      <c r="AD109" s="15"/>
      <c r="AE109" s="15"/>
      <c r="AT109" s="269" t="s">
        <v>242</v>
      </c>
      <c r="AU109" s="269" t="s">
        <v>91</v>
      </c>
      <c r="AV109" s="15" t="s">
        <v>85</v>
      </c>
      <c r="AW109" s="15" t="s">
        <v>42</v>
      </c>
      <c r="AX109" s="15" t="s">
        <v>81</v>
      </c>
      <c r="AY109" s="269" t="s">
        <v>230</v>
      </c>
    </row>
    <row r="110" spans="1:51" s="13" customFormat="1" ht="12">
      <c r="A110" s="13"/>
      <c r="B110" s="234"/>
      <c r="C110" s="235"/>
      <c r="D110" s="228" t="s">
        <v>242</v>
      </c>
      <c r="E110" s="236" t="s">
        <v>19</v>
      </c>
      <c r="F110" s="237" t="s">
        <v>2362</v>
      </c>
      <c r="G110" s="235"/>
      <c r="H110" s="238">
        <v>946.05</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242</v>
      </c>
      <c r="AU110" s="244" t="s">
        <v>91</v>
      </c>
      <c r="AV110" s="13" t="s">
        <v>91</v>
      </c>
      <c r="AW110" s="13" t="s">
        <v>42</v>
      </c>
      <c r="AX110" s="13" t="s">
        <v>81</v>
      </c>
      <c r="AY110" s="244" t="s">
        <v>230</v>
      </c>
    </row>
    <row r="111" spans="1:51" s="13" customFormat="1" ht="12">
      <c r="A111" s="13"/>
      <c r="B111" s="234"/>
      <c r="C111" s="235"/>
      <c r="D111" s="228" t="s">
        <v>242</v>
      </c>
      <c r="E111" s="236" t="s">
        <v>19</v>
      </c>
      <c r="F111" s="237" t="s">
        <v>2363</v>
      </c>
      <c r="G111" s="235"/>
      <c r="H111" s="238">
        <v>92</v>
      </c>
      <c r="I111" s="239"/>
      <c r="J111" s="235"/>
      <c r="K111" s="235"/>
      <c r="L111" s="240"/>
      <c r="M111" s="241"/>
      <c r="N111" s="242"/>
      <c r="O111" s="242"/>
      <c r="P111" s="242"/>
      <c r="Q111" s="242"/>
      <c r="R111" s="242"/>
      <c r="S111" s="242"/>
      <c r="T111" s="243"/>
      <c r="U111" s="13"/>
      <c r="V111" s="13"/>
      <c r="W111" s="13"/>
      <c r="X111" s="13"/>
      <c r="Y111" s="13"/>
      <c r="Z111" s="13"/>
      <c r="AA111" s="13"/>
      <c r="AB111" s="13"/>
      <c r="AC111" s="13"/>
      <c r="AD111" s="13"/>
      <c r="AE111" s="13"/>
      <c r="AT111" s="244" t="s">
        <v>242</v>
      </c>
      <c r="AU111" s="244" t="s">
        <v>91</v>
      </c>
      <c r="AV111" s="13" t="s">
        <v>91</v>
      </c>
      <c r="AW111" s="13" t="s">
        <v>42</v>
      </c>
      <c r="AX111" s="13" t="s">
        <v>81</v>
      </c>
      <c r="AY111" s="244" t="s">
        <v>230</v>
      </c>
    </row>
    <row r="112" spans="1:51" s="14" customFormat="1" ht="12">
      <c r="A112" s="14"/>
      <c r="B112" s="245"/>
      <c r="C112" s="246"/>
      <c r="D112" s="228" t="s">
        <v>242</v>
      </c>
      <c r="E112" s="247" t="s">
        <v>19</v>
      </c>
      <c r="F112" s="248" t="s">
        <v>244</v>
      </c>
      <c r="G112" s="246"/>
      <c r="H112" s="249">
        <v>1038.05</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242</v>
      </c>
      <c r="AU112" s="255" t="s">
        <v>91</v>
      </c>
      <c r="AV112" s="14" t="s">
        <v>109</v>
      </c>
      <c r="AW112" s="14" t="s">
        <v>42</v>
      </c>
      <c r="AX112" s="14" t="s">
        <v>85</v>
      </c>
      <c r="AY112" s="255" t="s">
        <v>230</v>
      </c>
    </row>
    <row r="113" spans="1:63" s="12" customFormat="1" ht="22.8" customHeight="1">
      <c r="A113" s="12"/>
      <c r="B113" s="199"/>
      <c r="C113" s="200"/>
      <c r="D113" s="201" t="s">
        <v>80</v>
      </c>
      <c r="E113" s="213" t="s">
        <v>91</v>
      </c>
      <c r="F113" s="213" t="s">
        <v>495</v>
      </c>
      <c r="G113" s="200"/>
      <c r="H113" s="200"/>
      <c r="I113" s="203"/>
      <c r="J113" s="214">
        <f>BK113</f>
        <v>0</v>
      </c>
      <c r="K113" s="200"/>
      <c r="L113" s="205"/>
      <c r="M113" s="206"/>
      <c r="N113" s="207"/>
      <c r="O113" s="207"/>
      <c r="P113" s="208">
        <f>SUM(P114:P130)</f>
        <v>0</v>
      </c>
      <c r="Q113" s="207"/>
      <c r="R113" s="208">
        <f>SUM(R114:R130)</f>
        <v>2.1396262999999998</v>
      </c>
      <c r="S113" s="207"/>
      <c r="T113" s="209">
        <f>SUM(T114:T130)</f>
        <v>0</v>
      </c>
      <c r="U113" s="12"/>
      <c r="V113" s="12"/>
      <c r="W113" s="12"/>
      <c r="X113" s="12"/>
      <c r="Y113" s="12"/>
      <c r="Z113" s="12"/>
      <c r="AA113" s="12"/>
      <c r="AB113" s="12"/>
      <c r="AC113" s="12"/>
      <c r="AD113" s="12"/>
      <c r="AE113" s="12"/>
      <c r="AR113" s="210" t="s">
        <v>85</v>
      </c>
      <c r="AT113" s="211" t="s">
        <v>80</v>
      </c>
      <c r="AU113" s="211" t="s">
        <v>85</v>
      </c>
      <c r="AY113" s="210" t="s">
        <v>230</v>
      </c>
      <c r="BK113" s="212">
        <f>SUM(BK114:BK130)</f>
        <v>0</v>
      </c>
    </row>
    <row r="114" spans="1:65" s="2" customFormat="1" ht="24.15" customHeight="1">
      <c r="A114" s="41"/>
      <c r="B114" s="42"/>
      <c r="C114" s="215" t="s">
        <v>265</v>
      </c>
      <c r="D114" s="215" t="s">
        <v>232</v>
      </c>
      <c r="E114" s="216" t="s">
        <v>503</v>
      </c>
      <c r="F114" s="217" t="s">
        <v>504</v>
      </c>
      <c r="G114" s="218" t="s">
        <v>235</v>
      </c>
      <c r="H114" s="219">
        <v>1038.05</v>
      </c>
      <c r="I114" s="220"/>
      <c r="J114" s="221">
        <f>ROUND(I114*H114,2)</f>
        <v>0</v>
      </c>
      <c r="K114" s="217" t="s">
        <v>236</v>
      </c>
      <c r="L114" s="47"/>
      <c r="M114" s="222" t="s">
        <v>19</v>
      </c>
      <c r="N114" s="223" t="s">
        <v>52</v>
      </c>
      <c r="O114" s="87"/>
      <c r="P114" s="224">
        <f>O114*H114</f>
        <v>0</v>
      </c>
      <c r="Q114" s="224">
        <v>0.0001</v>
      </c>
      <c r="R114" s="224">
        <f>Q114*H114</f>
        <v>0.103805</v>
      </c>
      <c r="S114" s="224">
        <v>0</v>
      </c>
      <c r="T114" s="225">
        <f>S114*H114</f>
        <v>0</v>
      </c>
      <c r="U114" s="41"/>
      <c r="V114" s="41"/>
      <c r="W114" s="41"/>
      <c r="X114" s="41"/>
      <c r="Y114" s="41"/>
      <c r="Z114" s="41"/>
      <c r="AA114" s="41"/>
      <c r="AB114" s="41"/>
      <c r="AC114" s="41"/>
      <c r="AD114" s="41"/>
      <c r="AE114" s="41"/>
      <c r="AR114" s="226" t="s">
        <v>109</v>
      </c>
      <c r="AT114" s="226" t="s">
        <v>232</v>
      </c>
      <c r="AU114" s="226" t="s">
        <v>91</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2364</v>
      </c>
    </row>
    <row r="115" spans="1:47" s="2" customFormat="1" ht="12">
      <c r="A115" s="41"/>
      <c r="B115" s="42"/>
      <c r="C115" s="43"/>
      <c r="D115" s="228" t="s">
        <v>238</v>
      </c>
      <c r="E115" s="43"/>
      <c r="F115" s="229" t="s">
        <v>506</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91</v>
      </c>
    </row>
    <row r="116" spans="1:47" s="2" customFormat="1" ht="12">
      <c r="A116" s="41"/>
      <c r="B116" s="42"/>
      <c r="C116" s="43"/>
      <c r="D116" s="228" t="s">
        <v>240</v>
      </c>
      <c r="E116" s="43"/>
      <c r="F116" s="233" t="s">
        <v>507</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240</v>
      </c>
      <c r="AU116" s="19" t="s">
        <v>91</v>
      </c>
    </row>
    <row r="117" spans="1:51" s="15" customFormat="1" ht="12">
      <c r="A117" s="15"/>
      <c r="B117" s="260"/>
      <c r="C117" s="261"/>
      <c r="D117" s="228" t="s">
        <v>242</v>
      </c>
      <c r="E117" s="262" t="s">
        <v>19</v>
      </c>
      <c r="F117" s="263" t="s">
        <v>2361</v>
      </c>
      <c r="G117" s="261"/>
      <c r="H117" s="262" t="s">
        <v>19</v>
      </c>
      <c r="I117" s="264"/>
      <c r="J117" s="261"/>
      <c r="K117" s="261"/>
      <c r="L117" s="265"/>
      <c r="M117" s="266"/>
      <c r="N117" s="267"/>
      <c r="O117" s="267"/>
      <c r="P117" s="267"/>
      <c r="Q117" s="267"/>
      <c r="R117" s="267"/>
      <c r="S117" s="267"/>
      <c r="T117" s="268"/>
      <c r="U117" s="15"/>
      <c r="V117" s="15"/>
      <c r="W117" s="15"/>
      <c r="X117" s="15"/>
      <c r="Y117" s="15"/>
      <c r="Z117" s="15"/>
      <c r="AA117" s="15"/>
      <c r="AB117" s="15"/>
      <c r="AC117" s="15"/>
      <c r="AD117" s="15"/>
      <c r="AE117" s="15"/>
      <c r="AT117" s="269" t="s">
        <v>242</v>
      </c>
      <c r="AU117" s="269" t="s">
        <v>91</v>
      </c>
      <c r="AV117" s="15" t="s">
        <v>85</v>
      </c>
      <c r="AW117" s="15" t="s">
        <v>42</v>
      </c>
      <c r="AX117" s="15" t="s">
        <v>81</v>
      </c>
      <c r="AY117" s="269" t="s">
        <v>230</v>
      </c>
    </row>
    <row r="118" spans="1:51" s="13" customFormat="1" ht="12">
      <c r="A118" s="13"/>
      <c r="B118" s="234"/>
      <c r="C118" s="235"/>
      <c r="D118" s="228" t="s">
        <v>242</v>
      </c>
      <c r="E118" s="236" t="s">
        <v>19</v>
      </c>
      <c r="F118" s="237" t="s">
        <v>2362</v>
      </c>
      <c r="G118" s="235"/>
      <c r="H118" s="238">
        <v>946.05</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242</v>
      </c>
      <c r="AU118" s="244" t="s">
        <v>91</v>
      </c>
      <c r="AV118" s="13" t="s">
        <v>91</v>
      </c>
      <c r="AW118" s="13" t="s">
        <v>42</v>
      </c>
      <c r="AX118" s="13" t="s">
        <v>81</v>
      </c>
      <c r="AY118" s="244" t="s">
        <v>230</v>
      </c>
    </row>
    <row r="119" spans="1:51" s="13" customFormat="1" ht="12">
      <c r="A119" s="13"/>
      <c r="B119" s="234"/>
      <c r="C119" s="235"/>
      <c r="D119" s="228" t="s">
        <v>242</v>
      </c>
      <c r="E119" s="236" t="s">
        <v>19</v>
      </c>
      <c r="F119" s="237" t="s">
        <v>2363</v>
      </c>
      <c r="G119" s="235"/>
      <c r="H119" s="238">
        <v>92</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242</v>
      </c>
      <c r="AU119" s="244" t="s">
        <v>91</v>
      </c>
      <c r="AV119" s="13" t="s">
        <v>91</v>
      </c>
      <c r="AW119" s="13" t="s">
        <v>42</v>
      </c>
      <c r="AX119" s="13" t="s">
        <v>81</v>
      </c>
      <c r="AY119" s="244" t="s">
        <v>230</v>
      </c>
    </row>
    <row r="120" spans="1:51" s="14" customFormat="1" ht="12">
      <c r="A120" s="14"/>
      <c r="B120" s="245"/>
      <c r="C120" s="246"/>
      <c r="D120" s="228" t="s">
        <v>242</v>
      </c>
      <c r="E120" s="247" t="s">
        <v>19</v>
      </c>
      <c r="F120" s="248" t="s">
        <v>244</v>
      </c>
      <c r="G120" s="246"/>
      <c r="H120" s="249">
        <v>1038.05</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242</v>
      </c>
      <c r="AU120" s="255" t="s">
        <v>91</v>
      </c>
      <c r="AV120" s="14" t="s">
        <v>109</v>
      </c>
      <c r="AW120" s="14" t="s">
        <v>42</v>
      </c>
      <c r="AX120" s="14" t="s">
        <v>85</v>
      </c>
      <c r="AY120" s="255" t="s">
        <v>230</v>
      </c>
    </row>
    <row r="121" spans="1:65" s="2" customFormat="1" ht="14.4" customHeight="1">
      <c r="A121" s="41"/>
      <c r="B121" s="42"/>
      <c r="C121" s="281" t="s">
        <v>271</v>
      </c>
      <c r="D121" s="281" t="s">
        <v>482</v>
      </c>
      <c r="E121" s="282" t="s">
        <v>2365</v>
      </c>
      <c r="F121" s="283" t="s">
        <v>2366</v>
      </c>
      <c r="G121" s="284" t="s">
        <v>235</v>
      </c>
      <c r="H121" s="285">
        <v>1193.758</v>
      </c>
      <c r="I121" s="286"/>
      <c r="J121" s="287">
        <f>ROUND(I121*H121,2)</f>
        <v>0</v>
      </c>
      <c r="K121" s="283" t="s">
        <v>236</v>
      </c>
      <c r="L121" s="288"/>
      <c r="M121" s="289" t="s">
        <v>19</v>
      </c>
      <c r="N121" s="290" t="s">
        <v>52</v>
      </c>
      <c r="O121" s="87"/>
      <c r="P121" s="224">
        <f>O121*H121</f>
        <v>0</v>
      </c>
      <c r="Q121" s="224">
        <v>0.00025</v>
      </c>
      <c r="R121" s="224">
        <f>Q121*H121</f>
        <v>0.2984395</v>
      </c>
      <c r="S121" s="224">
        <v>0</v>
      </c>
      <c r="T121" s="225">
        <f>S121*H121</f>
        <v>0</v>
      </c>
      <c r="U121" s="41"/>
      <c r="V121" s="41"/>
      <c r="W121" s="41"/>
      <c r="X121" s="41"/>
      <c r="Y121" s="41"/>
      <c r="Z121" s="41"/>
      <c r="AA121" s="41"/>
      <c r="AB121" s="41"/>
      <c r="AC121" s="41"/>
      <c r="AD121" s="41"/>
      <c r="AE121" s="41"/>
      <c r="AR121" s="226" t="s">
        <v>279</v>
      </c>
      <c r="AT121" s="226" t="s">
        <v>482</v>
      </c>
      <c r="AU121" s="226" t="s">
        <v>91</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109</v>
      </c>
      <c r="BM121" s="226" t="s">
        <v>2367</v>
      </c>
    </row>
    <row r="122" spans="1:47" s="2" customFormat="1" ht="12">
      <c r="A122" s="41"/>
      <c r="B122" s="42"/>
      <c r="C122" s="43"/>
      <c r="D122" s="228" t="s">
        <v>238</v>
      </c>
      <c r="E122" s="43"/>
      <c r="F122" s="229" t="s">
        <v>2366</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91</v>
      </c>
    </row>
    <row r="123" spans="1:51" s="13" customFormat="1" ht="12">
      <c r="A123" s="13"/>
      <c r="B123" s="234"/>
      <c r="C123" s="235"/>
      <c r="D123" s="228" t="s">
        <v>242</v>
      </c>
      <c r="E123" s="236" t="s">
        <v>19</v>
      </c>
      <c r="F123" s="237" t="s">
        <v>2368</v>
      </c>
      <c r="G123" s="235"/>
      <c r="H123" s="238">
        <v>1038.05</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242</v>
      </c>
      <c r="AU123" s="244" t="s">
        <v>91</v>
      </c>
      <c r="AV123" s="13" t="s">
        <v>91</v>
      </c>
      <c r="AW123" s="13" t="s">
        <v>42</v>
      </c>
      <c r="AX123" s="13" t="s">
        <v>81</v>
      </c>
      <c r="AY123" s="244" t="s">
        <v>230</v>
      </c>
    </row>
    <row r="124" spans="1:51" s="14" customFormat="1" ht="12">
      <c r="A124" s="14"/>
      <c r="B124" s="245"/>
      <c r="C124" s="246"/>
      <c r="D124" s="228" t="s">
        <v>242</v>
      </c>
      <c r="E124" s="247" t="s">
        <v>19</v>
      </c>
      <c r="F124" s="248" t="s">
        <v>244</v>
      </c>
      <c r="G124" s="246"/>
      <c r="H124" s="249">
        <v>1038.05</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242</v>
      </c>
      <c r="AU124" s="255" t="s">
        <v>91</v>
      </c>
      <c r="AV124" s="14" t="s">
        <v>109</v>
      </c>
      <c r="AW124" s="14" t="s">
        <v>42</v>
      </c>
      <c r="AX124" s="14" t="s">
        <v>85</v>
      </c>
      <c r="AY124" s="255" t="s">
        <v>230</v>
      </c>
    </row>
    <row r="125" spans="1:51" s="13" customFormat="1" ht="12">
      <c r="A125" s="13"/>
      <c r="B125" s="234"/>
      <c r="C125" s="235"/>
      <c r="D125" s="228" t="s">
        <v>242</v>
      </c>
      <c r="E125" s="235"/>
      <c r="F125" s="237" t="s">
        <v>2369</v>
      </c>
      <c r="G125" s="235"/>
      <c r="H125" s="238">
        <v>1193.758</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242</v>
      </c>
      <c r="AU125" s="244" t="s">
        <v>91</v>
      </c>
      <c r="AV125" s="13" t="s">
        <v>91</v>
      </c>
      <c r="AW125" s="13" t="s">
        <v>4</v>
      </c>
      <c r="AX125" s="13" t="s">
        <v>85</v>
      </c>
      <c r="AY125" s="244" t="s">
        <v>230</v>
      </c>
    </row>
    <row r="126" spans="1:65" s="2" customFormat="1" ht="14.4" customHeight="1">
      <c r="A126" s="41"/>
      <c r="B126" s="42"/>
      <c r="C126" s="215" t="s">
        <v>281</v>
      </c>
      <c r="D126" s="215" t="s">
        <v>232</v>
      </c>
      <c r="E126" s="216" t="s">
        <v>2370</v>
      </c>
      <c r="F126" s="217" t="s">
        <v>2371</v>
      </c>
      <c r="G126" s="218" t="s">
        <v>253</v>
      </c>
      <c r="H126" s="219">
        <v>0.77</v>
      </c>
      <c r="I126" s="220"/>
      <c r="J126" s="221">
        <f>ROUND(I126*H126,2)</f>
        <v>0</v>
      </c>
      <c r="K126" s="217" t="s">
        <v>236</v>
      </c>
      <c r="L126" s="47"/>
      <c r="M126" s="222" t="s">
        <v>19</v>
      </c>
      <c r="N126" s="223" t="s">
        <v>52</v>
      </c>
      <c r="O126" s="87"/>
      <c r="P126" s="224">
        <f>O126*H126</f>
        <v>0</v>
      </c>
      <c r="Q126" s="224">
        <v>2.25634</v>
      </c>
      <c r="R126" s="224">
        <f>Q126*H126</f>
        <v>1.7373817999999999</v>
      </c>
      <c r="S126" s="224">
        <v>0</v>
      </c>
      <c r="T126" s="225">
        <f>S126*H126</f>
        <v>0</v>
      </c>
      <c r="U126" s="41"/>
      <c r="V126" s="41"/>
      <c r="W126" s="41"/>
      <c r="X126" s="41"/>
      <c r="Y126" s="41"/>
      <c r="Z126" s="41"/>
      <c r="AA126" s="41"/>
      <c r="AB126" s="41"/>
      <c r="AC126" s="41"/>
      <c r="AD126" s="41"/>
      <c r="AE126" s="41"/>
      <c r="AR126" s="226" t="s">
        <v>109</v>
      </c>
      <c r="AT126" s="226" t="s">
        <v>232</v>
      </c>
      <c r="AU126" s="226" t="s">
        <v>91</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2372</v>
      </c>
    </row>
    <row r="127" spans="1:47" s="2" customFormat="1" ht="12">
      <c r="A127" s="41"/>
      <c r="B127" s="42"/>
      <c r="C127" s="43"/>
      <c r="D127" s="228" t="s">
        <v>238</v>
      </c>
      <c r="E127" s="43"/>
      <c r="F127" s="229" t="s">
        <v>2373</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91</v>
      </c>
    </row>
    <row r="128" spans="1:47" s="2" customFormat="1" ht="12">
      <c r="A128" s="41"/>
      <c r="B128" s="42"/>
      <c r="C128" s="43"/>
      <c r="D128" s="228" t="s">
        <v>240</v>
      </c>
      <c r="E128" s="43"/>
      <c r="F128" s="233" t="s">
        <v>517</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240</v>
      </c>
      <c r="AU128" s="19" t="s">
        <v>91</v>
      </c>
    </row>
    <row r="129" spans="1:51" s="13" customFormat="1" ht="12">
      <c r="A129" s="13"/>
      <c r="B129" s="234"/>
      <c r="C129" s="235"/>
      <c r="D129" s="228" t="s">
        <v>242</v>
      </c>
      <c r="E129" s="236" t="s">
        <v>19</v>
      </c>
      <c r="F129" s="237" t="s">
        <v>2374</v>
      </c>
      <c r="G129" s="235"/>
      <c r="H129" s="238">
        <v>0.77</v>
      </c>
      <c r="I129" s="239"/>
      <c r="J129" s="235"/>
      <c r="K129" s="235"/>
      <c r="L129" s="240"/>
      <c r="M129" s="241"/>
      <c r="N129" s="242"/>
      <c r="O129" s="242"/>
      <c r="P129" s="242"/>
      <c r="Q129" s="242"/>
      <c r="R129" s="242"/>
      <c r="S129" s="242"/>
      <c r="T129" s="243"/>
      <c r="U129" s="13"/>
      <c r="V129" s="13"/>
      <c r="W129" s="13"/>
      <c r="X129" s="13"/>
      <c r="Y129" s="13"/>
      <c r="Z129" s="13"/>
      <c r="AA129" s="13"/>
      <c r="AB129" s="13"/>
      <c r="AC129" s="13"/>
      <c r="AD129" s="13"/>
      <c r="AE129" s="13"/>
      <c r="AT129" s="244" t="s">
        <v>242</v>
      </c>
      <c r="AU129" s="244" t="s">
        <v>91</v>
      </c>
      <c r="AV129" s="13" t="s">
        <v>91</v>
      </c>
      <c r="AW129" s="13" t="s">
        <v>42</v>
      </c>
      <c r="AX129" s="13" t="s">
        <v>81</v>
      </c>
      <c r="AY129" s="244" t="s">
        <v>230</v>
      </c>
    </row>
    <row r="130" spans="1:51" s="14" customFormat="1" ht="12">
      <c r="A130" s="14"/>
      <c r="B130" s="245"/>
      <c r="C130" s="246"/>
      <c r="D130" s="228" t="s">
        <v>242</v>
      </c>
      <c r="E130" s="247" t="s">
        <v>19</v>
      </c>
      <c r="F130" s="248" t="s">
        <v>244</v>
      </c>
      <c r="G130" s="246"/>
      <c r="H130" s="249">
        <v>0.77</v>
      </c>
      <c r="I130" s="250"/>
      <c r="J130" s="246"/>
      <c r="K130" s="246"/>
      <c r="L130" s="251"/>
      <c r="M130" s="252"/>
      <c r="N130" s="253"/>
      <c r="O130" s="253"/>
      <c r="P130" s="253"/>
      <c r="Q130" s="253"/>
      <c r="R130" s="253"/>
      <c r="S130" s="253"/>
      <c r="T130" s="254"/>
      <c r="U130" s="14"/>
      <c r="V130" s="14"/>
      <c r="W130" s="14"/>
      <c r="X130" s="14"/>
      <c r="Y130" s="14"/>
      <c r="Z130" s="14"/>
      <c r="AA130" s="14"/>
      <c r="AB130" s="14"/>
      <c r="AC130" s="14"/>
      <c r="AD130" s="14"/>
      <c r="AE130" s="14"/>
      <c r="AT130" s="255" t="s">
        <v>242</v>
      </c>
      <c r="AU130" s="255" t="s">
        <v>91</v>
      </c>
      <c r="AV130" s="14" t="s">
        <v>109</v>
      </c>
      <c r="AW130" s="14" t="s">
        <v>42</v>
      </c>
      <c r="AX130" s="14" t="s">
        <v>85</v>
      </c>
      <c r="AY130" s="255" t="s">
        <v>230</v>
      </c>
    </row>
    <row r="131" spans="1:63" s="12" customFormat="1" ht="22.8" customHeight="1">
      <c r="A131" s="12"/>
      <c r="B131" s="199"/>
      <c r="C131" s="200"/>
      <c r="D131" s="201" t="s">
        <v>80</v>
      </c>
      <c r="E131" s="213" t="s">
        <v>265</v>
      </c>
      <c r="F131" s="213" t="s">
        <v>2375</v>
      </c>
      <c r="G131" s="200"/>
      <c r="H131" s="200"/>
      <c r="I131" s="203"/>
      <c r="J131" s="214">
        <f>BK131</f>
        <v>0</v>
      </c>
      <c r="K131" s="200"/>
      <c r="L131" s="205"/>
      <c r="M131" s="206"/>
      <c r="N131" s="207"/>
      <c r="O131" s="207"/>
      <c r="P131" s="208">
        <f>SUM(P132:P156)</f>
        <v>0</v>
      </c>
      <c r="Q131" s="207"/>
      <c r="R131" s="208">
        <f>SUM(R132:R156)</f>
        <v>325.6758</v>
      </c>
      <c r="S131" s="207"/>
      <c r="T131" s="209">
        <f>SUM(T132:T156)</f>
        <v>0</v>
      </c>
      <c r="U131" s="12"/>
      <c r="V131" s="12"/>
      <c r="W131" s="12"/>
      <c r="X131" s="12"/>
      <c r="Y131" s="12"/>
      <c r="Z131" s="12"/>
      <c r="AA131" s="12"/>
      <c r="AB131" s="12"/>
      <c r="AC131" s="12"/>
      <c r="AD131" s="12"/>
      <c r="AE131" s="12"/>
      <c r="AR131" s="210" t="s">
        <v>85</v>
      </c>
      <c r="AT131" s="211" t="s">
        <v>80</v>
      </c>
      <c r="AU131" s="211" t="s">
        <v>85</v>
      </c>
      <c r="AY131" s="210" t="s">
        <v>230</v>
      </c>
      <c r="BK131" s="212">
        <f>SUM(BK132:BK156)</f>
        <v>0</v>
      </c>
    </row>
    <row r="132" spans="1:65" s="2" customFormat="1" ht="14.4" customHeight="1">
      <c r="A132" s="41"/>
      <c r="B132" s="42"/>
      <c r="C132" s="215" t="s">
        <v>279</v>
      </c>
      <c r="D132" s="215" t="s">
        <v>232</v>
      </c>
      <c r="E132" s="216" t="s">
        <v>2376</v>
      </c>
      <c r="F132" s="217" t="s">
        <v>2377</v>
      </c>
      <c r="G132" s="218" t="s">
        <v>235</v>
      </c>
      <c r="H132" s="219">
        <v>901</v>
      </c>
      <c r="I132" s="220"/>
      <c r="J132" s="221">
        <f>ROUND(I132*H132,2)</f>
        <v>0</v>
      </c>
      <c r="K132" s="217" t="s">
        <v>236</v>
      </c>
      <c r="L132" s="47"/>
      <c r="M132" s="222" t="s">
        <v>19</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109</v>
      </c>
      <c r="AT132" s="226" t="s">
        <v>232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2378</v>
      </c>
    </row>
    <row r="133" spans="1:47" s="2" customFormat="1" ht="12">
      <c r="A133" s="41"/>
      <c r="B133" s="42"/>
      <c r="C133" s="43"/>
      <c r="D133" s="228" t="s">
        <v>238</v>
      </c>
      <c r="E133" s="43"/>
      <c r="F133" s="229" t="s">
        <v>2379</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51" s="13" customFormat="1" ht="12">
      <c r="A134" s="13"/>
      <c r="B134" s="234"/>
      <c r="C134" s="235"/>
      <c r="D134" s="228" t="s">
        <v>242</v>
      </c>
      <c r="E134" s="236" t="s">
        <v>19</v>
      </c>
      <c r="F134" s="237" t="s">
        <v>2380</v>
      </c>
      <c r="G134" s="235"/>
      <c r="H134" s="238">
        <v>844</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242</v>
      </c>
      <c r="AU134" s="244" t="s">
        <v>91</v>
      </c>
      <c r="AV134" s="13" t="s">
        <v>91</v>
      </c>
      <c r="AW134" s="13" t="s">
        <v>42</v>
      </c>
      <c r="AX134" s="13" t="s">
        <v>81</v>
      </c>
      <c r="AY134" s="244" t="s">
        <v>230</v>
      </c>
    </row>
    <row r="135" spans="1:51" s="13" customFormat="1" ht="12">
      <c r="A135" s="13"/>
      <c r="B135" s="234"/>
      <c r="C135" s="235"/>
      <c r="D135" s="228" t="s">
        <v>242</v>
      </c>
      <c r="E135" s="236" t="s">
        <v>19</v>
      </c>
      <c r="F135" s="237" t="s">
        <v>2381</v>
      </c>
      <c r="G135" s="235"/>
      <c r="H135" s="238">
        <v>57</v>
      </c>
      <c r="I135" s="239"/>
      <c r="J135" s="235"/>
      <c r="K135" s="235"/>
      <c r="L135" s="240"/>
      <c r="M135" s="241"/>
      <c r="N135" s="242"/>
      <c r="O135" s="242"/>
      <c r="P135" s="242"/>
      <c r="Q135" s="242"/>
      <c r="R135" s="242"/>
      <c r="S135" s="242"/>
      <c r="T135" s="243"/>
      <c r="U135" s="13"/>
      <c r="V135" s="13"/>
      <c r="W135" s="13"/>
      <c r="X135" s="13"/>
      <c r="Y135" s="13"/>
      <c r="Z135" s="13"/>
      <c r="AA135" s="13"/>
      <c r="AB135" s="13"/>
      <c r="AC135" s="13"/>
      <c r="AD135" s="13"/>
      <c r="AE135" s="13"/>
      <c r="AT135" s="244" t="s">
        <v>242</v>
      </c>
      <c r="AU135" s="244" t="s">
        <v>91</v>
      </c>
      <c r="AV135" s="13" t="s">
        <v>91</v>
      </c>
      <c r="AW135" s="13" t="s">
        <v>42</v>
      </c>
      <c r="AX135" s="13" t="s">
        <v>81</v>
      </c>
      <c r="AY135" s="244" t="s">
        <v>230</v>
      </c>
    </row>
    <row r="136" spans="1:51" s="14" customFormat="1" ht="12">
      <c r="A136" s="14"/>
      <c r="B136" s="245"/>
      <c r="C136" s="246"/>
      <c r="D136" s="228" t="s">
        <v>242</v>
      </c>
      <c r="E136" s="247" t="s">
        <v>19</v>
      </c>
      <c r="F136" s="248" t="s">
        <v>244</v>
      </c>
      <c r="G136" s="246"/>
      <c r="H136" s="249">
        <v>901</v>
      </c>
      <c r="I136" s="250"/>
      <c r="J136" s="246"/>
      <c r="K136" s="246"/>
      <c r="L136" s="251"/>
      <c r="M136" s="252"/>
      <c r="N136" s="253"/>
      <c r="O136" s="253"/>
      <c r="P136" s="253"/>
      <c r="Q136" s="253"/>
      <c r="R136" s="253"/>
      <c r="S136" s="253"/>
      <c r="T136" s="254"/>
      <c r="U136" s="14"/>
      <c r="V136" s="14"/>
      <c r="W136" s="14"/>
      <c r="X136" s="14"/>
      <c r="Y136" s="14"/>
      <c r="Z136" s="14"/>
      <c r="AA136" s="14"/>
      <c r="AB136" s="14"/>
      <c r="AC136" s="14"/>
      <c r="AD136" s="14"/>
      <c r="AE136" s="14"/>
      <c r="AT136" s="255" t="s">
        <v>242</v>
      </c>
      <c r="AU136" s="255" t="s">
        <v>91</v>
      </c>
      <c r="AV136" s="14" t="s">
        <v>109</v>
      </c>
      <c r="AW136" s="14" t="s">
        <v>42</v>
      </c>
      <c r="AX136" s="14" t="s">
        <v>85</v>
      </c>
      <c r="AY136" s="255" t="s">
        <v>230</v>
      </c>
    </row>
    <row r="137" spans="1:65" s="2" customFormat="1" ht="24.15" customHeight="1">
      <c r="A137" s="41"/>
      <c r="B137" s="42"/>
      <c r="C137" s="215" t="s">
        <v>288</v>
      </c>
      <c r="D137" s="215" t="s">
        <v>232</v>
      </c>
      <c r="E137" s="216" t="s">
        <v>2382</v>
      </c>
      <c r="F137" s="217" t="s">
        <v>2383</v>
      </c>
      <c r="G137" s="218" t="s">
        <v>235</v>
      </c>
      <c r="H137" s="219">
        <v>901</v>
      </c>
      <c r="I137" s="220"/>
      <c r="J137" s="221">
        <f>ROUND(I137*H137,2)</f>
        <v>0</v>
      </c>
      <c r="K137" s="217" t="s">
        <v>236</v>
      </c>
      <c r="L137" s="47"/>
      <c r="M137" s="222" t="s">
        <v>19</v>
      </c>
      <c r="N137" s="223"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109</v>
      </c>
      <c r="AT137" s="226" t="s">
        <v>232</v>
      </c>
      <c r="AU137" s="226" t="s">
        <v>91</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109</v>
      </c>
      <c r="BM137" s="226" t="s">
        <v>2384</v>
      </c>
    </row>
    <row r="138" spans="1:47" s="2" customFormat="1" ht="12">
      <c r="A138" s="41"/>
      <c r="B138" s="42"/>
      <c r="C138" s="43"/>
      <c r="D138" s="228" t="s">
        <v>238</v>
      </c>
      <c r="E138" s="43"/>
      <c r="F138" s="229" t="s">
        <v>2385</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91</v>
      </c>
    </row>
    <row r="139" spans="1:47" s="2" customFormat="1" ht="12">
      <c r="A139" s="41"/>
      <c r="B139" s="42"/>
      <c r="C139" s="43"/>
      <c r="D139" s="228" t="s">
        <v>240</v>
      </c>
      <c r="E139" s="43"/>
      <c r="F139" s="233" t="s">
        <v>2386</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240</v>
      </c>
      <c r="AU139" s="19" t="s">
        <v>91</v>
      </c>
    </row>
    <row r="140" spans="1:51" s="13" customFormat="1" ht="12">
      <c r="A140" s="13"/>
      <c r="B140" s="234"/>
      <c r="C140" s="235"/>
      <c r="D140" s="228" t="s">
        <v>242</v>
      </c>
      <c r="E140" s="236" t="s">
        <v>19</v>
      </c>
      <c r="F140" s="237" t="s">
        <v>2380</v>
      </c>
      <c r="G140" s="235"/>
      <c r="H140" s="238">
        <v>844</v>
      </c>
      <c r="I140" s="239"/>
      <c r="J140" s="235"/>
      <c r="K140" s="235"/>
      <c r="L140" s="240"/>
      <c r="M140" s="241"/>
      <c r="N140" s="242"/>
      <c r="O140" s="242"/>
      <c r="P140" s="242"/>
      <c r="Q140" s="242"/>
      <c r="R140" s="242"/>
      <c r="S140" s="242"/>
      <c r="T140" s="243"/>
      <c r="U140" s="13"/>
      <c r="V140" s="13"/>
      <c r="W140" s="13"/>
      <c r="X140" s="13"/>
      <c r="Y140" s="13"/>
      <c r="Z140" s="13"/>
      <c r="AA140" s="13"/>
      <c r="AB140" s="13"/>
      <c r="AC140" s="13"/>
      <c r="AD140" s="13"/>
      <c r="AE140" s="13"/>
      <c r="AT140" s="244" t="s">
        <v>242</v>
      </c>
      <c r="AU140" s="244" t="s">
        <v>91</v>
      </c>
      <c r="AV140" s="13" t="s">
        <v>91</v>
      </c>
      <c r="AW140" s="13" t="s">
        <v>42</v>
      </c>
      <c r="AX140" s="13" t="s">
        <v>81</v>
      </c>
      <c r="AY140" s="244" t="s">
        <v>230</v>
      </c>
    </row>
    <row r="141" spans="1:51" s="13" customFormat="1" ht="12">
      <c r="A141" s="13"/>
      <c r="B141" s="234"/>
      <c r="C141" s="235"/>
      <c r="D141" s="228" t="s">
        <v>242</v>
      </c>
      <c r="E141" s="236" t="s">
        <v>19</v>
      </c>
      <c r="F141" s="237" t="s">
        <v>2381</v>
      </c>
      <c r="G141" s="235"/>
      <c r="H141" s="238">
        <v>57</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242</v>
      </c>
      <c r="AU141" s="244" t="s">
        <v>91</v>
      </c>
      <c r="AV141" s="13" t="s">
        <v>91</v>
      </c>
      <c r="AW141" s="13" t="s">
        <v>42</v>
      </c>
      <c r="AX141" s="13" t="s">
        <v>81</v>
      </c>
      <c r="AY141" s="244" t="s">
        <v>230</v>
      </c>
    </row>
    <row r="142" spans="1:51" s="14" customFormat="1" ht="12">
      <c r="A142" s="14"/>
      <c r="B142" s="245"/>
      <c r="C142" s="246"/>
      <c r="D142" s="228" t="s">
        <v>242</v>
      </c>
      <c r="E142" s="247" t="s">
        <v>19</v>
      </c>
      <c r="F142" s="248" t="s">
        <v>244</v>
      </c>
      <c r="G142" s="246"/>
      <c r="H142" s="249">
        <v>901</v>
      </c>
      <c r="I142" s="250"/>
      <c r="J142" s="246"/>
      <c r="K142" s="246"/>
      <c r="L142" s="251"/>
      <c r="M142" s="252"/>
      <c r="N142" s="253"/>
      <c r="O142" s="253"/>
      <c r="P142" s="253"/>
      <c r="Q142" s="253"/>
      <c r="R142" s="253"/>
      <c r="S142" s="253"/>
      <c r="T142" s="254"/>
      <c r="U142" s="14"/>
      <c r="V142" s="14"/>
      <c r="W142" s="14"/>
      <c r="X142" s="14"/>
      <c r="Y142" s="14"/>
      <c r="Z142" s="14"/>
      <c r="AA142" s="14"/>
      <c r="AB142" s="14"/>
      <c r="AC142" s="14"/>
      <c r="AD142" s="14"/>
      <c r="AE142" s="14"/>
      <c r="AT142" s="255" t="s">
        <v>242</v>
      </c>
      <c r="AU142" s="255" t="s">
        <v>91</v>
      </c>
      <c r="AV142" s="14" t="s">
        <v>109</v>
      </c>
      <c r="AW142" s="14" t="s">
        <v>42</v>
      </c>
      <c r="AX142" s="14" t="s">
        <v>85</v>
      </c>
      <c r="AY142" s="255" t="s">
        <v>230</v>
      </c>
    </row>
    <row r="143" spans="1:65" s="2" customFormat="1" ht="24.15" customHeight="1">
      <c r="A143" s="41"/>
      <c r="B143" s="42"/>
      <c r="C143" s="215" t="s">
        <v>302</v>
      </c>
      <c r="D143" s="215" t="s">
        <v>232</v>
      </c>
      <c r="E143" s="216" t="s">
        <v>2387</v>
      </c>
      <c r="F143" s="217" t="s">
        <v>2388</v>
      </c>
      <c r="G143" s="218" t="s">
        <v>235</v>
      </c>
      <c r="H143" s="219">
        <v>92</v>
      </c>
      <c r="I143" s="220"/>
      <c r="J143" s="221">
        <f>ROUND(I143*H143,2)</f>
        <v>0</v>
      </c>
      <c r="K143" s="217" t="s">
        <v>236</v>
      </c>
      <c r="L143" s="47"/>
      <c r="M143" s="222" t="s">
        <v>19</v>
      </c>
      <c r="N143" s="223" t="s">
        <v>52</v>
      </c>
      <c r="O143" s="87"/>
      <c r="P143" s="224">
        <f>O143*H143</f>
        <v>0</v>
      </c>
      <c r="Q143" s="224">
        <v>0.408</v>
      </c>
      <c r="R143" s="224">
        <f>Q143*H143</f>
        <v>37.535999999999994</v>
      </c>
      <c r="S143" s="224">
        <v>0</v>
      </c>
      <c r="T143" s="225">
        <f>S143*H143</f>
        <v>0</v>
      </c>
      <c r="U143" s="41"/>
      <c r="V143" s="41"/>
      <c r="W143" s="41"/>
      <c r="X143" s="41"/>
      <c r="Y143" s="41"/>
      <c r="Z143" s="41"/>
      <c r="AA143" s="41"/>
      <c r="AB143" s="41"/>
      <c r="AC143" s="41"/>
      <c r="AD143" s="41"/>
      <c r="AE143" s="41"/>
      <c r="AR143" s="226" t="s">
        <v>109</v>
      </c>
      <c r="AT143" s="226" t="s">
        <v>232</v>
      </c>
      <c r="AU143" s="226" t="s">
        <v>91</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2389</v>
      </c>
    </row>
    <row r="144" spans="1:47" s="2" customFormat="1" ht="12">
      <c r="A144" s="41"/>
      <c r="B144" s="42"/>
      <c r="C144" s="43"/>
      <c r="D144" s="228" t="s">
        <v>238</v>
      </c>
      <c r="E144" s="43"/>
      <c r="F144" s="229" t="s">
        <v>2390</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91</v>
      </c>
    </row>
    <row r="145" spans="1:51" s="13" customFormat="1" ht="12">
      <c r="A145" s="13"/>
      <c r="B145" s="234"/>
      <c r="C145" s="235"/>
      <c r="D145" s="228" t="s">
        <v>242</v>
      </c>
      <c r="E145" s="236" t="s">
        <v>19</v>
      </c>
      <c r="F145" s="237" t="s">
        <v>2391</v>
      </c>
      <c r="G145" s="235"/>
      <c r="H145" s="238">
        <v>70</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242</v>
      </c>
      <c r="AU145" s="244" t="s">
        <v>91</v>
      </c>
      <c r="AV145" s="13" t="s">
        <v>91</v>
      </c>
      <c r="AW145" s="13" t="s">
        <v>42</v>
      </c>
      <c r="AX145" s="13" t="s">
        <v>81</v>
      </c>
      <c r="AY145" s="244" t="s">
        <v>230</v>
      </c>
    </row>
    <row r="146" spans="1:51" s="13" customFormat="1" ht="12">
      <c r="A146" s="13"/>
      <c r="B146" s="234"/>
      <c r="C146" s="235"/>
      <c r="D146" s="228" t="s">
        <v>242</v>
      </c>
      <c r="E146" s="236" t="s">
        <v>19</v>
      </c>
      <c r="F146" s="237" t="s">
        <v>2392</v>
      </c>
      <c r="G146" s="235"/>
      <c r="H146" s="238">
        <v>22</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242</v>
      </c>
      <c r="AU146" s="244" t="s">
        <v>91</v>
      </c>
      <c r="AV146" s="13" t="s">
        <v>91</v>
      </c>
      <c r="AW146" s="13" t="s">
        <v>42</v>
      </c>
      <c r="AX146" s="13" t="s">
        <v>81</v>
      </c>
      <c r="AY146" s="244" t="s">
        <v>230</v>
      </c>
    </row>
    <row r="147" spans="1:51" s="14" customFormat="1" ht="12">
      <c r="A147" s="14"/>
      <c r="B147" s="245"/>
      <c r="C147" s="246"/>
      <c r="D147" s="228" t="s">
        <v>242</v>
      </c>
      <c r="E147" s="247" t="s">
        <v>19</v>
      </c>
      <c r="F147" s="248" t="s">
        <v>244</v>
      </c>
      <c r="G147" s="246"/>
      <c r="H147" s="249">
        <v>92</v>
      </c>
      <c r="I147" s="250"/>
      <c r="J147" s="246"/>
      <c r="K147" s="246"/>
      <c r="L147" s="251"/>
      <c r="M147" s="252"/>
      <c r="N147" s="253"/>
      <c r="O147" s="253"/>
      <c r="P147" s="253"/>
      <c r="Q147" s="253"/>
      <c r="R147" s="253"/>
      <c r="S147" s="253"/>
      <c r="T147" s="254"/>
      <c r="U147" s="14"/>
      <c r="V147" s="14"/>
      <c r="W147" s="14"/>
      <c r="X147" s="14"/>
      <c r="Y147" s="14"/>
      <c r="Z147" s="14"/>
      <c r="AA147" s="14"/>
      <c r="AB147" s="14"/>
      <c r="AC147" s="14"/>
      <c r="AD147" s="14"/>
      <c r="AE147" s="14"/>
      <c r="AT147" s="255" t="s">
        <v>242</v>
      </c>
      <c r="AU147" s="255" t="s">
        <v>91</v>
      </c>
      <c r="AV147" s="14" t="s">
        <v>109</v>
      </c>
      <c r="AW147" s="14" t="s">
        <v>42</v>
      </c>
      <c r="AX147" s="14" t="s">
        <v>85</v>
      </c>
      <c r="AY147" s="255" t="s">
        <v>230</v>
      </c>
    </row>
    <row r="148" spans="1:65" s="2" customFormat="1" ht="24.15" customHeight="1">
      <c r="A148" s="41"/>
      <c r="B148" s="42"/>
      <c r="C148" s="215" t="s">
        <v>308</v>
      </c>
      <c r="D148" s="215" t="s">
        <v>232</v>
      </c>
      <c r="E148" s="216" t="s">
        <v>2393</v>
      </c>
      <c r="F148" s="217" t="s">
        <v>2394</v>
      </c>
      <c r="G148" s="218" t="s">
        <v>235</v>
      </c>
      <c r="H148" s="219">
        <v>901</v>
      </c>
      <c r="I148" s="220"/>
      <c r="J148" s="221">
        <f>ROUND(I148*H148,2)</f>
        <v>0</v>
      </c>
      <c r="K148" s="217" t="s">
        <v>236</v>
      </c>
      <c r="L148" s="47"/>
      <c r="M148" s="222" t="s">
        <v>19</v>
      </c>
      <c r="N148" s="223" t="s">
        <v>52</v>
      </c>
      <c r="O148" s="87"/>
      <c r="P148" s="224">
        <f>O148*H148</f>
        <v>0</v>
      </c>
      <c r="Q148" s="224">
        <v>0.0888</v>
      </c>
      <c r="R148" s="224">
        <f>Q148*H148</f>
        <v>80.00880000000001</v>
      </c>
      <c r="S148" s="224">
        <v>0</v>
      </c>
      <c r="T148" s="225">
        <f>S148*H148</f>
        <v>0</v>
      </c>
      <c r="U148" s="41"/>
      <c r="V148" s="41"/>
      <c r="W148" s="41"/>
      <c r="X148" s="41"/>
      <c r="Y148" s="41"/>
      <c r="Z148" s="41"/>
      <c r="AA148" s="41"/>
      <c r="AB148" s="41"/>
      <c r="AC148" s="41"/>
      <c r="AD148" s="41"/>
      <c r="AE148" s="41"/>
      <c r="AR148" s="226" t="s">
        <v>109</v>
      </c>
      <c r="AT148" s="226" t="s">
        <v>232</v>
      </c>
      <c r="AU148" s="226" t="s">
        <v>91</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2395</v>
      </c>
    </row>
    <row r="149" spans="1:47" s="2" customFormat="1" ht="12">
      <c r="A149" s="41"/>
      <c r="B149" s="42"/>
      <c r="C149" s="43"/>
      <c r="D149" s="228" t="s">
        <v>238</v>
      </c>
      <c r="E149" s="43"/>
      <c r="F149" s="229" t="s">
        <v>2396</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91</v>
      </c>
    </row>
    <row r="150" spans="1:47" s="2" customFormat="1" ht="12">
      <c r="A150" s="41"/>
      <c r="B150" s="42"/>
      <c r="C150" s="43"/>
      <c r="D150" s="228" t="s">
        <v>240</v>
      </c>
      <c r="E150" s="43"/>
      <c r="F150" s="233" t="s">
        <v>2397</v>
      </c>
      <c r="G150" s="43"/>
      <c r="H150" s="43"/>
      <c r="I150" s="230"/>
      <c r="J150" s="43"/>
      <c r="K150" s="43"/>
      <c r="L150" s="47"/>
      <c r="M150" s="231"/>
      <c r="N150" s="232"/>
      <c r="O150" s="87"/>
      <c r="P150" s="87"/>
      <c r="Q150" s="87"/>
      <c r="R150" s="87"/>
      <c r="S150" s="87"/>
      <c r="T150" s="88"/>
      <c r="U150" s="41"/>
      <c r="V150" s="41"/>
      <c r="W150" s="41"/>
      <c r="X150" s="41"/>
      <c r="Y150" s="41"/>
      <c r="Z150" s="41"/>
      <c r="AA150" s="41"/>
      <c r="AB150" s="41"/>
      <c r="AC150" s="41"/>
      <c r="AD150" s="41"/>
      <c r="AE150" s="41"/>
      <c r="AT150" s="19" t="s">
        <v>240</v>
      </c>
      <c r="AU150" s="19" t="s">
        <v>91</v>
      </c>
    </row>
    <row r="151" spans="1:51" s="13" customFormat="1" ht="12">
      <c r="A151" s="13"/>
      <c r="B151" s="234"/>
      <c r="C151" s="235"/>
      <c r="D151" s="228" t="s">
        <v>242</v>
      </c>
      <c r="E151" s="236" t="s">
        <v>19</v>
      </c>
      <c r="F151" s="237" t="s">
        <v>2380</v>
      </c>
      <c r="G151" s="235"/>
      <c r="H151" s="238">
        <v>844</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242</v>
      </c>
      <c r="AU151" s="244" t="s">
        <v>91</v>
      </c>
      <c r="AV151" s="13" t="s">
        <v>91</v>
      </c>
      <c r="AW151" s="13" t="s">
        <v>42</v>
      </c>
      <c r="AX151" s="13" t="s">
        <v>81</v>
      </c>
      <c r="AY151" s="244" t="s">
        <v>230</v>
      </c>
    </row>
    <row r="152" spans="1:51" s="13" customFormat="1" ht="12">
      <c r="A152" s="13"/>
      <c r="B152" s="234"/>
      <c r="C152" s="235"/>
      <c r="D152" s="228" t="s">
        <v>242</v>
      </c>
      <c r="E152" s="236" t="s">
        <v>19</v>
      </c>
      <c r="F152" s="237" t="s">
        <v>2381</v>
      </c>
      <c r="G152" s="235"/>
      <c r="H152" s="238">
        <v>57</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242</v>
      </c>
      <c r="AU152" s="244" t="s">
        <v>91</v>
      </c>
      <c r="AV152" s="13" t="s">
        <v>91</v>
      </c>
      <c r="AW152" s="13" t="s">
        <v>42</v>
      </c>
      <c r="AX152" s="13" t="s">
        <v>81</v>
      </c>
      <c r="AY152" s="244" t="s">
        <v>230</v>
      </c>
    </row>
    <row r="153" spans="1:51" s="14" customFormat="1" ht="12">
      <c r="A153" s="14"/>
      <c r="B153" s="245"/>
      <c r="C153" s="246"/>
      <c r="D153" s="228" t="s">
        <v>242</v>
      </c>
      <c r="E153" s="247" t="s">
        <v>19</v>
      </c>
      <c r="F153" s="248" t="s">
        <v>244</v>
      </c>
      <c r="G153" s="246"/>
      <c r="H153" s="249">
        <v>901</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242</v>
      </c>
      <c r="AU153" s="255" t="s">
        <v>91</v>
      </c>
      <c r="AV153" s="14" t="s">
        <v>109</v>
      </c>
      <c r="AW153" s="14" t="s">
        <v>42</v>
      </c>
      <c r="AX153" s="14" t="s">
        <v>85</v>
      </c>
      <c r="AY153" s="255" t="s">
        <v>230</v>
      </c>
    </row>
    <row r="154" spans="1:65" s="2" customFormat="1" ht="37.8" customHeight="1">
      <c r="A154" s="41"/>
      <c r="B154" s="42"/>
      <c r="C154" s="281" t="s">
        <v>318</v>
      </c>
      <c r="D154" s="281" t="s">
        <v>482</v>
      </c>
      <c r="E154" s="282" t="s">
        <v>2398</v>
      </c>
      <c r="F154" s="283" t="s">
        <v>2399</v>
      </c>
      <c r="G154" s="284" t="s">
        <v>235</v>
      </c>
      <c r="H154" s="285">
        <v>991.1</v>
      </c>
      <c r="I154" s="286"/>
      <c r="J154" s="287">
        <f>ROUND(I154*H154,2)</f>
        <v>0</v>
      </c>
      <c r="K154" s="283" t="s">
        <v>19</v>
      </c>
      <c r="L154" s="288"/>
      <c r="M154" s="289" t="s">
        <v>19</v>
      </c>
      <c r="N154" s="290" t="s">
        <v>52</v>
      </c>
      <c r="O154" s="87"/>
      <c r="P154" s="224">
        <f>O154*H154</f>
        <v>0</v>
      </c>
      <c r="Q154" s="224">
        <v>0.21</v>
      </c>
      <c r="R154" s="224">
        <f>Q154*H154</f>
        <v>208.131</v>
      </c>
      <c r="S154" s="224">
        <v>0</v>
      </c>
      <c r="T154" s="225">
        <f>S154*H154</f>
        <v>0</v>
      </c>
      <c r="U154" s="41"/>
      <c r="V154" s="41"/>
      <c r="W154" s="41"/>
      <c r="X154" s="41"/>
      <c r="Y154" s="41"/>
      <c r="Z154" s="41"/>
      <c r="AA154" s="41"/>
      <c r="AB154" s="41"/>
      <c r="AC154" s="41"/>
      <c r="AD154" s="41"/>
      <c r="AE154" s="41"/>
      <c r="AR154" s="226" t="s">
        <v>279</v>
      </c>
      <c r="AT154" s="226" t="s">
        <v>482</v>
      </c>
      <c r="AU154" s="226" t="s">
        <v>91</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2400</v>
      </c>
    </row>
    <row r="155" spans="1:47" s="2" customFormat="1" ht="12">
      <c r="A155" s="41"/>
      <c r="B155" s="42"/>
      <c r="C155" s="43"/>
      <c r="D155" s="228" t="s">
        <v>238</v>
      </c>
      <c r="E155" s="43"/>
      <c r="F155" s="229" t="s">
        <v>2399</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91</v>
      </c>
    </row>
    <row r="156" spans="1:51" s="13" customFormat="1" ht="12">
      <c r="A156" s="13"/>
      <c r="B156" s="234"/>
      <c r="C156" s="235"/>
      <c r="D156" s="228" t="s">
        <v>242</v>
      </c>
      <c r="E156" s="235"/>
      <c r="F156" s="237" t="s">
        <v>2401</v>
      </c>
      <c r="G156" s="235"/>
      <c r="H156" s="238">
        <v>991.1</v>
      </c>
      <c r="I156" s="239"/>
      <c r="J156" s="235"/>
      <c r="K156" s="235"/>
      <c r="L156" s="240"/>
      <c r="M156" s="241"/>
      <c r="N156" s="242"/>
      <c r="O156" s="242"/>
      <c r="P156" s="242"/>
      <c r="Q156" s="242"/>
      <c r="R156" s="242"/>
      <c r="S156" s="242"/>
      <c r="T156" s="243"/>
      <c r="U156" s="13"/>
      <c r="V156" s="13"/>
      <c r="W156" s="13"/>
      <c r="X156" s="13"/>
      <c r="Y156" s="13"/>
      <c r="Z156" s="13"/>
      <c r="AA156" s="13"/>
      <c r="AB156" s="13"/>
      <c r="AC156" s="13"/>
      <c r="AD156" s="13"/>
      <c r="AE156" s="13"/>
      <c r="AT156" s="244" t="s">
        <v>242</v>
      </c>
      <c r="AU156" s="244" t="s">
        <v>91</v>
      </c>
      <c r="AV156" s="13" t="s">
        <v>91</v>
      </c>
      <c r="AW156" s="13" t="s">
        <v>4</v>
      </c>
      <c r="AX156" s="13" t="s">
        <v>85</v>
      </c>
      <c r="AY156" s="244" t="s">
        <v>230</v>
      </c>
    </row>
    <row r="157" spans="1:63" s="12" customFormat="1" ht="22.8" customHeight="1">
      <c r="A157" s="12"/>
      <c r="B157" s="199"/>
      <c r="C157" s="200"/>
      <c r="D157" s="201" t="s">
        <v>80</v>
      </c>
      <c r="E157" s="213" t="s">
        <v>288</v>
      </c>
      <c r="F157" s="213" t="s">
        <v>289</v>
      </c>
      <c r="G157" s="200"/>
      <c r="H157" s="200"/>
      <c r="I157" s="203"/>
      <c r="J157" s="214">
        <f>BK157</f>
        <v>0</v>
      </c>
      <c r="K157" s="200"/>
      <c r="L157" s="205"/>
      <c r="M157" s="206"/>
      <c r="N157" s="207"/>
      <c r="O157" s="207"/>
      <c r="P157" s="208">
        <f>SUM(P158:P210)</f>
        <v>0</v>
      </c>
      <c r="Q157" s="207"/>
      <c r="R157" s="208">
        <f>SUM(R158:R210)</f>
        <v>52.47158900000001</v>
      </c>
      <c r="S157" s="207"/>
      <c r="T157" s="209">
        <f>SUM(T158:T210)</f>
        <v>0</v>
      </c>
      <c r="U157" s="12"/>
      <c r="V157" s="12"/>
      <c r="W157" s="12"/>
      <c r="X157" s="12"/>
      <c r="Y157" s="12"/>
      <c r="Z157" s="12"/>
      <c r="AA157" s="12"/>
      <c r="AB157" s="12"/>
      <c r="AC157" s="12"/>
      <c r="AD157" s="12"/>
      <c r="AE157" s="12"/>
      <c r="AR157" s="210" t="s">
        <v>85</v>
      </c>
      <c r="AT157" s="211" t="s">
        <v>80</v>
      </c>
      <c r="AU157" s="211" t="s">
        <v>85</v>
      </c>
      <c r="AY157" s="210" t="s">
        <v>230</v>
      </c>
      <c r="BK157" s="212">
        <f>SUM(BK158:BK210)</f>
        <v>0</v>
      </c>
    </row>
    <row r="158" spans="1:65" s="2" customFormat="1" ht="24.15" customHeight="1">
      <c r="A158" s="41"/>
      <c r="B158" s="42"/>
      <c r="C158" s="215" t="s">
        <v>324</v>
      </c>
      <c r="D158" s="215" t="s">
        <v>232</v>
      </c>
      <c r="E158" s="216" t="s">
        <v>2402</v>
      </c>
      <c r="F158" s="217" t="s">
        <v>2403</v>
      </c>
      <c r="G158" s="218" t="s">
        <v>327</v>
      </c>
      <c r="H158" s="219">
        <v>228.71</v>
      </c>
      <c r="I158" s="220"/>
      <c r="J158" s="221">
        <f>ROUND(I158*H158,2)</f>
        <v>0</v>
      </c>
      <c r="K158" s="217" t="s">
        <v>236</v>
      </c>
      <c r="L158" s="47"/>
      <c r="M158" s="222" t="s">
        <v>19</v>
      </c>
      <c r="N158" s="223" t="s">
        <v>52</v>
      </c>
      <c r="O158" s="87"/>
      <c r="P158" s="224">
        <f>O158*H158</f>
        <v>0</v>
      </c>
      <c r="Q158" s="224">
        <v>0.1295</v>
      </c>
      <c r="R158" s="224">
        <f>Q158*H158</f>
        <v>29.617945000000002</v>
      </c>
      <c r="S158" s="224">
        <v>0</v>
      </c>
      <c r="T158" s="225">
        <f>S158*H158</f>
        <v>0</v>
      </c>
      <c r="U158" s="41"/>
      <c r="V158" s="41"/>
      <c r="W158" s="41"/>
      <c r="X158" s="41"/>
      <c r="Y158" s="41"/>
      <c r="Z158" s="41"/>
      <c r="AA158" s="41"/>
      <c r="AB158" s="41"/>
      <c r="AC158" s="41"/>
      <c r="AD158" s="41"/>
      <c r="AE158" s="41"/>
      <c r="AR158" s="226" t="s">
        <v>109</v>
      </c>
      <c r="AT158" s="226" t="s">
        <v>232</v>
      </c>
      <c r="AU158" s="226" t="s">
        <v>91</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2404</v>
      </c>
    </row>
    <row r="159" spans="1:47" s="2" customFormat="1" ht="12">
      <c r="A159" s="41"/>
      <c r="B159" s="42"/>
      <c r="C159" s="43"/>
      <c r="D159" s="228" t="s">
        <v>238</v>
      </c>
      <c r="E159" s="43"/>
      <c r="F159" s="229" t="s">
        <v>2405</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91</v>
      </c>
    </row>
    <row r="160" spans="1:47" s="2" customFormat="1" ht="12">
      <c r="A160" s="41"/>
      <c r="B160" s="42"/>
      <c r="C160" s="43"/>
      <c r="D160" s="228" t="s">
        <v>240</v>
      </c>
      <c r="E160" s="43"/>
      <c r="F160" s="233" t="s">
        <v>2406</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19" t="s">
        <v>240</v>
      </c>
      <c r="AU160" s="19" t="s">
        <v>91</v>
      </c>
    </row>
    <row r="161" spans="1:51" s="13" customFormat="1" ht="12">
      <c r="A161" s="13"/>
      <c r="B161" s="234"/>
      <c r="C161" s="235"/>
      <c r="D161" s="228" t="s">
        <v>242</v>
      </c>
      <c r="E161" s="236" t="s">
        <v>19</v>
      </c>
      <c r="F161" s="237" t="s">
        <v>2407</v>
      </c>
      <c r="G161" s="235"/>
      <c r="H161" s="238">
        <v>10.17</v>
      </c>
      <c r="I161" s="239"/>
      <c r="J161" s="235"/>
      <c r="K161" s="235"/>
      <c r="L161" s="240"/>
      <c r="M161" s="241"/>
      <c r="N161" s="242"/>
      <c r="O161" s="242"/>
      <c r="P161" s="242"/>
      <c r="Q161" s="242"/>
      <c r="R161" s="242"/>
      <c r="S161" s="242"/>
      <c r="T161" s="243"/>
      <c r="U161" s="13"/>
      <c r="V161" s="13"/>
      <c r="W161" s="13"/>
      <c r="X161" s="13"/>
      <c r="Y161" s="13"/>
      <c r="Z161" s="13"/>
      <c r="AA161" s="13"/>
      <c r="AB161" s="13"/>
      <c r="AC161" s="13"/>
      <c r="AD161" s="13"/>
      <c r="AE161" s="13"/>
      <c r="AT161" s="244" t="s">
        <v>242</v>
      </c>
      <c r="AU161" s="244" t="s">
        <v>91</v>
      </c>
      <c r="AV161" s="13" t="s">
        <v>91</v>
      </c>
      <c r="AW161" s="13" t="s">
        <v>42</v>
      </c>
      <c r="AX161" s="13" t="s">
        <v>81</v>
      </c>
      <c r="AY161" s="244" t="s">
        <v>230</v>
      </c>
    </row>
    <row r="162" spans="1:51" s="13" customFormat="1" ht="12">
      <c r="A162" s="13"/>
      <c r="B162" s="234"/>
      <c r="C162" s="235"/>
      <c r="D162" s="228" t="s">
        <v>242</v>
      </c>
      <c r="E162" s="236" t="s">
        <v>19</v>
      </c>
      <c r="F162" s="237" t="s">
        <v>2408</v>
      </c>
      <c r="G162" s="235"/>
      <c r="H162" s="238">
        <v>22.59</v>
      </c>
      <c r="I162" s="239"/>
      <c r="J162" s="235"/>
      <c r="K162" s="235"/>
      <c r="L162" s="240"/>
      <c r="M162" s="241"/>
      <c r="N162" s="242"/>
      <c r="O162" s="242"/>
      <c r="P162" s="242"/>
      <c r="Q162" s="242"/>
      <c r="R162" s="242"/>
      <c r="S162" s="242"/>
      <c r="T162" s="243"/>
      <c r="U162" s="13"/>
      <c r="V162" s="13"/>
      <c r="W162" s="13"/>
      <c r="X162" s="13"/>
      <c r="Y162" s="13"/>
      <c r="Z162" s="13"/>
      <c r="AA162" s="13"/>
      <c r="AB162" s="13"/>
      <c r="AC162" s="13"/>
      <c r="AD162" s="13"/>
      <c r="AE162" s="13"/>
      <c r="AT162" s="244" t="s">
        <v>242</v>
      </c>
      <c r="AU162" s="244" t="s">
        <v>91</v>
      </c>
      <c r="AV162" s="13" t="s">
        <v>91</v>
      </c>
      <c r="AW162" s="13" t="s">
        <v>42</v>
      </c>
      <c r="AX162" s="13" t="s">
        <v>81</v>
      </c>
      <c r="AY162" s="244" t="s">
        <v>230</v>
      </c>
    </row>
    <row r="163" spans="1:51" s="13" customFormat="1" ht="12">
      <c r="A163" s="13"/>
      <c r="B163" s="234"/>
      <c r="C163" s="235"/>
      <c r="D163" s="228" t="s">
        <v>242</v>
      </c>
      <c r="E163" s="236" t="s">
        <v>19</v>
      </c>
      <c r="F163" s="237" t="s">
        <v>2409</v>
      </c>
      <c r="G163" s="235"/>
      <c r="H163" s="238">
        <v>8.84</v>
      </c>
      <c r="I163" s="239"/>
      <c r="J163" s="235"/>
      <c r="K163" s="235"/>
      <c r="L163" s="240"/>
      <c r="M163" s="241"/>
      <c r="N163" s="242"/>
      <c r="O163" s="242"/>
      <c r="P163" s="242"/>
      <c r="Q163" s="242"/>
      <c r="R163" s="242"/>
      <c r="S163" s="242"/>
      <c r="T163" s="243"/>
      <c r="U163" s="13"/>
      <c r="V163" s="13"/>
      <c r="W163" s="13"/>
      <c r="X163" s="13"/>
      <c r="Y163" s="13"/>
      <c r="Z163" s="13"/>
      <c r="AA163" s="13"/>
      <c r="AB163" s="13"/>
      <c r="AC163" s="13"/>
      <c r="AD163" s="13"/>
      <c r="AE163" s="13"/>
      <c r="AT163" s="244" t="s">
        <v>242</v>
      </c>
      <c r="AU163" s="244" t="s">
        <v>91</v>
      </c>
      <c r="AV163" s="13" t="s">
        <v>91</v>
      </c>
      <c r="AW163" s="13" t="s">
        <v>42</v>
      </c>
      <c r="AX163" s="13" t="s">
        <v>81</v>
      </c>
      <c r="AY163" s="244" t="s">
        <v>230</v>
      </c>
    </row>
    <row r="164" spans="1:51" s="13" customFormat="1" ht="12">
      <c r="A164" s="13"/>
      <c r="B164" s="234"/>
      <c r="C164" s="235"/>
      <c r="D164" s="228" t="s">
        <v>242</v>
      </c>
      <c r="E164" s="236" t="s">
        <v>19</v>
      </c>
      <c r="F164" s="237" t="s">
        <v>2410</v>
      </c>
      <c r="G164" s="235"/>
      <c r="H164" s="238">
        <v>3.9</v>
      </c>
      <c r="I164" s="239"/>
      <c r="J164" s="235"/>
      <c r="K164" s="235"/>
      <c r="L164" s="240"/>
      <c r="M164" s="241"/>
      <c r="N164" s="242"/>
      <c r="O164" s="242"/>
      <c r="P164" s="242"/>
      <c r="Q164" s="242"/>
      <c r="R164" s="242"/>
      <c r="S164" s="242"/>
      <c r="T164" s="243"/>
      <c r="U164" s="13"/>
      <c r="V164" s="13"/>
      <c r="W164" s="13"/>
      <c r="X164" s="13"/>
      <c r="Y164" s="13"/>
      <c r="Z164" s="13"/>
      <c r="AA164" s="13"/>
      <c r="AB164" s="13"/>
      <c r="AC164" s="13"/>
      <c r="AD164" s="13"/>
      <c r="AE164" s="13"/>
      <c r="AT164" s="244" t="s">
        <v>242</v>
      </c>
      <c r="AU164" s="244" t="s">
        <v>91</v>
      </c>
      <c r="AV164" s="13" t="s">
        <v>91</v>
      </c>
      <c r="AW164" s="13" t="s">
        <v>42</v>
      </c>
      <c r="AX164" s="13" t="s">
        <v>81</v>
      </c>
      <c r="AY164" s="244" t="s">
        <v>230</v>
      </c>
    </row>
    <row r="165" spans="1:51" s="13" customFormat="1" ht="12">
      <c r="A165" s="13"/>
      <c r="B165" s="234"/>
      <c r="C165" s="235"/>
      <c r="D165" s="228" t="s">
        <v>242</v>
      </c>
      <c r="E165" s="236" t="s">
        <v>19</v>
      </c>
      <c r="F165" s="237" t="s">
        <v>2411</v>
      </c>
      <c r="G165" s="235"/>
      <c r="H165" s="238">
        <v>82.09</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242</v>
      </c>
      <c r="AU165" s="244" t="s">
        <v>91</v>
      </c>
      <c r="AV165" s="13" t="s">
        <v>91</v>
      </c>
      <c r="AW165" s="13" t="s">
        <v>42</v>
      </c>
      <c r="AX165" s="13" t="s">
        <v>81</v>
      </c>
      <c r="AY165" s="244" t="s">
        <v>230</v>
      </c>
    </row>
    <row r="166" spans="1:51" s="13" customFormat="1" ht="12">
      <c r="A166" s="13"/>
      <c r="B166" s="234"/>
      <c r="C166" s="235"/>
      <c r="D166" s="228" t="s">
        <v>242</v>
      </c>
      <c r="E166" s="236" t="s">
        <v>19</v>
      </c>
      <c r="F166" s="237" t="s">
        <v>2412</v>
      </c>
      <c r="G166" s="235"/>
      <c r="H166" s="238">
        <v>52.72</v>
      </c>
      <c r="I166" s="239"/>
      <c r="J166" s="235"/>
      <c r="K166" s="235"/>
      <c r="L166" s="240"/>
      <c r="M166" s="241"/>
      <c r="N166" s="242"/>
      <c r="O166" s="242"/>
      <c r="P166" s="242"/>
      <c r="Q166" s="242"/>
      <c r="R166" s="242"/>
      <c r="S166" s="242"/>
      <c r="T166" s="243"/>
      <c r="U166" s="13"/>
      <c r="V166" s="13"/>
      <c r="W166" s="13"/>
      <c r="X166" s="13"/>
      <c r="Y166" s="13"/>
      <c r="Z166" s="13"/>
      <c r="AA166" s="13"/>
      <c r="AB166" s="13"/>
      <c r="AC166" s="13"/>
      <c r="AD166" s="13"/>
      <c r="AE166" s="13"/>
      <c r="AT166" s="244" t="s">
        <v>242</v>
      </c>
      <c r="AU166" s="244" t="s">
        <v>91</v>
      </c>
      <c r="AV166" s="13" t="s">
        <v>91</v>
      </c>
      <c r="AW166" s="13" t="s">
        <v>42</v>
      </c>
      <c r="AX166" s="13" t="s">
        <v>81</v>
      </c>
      <c r="AY166" s="244" t="s">
        <v>230</v>
      </c>
    </row>
    <row r="167" spans="1:51" s="13" customFormat="1" ht="12">
      <c r="A167" s="13"/>
      <c r="B167" s="234"/>
      <c r="C167" s="235"/>
      <c r="D167" s="228" t="s">
        <v>242</v>
      </c>
      <c r="E167" s="236" t="s">
        <v>19</v>
      </c>
      <c r="F167" s="237" t="s">
        <v>2413</v>
      </c>
      <c r="G167" s="235"/>
      <c r="H167" s="238">
        <v>48.4</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242</v>
      </c>
      <c r="AU167" s="244" t="s">
        <v>91</v>
      </c>
      <c r="AV167" s="13" t="s">
        <v>91</v>
      </c>
      <c r="AW167" s="13" t="s">
        <v>42</v>
      </c>
      <c r="AX167" s="13" t="s">
        <v>81</v>
      </c>
      <c r="AY167" s="244" t="s">
        <v>230</v>
      </c>
    </row>
    <row r="168" spans="1:51" s="14" customFormat="1" ht="12">
      <c r="A168" s="14"/>
      <c r="B168" s="245"/>
      <c r="C168" s="246"/>
      <c r="D168" s="228" t="s">
        <v>242</v>
      </c>
      <c r="E168" s="247" t="s">
        <v>19</v>
      </c>
      <c r="F168" s="248" t="s">
        <v>244</v>
      </c>
      <c r="G168" s="246"/>
      <c r="H168" s="249">
        <v>228.71</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242</v>
      </c>
      <c r="AU168" s="255" t="s">
        <v>91</v>
      </c>
      <c r="AV168" s="14" t="s">
        <v>109</v>
      </c>
      <c r="AW168" s="14" t="s">
        <v>42</v>
      </c>
      <c r="AX168" s="14" t="s">
        <v>85</v>
      </c>
      <c r="AY168" s="255" t="s">
        <v>230</v>
      </c>
    </row>
    <row r="169" spans="1:65" s="2" customFormat="1" ht="14.4" customHeight="1">
      <c r="A169" s="41"/>
      <c r="B169" s="42"/>
      <c r="C169" s="281" t="s">
        <v>330</v>
      </c>
      <c r="D169" s="281" t="s">
        <v>482</v>
      </c>
      <c r="E169" s="282" t="s">
        <v>2414</v>
      </c>
      <c r="F169" s="283" t="s">
        <v>2415</v>
      </c>
      <c r="G169" s="284" t="s">
        <v>327</v>
      </c>
      <c r="H169" s="285">
        <v>56.304</v>
      </c>
      <c r="I169" s="286"/>
      <c r="J169" s="287">
        <f>ROUND(I169*H169,2)</f>
        <v>0</v>
      </c>
      <c r="K169" s="283" t="s">
        <v>19</v>
      </c>
      <c r="L169" s="288"/>
      <c r="M169" s="289" t="s">
        <v>19</v>
      </c>
      <c r="N169" s="290" t="s">
        <v>52</v>
      </c>
      <c r="O169" s="87"/>
      <c r="P169" s="224">
        <f>O169*H169</f>
        <v>0</v>
      </c>
      <c r="Q169" s="224">
        <v>0.0335</v>
      </c>
      <c r="R169" s="224">
        <f>Q169*H169</f>
        <v>1.886184</v>
      </c>
      <c r="S169" s="224">
        <v>0</v>
      </c>
      <c r="T169" s="225">
        <f>S169*H169</f>
        <v>0</v>
      </c>
      <c r="U169" s="41"/>
      <c r="V169" s="41"/>
      <c r="W169" s="41"/>
      <c r="X169" s="41"/>
      <c r="Y169" s="41"/>
      <c r="Z169" s="41"/>
      <c r="AA169" s="41"/>
      <c r="AB169" s="41"/>
      <c r="AC169" s="41"/>
      <c r="AD169" s="41"/>
      <c r="AE169" s="41"/>
      <c r="AR169" s="226" t="s">
        <v>279</v>
      </c>
      <c r="AT169" s="226" t="s">
        <v>482</v>
      </c>
      <c r="AU169" s="226" t="s">
        <v>91</v>
      </c>
      <c r="AY169" s="19" t="s">
        <v>230</v>
      </c>
      <c r="BE169" s="227">
        <f>IF(N169="základní",J169,0)</f>
        <v>0</v>
      </c>
      <c r="BF169" s="227">
        <f>IF(N169="snížená",J169,0)</f>
        <v>0</v>
      </c>
      <c r="BG169" s="227">
        <f>IF(N169="zákl. přenesená",J169,0)</f>
        <v>0</v>
      </c>
      <c r="BH169" s="227">
        <f>IF(N169="sníž. přenesená",J169,0)</f>
        <v>0</v>
      </c>
      <c r="BI169" s="227">
        <f>IF(N169="nulová",J169,0)</f>
        <v>0</v>
      </c>
      <c r="BJ169" s="19" t="s">
        <v>85</v>
      </c>
      <c r="BK169" s="227">
        <f>ROUND(I169*H169,2)</f>
        <v>0</v>
      </c>
      <c r="BL169" s="19" t="s">
        <v>109</v>
      </c>
      <c r="BM169" s="226" t="s">
        <v>2416</v>
      </c>
    </row>
    <row r="170" spans="1:47" s="2" customFormat="1" ht="12">
      <c r="A170" s="41"/>
      <c r="B170" s="42"/>
      <c r="C170" s="43"/>
      <c r="D170" s="228" t="s">
        <v>238</v>
      </c>
      <c r="E170" s="43"/>
      <c r="F170" s="229" t="s">
        <v>2415</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19" t="s">
        <v>238</v>
      </c>
      <c r="AU170" s="19" t="s">
        <v>91</v>
      </c>
    </row>
    <row r="171" spans="1:51" s="13" customFormat="1" ht="12">
      <c r="A171" s="13"/>
      <c r="B171" s="234"/>
      <c r="C171" s="235"/>
      <c r="D171" s="228" t="s">
        <v>242</v>
      </c>
      <c r="E171" s="236" t="s">
        <v>19</v>
      </c>
      <c r="F171" s="237" t="s">
        <v>2417</v>
      </c>
      <c r="G171" s="235"/>
      <c r="H171" s="238">
        <v>56.304</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242</v>
      </c>
      <c r="AU171" s="244" t="s">
        <v>91</v>
      </c>
      <c r="AV171" s="13" t="s">
        <v>91</v>
      </c>
      <c r="AW171" s="13" t="s">
        <v>42</v>
      </c>
      <c r="AX171" s="13" t="s">
        <v>81</v>
      </c>
      <c r="AY171" s="244" t="s">
        <v>230</v>
      </c>
    </row>
    <row r="172" spans="1:51" s="14" customFormat="1" ht="12">
      <c r="A172" s="14"/>
      <c r="B172" s="245"/>
      <c r="C172" s="246"/>
      <c r="D172" s="228" t="s">
        <v>242</v>
      </c>
      <c r="E172" s="247" t="s">
        <v>19</v>
      </c>
      <c r="F172" s="248" t="s">
        <v>244</v>
      </c>
      <c r="G172" s="246"/>
      <c r="H172" s="249">
        <v>56.304</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242</v>
      </c>
      <c r="AU172" s="255" t="s">
        <v>91</v>
      </c>
      <c r="AV172" s="14" t="s">
        <v>109</v>
      </c>
      <c r="AW172" s="14" t="s">
        <v>42</v>
      </c>
      <c r="AX172" s="14" t="s">
        <v>85</v>
      </c>
      <c r="AY172" s="255" t="s">
        <v>230</v>
      </c>
    </row>
    <row r="173" spans="1:65" s="2" customFormat="1" ht="14.4" customHeight="1">
      <c r="A173" s="41"/>
      <c r="B173" s="42"/>
      <c r="C173" s="281" t="s">
        <v>8</v>
      </c>
      <c r="D173" s="281" t="s">
        <v>482</v>
      </c>
      <c r="E173" s="282" t="s">
        <v>2418</v>
      </c>
      <c r="F173" s="283" t="s">
        <v>2419</v>
      </c>
      <c r="G173" s="284" t="s">
        <v>327</v>
      </c>
      <c r="H173" s="285">
        <v>43.842</v>
      </c>
      <c r="I173" s="286"/>
      <c r="J173" s="287">
        <f>ROUND(I173*H173,2)</f>
        <v>0</v>
      </c>
      <c r="K173" s="283" t="s">
        <v>19</v>
      </c>
      <c r="L173" s="288"/>
      <c r="M173" s="289" t="s">
        <v>19</v>
      </c>
      <c r="N173" s="290" t="s">
        <v>52</v>
      </c>
      <c r="O173" s="87"/>
      <c r="P173" s="224">
        <f>O173*H173</f>
        <v>0</v>
      </c>
      <c r="Q173" s="224">
        <v>0.0335</v>
      </c>
      <c r="R173" s="224">
        <f>Q173*H173</f>
        <v>1.468707</v>
      </c>
      <c r="S173" s="224">
        <v>0</v>
      </c>
      <c r="T173" s="225">
        <f>S173*H173</f>
        <v>0</v>
      </c>
      <c r="U173" s="41"/>
      <c r="V173" s="41"/>
      <c r="W173" s="41"/>
      <c r="X173" s="41"/>
      <c r="Y173" s="41"/>
      <c r="Z173" s="41"/>
      <c r="AA173" s="41"/>
      <c r="AB173" s="41"/>
      <c r="AC173" s="41"/>
      <c r="AD173" s="41"/>
      <c r="AE173" s="41"/>
      <c r="AR173" s="226" t="s">
        <v>279</v>
      </c>
      <c r="AT173" s="226" t="s">
        <v>482</v>
      </c>
      <c r="AU173" s="226" t="s">
        <v>91</v>
      </c>
      <c r="AY173" s="19" t="s">
        <v>230</v>
      </c>
      <c r="BE173" s="227">
        <f>IF(N173="základní",J173,0)</f>
        <v>0</v>
      </c>
      <c r="BF173" s="227">
        <f>IF(N173="snížená",J173,0)</f>
        <v>0</v>
      </c>
      <c r="BG173" s="227">
        <f>IF(N173="zákl. přenesená",J173,0)</f>
        <v>0</v>
      </c>
      <c r="BH173" s="227">
        <f>IF(N173="sníž. přenesená",J173,0)</f>
        <v>0</v>
      </c>
      <c r="BI173" s="227">
        <f>IF(N173="nulová",J173,0)</f>
        <v>0</v>
      </c>
      <c r="BJ173" s="19" t="s">
        <v>85</v>
      </c>
      <c r="BK173" s="227">
        <f>ROUND(I173*H173,2)</f>
        <v>0</v>
      </c>
      <c r="BL173" s="19" t="s">
        <v>109</v>
      </c>
      <c r="BM173" s="226" t="s">
        <v>2420</v>
      </c>
    </row>
    <row r="174" spans="1:47" s="2" customFormat="1" ht="12">
      <c r="A174" s="41"/>
      <c r="B174" s="42"/>
      <c r="C174" s="43"/>
      <c r="D174" s="228" t="s">
        <v>238</v>
      </c>
      <c r="E174" s="43"/>
      <c r="F174" s="229" t="s">
        <v>2419</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19" t="s">
        <v>238</v>
      </c>
      <c r="AU174" s="19" t="s">
        <v>91</v>
      </c>
    </row>
    <row r="175" spans="1:51" s="13" customFormat="1" ht="12">
      <c r="A175" s="13"/>
      <c r="B175" s="234"/>
      <c r="C175" s="235"/>
      <c r="D175" s="228" t="s">
        <v>242</v>
      </c>
      <c r="E175" s="236" t="s">
        <v>19</v>
      </c>
      <c r="F175" s="237" t="s">
        <v>2421</v>
      </c>
      <c r="G175" s="235"/>
      <c r="H175" s="238">
        <v>43.842</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242</v>
      </c>
      <c r="AU175" s="244" t="s">
        <v>91</v>
      </c>
      <c r="AV175" s="13" t="s">
        <v>91</v>
      </c>
      <c r="AW175" s="13" t="s">
        <v>42</v>
      </c>
      <c r="AX175" s="13" t="s">
        <v>81</v>
      </c>
      <c r="AY175" s="244" t="s">
        <v>230</v>
      </c>
    </row>
    <row r="176" spans="1:51" s="14" customFormat="1" ht="12">
      <c r="A176" s="14"/>
      <c r="B176" s="245"/>
      <c r="C176" s="246"/>
      <c r="D176" s="228" t="s">
        <v>242</v>
      </c>
      <c r="E176" s="247" t="s">
        <v>19</v>
      </c>
      <c r="F176" s="248" t="s">
        <v>244</v>
      </c>
      <c r="G176" s="246"/>
      <c r="H176" s="249">
        <v>43.842</v>
      </c>
      <c r="I176" s="250"/>
      <c r="J176" s="246"/>
      <c r="K176" s="246"/>
      <c r="L176" s="251"/>
      <c r="M176" s="252"/>
      <c r="N176" s="253"/>
      <c r="O176" s="253"/>
      <c r="P176" s="253"/>
      <c r="Q176" s="253"/>
      <c r="R176" s="253"/>
      <c r="S176" s="253"/>
      <c r="T176" s="254"/>
      <c r="U176" s="14"/>
      <c r="V176" s="14"/>
      <c r="W176" s="14"/>
      <c r="X176" s="14"/>
      <c r="Y176" s="14"/>
      <c r="Z176" s="14"/>
      <c r="AA176" s="14"/>
      <c r="AB176" s="14"/>
      <c r="AC176" s="14"/>
      <c r="AD176" s="14"/>
      <c r="AE176" s="14"/>
      <c r="AT176" s="255" t="s">
        <v>242</v>
      </c>
      <c r="AU176" s="255" t="s">
        <v>91</v>
      </c>
      <c r="AV176" s="14" t="s">
        <v>109</v>
      </c>
      <c r="AW176" s="14" t="s">
        <v>42</v>
      </c>
      <c r="AX176" s="14" t="s">
        <v>85</v>
      </c>
      <c r="AY176" s="255" t="s">
        <v>230</v>
      </c>
    </row>
    <row r="177" spans="1:65" s="2" customFormat="1" ht="14.4" customHeight="1">
      <c r="A177" s="41"/>
      <c r="B177" s="42"/>
      <c r="C177" s="281" t="s">
        <v>345</v>
      </c>
      <c r="D177" s="281" t="s">
        <v>482</v>
      </c>
      <c r="E177" s="282" t="s">
        <v>2422</v>
      </c>
      <c r="F177" s="283" t="s">
        <v>2423</v>
      </c>
      <c r="G177" s="284" t="s">
        <v>327</v>
      </c>
      <c r="H177" s="285">
        <v>197.287</v>
      </c>
      <c r="I177" s="286"/>
      <c r="J177" s="287">
        <f>ROUND(I177*H177,2)</f>
        <v>0</v>
      </c>
      <c r="K177" s="283" t="s">
        <v>19</v>
      </c>
      <c r="L177" s="288"/>
      <c r="M177" s="289" t="s">
        <v>19</v>
      </c>
      <c r="N177" s="290" t="s">
        <v>52</v>
      </c>
      <c r="O177" s="87"/>
      <c r="P177" s="224">
        <f>O177*H177</f>
        <v>0</v>
      </c>
      <c r="Q177" s="224">
        <v>0.0335</v>
      </c>
      <c r="R177" s="224">
        <f>Q177*H177</f>
        <v>6.6091145000000004</v>
      </c>
      <c r="S177" s="224">
        <v>0</v>
      </c>
      <c r="T177" s="225">
        <f>S177*H177</f>
        <v>0</v>
      </c>
      <c r="U177" s="41"/>
      <c r="V177" s="41"/>
      <c r="W177" s="41"/>
      <c r="X177" s="41"/>
      <c r="Y177" s="41"/>
      <c r="Z177" s="41"/>
      <c r="AA177" s="41"/>
      <c r="AB177" s="41"/>
      <c r="AC177" s="41"/>
      <c r="AD177" s="41"/>
      <c r="AE177" s="41"/>
      <c r="AR177" s="226" t="s">
        <v>279</v>
      </c>
      <c r="AT177" s="226" t="s">
        <v>482</v>
      </c>
      <c r="AU177" s="226" t="s">
        <v>91</v>
      </c>
      <c r="AY177" s="19" t="s">
        <v>230</v>
      </c>
      <c r="BE177" s="227">
        <f>IF(N177="základní",J177,0)</f>
        <v>0</v>
      </c>
      <c r="BF177" s="227">
        <f>IF(N177="snížená",J177,0)</f>
        <v>0</v>
      </c>
      <c r="BG177" s="227">
        <f>IF(N177="zákl. přenesená",J177,0)</f>
        <v>0</v>
      </c>
      <c r="BH177" s="227">
        <f>IF(N177="sníž. přenesená",J177,0)</f>
        <v>0</v>
      </c>
      <c r="BI177" s="227">
        <f>IF(N177="nulová",J177,0)</f>
        <v>0</v>
      </c>
      <c r="BJ177" s="19" t="s">
        <v>85</v>
      </c>
      <c r="BK177" s="227">
        <f>ROUND(I177*H177,2)</f>
        <v>0</v>
      </c>
      <c r="BL177" s="19" t="s">
        <v>109</v>
      </c>
      <c r="BM177" s="226" t="s">
        <v>2424</v>
      </c>
    </row>
    <row r="178" spans="1:47" s="2" customFormat="1" ht="12">
      <c r="A178" s="41"/>
      <c r="B178" s="42"/>
      <c r="C178" s="43"/>
      <c r="D178" s="228" t="s">
        <v>238</v>
      </c>
      <c r="E178" s="43"/>
      <c r="F178" s="229" t="s">
        <v>2423</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19" t="s">
        <v>238</v>
      </c>
      <c r="AU178" s="19" t="s">
        <v>91</v>
      </c>
    </row>
    <row r="179" spans="1:51" s="13" customFormat="1" ht="12">
      <c r="A179" s="13"/>
      <c r="B179" s="234"/>
      <c r="C179" s="235"/>
      <c r="D179" s="228" t="s">
        <v>242</v>
      </c>
      <c r="E179" s="236" t="s">
        <v>19</v>
      </c>
      <c r="F179" s="237" t="s">
        <v>2425</v>
      </c>
      <c r="G179" s="235"/>
      <c r="H179" s="238">
        <v>197.287</v>
      </c>
      <c r="I179" s="239"/>
      <c r="J179" s="235"/>
      <c r="K179" s="235"/>
      <c r="L179" s="240"/>
      <c r="M179" s="241"/>
      <c r="N179" s="242"/>
      <c r="O179" s="242"/>
      <c r="P179" s="242"/>
      <c r="Q179" s="242"/>
      <c r="R179" s="242"/>
      <c r="S179" s="242"/>
      <c r="T179" s="243"/>
      <c r="U179" s="13"/>
      <c r="V179" s="13"/>
      <c r="W179" s="13"/>
      <c r="X179" s="13"/>
      <c r="Y179" s="13"/>
      <c r="Z179" s="13"/>
      <c r="AA179" s="13"/>
      <c r="AB179" s="13"/>
      <c r="AC179" s="13"/>
      <c r="AD179" s="13"/>
      <c r="AE179" s="13"/>
      <c r="AT179" s="244" t="s">
        <v>242</v>
      </c>
      <c r="AU179" s="244" t="s">
        <v>91</v>
      </c>
      <c r="AV179" s="13" t="s">
        <v>91</v>
      </c>
      <c r="AW179" s="13" t="s">
        <v>42</v>
      </c>
      <c r="AX179" s="13" t="s">
        <v>81</v>
      </c>
      <c r="AY179" s="244" t="s">
        <v>230</v>
      </c>
    </row>
    <row r="180" spans="1:51" s="14" customFormat="1" ht="12">
      <c r="A180" s="14"/>
      <c r="B180" s="245"/>
      <c r="C180" s="246"/>
      <c r="D180" s="228" t="s">
        <v>242</v>
      </c>
      <c r="E180" s="247" t="s">
        <v>19</v>
      </c>
      <c r="F180" s="248" t="s">
        <v>244</v>
      </c>
      <c r="G180" s="246"/>
      <c r="H180" s="249">
        <v>197.287</v>
      </c>
      <c r="I180" s="250"/>
      <c r="J180" s="246"/>
      <c r="K180" s="246"/>
      <c r="L180" s="251"/>
      <c r="M180" s="252"/>
      <c r="N180" s="253"/>
      <c r="O180" s="253"/>
      <c r="P180" s="253"/>
      <c r="Q180" s="253"/>
      <c r="R180" s="253"/>
      <c r="S180" s="253"/>
      <c r="T180" s="254"/>
      <c r="U180" s="14"/>
      <c r="V180" s="14"/>
      <c r="W180" s="14"/>
      <c r="X180" s="14"/>
      <c r="Y180" s="14"/>
      <c r="Z180" s="14"/>
      <c r="AA180" s="14"/>
      <c r="AB180" s="14"/>
      <c r="AC180" s="14"/>
      <c r="AD180" s="14"/>
      <c r="AE180" s="14"/>
      <c r="AT180" s="255" t="s">
        <v>242</v>
      </c>
      <c r="AU180" s="255" t="s">
        <v>91</v>
      </c>
      <c r="AV180" s="14" t="s">
        <v>109</v>
      </c>
      <c r="AW180" s="14" t="s">
        <v>42</v>
      </c>
      <c r="AX180" s="14" t="s">
        <v>85</v>
      </c>
      <c r="AY180" s="255" t="s">
        <v>230</v>
      </c>
    </row>
    <row r="181" spans="1:65" s="2" customFormat="1" ht="24.15" customHeight="1">
      <c r="A181" s="41"/>
      <c r="B181" s="42"/>
      <c r="C181" s="215" t="s">
        <v>352</v>
      </c>
      <c r="D181" s="215" t="s">
        <v>232</v>
      </c>
      <c r="E181" s="216" t="s">
        <v>2426</v>
      </c>
      <c r="F181" s="217" t="s">
        <v>2427</v>
      </c>
      <c r="G181" s="218" t="s">
        <v>327</v>
      </c>
      <c r="H181" s="219">
        <v>41.85</v>
      </c>
      <c r="I181" s="220"/>
      <c r="J181" s="221">
        <f>ROUND(I181*H181,2)</f>
        <v>0</v>
      </c>
      <c r="K181" s="217" t="s">
        <v>236</v>
      </c>
      <c r="L181" s="47"/>
      <c r="M181" s="222" t="s">
        <v>19</v>
      </c>
      <c r="N181" s="223" t="s">
        <v>52</v>
      </c>
      <c r="O181" s="87"/>
      <c r="P181" s="224">
        <f>O181*H181</f>
        <v>0</v>
      </c>
      <c r="Q181" s="224">
        <v>0.29221</v>
      </c>
      <c r="R181" s="224">
        <f>Q181*H181</f>
        <v>12.228988500000002</v>
      </c>
      <c r="S181" s="224">
        <v>0</v>
      </c>
      <c r="T181" s="225">
        <f>S181*H181</f>
        <v>0</v>
      </c>
      <c r="U181" s="41"/>
      <c r="V181" s="41"/>
      <c r="W181" s="41"/>
      <c r="X181" s="41"/>
      <c r="Y181" s="41"/>
      <c r="Z181" s="41"/>
      <c r="AA181" s="41"/>
      <c r="AB181" s="41"/>
      <c r="AC181" s="41"/>
      <c r="AD181" s="41"/>
      <c r="AE181" s="41"/>
      <c r="AR181" s="226" t="s">
        <v>109</v>
      </c>
      <c r="AT181" s="226" t="s">
        <v>232</v>
      </c>
      <c r="AU181" s="226" t="s">
        <v>91</v>
      </c>
      <c r="AY181" s="19" t="s">
        <v>230</v>
      </c>
      <c r="BE181" s="227">
        <f>IF(N181="základní",J181,0)</f>
        <v>0</v>
      </c>
      <c r="BF181" s="227">
        <f>IF(N181="snížená",J181,0)</f>
        <v>0</v>
      </c>
      <c r="BG181" s="227">
        <f>IF(N181="zákl. přenesená",J181,0)</f>
        <v>0</v>
      </c>
      <c r="BH181" s="227">
        <f>IF(N181="sníž. přenesená",J181,0)</f>
        <v>0</v>
      </c>
      <c r="BI181" s="227">
        <f>IF(N181="nulová",J181,0)</f>
        <v>0</v>
      </c>
      <c r="BJ181" s="19" t="s">
        <v>85</v>
      </c>
      <c r="BK181" s="227">
        <f>ROUND(I181*H181,2)</f>
        <v>0</v>
      </c>
      <c r="BL181" s="19" t="s">
        <v>109</v>
      </c>
      <c r="BM181" s="226" t="s">
        <v>2428</v>
      </c>
    </row>
    <row r="182" spans="1:47" s="2" customFormat="1" ht="12">
      <c r="A182" s="41"/>
      <c r="B182" s="42"/>
      <c r="C182" s="43"/>
      <c r="D182" s="228" t="s">
        <v>238</v>
      </c>
      <c r="E182" s="43"/>
      <c r="F182" s="229" t="s">
        <v>2429</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19" t="s">
        <v>238</v>
      </c>
      <c r="AU182" s="19" t="s">
        <v>91</v>
      </c>
    </row>
    <row r="183" spans="1:47" s="2" customFormat="1" ht="12">
      <c r="A183" s="41"/>
      <c r="B183" s="42"/>
      <c r="C183" s="43"/>
      <c r="D183" s="228" t="s">
        <v>240</v>
      </c>
      <c r="E183" s="43"/>
      <c r="F183" s="233" t="s">
        <v>2430</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240</v>
      </c>
      <c r="AU183" s="19" t="s">
        <v>91</v>
      </c>
    </row>
    <row r="184" spans="1:51" s="13" customFormat="1" ht="12">
      <c r="A184" s="13"/>
      <c r="B184" s="234"/>
      <c r="C184" s="235"/>
      <c r="D184" s="228" t="s">
        <v>242</v>
      </c>
      <c r="E184" s="236" t="s">
        <v>19</v>
      </c>
      <c r="F184" s="237" t="s">
        <v>2431</v>
      </c>
      <c r="G184" s="235"/>
      <c r="H184" s="238">
        <v>41.85</v>
      </c>
      <c r="I184" s="239"/>
      <c r="J184" s="235"/>
      <c r="K184" s="235"/>
      <c r="L184" s="240"/>
      <c r="M184" s="241"/>
      <c r="N184" s="242"/>
      <c r="O184" s="242"/>
      <c r="P184" s="242"/>
      <c r="Q184" s="242"/>
      <c r="R184" s="242"/>
      <c r="S184" s="242"/>
      <c r="T184" s="243"/>
      <c r="U184" s="13"/>
      <c r="V184" s="13"/>
      <c r="W184" s="13"/>
      <c r="X184" s="13"/>
      <c r="Y184" s="13"/>
      <c r="Z184" s="13"/>
      <c r="AA184" s="13"/>
      <c r="AB184" s="13"/>
      <c r="AC184" s="13"/>
      <c r="AD184" s="13"/>
      <c r="AE184" s="13"/>
      <c r="AT184" s="244" t="s">
        <v>242</v>
      </c>
      <c r="AU184" s="244" t="s">
        <v>91</v>
      </c>
      <c r="AV184" s="13" t="s">
        <v>91</v>
      </c>
      <c r="AW184" s="13" t="s">
        <v>42</v>
      </c>
      <c r="AX184" s="13" t="s">
        <v>85</v>
      </c>
      <c r="AY184" s="244" t="s">
        <v>230</v>
      </c>
    </row>
    <row r="185" spans="1:65" s="2" customFormat="1" ht="49.05" customHeight="1">
      <c r="A185" s="41"/>
      <c r="B185" s="42"/>
      <c r="C185" s="281" t="s">
        <v>358</v>
      </c>
      <c r="D185" s="281" t="s">
        <v>482</v>
      </c>
      <c r="E185" s="282" t="s">
        <v>2432</v>
      </c>
      <c r="F185" s="283" t="s">
        <v>2433</v>
      </c>
      <c r="G185" s="284" t="s">
        <v>1339</v>
      </c>
      <c r="H185" s="285">
        <v>1</v>
      </c>
      <c r="I185" s="286"/>
      <c r="J185" s="287">
        <f>ROUND(I185*H185,2)</f>
        <v>0</v>
      </c>
      <c r="K185" s="283" t="s">
        <v>19</v>
      </c>
      <c r="L185" s="288"/>
      <c r="M185" s="289" t="s">
        <v>19</v>
      </c>
      <c r="N185" s="290" t="s">
        <v>52</v>
      </c>
      <c r="O185" s="87"/>
      <c r="P185" s="224">
        <f>O185*H185</f>
        <v>0</v>
      </c>
      <c r="Q185" s="224">
        <v>0.27359</v>
      </c>
      <c r="R185" s="224">
        <f>Q185*H185</f>
        <v>0.27359</v>
      </c>
      <c r="S185" s="224">
        <v>0</v>
      </c>
      <c r="T185" s="225">
        <f>S185*H185</f>
        <v>0</v>
      </c>
      <c r="U185" s="41"/>
      <c r="V185" s="41"/>
      <c r="W185" s="41"/>
      <c r="X185" s="41"/>
      <c r="Y185" s="41"/>
      <c r="Z185" s="41"/>
      <c r="AA185" s="41"/>
      <c r="AB185" s="41"/>
      <c r="AC185" s="41"/>
      <c r="AD185" s="41"/>
      <c r="AE185" s="41"/>
      <c r="AR185" s="226" t="s">
        <v>279</v>
      </c>
      <c r="AT185" s="226" t="s">
        <v>482</v>
      </c>
      <c r="AU185" s="226" t="s">
        <v>91</v>
      </c>
      <c r="AY185" s="19" t="s">
        <v>230</v>
      </c>
      <c r="BE185" s="227">
        <f>IF(N185="základní",J185,0)</f>
        <v>0</v>
      </c>
      <c r="BF185" s="227">
        <f>IF(N185="snížená",J185,0)</f>
        <v>0</v>
      </c>
      <c r="BG185" s="227">
        <f>IF(N185="zákl. přenesená",J185,0)</f>
        <v>0</v>
      </c>
      <c r="BH185" s="227">
        <f>IF(N185="sníž. přenesená",J185,0)</f>
        <v>0</v>
      </c>
      <c r="BI185" s="227">
        <f>IF(N185="nulová",J185,0)</f>
        <v>0</v>
      </c>
      <c r="BJ185" s="19" t="s">
        <v>85</v>
      </c>
      <c r="BK185" s="227">
        <f>ROUND(I185*H185,2)</f>
        <v>0</v>
      </c>
      <c r="BL185" s="19" t="s">
        <v>109</v>
      </c>
      <c r="BM185" s="226" t="s">
        <v>2434</v>
      </c>
    </row>
    <row r="186" spans="1:47" s="2" customFormat="1" ht="12">
      <c r="A186" s="41"/>
      <c r="B186" s="42"/>
      <c r="C186" s="43"/>
      <c r="D186" s="228" t="s">
        <v>238</v>
      </c>
      <c r="E186" s="43"/>
      <c r="F186" s="229" t="s">
        <v>2433</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238</v>
      </c>
      <c r="AU186" s="19" t="s">
        <v>91</v>
      </c>
    </row>
    <row r="187" spans="1:65" s="2" customFormat="1" ht="49.05" customHeight="1">
      <c r="A187" s="41"/>
      <c r="B187" s="42"/>
      <c r="C187" s="281" t="s">
        <v>366</v>
      </c>
      <c r="D187" s="281" t="s">
        <v>482</v>
      </c>
      <c r="E187" s="282" t="s">
        <v>2435</v>
      </c>
      <c r="F187" s="283" t="s">
        <v>2436</v>
      </c>
      <c r="G187" s="284" t="s">
        <v>1339</v>
      </c>
      <c r="H187" s="285">
        <v>1</v>
      </c>
      <c r="I187" s="286"/>
      <c r="J187" s="287">
        <f>ROUND(I187*H187,2)</f>
        <v>0</v>
      </c>
      <c r="K187" s="283" t="s">
        <v>19</v>
      </c>
      <c r="L187" s="288"/>
      <c r="M187" s="289" t="s">
        <v>19</v>
      </c>
      <c r="N187" s="290" t="s">
        <v>52</v>
      </c>
      <c r="O187" s="87"/>
      <c r="P187" s="224">
        <f>O187*H187</f>
        <v>0</v>
      </c>
      <c r="Q187" s="224">
        <v>0.05362</v>
      </c>
      <c r="R187" s="224">
        <f>Q187*H187</f>
        <v>0.05362</v>
      </c>
      <c r="S187" s="224">
        <v>0</v>
      </c>
      <c r="T187" s="225">
        <f>S187*H187</f>
        <v>0</v>
      </c>
      <c r="U187" s="41"/>
      <c r="V187" s="41"/>
      <c r="W187" s="41"/>
      <c r="X187" s="41"/>
      <c r="Y187" s="41"/>
      <c r="Z187" s="41"/>
      <c r="AA187" s="41"/>
      <c r="AB187" s="41"/>
      <c r="AC187" s="41"/>
      <c r="AD187" s="41"/>
      <c r="AE187" s="41"/>
      <c r="AR187" s="226" t="s">
        <v>279</v>
      </c>
      <c r="AT187" s="226" t="s">
        <v>482</v>
      </c>
      <c r="AU187" s="226" t="s">
        <v>91</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2437</v>
      </c>
    </row>
    <row r="188" spans="1:47" s="2" customFormat="1" ht="12">
      <c r="A188" s="41"/>
      <c r="B188" s="42"/>
      <c r="C188" s="43"/>
      <c r="D188" s="228" t="s">
        <v>238</v>
      </c>
      <c r="E188" s="43"/>
      <c r="F188" s="229" t="s">
        <v>2436</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91</v>
      </c>
    </row>
    <row r="189" spans="1:65" s="2" customFormat="1" ht="49.05" customHeight="1">
      <c r="A189" s="41"/>
      <c r="B189" s="42"/>
      <c r="C189" s="281" t="s">
        <v>373</v>
      </c>
      <c r="D189" s="281" t="s">
        <v>482</v>
      </c>
      <c r="E189" s="282" t="s">
        <v>2438</v>
      </c>
      <c r="F189" s="283" t="s">
        <v>2439</v>
      </c>
      <c r="G189" s="284" t="s">
        <v>1339</v>
      </c>
      <c r="H189" s="285">
        <v>1</v>
      </c>
      <c r="I189" s="286"/>
      <c r="J189" s="287">
        <f>ROUND(I189*H189,2)</f>
        <v>0</v>
      </c>
      <c r="K189" s="283" t="s">
        <v>19</v>
      </c>
      <c r="L189" s="288"/>
      <c r="M189" s="289" t="s">
        <v>19</v>
      </c>
      <c r="N189" s="290" t="s">
        <v>52</v>
      </c>
      <c r="O189" s="87"/>
      <c r="P189" s="224">
        <f>O189*H189</f>
        <v>0</v>
      </c>
      <c r="Q189" s="224">
        <v>0.05653</v>
      </c>
      <c r="R189" s="224">
        <f>Q189*H189</f>
        <v>0.05653</v>
      </c>
      <c r="S189" s="224">
        <v>0</v>
      </c>
      <c r="T189" s="225">
        <f>S189*H189</f>
        <v>0</v>
      </c>
      <c r="U189" s="41"/>
      <c r="V189" s="41"/>
      <c r="W189" s="41"/>
      <c r="X189" s="41"/>
      <c r="Y189" s="41"/>
      <c r="Z189" s="41"/>
      <c r="AA189" s="41"/>
      <c r="AB189" s="41"/>
      <c r="AC189" s="41"/>
      <c r="AD189" s="41"/>
      <c r="AE189" s="41"/>
      <c r="AR189" s="226" t="s">
        <v>279</v>
      </c>
      <c r="AT189" s="226" t="s">
        <v>482</v>
      </c>
      <c r="AU189" s="226" t="s">
        <v>91</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2440</v>
      </c>
    </row>
    <row r="190" spans="1:47" s="2" customFormat="1" ht="12">
      <c r="A190" s="41"/>
      <c r="B190" s="42"/>
      <c r="C190" s="43"/>
      <c r="D190" s="228" t="s">
        <v>238</v>
      </c>
      <c r="E190" s="43"/>
      <c r="F190" s="229" t="s">
        <v>2439</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19" t="s">
        <v>238</v>
      </c>
      <c r="AU190" s="19" t="s">
        <v>91</v>
      </c>
    </row>
    <row r="191" spans="1:65" s="2" customFormat="1" ht="37.8" customHeight="1">
      <c r="A191" s="41"/>
      <c r="B191" s="42"/>
      <c r="C191" s="281" t="s">
        <v>7</v>
      </c>
      <c r="D191" s="281" t="s">
        <v>482</v>
      </c>
      <c r="E191" s="282" t="s">
        <v>2441</v>
      </c>
      <c r="F191" s="283" t="s">
        <v>2442</v>
      </c>
      <c r="G191" s="284" t="s">
        <v>1339</v>
      </c>
      <c r="H191" s="285">
        <v>1</v>
      </c>
      <c r="I191" s="286"/>
      <c r="J191" s="287">
        <f>ROUND(I191*H191,2)</f>
        <v>0</v>
      </c>
      <c r="K191" s="283" t="s">
        <v>19</v>
      </c>
      <c r="L191" s="288"/>
      <c r="M191" s="289" t="s">
        <v>19</v>
      </c>
      <c r="N191" s="290" t="s">
        <v>52</v>
      </c>
      <c r="O191" s="87"/>
      <c r="P191" s="224">
        <f>O191*H191</f>
        <v>0</v>
      </c>
      <c r="Q191" s="224">
        <v>0.01948</v>
      </c>
      <c r="R191" s="224">
        <f>Q191*H191</f>
        <v>0.01948</v>
      </c>
      <c r="S191" s="224">
        <v>0</v>
      </c>
      <c r="T191" s="225">
        <f>S191*H191</f>
        <v>0</v>
      </c>
      <c r="U191" s="41"/>
      <c r="V191" s="41"/>
      <c r="W191" s="41"/>
      <c r="X191" s="41"/>
      <c r="Y191" s="41"/>
      <c r="Z191" s="41"/>
      <c r="AA191" s="41"/>
      <c r="AB191" s="41"/>
      <c r="AC191" s="41"/>
      <c r="AD191" s="41"/>
      <c r="AE191" s="41"/>
      <c r="AR191" s="226" t="s">
        <v>279</v>
      </c>
      <c r="AT191" s="226" t="s">
        <v>482</v>
      </c>
      <c r="AU191" s="226" t="s">
        <v>91</v>
      </c>
      <c r="AY191" s="19" t="s">
        <v>230</v>
      </c>
      <c r="BE191" s="227">
        <f>IF(N191="základní",J191,0)</f>
        <v>0</v>
      </c>
      <c r="BF191" s="227">
        <f>IF(N191="snížená",J191,0)</f>
        <v>0</v>
      </c>
      <c r="BG191" s="227">
        <f>IF(N191="zákl. přenesená",J191,0)</f>
        <v>0</v>
      </c>
      <c r="BH191" s="227">
        <f>IF(N191="sníž. přenesená",J191,0)</f>
        <v>0</v>
      </c>
      <c r="BI191" s="227">
        <f>IF(N191="nulová",J191,0)</f>
        <v>0</v>
      </c>
      <c r="BJ191" s="19" t="s">
        <v>85</v>
      </c>
      <c r="BK191" s="227">
        <f>ROUND(I191*H191,2)</f>
        <v>0</v>
      </c>
      <c r="BL191" s="19" t="s">
        <v>109</v>
      </c>
      <c r="BM191" s="226" t="s">
        <v>2443</v>
      </c>
    </row>
    <row r="192" spans="1:47" s="2" customFormat="1" ht="12">
      <c r="A192" s="41"/>
      <c r="B192" s="42"/>
      <c r="C192" s="43"/>
      <c r="D192" s="228" t="s">
        <v>238</v>
      </c>
      <c r="E192" s="43"/>
      <c r="F192" s="229" t="s">
        <v>2442</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19" t="s">
        <v>238</v>
      </c>
      <c r="AU192" s="19" t="s">
        <v>91</v>
      </c>
    </row>
    <row r="193" spans="1:65" s="2" customFormat="1" ht="37.8" customHeight="1">
      <c r="A193" s="41"/>
      <c r="B193" s="42"/>
      <c r="C193" s="281" t="s">
        <v>386</v>
      </c>
      <c r="D193" s="281" t="s">
        <v>482</v>
      </c>
      <c r="E193" s="282" t="s">
        <v>2444</v>
      </c>
      <c r="F193" s="283" t="s">
        <v>2445</v>
      </c>
      <c r="G193" s="284" t="s">
        <v>1339</v>
      </c>
      <c r="H193" s="285">
        <v>1</v>
      </c>
      <c r="I193" s="286"/>
      <c r="J193" s="287">
        <f>ROUND(I193*H193,2)</f>
        <v>0</v>
      </c>
      <c r="K193" s="283" t="s">
        <v>19</v>
      </c>
      <c r="L193" s="288"/>
      <c r="M193" s="289" t="s">
        <v>19</v>
      </c>
      <c r="N193" s="290" t="s">
        <v>52</v>
      </c>
      <c r="O193" s="87"/>
      <c r="P193" s="224">
        <f>O193*H193</f>
        <v>0</v>
      </c>
      <c r="Q193" s="224">
        <v>0.01948</v>
      </c>
      <c r="R193" s="224">
        <f>Q193*H193</f>
        <v>0.01948</v>
      </c>
      <c r="S193" s="224">
        <v>0</v>
      </c>
      <c r="T193" s="225">
        <f>S193*H193</f>
        <v>0</v>
      </c>
      <c r="U193" s="41"/>
      <c r="V193" s="41"/>
      <c r="W193" s="41"/>
      <c r="X193" s="41"/>
      <c r="Y193" s="41"/>
      <c r="Z193" s="41"/>
      <c r="AA193" s="41"/>
      <c r="AB193" s="41"/>
      <c r="AC193" s="41"/>
      <c r="AD193" s="41"/>
      <c r="AE193" s="41"/>
      <c r="AR193" s="226" t="s">
        <v>279</v>
      </c>
      <c r="AT193" s="226" t="s">
        <v>482</v>
      </c>
      <c r="AU193" s="226" t="s">
        <v>91</v>
      </c>
      <c r="AY193" s="19" t="s">
        <v>230</v>
      </c>
      <c r="BE193" s="227">
        <f>IF(N193="základní",J193,0)</f>
        <v>0</v>
      </c>
      <c r="BF193" s="227">
        <f>IF(N193="snížená",J193,0)</f>
        <v>0</v>
      </c>
      <c r="BG193" s="227">
        <f>IF(N193="zákl. přenesená",J193,0)</f>
        <v>0</v>
      </c>
      <c r="BH193" s="227">
        <f>IF(N193="sníž. přenesená",J193,0)</f>
        <v>0</v>
      </c>
      <c r="BI193" s="227">
        <f>IF(N193="nulová",J193,0)</f>
        <v>0</v>
      </c>
      <c r="BJ193" s="19" t="s">
        <v>85</v>
      </c>
      <c r="BK193" s="227">
        <f>ROUND(I193*H193,2)</f>
        <v>0</v>
      </c>
      <c r="BL193" s="19" t="s">
        <v>109</v>
      </c>
      <c r="BM193" s="226" t="s">
        <v>2446</v>
      </c>
    </row>
    <row r="194" spans="1:47" s="2" customFormat="1" ht="12">
      <c r="A194" s="41"/>
      <c r="B194" s="42"/>
      <c r="C194" s="43"/>
      <c r="D194" s="228" t="s">
        <v>238</v>
      </c>
      <c r="E194" s="43"/>
      <c r="F194" s="229" t="s">
        <v>2445</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19" t="s">
        <v>238</v>
      </c>
      <c r="AU194" s="19" t="s">
        <v>91</v>
      </c>
    </row>
    <row r="195" spans="1:65" s="2" customFormat="1" ht="49.05" customHeight="1">
      <c r="A195" s="41"/>
      <c r="B195" s="42"/>
      <c r="C195" s="281" t="s">
        <v>395</v>
      </c>
      <c r="D195" s="281" t="s">
        <v>482</v>
      </c>
      <c r="E195" s="282" t="s">
        <v>2447</v>
      </c>
      <c r="F195" s="283" t="s">
        <v>2448</v>
      </c>
      <c r="G195" s="284" t="s">
        <v>1339</v>
      </c>
      <c r="H195" s="285">
        <v>1</v>
      </c>
      <c r="I195" s="286"/>
      <c r="J195" s="287">
        <f>ROUND(I195*H195,2)</f>
        <v>0</v>
      </c>
      <c r="K195" s="283" t="s">
        <v>19</v>
      </c>
      <c r="L195" s="288"/>
      <c r="M195" s="289" t="s">
        <v>19</v>
      </c>
      <c r="N195" s="290" t="s">
        <v>52</v>
      </c>
      <c r="O195" s="87"/>
      <c r="P195" s="224">
        <f>O195*H195</f>
        <v>0</v>
      </c>
      <c r="Q195" s="224">
        <v>0.03876</v>
      </c>
      <c r="R195" s="224">
        <f>Q195*H195</f>
        <v>0.03876</v>
      </c>
      <c r="S195" s="224">
        <v>0</v>
      </c>
      <c r="T195" s="225">
        <f>S195*H195</f>
        <v>0</v>
      </c>
      <c r="U195" s="41"/>
      <c r="V195" s="41"/>
      <c r="W195" s="41"/>
      <c r="X195" s="41"/>
      <c r="Y195" s="41"/>
      <c r="Z195" s="41"/>
      <c r="AA195" s="41"/>
      <c r="AB195" s="41"/>
      <c r="AC195" s="41"/>
      <c r="AD195" s="41"/>
      <c r="AE195" s="41"/>
      <c r="AR195" s="226" t="s">
        <v>279</v>
      </c>
      <c r="AT195" s="226" t="s">
        <v>482</v>
      </c>
      <c r="AU195" s="226" t="s">
        <v>91</v>
      </c>
      <c r="AY195" s="19" t="s">
        <v>230</v>
      </c>
      <c r="BE195" s="227">
        <f>IF(N195="základní",J195,0)</f>
        <v>0</v>
      </c>
      <c r="BF195" s="227">
        <f>IF(N195="snížená",J195,0)</f>
        <v>0</v>
      </c>
      <c r="BG195" s="227">
        <f>IF(N195="zákl. přenesená",J195,0)</f>
        <v>0</v>
      </c>
      <c r="BH195" s="227">
        <f>IF(N195="sníž. přenesená",J195,0)</f>
        <v>0</v>
      </c>
      <c r="BI195" s="227">
        <f>IF(N195="nulová",J195,0)</f>
        <v>0</v>
      </c>
      <c r="BJ195" s="19" t="s">
        <v>85</v>
      </c>
      <c r="BK195" s="227">
        <f>ROUND(I195*H195,2)</f>
        <v>0</v>
      </c>
      <c r="BL195" s="19" t="s">
        <v>109</v>
      </c>
      <c r="BM195" s="226" t="s">
        <v>2449</v>
      </c>
    </row>
    <row r="196" spans="1:47" s="2" customFormat="1" ht="12">
      <c r="A196" s="41"/>
      <c r="B196" s="42"/>
      <c r="C196" s="43"/>
      <c r="D196" s="228" t="s">
        <v>238</v>
      </c>
      <c r="E196" s="43"/>
      <c r="F196" s="229" t="s">
        <v>2448</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19" t="s">
        <v>238</v>
      </c>
      <c r="AU196" s="19" t="s">
        <v>91</v>
      </c>
    </row>
    <row r="197" spans="1:65" s="2" customFormat="1" ht="49.05" customHeight="1">
      <c r="A197" s="41"/>
      <c r="B197" s="42"/>
      <c r="C197" s="281" t="s">
        <v>649</v>
      </c>
      <c r="D197" s="281" t="s">
        <v>482</v>
      </c>
      <c r="E197" s="282" t="s">
        <v>2450</v>
      </c>
      <c r="F197" s="283" t="s">
        <v>2451</v>
      </c>
      <c r="G197" s="284" t="s">
        <v>1339</v>
      </c>
      <c r="H197" s="285">
        <v>1</v>
      </c>
      <c r="I197" s="286"/>
      <c r="J197" s="287">
        <f>ROUND(I197*H197,2)</f>
        <v>0</v>
      </c>
      <c r="K197" s="283" t="s">
        <v>19</v>
      </c>
      <c r="L197" s="288"/>
      <c r="M197" s="289" t="s">
        <v>19</v>
      </c>
      <c r="N197" s="290" t="s">
        <v>52</v>
      </c>
      <c r="O197" s="87"/>
      <c r="P197" s="224">
        <f>O197*H197</f>
        <v>0</v>
      </c>
      <c r="Q197" s="224">
        <v>0.04619</v>
      </c>
      <c r="R197" s="224">
        <f>Q197*H197</f>
        <v>0.04619</v>
      </c>
      <c r="S197" s="224">
        <v>0</v>
      </c>
      <c r="T197" s="225">
        <f>S197*H197</f>
        <v>0</v>
      </c>
      <c r="U197" s="41"/>
      <c r="V197" s="41"/>
      <c r="W197" s="41"/>
      <c r="X197" s="41"/>
      <c r="Y197" s="41"/>
      <c r="Z197" s="41"/>
      <c r="AA197" s="41"/>
      <c r="AB197" s="41"/>
      <c r="AC197" s="41"/>
      <c r="AD197" s="41"/>
      <c r="AE197" s="41"/>
      <c r="AR197" s="226" t="s">
        <v>279</v>
      </c>
      <c r="AT197" s="226" t="s">
        <v>482</v>
      </c>
      <c r="AU197" s="226" t="s">
        <v>91</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2452</v>
      </c>
    </row>
    <row r="198" spans="1:47" s="2" customFormat="1" ht="12">
      <c r="A198" s="41"/>
      <c r="B198" s="42"/>
      <c r="C198" s="43"/>
      <c r="D198" s="228" t="s">
        <v>238</v>
      </c>
      <c r="E198" s="43"/>
      <c r="F198" s="229" t="s">
        <v>2451</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91</v>
      </c>
    </row>
    <row r="199" spans="1:65" s="2" customFormat="1" ht="24.15" customHeight="1">
      <c r="A199" s="41"/>
      <c r="B199" s="42"/>
      <c r="C199" s="215" t="s">
        <v>655</v>
      </c>
      <c r="D199" s="215" t="s">
        <v>232</v>
      </c>
      <c r="E199" s="216" t="s">
        <v>2453</v>
      </c>
      <c r="F199" s="217" t="s">
        <v>2454</v>
      </c>
      <c r="G199" s="218" t="s">
        <v>737</v>
      </c>
      <c r="H199" s="219">
        <v>10</v>
      </c>
      <c r="I199" s="220"/>
      <c r="J199" s="221">
        <f>ROUND(I199*H199,2)</f>
        <v>0</v>
      </c>
      <c r="K199" s="217" t="s">
        <v>236</v>
      </c>
      <c r="L199" s="47"/>
      <c r="M199" s="222" t="s">
        <v>19</v>
      </c>
      <c r="N199" s="223" t="s">
        <v>52</v>
      </c>
      <c r="O199" s="87"/>
      <c r="P199" s="224">
        <f>O199*H199</f>
        <v>0</v>
      </c>
      <c r="Q199" s="224">
        <v>0.0008</v>
      </c>
      <c r="R199" s="224">
        <f>Q199*H199</f>
        <v>0.008</v>
      </c>
      <c r="S199" s="224">
        <v>0</v>
      </c>
      <c r="T199" s="225">
        <f>S199*H199</f>
        <v>0</v>
      </c>
      <c r="U199" s="41"/>
      <c r="V199" s="41"/>
      <c r="W199" s="41"/>
      <c r="X199" s="41"/>
      <c r="Y199" s="41"/>
      <c r="Z199" s="41"/>
      <c r="AA199" s="41"/>
      <c r="AB199" s="41"/>
      <c r="AC199" s="41"/>
      <c r="AD199" s="41"/>
      <c r="AE199" s="41"/>
      <c r="AR199" s="226" t="s">
        <v>109</v>
      </c>
      <c r="AT199" s="226" t="s">
        <v>232</v>
      </c>
      <c r="AU199" s="226" t="s">
        <v>91</v>
      </c>
      <c r="AY199" s="19" t="s">
        <v>230</v>
      </c>
      <c r="BE199" s="227">
        <f>IF(N199="základní",J199,0)</f>
        <v>0</v>
      </c>
      <c r="BF199" s="227">
        <f>IF(N199="snížená",J199,0)</f>
        <v>0</v>
      </c>
      <c r="BG199" s="227">
        <f>IF(N199="zákl. přenesená",J199,0)</f>
        <v>0</v>
      </c>
      <c r="BH199" s="227">
        <f>IF(N199="sníž. přenesená",J199,0)</f>
        <v>0</v>
      </c>
      <c r="BI199" s="227">
        <f>IF(N199="nulová",J199,0)</f>
        <v>0</v>
      </c>
      <c r="BJ199" s="19" t="s">
        <v>85</v>
      </c>
      <c r="BK199" s="227">
        <f>ROUND(I199*H199,2)</f>
        <v>0</v>
      </c>
      <c r="BL199" s="19" t="s">
        <v>109</v>
      </c>
      <c r="BM199" s="226" t="s">
        <v>2455</v>
      </c>
    </row>
    <row r="200" spans="1:47" s="2" customFormat="1" ht="12">
      <c r="A200" s="41"/>
      <c r="B200" s="42"/>
      <c r="C200" s="43"/>
      <c r="D200" s="228" t="s">
        <v>238</v>
      </c>
      <c r="E200" s="43"/>
      <c r="F200" s="229" t="s">
        <v>2456</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19" t="s">
        <v>238</v>
      </c>
      <c r="AU200" s="19" t="s">
        <v>91</v>
      </c>
    </row>
    <row r="201" spans="1:47" s="2" customFormat="1" ht="12">
      <c r="A201" s="41"/>
      <c r="B201" s="42"/>
      <c r="C201" s="43"/>
      <c r="D201" s="228" t="s">
        <v>240</v>
      </c>
      <c r="E201" s="43"/>
      <c r="F201" s="233" t="s">
        <v>2457</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19" t="s">
        <v>240</v>
      </c>
      <c r="AU201" s="19" t="s">
        <v>91</v>
      </c>
    </row>
    <row r="202" spans="1:51" s="13" customFormat="1" ht="12">
      <c r="A202" s="13"/>
      <c r="B202" s="234"/>
      <c r="C202" s="235"/>
      <c r="D202" s="228" t="s">
        <v>242</v>
      </c>
      <c r="E202" s="236" t="s">
        <v>19</v>
      </c>
      <c r="F202" s="237" t="s">
        <v>2458</v>
      </c>
      <c r="G202" s="235"/>
      <c r="H202" s="238">
        <v>5</v>
      </c>
      <c r="I202" s="239"/>
      <c r="J202" s="235"/>
      <c r="K202" s="235"/>
      <c r="L202" s="240"/>
      <c r="M202" s="241"/>
      <c r="N202" s="242"/>
      <c r="O202" s="242"/>
      <c r="P202" s="242"/>
      <c r="Q202" s="242"/>
      <c r="R202" s="242"/>
      <c r="S202" s="242"/>
      <c r="T202" s="243"/>
      <c r="U202" s="13"/>
      <c r="V202" s="13"/>
      <c r="W202" s="13"/>
      <c r="X202" s="13"/>
      <c r="Y202" s="13"/>
      <c r="Z202" s="13"/>
      <c r="AA202" s="13"/>
      <c r="AB202" s="13"/>
      <c r="AC202" s="13"/>
      <c r="AD202" s="13"/>
      <c r="AE202" s="13"/>
      <c r="AT202" s="244" t="s">
        <v>242</v>
      </c>
      <c r="AU202" s="244" t="s">
        <v>91</v>
      </c>
      <c r="AV202" s="13" t="s">
        <v>91</v>
      </c>
      <c r="AW202" s="13" t="s">
        <v>42</v>
      </c>
      <c r="AX202" s="13" t="s">
        <v>81</v>
      </c>
      <c r="AY202" s="244" t="s">
        <v>230</v>
      </c>
    </row>
    <row r="203" spans="1:51" s="13" customFormat="1" ht="12">
      <c r="A203" s="13"/>
      <c r="B203" s="234"/>
      <c r="C203" s="235"/>
      <c r="D203" s="228" t="s">
        <v>242</v>
      </c>
      <c r="E203" s="236" t="s">
        <v>19</v>
      </c>
      <c r="F203" s="237" t="s">
        <v>2459</v>
      </c>
      <c r="G203" s="235"/>
      <c r="H203" s="238">
        <v>5</v>
      </c>
      <c r="I203" s="239"/>
      <c r="J203" s="235"/>
      <c r="K203" s="235"/>
      <c r="L203" s="240"/>
      <c r="M203" s="241"/>
      <c r="N203" s="242"/>
      <c r="O203" s="242"/>
      <c r="P203" s="242"/>
      <c r="Q203" s="242"/>
      <c r="R203" s="242"/>
      <c r="S203" s="242"/>
      <c r="T203" s="243"/>
      <c r="U203" s="13"/>
      <c r="V203" s="13"/>
      <c r="W203" s="13"/>
      <c r="X203" s="13"/>
      <c r="Y203" s="13"/>
      <c r="Z203" s="13"/>
      <c r="AA203" s="13"/>
      <c r="AB203" s="13"/>
      <c r="AC203" s="13"/>
      <c r="AD203" s="13"/>
      <c r="AE203" s="13"/>
      <c r="AT203" s="244" t="s">
        <v>242</v>
      </c>
      <c r="AU203" s="244" t="s">
        <v>91</v>
      </c>
      <c r="AV203" s="13" t="s">
        <v>91</v>
      </c>
      <c r="AW203" s="13" t="s">
        <v>42</v>
      </c>
      <c r="AX203" s="13" t="s">
        <v>81</v>
      </c>
      <c r="AY203" s="244" t="s">
        <v>230</v>
      </c>
    </row>
    <row r="204" spans="1:51" s="14" customFormat="1" ht="12">
      <c r="A204" s="14"/>
      <c r="B204" s="245"/>
      <c r="C204" s="246"/>
      <c r="D204" s="228" t="s">
        <v>242</v>
      </c>
      <c r="E204" s="247" t="s">
        <v>19</v>
      </c>
      <c r="F204" s="248" t="s">
        <v>244</v>
      </c>
      <c r="G204" s="246"/>
      <c r="H204" s="249">
        <v>10</v>
      </c>
      <c r="I204" s="250"/>
      <c r="J204" s="246"/>
      <c r="K204" s="246"/>
      <c r="L204" s="251"/>
      <c r="M204" s="252"/>
      <c r="N204" s="253"/>
      <c r="O204" s="253"/>
      <c r="P204" s="253"/>
      <c r="Q204" s="253"/>
      <c r="R204" s="253"/>
      <c r="S204" s="253"/>
      <c r="T204" s="254"/>
      <c r="U204" s="14"/>
      <c r="V204" s="14"/>
      <c r="W204" s="14"/>
      <c r="X204" s="14"/>
      <c r="Y204" s="14"/>
      <c r="Z204" s="14"/>
      <c r="AA204" s="14"/>
      <c r="AB204" s="14"/>
      <c r="AC204" s="14"/>
      <c r="AD204" s="14"/>
      <c r="AE204" s="14"/>
      <c r="AT204" s="255" t="s">
        <v>242</v>
      </c>
      <c r="AU204" s="255" t="s">
        <v>91</v>
      </c>
      <c r="AV204" s="14" t="s">
        <v>109</v>
      </c>
      <c r="AW204" s="14" t="s">
        <v>42</v>
      </c>
      <c r="AX204" s="14" t="s">
        <v>85</v>
      </c>
      <c r="AY204" s="255" t="s">
        <v>230</v>
      </c>
    </row>
    <row r="205" spans="1:65" s="2" customFormat="1" ht="62.7" customHeight="1">
      <c r="A205" s="41"/>
      <c r="B205" s="42"/>
      <c r="C205" s="281" t="s">
        <v>662</v>
      </c>
      <c r="D205" s="281" t="s">
        <v>482</v>
      </c>
      <c r="E205" s="282" t="s">
        <v>2460</v>
      </c>
      <c r="F205" s="283" t="s">
        <v>2461</v>
      </c>
      <c r="G205" s="284" t="s">
        <v>737</v>
      </c>
      <c r="H205" s="285">
        <v>5</v>
      </c>
      <c r="I205" s="286"/>
      <c r="J205" s="287">
        <f>ROUND(I205*H205,2)</f>
        <v>0</v>
      </c>
      <c r="K205" s="283" t="s">
        <v>19</v>
      </c>
      <c r="L205" s="288"/>
      <c r="M205" s="289" t="s">
        <v>19</v>
      </c>
      <c r="N205" s="290" t="s">
        <v>52</v>
      </c>
      <c r="O205" s="87"/>
      <c r="P205" s="224">
        <f>O205*H205</f>
        <v>0</v>
      </c>
      <c r="Q205" s="224">
        <v>0.0145</v>
      </c>
      <c r="R205" s="224">
        <f>Q205*H205</f>
        <v>0.07250000000000001</v>
      </c>
      <c r="S205" s="224">
        <v>0</v>
      </c>
      <c r="T205" s="225">
        <f>S205*H205</f>
        <v>0</v>
      </c>
      <c r="U205" s="41"/>
      <c r="V205" s="41"/>
      <c r="W205" s="41"/>
      <c r="X205" s="41"/>
      <c r="Y205" s="41"/>
      <c r="Z205" s="41"/>
      <c r="AA205" s="41"/>
      <c r="AB205" s="41"/>
      <c r="AC205" s="41"/>
      <c r="AD205" s="41"/>
      <c r="AE205" s="41"/>
      <c r="AR205" s="226" t="s">
        <v>279</v>
      </c>
      <c r="AT205" s="226" t="s">
        <v>482</v>
      </c>
      <c r="AU205" s="226" t="s">
        <v>91</v>
      </c>
      <c r="AY205" s="19" t="s">
        <v>230</v>
      </c>
      <c r="BE205" s="227">
        <f>IF(N205="základní",J205,0)</f>
        <v>0</v>
      </c>
      <c r="BF205" s="227">
        <f>IF(N205="snížená",J205,0)</f>
        <v>0</v>
      </c>
      <c r="BG205" s="227">
        <f>IF(N205="zákl. přenesená",J205,0)</f>
        <v>0</v>
      </c>
      <c r="BH205" s="227">
        <f>IF(N205="sníž. přenesená",J205,0)</f>
        <v>0</v>
      </c>
      <c r="BI205" s="227">
        <f>IF(N205="nulová",J205,0)</f>
        <v>0</v>
      </c>
      <c r="BJ205" s="19" t="s">
        <v>85</v>
      </c>
      <c r="BK205" s="227">
        <f>ROUND(I205*H205,2)</f>
        <v>0</v>
      </c>
      <c r="BL205" s="19" t="s">
        <v>109</v>
      </c>
      <c r="BM205" s="226" t="s">
        <v>2462</v>
      </c>
    </row>
    <row r="206" spans="1:47" s="2" customFormat="1" ht="12">
      <c r="A206" s="41"/>
      <c r="B206" s="42"/>
      <c r="C206" s="43"/>
      <c r="D206" s="228" t="s">
        <v>238</v>
      </c>
      <c r="E206" s="43"/>
      <c r="F206" s="229" t="s">
        <v>2461</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19" t="s">
        <v>238</v>
      </c>
      <c r="AU206" s="19" t="s">
        <v>91</v>
      </c>
    </row>
    <row r="207" spans="1:65" s="2" customFormat="1" ht="62.7" customHeight="1">
      <c r="A207" s="41"/>
      <c r="B207" s="42"/>
      <c r="C207" s="281" t="s">
        <v>668</v>
      </c>
      <c r="D207" s="281" t="s">
        <v>482</v>
      </c>
      <c r="E207" s="282" t="s">
        <v>2463</v>
      </c>
      <c r="F207" s="283" t="s">
        <v>2464</v>
      </c>
      <c r="G207" s="284" t="s">
        <v>737</v>
      </c>
      <c r="H207" s="285">
        <v>5</v>
      </c>
      <c r="I207" s="286"/>
      <c r="J207" s="287">
        <f>ROUND(I207*H207,2)</f>
        <v>0</v>
      </c>
      <c r="K207" s="283" t="s">
        <v>19</v>
      </c>
      <c r="L207" s="288"/>
      <c r="M207" s="289" t="s">
        <v>19</v>
      </c>
      <c r="N207" s="290" t="s">
        <v>52</v>
      </c>
      <c r="O207" s="87"/>
      <c r="P207" s="224">
        <f>O207*H207</f>
        <v>0</v>
      </c>
      <c r="Q207" s="224">
        <v>0.0145</v>
      </c>
      <c r="R207" s="224">
        <f>Q207*H207</f>
        <v>0.07250000000000001</v>
      </c>
      <c r="S207" s="224">
        <v>0</v>
      </c>
      <c r="T207" s="225">
        <f>S207*H207</f>
        <v>0</v>
      </c>
      <c r="U207" s="41"/>
      <c r="V207" s="41"/>
      <c r="W207" s="41"/>
      <c r="X207" s="41"/>
      <c r="Y207" s="41"/>
      <c r="Z207" s="41"/>
      <c r="AA207" s="41"/>
      <c r="AB207" s="41"/>
      <c r="AC207" s="41"/>
      <c r="AD207" s="41"/>
      <c r="AE207" s="41"/>
      <c r="AR207" s="226" t="s">
        <v>279</v>
      </c>
      <c r="AT207" s="226" t="s">
        <v>482</v>
      </c>
      <c r="AU207" s="226" t="s">
        <v>91</v>
      </c>
      <c r="AY207" s="19" t="s">
        <v>230</v>
      </c>
      <c r="BE207" s="227">
        <f>IF(N207="základní",J207,0)</f>
        <v>0</v>
      </c>
      <c r="BF207" s="227">
        <f>IF(N207="snížená",J207,0)</f>
        <v>0</v>
      </c>
      <c r="BG207" s="227">
        <f>IF(N207="zákl. přenesená",J207,0)</f>
        <v>0</v>
      </c>
      <c r="BH207" s="227">
        <f>IF(N207="sníž. přenesená",J207,0)</f>
        <v>0</v>
      </c>
      <c r="BI207" s="227">
        <f>IF(N207="nulová",J207,0)</f>
        <v>0</v>
      </c>
      <c r="BJ207" s="19" t="s">
        <v>85</v>
      </c>
      <c r="BK207" s="227">
        <f>ROUND(I207*H207,2)</f>
        <v>0</v>
      </c>
      <c r="BL207" s="19" t="s">
        <v>109</v>
      </c>
      <c r="BM207" s="226" t="s">
        <v>2465</v>
      </c>
    </row>
    <row r="208" spans="1:47" s="2" customFormat="1" ht="12">
      <c r="A208" s="41"/>
      <c r="B208" s="42"/>
      <c r="C208" s="43"/>
      <c r="D208" s="228" t="s">
        <v>238</v>
      </c>
      <c r="E208" s="43"/>
      <c r="F208" s="229" t="s">
        <v>2464</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19" t="s">
        <v>238</v>
      </c>
      <c r="AU208" s="19" t="s">
        <v>91</v>
      </c>
    </row>
    <row r="209" spans="1:65" s="2" customFormat="1" ht="37.8" customHeight="1">
      <c r="A209" s="41"/>
      <c r="B209" s="42"/>
      <c r="C209" s="281" t="s">
        <v>676</v>
      </c>
      <c r="D209" s="281" t="s">
        <v>482</v>
      </c>
      <c r="E209" s="282" t="s">
        <v>2466</v>
      </c>
      <c r="F209" s="283" t="s">
        <v>2467</v>
      </c>
      <c r="G209" s="284" t="s">
        <v>737</v>
      </c>
      <c r="H209" s="285">
        <v>40</v>
      </c>
      <c r="I209" s="286"/>
      <c r="J209" s="287">
        <f>ROUND(I209*H209,2)</f>
        <v>0</v>
      </c>
      <c r="K209" s="283" t="s">
        <v>19</v>
      </c>
      <c r="L209" s="288"/>
      <c r="M209" s="289" t="s">
        <v>19</v>
      </c>
      <c r="N209" s="290"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279</v>
      </c>
      <c r="AT209" s="226" t="s">
        <v>482</v>
      </c>
      <c r="AU209" s="226" t="s">
        <v>91</v>
      </c>
      <c r="AY209" s="19" t="s">
        <v>230</v>
      </c>
      <c r="BE209" s="227">
        <f>IF(N209="základní",J209,0)</f>
        <v>0</v>
      </c>
      <c r="BF209" s="227">
        <f>IF(N209="snížená",J209,0)</f>
        <v>0</v>
      </c>
      <c r="BG209" s="227">
        <f>IF(N209="zákl. přenesená",J209,0)</f>
        <v>0</v>
      </c>
      <c r="BH209" s="227">
        <f>IF(N209="sníž. přenesená",J209,0)</f>
        <v>0</v>
      </c>
      <c r="BI209" s="227">
        <f>IF(N209="nulová",J209,0)</f>
        <v>0</v>
      </c>
      <c r="BJ209" s="19" t="s">
        <v>85</v>
      </c>
      <c r="BK209" s="227">
        <f>ROUND(I209*H209,2)</f>
        <v>0</v>
      </c>
      <c r="BL209" s="19" t="s">
        <v>109</v>
      </c>
      <c r="BM209" s="226" t="s">
        <v>2468</v>
      </c>
    </row>
    <row r="210" spans="1:47" s="2" customFormat="1" ht="12">
      <c r="A210" s="41"/>
      <c r="B210" s="42"/>
      <c r="C210" s="43"/>
      <c r="D210" s="228" t="s">
        <v>238</v>
      </c>
      <c r="E210" s="43"/>
      <c r="F210" s="229" t="s">
        <v>2467</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238</v>
      </c>
      <c r="AU210" s="19" t="s">
        <v>91</v>
      </c>
    </row>
    <row r="211" spans="1:63" s="12" customFormat="1" ht="22.8" customHeight="1">
      <c r="A211" s="12"/>
      <c r="B211" s="199"/>
      <c r="C211" s="200"/>
      <c r="D211" s="201" t="s">
        <v>80</v>
      </c>
      <c r="E211" s="213" t="s">
        <v>793</v>
      </c>
      <c r="F211" s="213" t="s">
        <v>794</v>
      </c>
      <c r="G211" s="200"/>
      <c r="H211" s="200"/>
      <c r="I211" s="203"/>
      <c r="J211" s="214">
        <f>BK211</f>
        <v>0</v>
      </c>
      <c r="K211" s="200"/>
      <c r="L211" s="205"/>
      <c r="M211" s="206"/>
      <c r="N211" s="207"/>
      <c r="O211" s="207"/>
      <c r="P211" s="208">
        <f>SUM(P212:P213)</f>
        <v>0</v>
      </c>
      <c r="Q211" s="207"/>
      <c r="R211" s="208">
        <f>SUM(R212:R213)</f>
        <v>0</v>
      </c>
      <c r="S211" s="207"/>
      <c r="T211" s="209">
        <f>SUM(T212:T213)</f>
        <v>0</v>
      </c>
      <c r="U211" s="12"/>
      <c r="V211" s="12"/>
      <c r="W211" s="12"/>
      <c r="X211" s="12"/>
      <c r="Y211" s="12"/>
      <c r="Z211" s="12"/>
      <c r="AA211" s="12"/>
      <c r="AB211" s="12"/>
      <c r="AC211" s="12"/>
      <c r="AD211" s="12"/>
      <c r="AE211" s="12"/>
      <c r="AR211" s="210" t="s">
        <v>85</v>
      </c>
      <c r="AT211" s="211" t="s">
        <v>80</v>
      </c>
      <c r="AU211" s="211" t="s">
        <v>85</v>
      </c>
      <c r="AY211" s="210" t="s">
        <v>230</v>
      </c>
      <c r="BK211" s="212">
        <f>SUM(BK212:BK213)</f>
        <v>0</v>
      </c>
    </row>
    <row r="212" spans="1:65" s="2" customFormat="1" ht="24.15" customHeight="1">
      <c r="A212" s="41"/>
      <c r="B212" s="42"/>
      <c r="C212" s="215" t="s">
        <v>691</v>
      </c>
      <c r="D212" s="215" t="s">
        <v>232</v>
      </c>
      <c r="E212" s="216" t="s">
        <v>2469</v>
      </c>
      <c r="F212" s="217" t="s">
        <v>2470</v>
      </c>
      <c r="G212" s="218" t="s">
        <v>369</v>
      </c>
      <c r="H212" s="219">
        <v>380.287</v>
      </c>
      <c r="I212" s="220"/>
      <c r="J212" s="221">
        <f>ROUND(I212*H212,2)</f>
        <v>0</v>
      </c>
      <c r="K212" s="217" t="s">
        <v>236</v>
      </c>
      <c r="L212" s="47"/>
      <c r="M212" s="222" t="s">
        <v>19</v>
      </c>
      <c r="N212" s="223"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109</v>
      </c>
      <c r="AT212" s="226" t="s">
        <v>232</v>
      </c>
      <c r="AU212" s="226" t="s">
        <v>91</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2471</v>
      </c>
    </row>
    <row r="213" spans="1:47" s="2" customFormat="1" ht="12">
      <c r="A213" s="41"/>
      <c r="B213" s="42"/>
      <c r="C213" s="43"/>
      <c r="D213" s="228" t="s">
        <v>238</v>
      </c>
      <c r="E213" s="43"/>
      <c r="F213" s="229" t="s">
        <v>2472</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238</v>
      </c>
      <c r="AU213" s="19" t="s">
        <v>91</v>
      </c>
    </row>
    <row r="214" spans="1:63" s="12" customFormat="1" ht="25.9" customHeight="1">
      <c r="A214" s="12"/>
      <c r="B214" s="199"/>
      <c r="C214" s="200"/>
      <c r="D214" s="201" t="s">
        <v>80</v>
      </c>
      <c r="E214" s="202" t="s">
        <v>393</v>
      </c>
      <c r="F214" s="202" t="s">
        <v>394</v>
      </c>
      <c r="G214" s="200"/>
      <c r="H214" s="200"/>
      <c r="I214" s="203"/>
      <c r="J214" s="204">
        <f>BK214</f>
        <v>0</v>
      </c>
      <c r="K214" s="200"/>
      <c r="L214" s="205"/>
      <c r="M214" s="206"/>
      <c r="N214" s="207"/>
      <c r="O214" s="207"/>
      <c r="P214" s="208">
        <f>SUM(P215:P218)</f>
        <v>0</v>
      </c>
      <c r="Q214" s="207"/>
      <c r="R214" s="208">
        <f>SUM(R215:R218)</f>
        <v>0</v>
      </c>
      <c r="S214" s="207"/>
      <c r="T214" s="209">
        <f>SUM(T215:T218)</f>
        <v>0</v>
      </c>
      <c r="U214" s="12"/>
      <c r="V214" s="12"/>
      <c r="W214" s="12"/>
      <c r="X214" s="12"/>
      <c r="Y214" s="12"/>
      <c r="Z214" s="12"/>
      <c r="AA214" s="12"/>
      <c r="AB214" s="12"/>
      <c r="AC214" s="12"/>
      <c r="AD214" s="12"/>
      <c r="AE214" s="12"/>
      <c r="AR214" s="210" t="s">
        <v>109</v>
      </c>
      <c r="AT214" s="211" t="s">
        <v>80</v>
      </c>
      <c r="AU214" s="211" t="s">
        <v>81</v>
      </c>
      <c r="AY214" s="210" t="s">
        <v>230</v>
      </c>
      <c r="BK214" s="212">
        <f>SUM(BK215:BK218)</f>
        <v>0</v>
      </c>
    </row>
    <row r="215" spans="1:65" s="2" customFormat="1" ht="14.4" customHeight="1">
      <c r="A215" s="41"/>
      <c r="B215" s="42"/>
      <c r="C215" s="215" t="s">
        <v>710</v>
      </c>
      <c r="D215" s="215" t="s">
        <v>232</v>
      </c>
      <c r="E215" s="216" t="s">
        <v>2473</v>
      </c>
      <c r="F215" s="217" t="s">
        <v>2474</v>
      </c>
      <c r="G215" s="218" t="s">
        <v>398</v>
      </c>
      <c r="H215" s="219">
        <v>63</v>
      </c>
      <c r="I215" s="220"/>
      <c r="J215" s="221">
        <f>ROUND(I215*H215,2)</f>
        <v>0</v>
      </c>
      <c r="K215" s="217" t="s">
        <v>236</v>
      </c>
      <c r="L215" s="47"/>
      <c r="M215" s="222" t="s">
        <v>19</v>
      </c>
      <c r="N215" s="223" t="s">
        <v>52</v>
      </c>
      <c r="O215" s="87"/>
      <c r="P215" s="224">
        <f>O215*H215</f>
        <v>0</v>
      </c>
      <c r="Q215" s="224">
        <v>0</v>
      </c>
      <c r="R215" s="224">
        <f>Q215*H215</f>
        <v>0</v>
      </c>
      <c r="S215" s="224">
        <v>0</v>
      </c>
      <c r="T215" s="225">
        <f>S215*H215</f>
        <v>0</v>
      </c>
      <c r="U215" s="41"/>
      <c r="V215" s="41"/>
      <c r="W215" s="41"/>
      <c r="X215" s="41"/>
      <c r="Y215" s="41"/>
      <c r="Z215" s="41"/>
      <c r="AA215" s="41"/>
      <c r="AB215" s="41"/>
      <c r="AC215" s="41"/>
      <c r="AD215" s="41"/>
      <c r="AE215" s="41"/>
      <c r="AR215" s="226" t="s">
        <v>399</v>
      </c>
      <c r="AT215" s="226" t="s">
        <v>232</v>
      </c>
      <c r="AU215" s="226" t="s">
        <v>85</v>
      </c>
      <c r="AY215" s="19" t="s">
        <v>230</v>
      </c>
      <c r="BE215" s="227">
        <f>IF(N215="základní",J215,0)</f>
        <v>0</v>
      </c>
      <c r="BF215" s="227">
        <f>IF(N215="snížená",J215,0)</f>
        <v>0</v>
      </c>
      <c r="BG215" s="227">
        <f>IF(N215="zákl. přenesená",J215,0)</f>
        <v>0</v>
      </c>
      <c r="BH215" s="227">
        <f>IF(N215="sníž. přenesená",J215,0)</f>
        <v>0</v>
      </c>
      <c r="BI215" s="227">
        <f>IF(N215="nulová",J215,0)</f>
        <v>0</v>
      </c>
      <c r="BJ215" s="19" t="s">
        <v>85</v>
      </c>
      <c r="BK215" s="227">
        <f>ROUND(I215*H215,2)</f>
        <v>0</v>
      </c>
      <c r="BL215" s="19" t="s">
        <v>399</v>
      </c>
      <c r="BM215" s="226" t="s">
        <v>2475</v>
      </c>
    </row>
    <row r="216" spans="1:47" s="2" customFormat="1" ht="12">
      <c r="A216" s="41"/>
      <c r="B216" s="42"/>
      <c r="C216" s="43"/>
      <c r="D216" s="228" t="s">
        <v>238</v>
      </c>
      <c r="E216" s="43"/>
      <c r="F216" s="229" t="s">
        <v>2476</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238</v>
      </c>
      <c r="AU216" s="19" t="s">
        <v>85</v>
      </c>
    </row>
    <row r="217" spans="1:51" s="13" customFormat="1" ht="12">
      <c r="A217" s="13"/>
      <c r="B217" s="234"/>
      <c r="C217" s="235"/>
      <c r="D217" s="228" t="s">
        <v>242</v>
      </c>
      <c r="E217" s="236" t="s">
        <v>19</v>
      </c>
      <c r="F217" s="237" t="s">
        <v>2477</v>
      </c>
      <c r="G217" s="235"/>
      <c r="H217" s="238">
        <v>63</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242</v>
      </c>
      <c r="AU217" s="244" t="s">
        <v>85</v>
      </c>
      <c r="AV217" s="13" t="s">
        <v>91</v>
      </c>
      <c r="AW217" s="13" t="s">
        <v>42</v>
      </c>
      <c r="AX217" s="13" t="s">
        <v>81</v>
      </c>
      <c r="AY217" s="244" t="s">
        <v>230</v>
      </c>
    </row>
    <row r="218" spans="1:51" s="14" customFormat="1" ht="12">
      <c r="A218" s="14"/>
      <c r="B218" s="245"/>
      <c r="C218" s="246"/>
      <c r="D218" s="228" t="s">
        <v>242</v>
      </c>
      <c r="E218" s="247" t="s">
        <v>19</v>
      </c>
      <c r="F218" s="248" t="s">
        <v>244</v>
      </c>
      <c r="G218" s="246"/>
      <c r="H218" s="249">
        <v>63</v>
      </c>
      <c r="I218" s="250"/>
      <c r="J218" s="246"/>
      <c r="K218" s="246"/>
      <c r="L218" s="251"/>
      <c r="M218" s="256"/>
      <c r="N218" s="257"/>
      <c r="O218" s="257"/>
      <c r="P218" s="257"/>
      <c r="Q218" s="257"/>
      <c r="R218" s="257"/>
      <c r="S218" s="257"/>
      <c r="T218" s="258"/>
      <c r="U218" s="14"/>
      <c r="V218" s="14"/>
      <c r="W218" s="14"/>
      <c r="X218" s="14"/>
      <c r="Y218" s="14"/>
      <c r="Z218" s="14"/>
      <c r="AA218" s="14"/>
      <c r="AB218" s="14"/>
      <c r="AC218" s="14"/>
      <c r="AD218" s="14"/>
      <c r="AE218" s="14"/>
      <c r="AT218" s="255" t="s">
        <v>242</v>
      </c>
      <c r="AU218" s="255" t="s">
        <v>85</v>
      </c>
      <c r="AV218" s="14" t="s">
        <v>109</v>
      </c>
      <c r="AW218" s="14" t="s">
        <v>42</v>
      </c>
      <c r="AX218" s="14" t="s">
        <v>85</v>
      </c>
      <c r="AY218" s="255" t="s">
        <v>230</v>
      </c>
    </row>
    <row r="219" spans="1:31" s="2" customFormat="1" ht="6.95" customHeight="1">
      <c r="A219" s="41"/>
      <c r="B219" s="62"/>
      <c r="C219" s="63"/>
      <c r="D219" s="63"/>
      <c r="E219" s="63"/>
      <c r="F219" s="63"/>
      <c r="G219" s="63"/>
      <c r="H219" s="63"/>
      <c r="I219" s="63"/>
      <c r="J219" s="63"/>
      <c r="K219" s="63"/>
      <c r="L219" s="47"/>
      <c r="M219" s="41"/>
      <c r="O219" s="41"/>
      <c r="P219" s="41"/>
      <c r="Q219" s="41"/>
      <c r="R219" s="41"/>
      <c r="S219" s="41"/>
      <c r="T219" s="41"/>
      <c r="U219" s="41"/>
      <c r="V219" s="41"/>
      <c r="W219" s="41"/>
      <c r="X219" s="41"/>
      <c r="Y219" s="41"/>
      <c r="Z219" s="41"/>
      <c r="AA219" s="41"/>
      <c r="AB219" s="41"/>
      <c r="AC219" s="41"/>
      <c r="AD219" s="41"/>
      <c r="AE219" s="41"/>
    </row>
  </sheetData>
  <sheetProtection password="BB7A" sheet="1" objects="1" scenarios="1" formatColumns="0" formatRows="0" autoFilter="0"/>
  <autoFilter ref="C91:K218"/>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166</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s="1" customFormat="1" ht="12" customHeight="1">
      <c r="B8" s="22"/>
      <c r="D8" s="145" t="s">
        <v>199</v>
      </c>
      <c r="L8" s="22"/>
    </row>
    <row r="9" spans="1:31" s="2" customFormat="1" ht="16.5" customHeight="1">
      <c r="A9" s="41"/>
      <c r="B9" s="47"/>
      <c r="C9" s="41"/>
      <c r="D9" s="41"/>
      <c r="E9" s="146" t="s">
        <v>200</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201</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2478</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5" t="s">
        <v>19</v>
      </c>
      <c r="G13" s="41"/>
      <c r="H13" s="41"/>
      <c r="I13" s="145" t="s">
        <v>20</v>
      </c>
      <c r="J13" s="135"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5" t="s">
        <v>44</v>
      </c>
      <c r="G14" s="41"/>
      <c r="H14" s="41"/>
      <c r="I14" s="145" t="s">
        <v>24</v>
      </c>
      <c r="J14" s="149" t="str">
        <f>'Rekapitulace stavby'!AN8</f>
        <v>22. 3. 2021</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30</v>
      </c>
      <c r="E16" s="41"/>
      <c r="F16" s="41"/>
      <c r="G16" s="41"/>
      <c r="H16" s="41"/>
      <c r="I16" s="145" t="s">
        <v>31</v>
      </c>
      <c r="J16" s="135" t="str">
        <f>IF('Rekapitulace stavby'!AN10="","",'Rekapitulace stavby'!AN10)</f>
        <v>00254843</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5" t="str">
        <f>IF('Rekapitulace stavby'!E11="","",'Rekapitulace stavby'!E11)</f>
        <v>Město Ostrov</v>
      </c>
      <c r="F17" s="41"/>
      <c r="G17" s="41"/>
      <c r="H17" s="41"/>
      <c r="I17" s="145" t="s">
        <v>34</v>
      </c>
      <c r="J17" s="135" t="str">
        <f>IF('Rekapitulace stavby'!AN11="","",'Rekapitulace stavby'!AN11)</f>
        <v>CZ00254843</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36</v>
      </c>
      <c r="E19" s="41"/>
      <c r="F19" s="41"/>
      <c r="G19" s="41"/>
      <c r="H19" s="41"/>
      <c r="I19" s="145" t="s">
        <v>31</v>
      </c>
      <c r="J19" s="35"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5"/>
      <c r="G20" s="135"/>
      <c r="H20" s="135"/>
      <c r="I20" s="145" t="s">
        <v>34</v>
      </c>
      <c r="J20" s="35"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38</v>
      </c>
      <c r="E22" s="41"/>
      <c r="F22" s="41"/>
      <c r="G22" s="41"/>
      <c r="H22" s="41"/>
      <c r="I22" s="145" t="s">
        <v>31</v>
      </c>
      <c r="J22" s="135" t="str">
        <f>IF('Rekapitulace stavby'!AN16="","",'Rekapitulace stavby'!AN16)</f>
        <v>25201255</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5" t="str">
        <f>IF('Rekapitulace stavby'!E17="","",'Rekapitulace stavby'!E17)</f>
        <v>Architektonické studio Hysek s.r.o.</v>
      </c>
      <c r="F23" s="41"/>
      <c r="G23" s="41"/>
      <c r="H23" s="41"/>
      <c r="I23" s="145" t="s">
        <v>34</v>
      </c>
      <c r="J23" s="135" t="str">
        <f>IF('Rekapitulace stavby'!AN17="","",'Rekapitulace stavby'!AN17)</f>
        <v>CZ25201255</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43</v>
      </c>
      <c r="E25" s="41"/>
      <c r="F25" s="41"/>
      <c r="G25" s="41"/>
      <c r="H25" s="41"/>
      <c r="I25" s="145" t="s">
        <v>31</v>
      </c>
      <c r="J25" s="135"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5" t="str">
        <f>IF('Rekapitulace stavby'!E20="","",'Rekapitulace stavby'!E20)</f>
        <v xml:space="preserve"> </v>
      </c>
      <c r="F26" s="41"/>
      <c r="G26" s="41"/>
      <c r="H26" s="41"/>
      <c r="I26" s="145" t="s">
        <v>34</v>
      </c>
      <c r="J26" s="135"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45</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47</v>
      </c>
      <c r="E32" s="41"/>
      <c r="F32" s="41"/>
      <c r="G32" s="41"/>
      <c r="H32" s="41"/>
      <c r="I32" s="41"/>
      <c r="J32" s="156">
        <f>ROUND(J87,2)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49</v>
      </c>
      <c r="G34" s="41"/>
      <c r="H34" s="41"/>
      <c r="I34" s="157" t="s">
        <v>48</v>
      </c>
      <c r="J34" s="157" t="s">
        <v>50</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51</v>
      </c>
      <c r="E35" s="145" t="s">
        <v>52</v>
      </c>
      <c r="F35" s="159">
        <f>ROUND((SUM(BE87:BE244)),2)</f>
        <v>0</v>
      </c>
      <c r="G35" s="41"/>
      <c r="H35" s="41"/>
      <c r="I35" s="160">
        <v>0.21</v>
      </c>
      <c r="J35" s="159">
        <f>ROUND(((SUM(BE87:BE244))*I35),2)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53</v>
      </c>
      <c r="F36" s="159">
        <f>ROUND((SUM(BF87:BF244)),2)</f>
        <v>0</v>
      </c>
      <c r="G36" s="41"/>
      <c r="H36" s="41"/>
      <c r="I36" s="160">
        <v>0.15</v>
      </c>
      <c r="J36" s="159">
        <f>ROUND(((SUM(BF87:BF244))*I36),2)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54</v>
      </c>
      <c r="F37" s="159">
        <f>ROUND((SUM(BG87:BG244)),2)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55</v>
      </c>
      <c r="F38" s="159">
        <f>ROUND((SUM(BH87:BH244)),2)</f>
        <v>0</v>
      </c>
      <c r="G38" s="41"/>
      <c r="H38" s="41"/>
      <c r="I38" s="160">
        <v>0.15</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56</v>
      </c>
      <c r="F39" s="159">
        <f>ROUND((SUM(BI87:BI244)),2)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57</v>
      </c>
      <c r="E41" s="163"/>
      <c r="F41" s="163"/>
      <c r="G41" s="164" t="s">
        <v>58</v>
      </c>
      <c r="H41" s="165" t="s">
        <v>59</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5" t="s">
        <v>205</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KOUPALIŠTĚ OSTROV - rekonstrukce velkého bazénu</v>
      </c>
      <c r="F50" s="34"/>
      <c r="G50" s="34"/>
      <c r="H50" s="34"/>
      <c r="I50" s="43"/>
      <c r="J50" s="43"/>
      <c r="K50" s="43"/>
      <c r="L50" s="147"/>
      <c r="S50" s="41"/>
      <c r="T50" s="41"/>
      <c r="U50" s="41"/>
      <c r="V50" s="41"/>
      <c r="W50" s="41"/>
      <c r="X50" s="41"/>
      <c r="Y50" s="41"/>
      <c r="Z50" s="41"/>
      <c r="AA50" s="41"/>
      <c r="AB50" s="41"/>
      <c r="AC50" s="41"/>
      <c r="AD50" s="41"/>
      <c r="AE50" s="41"/>
    </row>
    <row r="51" spans="2:12" s="1" customFormat="1" ht="12" customHeight="1">
      <c r="B51" s="23"/>
      <c r="C51" s="34" t="s">
        <v>199</v>
      </c>
      <c r="D51" s="24"/>
      <c r="E51" s="24"/>
      <c r="F51" s="24"/>
      <c r="G51" s="24"/>
      <c r="H51" s="24"/>
      <c r="I51" s="24"/>
      <c r="J51" s="24"/>
      <c r="K51" s="24"/>
      <c r="L51" s="22"/>
    </row>
    <row r="52" spans="1:31" s="2" customFormat="1" ht="16.5" customHeight="1">
      <c r="A52" s="41"/>
      <c r="B52" s="42"/>
      <c r="C52" s="43"/>
      <c r="D52" s="43"/>
      <c r="E52" s="172" t="s">
        <v>200</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4" t="s">
        <v>201</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D.6 - Vegetační úpravy (SO 06)</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 xml:space="preserve"> </v>
      </c>
      <c r="G56" s="43"/>
      <c r="H56" s="43"/>
      <c r="I56" s="34" t="s">
        <v>24</v>
      </c>
      <c r="J56" s="75" t="str">
        <f>IF(J14="","",J14)</f>
        <v>22. 3. 2021</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25.65" customHeight="1">
      <c r="A58" s="41"/>
      <c r="B58" s="42"/>
      <c r="C58" s="34" t="s">
        <v>30</v>
      </c>
      <c r="D58" s="43"/>
      <c r="E58" s="43"/>
      <c r="F58" s="29" t="str">
        <f>E17</f>
        <v>Město Ostrov</v>
      </c>
      <c r="G58" s="43"/>
      <c r="H58" s="43"/>
      <c r="I58" s="34" t="s">
        <v>38</v>
      </c>
      <c r="J58" s="39" t="str">
        <f>E23</f>
        <v>Architektonické studio Hysek s.r.o.</v>
      </c>
      <c r="K58" s="43"/>
      <c r="L58" s="147"/>
      <c r="S58" s="41"/>
      <c r="T58" s="41"/>
      <c r="U58" s="41"/>
      <c r="V58" s="41"/>
      <c r="W58" s="41"/>
      <c r="X58" s="41"/>
      <c r="Y58" s="41"/>
      <c r="Z58" s="41"/>
      <c r="AA58" s="41"/>
      <c r="AB58" s="41"/>
      <c r="AC58" s="41"/>
      <c r="AD58" s="41"/>
      <c r="AE58" s="41"/>
    </row>
    <row r="59" spans="1:31" s="2" customFormat="1" ht="15.15" customHeight="1">
      <c r="A59" s="41"/>
      <c r="B59" s="42"/>
      <c r="C59" s="34" t="s">
        <v>36</v>
      </c>
      <c r="D59" s="43"/>
      <c r="E59" s="43"/>
      <c r="F59" s="29" t="str">
        <f>IF(E20="","",E20)</f>
        <v>Vyplň údaj</v>
      </c>
      <c r="G59" s="43"/>
      <c r="H59" s="43"/>
      <c r="I59" s="34" t="s">
        <v>43</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206</v>
      </c>
      <c r="D61" s="174"/>
      <c r="E61" s="174"/>
      <c r="F61" s="174"/>
      <c r="G61" s="174"/>
      <c r="H61" s="174"/>
      <c r="I61" s="174"/>
      <c r="J61" s="175" t="s">
        <v>207</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79</v>
      </c>
      <c r="D63" s="43"/>
      <c r="E63" s="43"/>
      <c r="F63" s="43"/>
      <c r="G63" s="43"/>
      <c r="H63" s="43"/>
      <c r="I63" s="43"/>
      <c r="J63" s="105">
        <f>J87</f>
        <v>0</v>
      </c>
      <c r="K63" s="43"/>
      <c r="L63" s="147"/>
      <c r="S63" s="41"/>
      <c r="T63" s="41"/>
      <c r="U63" s="41"/>
      <c r="V63" s="41"/>
      <c r="W63" s="41"/>
      <c r="X63" s="41"/>
      <c r="Y63" s="41"/>
      <c r="Z63" s="41"/>
      <c r="AA63" s="41"/>
      <c r="AB63" s="41"/>
      <c r="AC63" s="41"/>
      <c r="AD63" s="41"/>
      <c r="AE63" s="41"/>
      <c r="AU63" s="19" t="s">
        <v>208</v>
      </c>
    </row>
    <row r="64" spans="1:31" s="9" customFormat="1" ht="24.95" customHeight="1">
      <c r="A64" s="9"/>
      <c r="B64" s="177"/>
      <c r="C64" s="178"/>
      <c r="D64" s="179" t="s">
        <v>209</v>
      </c>
      <c r="E64" s="180"/>
      <c r="F64" s="180"/>
      <c r="G64" s="180"/>
      <c r="H64" s="180"/>
      <c r="I64" s="180"/>
      <c r="J64" s="181">
        <f>J88</f>
        <v>0</v>
      </c>
      <c r="K64" s="178"/>
      <c r="L64" s="182"/>
      <c r="S64" s="9"/>
      <c r="T64" s="9"/>
      <c r="U64" s="9"/>
      <c r="V64" s="9"/>
      <c r="W64" s="9"/>
      <c r="X64" s="9"/>
      <c r="Y64" s="9"/>
      <c r="Z64" s="9"/>
      <c r="AA64" s="9"/>
      <c r="AB64" s="9"/>
      <c r="AC64" s="9"/>
      <c r="AD64" s="9"/>
      <c r="AE64" s="9"/>
    </row>
    <row r="65" spans="1:31" s="10" customFormat="1" ht="19.9" customHeight="1">
      <c r="A65" s="10"/>
      <c r="B65" s="183"/>
      <c r="C65" s="127"/>
      <c r="D65" s="184" t="s">
        <v>210</v>
      </c>
      <c r="E65" s="185"/>
      <c r="F65" s="185"/>
      <c r="G65" s="185"/>
      <c r="H65" s="185"/>
      <c r="I65" s="185"/>
      <c r="J65" s="186">
        <f>J89</f>
        <v>0</v>
      </c>
      <c r="K65" s="127"/>
      <c r="L65" s="187"/>
      <c r="S65" s="10"/>
      <c r="T65" s="10"/>
      <c r="U65" s="10"/>
      <c r="V65" s="10"/>
      <c r="W65" s="10"/>
      <c r="X65" s="10"/>
      <c r="Y65" s="10"/>
      <c r="Z65" s="10"/>
      <c r="AA65" s="10"/>
      <c r="AB65" s="10"/>
      <c r="AC65" s="10"/>
      <c r="AD65" s="10"/>
      <c r="AE65" s="10"/>
    </row>
    <row r="66" spans="1:31" s="2" customFormat="1" ht="21.8"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31" s="2" customFormat="1" ht="6.95" customHeight="1">
      <c r="A67" s="41"/>
      <c r="B67" s="62"/>
      <c r="C67" s="63"/>
      <c r="D67" s="63"/>
      <c r="E67" s="63"/>
      <c r="F67" s="63"/>
      <c r="G67" s="63"/>
      <c r="H67" s="63"/>
      <c r="I67" s="63"/>
      <c r="J67" s="63"/>
      <c r="K67" s="63"/>
      <c r="L67" s="147"/>
      <c r="S67" s="41"/>
      <c r="T67" s="41"/>
      <c r="U67" s="41"/>
      <c r="V67" s="41"/>
      <c r="W67" s="41"/>
      <c r="X67" s="41"/>
      <c r="Y67" s="41"/>
      <c r="Z67" s="41"/>
      <c r="AA67" s="41"/>
      <c r="AB67" s="41"/>
      <c r="AC67" s="41"/>
      <c r="AD67" s="41"/>
      <c r="AE67" s="41"/>
    </row>
    <row r="71" spans="1:31" s="2" customFormat="1" ht="6.95" customHeight="1">
      <c r="A71" s="41"/>
      <c r="B71" s="64"/>
      <c r="C71" s="65"/>
      <c r="D71" s="65"/>
      <c r="E71" s="65"/>
      <c r="F71" s="65"/>
      <c r="G71" s="65"/>
      <c r="H71" s="65"/>
      <c r="I71" s="65"/>
      <c r="J71" s="65"/>
      <c r="K71" s="65"/>
      <c r="L71" s="147"/>
      <c r="S71" s="41"/>
      <c r="T71" s="41"/>
      <c r="U71" s="41"/>
      <c r="V71" s="41"/>
      <c r="W71" s="41"/>
      <c r="X71" s="41"/>
      <c r="Y71" s="41"/>
      <c r="Z71" s="41"/>
      <c r="AA71" s="41"/>
      <c r="AB71" s="41"/>
      <c r="AC71" s="41"/>
      <c r="AD71" s="41"/>
      <c r="AE71" s="41"/>
    </row>
    <row r="72" spans="1:31" s="2" customFormat="1" ht="24.95" customHeight="1">
      <c r="A72" s="41"/>
      <c r="B72" s="42"/>
      <c r="C72" s="25" t="s">
        <v>215</v>
      </c>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2" customHeight="1">
      <c r="A74" s="41"/>
      <c r="B74" s="42"/>
      <c r="C74" s="34" t="s">
        <v>16</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16.5" customHeight="1">
      <c r="A75" s="41"/>
      <c r="B75" s="42"/>
      <c r="C75" s="43"/>
      <c r="D75" s="43"/>
      <c r="E75" s="172" t="str">
        <f>E7</f>
        <v>KOUPALIŠTĚ OSTROV - rekonstrukce velkého bazénu</v>
      </c>
      <c r="F75" s="34"/>
      <c r="G75" s="34"/>
      <c r="H75" s="34"/>
      <c r="I75" s="43"/>
      <c r="J75" s="43"/>
      <c r="K75" s="43"/>
      <c r="L75" s="147"/>
      <c r="S75" s="41"/>
      <c r="T75" s="41"/>
      <c r="U75" s="41"/>
      <c r="V75" s="41"/>
      <c r="W75" s="41"/>
      <c r="X75" s="41"/>
      <c r="Y75" s="41"/>
      <c r="Z75" s="41"/>
      <c r="AA75" s="41"/>
      <c r="AB75" s="41"/>
      <c r="AC75" s="41"/>
      <c r="AD75" s="41"/>
      <c r="AE75" s="41"/>
    </row>
    <row r="76" spans="2:12" s="1" customFormat="1" ht="12" customHeight="1">
      <c r="B76" s="23"/>
      <c r="C76" s="34" t="s">
        <v>199</v>
      </c>
      <c r="D76" s="24"/>
      <c r="E76" s="24"/>
      <c r="F76" s="24"/>
      <c r="G76" s="24"/>
      <c r="H76" s="24"/>
      <c r="I76" s="24"/>
      <c r="J76" s="24"/>
      <c r="K76" s="24"/>
      <c r="L76" s="22"/>
    </row>
    <row r="77" spans="1:31" s="2" customFormat="1" ht="16.5" customHeight="1">
      <c r="A77" s="41"/>
      <c r="B77" s="42"/>
      <c r="C77" s="43"/>
      <c r="D77" s="43"/>
      <c r="E77" s="172" t="s">
        <v>200</v>
      </c>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201</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72" t="str">
        <f>E11</f>
        <v>D.6 - Vegetační úpravy (SO 06)</v>
      </c>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4" t="s">
        <v>22</v>
      </c>
      <c r="D81" s="43"/>
      <c r="E81" s="43"/>
      <c r="F81" s="29" t="str">
        <f>F14</f>
        <v xml:space="preserve"> </v>
      </c>
      <c r="G81" s="43"/>
      <c r="H81" s="43"/>
      <c r="I81" s="34" t="s">
        <v>24</v>
      </c>
      <c r="J81" s="75" t="str">
        <f>IF(J14="","",J14)</f>
        <v>22. 3. 2021</v>
      </c>
      <c r="K81" s="43"/>
      <c r="L81" s="147"/>
      <c r="S81" s="41"/>
      <c r="T81" s="41"/>
      <c r="U81" s="41"/>
      <c r="V81" s="41"/>
      <c r="W81" s="41"/>
      <c r="X81" s="41"/>
      <c r="Y81" s="41"/>
      <c r="Z81" s="41"/>
      <c r="AA81" s="41"/>
      <c r="AB81" s="41"/>
      <c r="AC81" s="41"/>
      <c r="AD81" s="41"/>
      <c r="AE81" s="41"/>
    </row>
    <row r="82" spans="1:31" s="2" customFormat="1" ht="6.95"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25.65" customHeight="1">
      <c r="A83" s="41"/>
      <c r="B83" s="42"/>
      <c r="C83" s="34" t="s">
        <v>30</v>
      </c>
      <c r="D83" s="43"/>
      <c r="E83" s="43"/>
      <c r="F83" s="29" t="str">
        <f>E17</f>
        <v>Město Ostrov</v>
      </c>
      <c r="G83" s="43"/>
      <c r="H83" s="43"/>
      <c r="I83" s="34" t="s">
        <v>38</v>
      </c>
      <c r="J83" s="39" t="str">
        <f>E23</f>
        <v>Architektonické studio Hysek s.r.o.</v>
      </c>
      <c r="K83" s="43"/>
      <c r="L83" s="147"/>
      <c r="S83" s="41"/>
      <c r="T83" s="41"/>
      <c r="U83" s="41"/>
      <c r="V83" s="41"/>
      <c r="W83" s="41"/>
      <c r="X83" s="41"/>
      <c r="Y83" s="41"/>
      <c r="Z83" s="41"/>
      <c r="AA83" s="41"/>
      <c r="AB83" s="41"/>
      <c r="AC83" s="41"/>
      <c r="AD83" s="41"/>
      <c r="AE83" s="41"/>
    </row>
    <row r="84" spans="1:31" s="2" customFormat="1" ht="15.15" customHeight="1">
      <c r="A84" s="41"/>
      <c r="B84" s="42"/>
      <c r="C84" s="34" t="s">
        <v>36</v>
      </c>
      <c r="D84" s="43"/>
      <c r="E84" s="43"/>
      <c r="F84" s="29" t="str">
        <f>IF(E20="","",E20)</f>
        <v>Vyplň údaj</v>
      </c>
      <c r="G84" s="43"/>
      <c r="H84" s="43"/>
      <c r="I84" s="34" t="s">
        <v>43</v>
      </c>
      <c r="J84" s="39" t="str">
        <f>E26</f>
        <v xml:space="preserve"> </v>
      </c>
      <c r="K84" s="43"/>
      <c r="L84" s="147"/>
      <c r="S84" s="41"/>
      <c r="T84" s="41"/>
      <c r="U84" s="41"/>
      <c r="V84" s="41"/>
      <c r="W84" s="41"/>
      <c r="X84" s="41"/>
      <c r="Y84" s="41"/>
      <c r="Z84" s="41"/>
      <c r="AA84" s="41"/>
      <c r="AB84" s="41"/>
      <c r="AC84" s="41"/>
      <c r="AD84" s="41"/>
      <c r="AE84" s="41"/>
    </row>
    <row r="85" spans="1:31" s="2" customFormat="1" ht="10.3"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11" customFormat="1" ht="29.25" customHeight="1">
      <c r="A86" s="188"/>
      <c r="B86" s="189"/>
      <c r="C86" s="190" t="s">
        <v>216</v>
      </c>
      <c r="D86" s="191" t="s">
        <v>66</v>
      </c>
      <c r="E86" s="191" t="s">
        <v>62</v>
      </c>
      <c r="F86" s="191" t="s">
        <v>63</v>
      </c>
      <c r="G86" s="191" t="s">
        <v>217</v>
      </c>
      <c r="H86" s="191" t="s">
        <v>218</v>
      </c>
      <c r="I86" s="191" t="s">
        <v>219</v>
      </c>
      <c r="J86" s="191" t="s">
        <v>207</v>
      </c>
      <c r="K86" s="192" t="s">
        <v>220</v>
      </c>
      <c r="L86" s="193"/>
      <c r="M86" s="95" t="s">
        <v>19</v>
      </c>
      <c r="N86" s="96" t="s">
        <v>51</v>
      </c>
      <c r="O86" s="96" t="s">
        <v>221</v>
      </c>
      <c r="P86" s="96" t="s">
        <v>222</v>
      </c>
      <c r="Q86" s="96" t="s">
        <v>223</v>
      </c>
      <c r="R86" s="96" t="s">
        <v>224</v>
      </c>
      <c r="S86" s="96" t="s">
        <v>225</v>
      </c>
      <c r="T86" s="97" t="s">
        <v>226</v>
      </c>
      <c r="U86" s="188"/>
      <c r="V86" s="188"/>
      <c r="W86" s="188"/>
      <c r="X86" s="188"/>
      <c r="Y86" s="188"/>
      <c r="Z86" s="188"/>
      <c r="AA86" s="188"/>
      <c r="AB86" s="188"/>
      <c r="AC86" s="188"/>
      <c r="AD86" s="188"/>
      <c r="AE86" s="188"/>
    </row>
    <row r="87" spans="1:63" s="2" customFormat="1" ht="22.8" customHeight="1">
      <c r="A87" s="41"/>
      <c r="B87" s="42"/>
      <c r="C87" s="102" t="s">
        <v>227</v>
      </c>
      <c r="D87" s="43"/>
      <c r="E87" s="43"/>
      <c r="F87" s="43"/>
      <c r="G87" s="43"/>
      <c r="H87" s="43"/>
      <c r="I87" s="43"/>
      <c r="J87" s="194">
        <f>BK87</f>
        <v>0</v>
      </c>
      <c r="K87" s="43"/>
      <c r="L87" s="47"/>
      <c r="M87" s="98"/>
      <c r="N87" s="195"/>
      <c r="O87" s="99"/>
      <c r="P87" s="196">
        <f>P88</f>
        <v>0</v>
      </c>
      <c r="Q87" s="99"/>
      <c r="R87" s="196">
        <f>R88</f>
        <v>129.653988</v>
      </c>
      <c r="S87" s="99"/>
      <c r="T87" s="197">
        <f>T88</f>
        <v>0</v>
      </c>
      <c r="U87" s="41"/>
      <c r="V87" s="41"/>
      <c r="W87" s="41"/>
      <c r="X87" s="41"/>
      <c r="Y87" s="41"/>
      <c r="Z87" s="41"/>
      <c r="AA87" s="41"/>
      <c r="AB87" s="41"/>
      <c r="AC87" s="41"/>
      <c r="AD87" s="41"/>
      <c r="AE87" s="41"/>
      <c r="AT87" s="19" t="s">
        <v>80</v>
      </c>
      <c r="AU87" s="19" t="s">
        <v>208</v>
      </c>
      <c r="BK87" s="198">
        <f>BK88</f>
        <v>0</v>
      </c>
    </row>
    <row r="88" spans="1:63" s="12" customFormat="1" ht="25.9" customHeight="1">
      <c r="A88" s="12"/>
      <c r="B88" s="199"/>
      <c r="C88" s="200"/>
      <c r="D88" s="201" t="s">
        <v>80</v>
      </c>
      <c r="E88" s="202" t="s">
        <v>228</v>
      </c>
      <c r="F88" s="202" t="s">
        <v>229</v>
      </c>
      <c r="G88" s="200"/>
      <c r="H88" s="200"/>
      <c r="I88" s="203"/>
      <c r="J88" s="204">
        <f>BK88</f>
        <v>0</v>
      </c>
      <c r="K88" s="200"/>
      <c r="L88" s="205"/>
      <c r="M88" s="206"/>
      <c r="N88" s="207"/>
      <c r="O88" s="207"/>
      <c r="P88" s="208">
        <f>P89</f>
        <v>0</v>
      </c>
      <c r="Q88" s="207"/>
      <c r="R88" s="208">
        <f>R89</f>
        <v>129.653988</v>
      </c>
      <c r="S88" s="207"/>
      <c r="T88" s="209">
        <f>T89</f>
        <v>0</v>
      </c>
      <c r="U88" s="12"/>
      <c r="V88" s="12"/>
      <c r="W88" s="12"/>
      <c r="X88" s="12"/>
      <c r="Y88" s="12"/>
      <c r="Z88" s="12"/>
      <c r="AA88" s="12"/>
      <c r="AB88" s="12"/>
      <c r="AC88" s="12"/>
      <c r="AD88" s="12"/>
      <c r="AE88" s="12"/>
      <c r="AR88" s="210" t="s">
        <v>85</v>
      </c>
      <c r="AT88" s="211" t="s">
        <v>80</v>
      </c>
      <c r="AU88" s="211" t="s">
        <v>81</v>
      </c>
      <c r="AY88" s="210" t="s">
        <v>230</v>
      </c>
      <c r="BK88" s="212">
        <f>BK89</f>
        <v>0</v>
      </c>
    </row>
    <row r="89" spans="1:63" s="12" customFormat="1" ht="22.8" customHeight="1">
      <c r="A89" s="12"/>
      <c r="B89" s="199"/>
      <c r="C89" s="200"/>
      <c r="D89" s="201" t="s">
        <v>80</v>
      </c>
      <c r="E89" s="213" t="s">
        <v>85</v>
      </c>
      <c r="F89" s="213" t="s">
        <v>231</v>
      </c>
      <c r="G89" s="200"/>
      <c r="H89" s="200"/>
      <c r="I89" s="203"/>
      <c r="J89" s="214">
        <f>BK89</f>
        <v>0</v>
      </c>
      <c r="K89" s="200"/>
      <c r="L89" s="205"/>
      <c r="M89" s="206"/>
      <c r="N89" s="207"/>
      <c r="O89" s="207"/>
      <c r="P89" s="208">
        <f>SUM(P90:P244)</f>
        <v>0</v>
      </c>
      <c r="Q89" s="207"/>
      <c r="R89" s="208">
        <f>SUM(R90:R244)</f>
        <v>129.653988</v>
      </c>
      <c r="S89" s="207"/>
      <c r="T89" s="209">
        <f>SUM(T90:T244)</f>
        <v>0</v>
      </c>
      <c r="U89" s="12"/>
      <c r="V89" s="12"/>
      <c r="W89" s="12"/>
      <c r="X89" s="12"/>
      <c r="Y89" s="12"/>
      <c r="Z89" s="12"/>
      <c r="AA89" s="12"/>
      <c r="AB89" s="12"/>
      <c r="AC89" s="12"/>
      <c r="AD89" s="12"/>
      <c r="AE89" s="12"/>
      <c r="AR89" s="210" t="s">
        <v>85</v>
      </c>
      <c r="AT89" s="211" t="s">
        <v>80</v>
      </c>
      <c r="AU89" s="211" t="s">
        <v>85</v>
      </c>
      <c r="AY89" s="210" t="s">
        <v>230</v>
      </c>
      <c r="BK89" s="212">
        <f>SUM(BK90:BK244)</f>
        <v>0</v>
      </c>
    </row>
    <row r="90" spans="1:65" s="2" customFormat="1" ht="24.15" customHeight="1">
      <c r="A90" s="41"/>
      <c r="B90" s="42"/>
      <c r="C90" s="215" t="s">
        <v>85</v>
      </c>
      <c r="D90" s="215" t="s">
        <v>232</v>
      </c>
      <c r="E90" s="216" t="s">
        <v>258</v>
      </c>
      <c r="F90" s="217" t="s">
        <v>259</v>
      </c>
      <c r="G90" s="218" t="s">
        <v>253</v>
      </c>
      <c r="H90" s="219">
        <v>125.5</v>
      </c>
      <c r="I90" s="220"/>
      <c r="J90" s="221">
        <f>ROUND(I90*H90,2)</f>
        <v>0</v>
      </c>
      <c r="K90" s="217" t="s">
        <v>236</v>
      </c>
      <c r="L90" s="47"/>
      <c r="M90" s="222" t="s">
        <v>19</v>
      </c>
      <c r="N90" s="223" t="s">
        <v>52</v>
      </c>
      <c r="O90" s="87"/>
      <c r="P90" s="224">
        <f>O90*H90</f>
        <v>0</v>
      </c>
      <c r="Q90" s="224">
        <v>0</v>
      </c>
      <c r="R90" s="224">
        <f>Q90*H90</f>
        <v>0</v>
      </c>
      <c r="S90" s="224">
        <v>0</v>
      </c>
      <c r="T90" s="225">
        <f>S90*H90</f>
        <v>0</v>
      </c>
      <c r="U90" s="41"/>
      <c r="V90" s="41"/>
      <c r="W90" s="41"/>
      <c r="X90" s="41"/>
      <c r="Y90" s="41"/>
      <c r="Z90" s="41"/>
      <c r="AA90" s="41"/>
      <c r="AB90" s="41"/>
      <c r="AC90" s="41"/>
      <c r="AD90" s="41"/>
      <c r="AE90" s="41"/>
      <c r="AR90" s="226" t="s">
        <v>109</v>
      </c>
      <c r="AT90" s="226" t="s">
        <v>232</v>
      </c>
      <c r="AU90" s="226" t="s">
        <v>91</v>
      </c>
      <c r="AY90" s="19" t="s">
        <v>230</v>
      </c>
      <c r="BE90" s="227">
        <f>IF(N90="základní",J90,0)</f>
        <v>0</v>
      </c>
      <c r="BF90" s="227">
        <f>IF(N90="snížená",J90,0)</f>
        <v>0</v>
      </c>
      <c r="BG90" s="227">
        <f>IF(N90="zákl. přenesená",J90,0)</f>
        <v>0</v>
      </c>
      <c r="BH90" s="227">
        <f>IF(N90="sníž. přenesená",J90,0)</f>
        <v>0</v>
      </c>
      <c r="BI90" s="227">
        <f>IF(N90="nulová",J90,0)</f>
        <v>0</v>
      </c>
      <c r="BJ90" s="19" t="s">
        <v>85</v>
      </c>
      <c r="BK90" s="227">
        <f>ROUND(I90*H90,2)</f>
        <v>0</v>
      </c>
      <c r="BL90" s="19" t="s">
        <v>109</v>
      </c>
      <c r="BM90" s="226" t="s">
        <v>2479</v>
      </c>
    </row>
    <row r="91" spans="1:47" s="2" customFormat="1" ht="12">
      <c r="A91" s="41"/>
      <c r="B91" s="42"/>
      <c r="C91" s="43"/>
      <c r="D91" s="228" t="s">
        <v>238</v>
      </c>
      <c r="E91" s="43"/>
      <c r="F91" s="229" t="s">
        <v>261</v>
      </c>
      <c r="G91" s="43"/>
      <c r="H91" s="43"/>
      <c r="I91" s="230"/>
      <c r="J91" s="43"/>
      <c r="K91" s="43"/>
      <c r="L91" s="47"/>
      <c r="M91" s="231"/>
      <c r="N91" s="232"/>
      <c r="O91" s="87"/>
      <c r="P91" s="87"/>
      <c r="Q91" s="87"/>
      <c r="R91" s="87"/>
      <c r="S91" s="87"/>
      <c r="T91" s="88"/>
      <c r="U91" s="41"/>
      <c r="V91" s="41"/>
      <c r="W91" s="41"/>
      <c r="X91" s="41"/>
      <c r="Y91" s="41"/>
      <c r="Z91" s="41"/>
      <c r="AA91" s="41"/>
      <c r="AB91" s="41"/>
      <c r="AC91" s="41"/>
      <c r="AD91" s="41"/>
      <c r="AE91" s="41"/>
      <c r="AT91" s="19" t="s">
        <v>238</v>
      </c>
      <c r="AU91" s="19" t="s">
        <v>91</v>
      </c>
    </row>
    <row r="92" spans="1:47" s="2" customFormat="1" ht="12">
      <c r="A92" s="41"/>
      <c r="B92" s="42"/>
      <c r="C92" s="43"/>
      <c r="D92" s="228" t="s">
        <v>240</v>
      </c>
      <c r="E92" s="43"/>
      <c r="F92" s="233" t="s">
        <v>262</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19" t="s">
        <v>240</v>
      </c>
      <c r="AU92" s="19" t="s">
        <v>91</v>
      </c>
    </row>
    <row r="93" spans="1:51" s="13" customFormat="1" ht="12">
      <c r="A93" s="13"/>
      <c r="B93" s="234"/>
      <c r="C93" s="235"/>
      <c r="D93" s="228" t="s">
        <v>242</v>
      </c>
      <c r="E93" s="236" t="s">
        <v>19</v>
      </c>
      <c r="F93" s="237" t="s">
        <v>2480</v>
      </c>
      <c r="G93" s="235"/>
      <c r="H93" s="238">
        <v>125.5</v>
      </c>
      <c r="I93" s="239"/>
      <c r="J93" s="235"/>
      <c r="K93" s="235"/>
      <c r="L93" s="240"/>
      <c r="M93" s="241"/>
      <c r="N93" s="242"/>
      <c r="O93" s="242"/>
      <c r="P93" s="242"/>
      <c r="Q93" s="242"/>
      <c r="R93" s="242"/>
      <c r="S93" s="242"/>
      <c r="T93" s="243"/>
      <c r="U93" s="13"/>
      <c r="V93" s="13"/>
      <c r="W93" s="13"/>
      <c r="X93" s="13"/>
      <c r="Y93" s="13"/>
      <c r="Z93" s="13"/>
      <c r="AA93" s="13"/>
      <c r="AB93" s="13"/>
      <c r="AC93" s="13"/>
      <c r="AD93" s="13"/>
      <c r="AE93" s="13"/>
      <c r="AT93" s="244" t="s">
        <v>242</v>
      </c>
      <c r="AU93" s="244" t="s">
        <v>91</v>
      </c>
      <c r="AV93" s="13" t="s">
        <v>91</v>
      </c>
      <c r="AW93" s="13" t="s">
        <v>42</v>
      </c>
      <c r="AX93" s="13" t="s">
        <v>81</v>
      </c>
      <c r="AY93" s="244" t="s">
        <v>230</v>
      </c>
    </row>
    <row r="94" spans="1:51" s="14" customFormat="1" ht="12">
      <c r="A94" s="14"/>
      <c r="B94" s="245"/>
      <c r="C94" s="246"/>
      <c r="D94" s="228" t="s">
        <v>242</v>
      </c>
      <c r="E94" s="247" t="s">
        <v>19</v>
      </c>
      <c r="F94" s="248" t="s">
        <v>244</v>
      </c>
      <c r="G94" s="246"/>
      <c r="H94" s="249">
        <v>125.5</v>
      </c>
      <c r="I94" s="250"/>
      <c r="J94" s="246"/>
      <c r="K94" s="246"/>
      <c r="L94" s="251"/>
      <c r="M94" s="252"/>
      <c r="N94" s="253"/>
      <c r="O94" s="253"/>
      <c r="P94" s="253"/>
      <c r="Q94" s="253"/>
      <c r="R94" s="253"/>
      <c r="S94" s="253"/>
      <c r="T94" s="254"/>
      <c r="U94" s="14"/>
      <c r="V94" s="14"/>
      <c r="W94" s="14"/>
      <c r="X94" s="14"/>
      <c r="Y94" s="14"/>
      <c r="Z94" s="14"/>
      <c r="AA94" s="14"/>
      <c r="AB94" s="14"/>
      <c r="AC94" s="14"/>
      <c r="AD94" s="14"/>
      <c r="AE94" s="14"/>
      <c r="AT94" s="255" t="s">
        <v>242</v>
      </c>
      <c r="AU94" s="255" t="s">
        <v>91</v>
      </c>
      <c r="AV94" s="14" t="s">
        <v>109</v>
      </c>
      <c r="AW94" s="14" t="s">
        <v>42</v>
      </c>
      <c r="AX94" s="14" t="s">
        <v>85</v>
      </c>
      <c r="AY94" s="255" t="s">
        <v>230</v>
      </c>
    </row>
    <row r="95" spans="1:65" s="2" customFormat="1" ht="24.15" customHeight="1">
      <c r="A95" s="41"/>
      <c r="B95" s="42"/>
      <c r="C95" s="215" t="s">
        <v>91</v>
      </c>
      <c r="D95" s="215" t="s">
        <v>232</v>
      </c>
      <c r="E95" s="216" t="s">
        <v>2481</v>
      </c>
      <c r="F95" s="217" t="s">
        <v>2482</v>
      </c>
      <c r="G95" s="218" t="s">
        <v>235</v>
      </c>
      <c r="H95" s="219">
        <v>1255</v>
      </c>
      <c r="I95" s="220"/>
      <c r="J95" s="221">
        <f>ROUND(I95*H95,2)</f>
        <v>0</v>
      </c>
      <c r="K95" s="217" t="s">
        <v>236</v>
      </c>
      <c r="L95" s="47"/>
      <c r="M95" s="222" t="s">
        <v>19</v>
      </c>
      <c r="N95" s="223" t="s">
        <v>52</v>
      </c>
      <c r="O95" s="87"/>
      <c r="P95" s="224">
        <f>O95*H95</f>
        <v>0</v>
      </c>
      <c r="Q95" s="224">
        <v>0</v>
      </c>
      <c r="R95" s="224">
        <f>Q95*H95</f>
        <v>0</v>
      </c>
      <c r="S95" s="224">
        <v>0</v>
      </c>
      <c r="T95" s="225">
        <f>S95*H95</f>
        <v>0</v>
      </c>
      <c r="U95" s="41"/>
      <c r="V95" s="41"/>
      <c r="W95" s="41"/>
      <c r="X95" s="41"/>
      <c r="Y95" s="41"/>
      <c r="Z95" s="41"/>
      <c r="AA95" s="41"/>
      <c r="AB95" s="41"/>
      <c r="AC95" s="41"/>
      <c r="AD95" s="41"/>
      <c r="AE95" s="41"/>
      <c r="AR95" s="226" t="s">
        <v>109</v>
      </c>
      <c r="AT95" s="226" t="s">
        <v>232</v>
      </c>
      <c r="AU95" s="226" t="s">
        <v>91</v>
      </c>
      <c r="AY95" s="19" t="s">
        <v>230</v>
      </c>
      <c r="BE95" s="227">
        <f>IF(N95="základní",J95,0)</f>
        <v>0</v>
      </c>
      <c r="BF95" s="227">
        <f>IF(N95="snížená",J95,0)</f>
        <v>0</v>
      </c>
      <c r="BG95" s="227">
        <f>IF(N95="zákl. přenesená",J95,0)</f>
        <v>0</v>
      </c>
      <c r="BH95" s="227">
        <f>IF(N95="sníž. přenesená",J95,0)</f>
        <v>0</v>
      </c>
      <c r="BI95" s="227">
        <f>IF(N95="nulová",J95,0)</f>
        <v>0</v>
      </c>
      <c r="BJ95" s="19" t="s">
        <v>85</v>
      </c>
      <c r="BK95" s="227">
        <f>ROUND(I95*H95,2)</f>
        <v>0</v>
      </c>
      <c r="BL95" s="19" t="s">
        <v>109</v>
      </c>
      <c r="BM95" s="226" t="s">
        <v>2483</v>
      </c>
    </row>
    <row r="96" spans="1:47" s="2" customFormat="1" ht="12">
      <c r="A96" s="41"/>
      <c r="B96" s="42"/>
      <c r="C96" s="43"/>
      <c r="D96" s="228" t="s">
        <v>238</v>
      </c>
      <c r="E96" s="43"/>
      <c r="F96" s="229" t="s">
        <v>2484</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19" t="s">
        <v>238</v>
      </c>
      <c r="AU96" s="19" t="s">
        <v>91</v>
      </c>
    </row>
    <row r="97" spans="1:47" s="2" customFormat="1" ht="12">
      <c r="A97" s="41"/>
      <c r="B97" s="42"/>
      <c r="C97" s="43"/>
      <c r="D97" s="228" t="s">
        <v>240</v>
      </c>
      <c r="E97" s="43"/>
      <c r="F97" s="233" t="s">
        <v>2485</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240</v>
      </c>
      <c r="AU97" s="19" t="s">
        <v>91</v>
      </c>
    </row>
    <row r="98" spans="1:65" s="2" customFormat="1" ht="14.4" customHeight="1">
      <c r="A98" s="41"/>
      <c r="B98" s="42"/>
      <c r="C98" s="281" t="s">
        <v>102</v>
      </c>
      <c r="D98" s="281" t="s">
        <v>482</v>
      </c>
      <c r="E98" s="282" t="s">
        <v>2486</v>
      </c>
      <c r="F98" s="283" t="s">
        <v>2487</v>
      </c>
      <c r="G98" s="284" t="s">
        <v>253</v>
      </c>
      <c r="H98" s="285">
        <v>129.265</v>
      </c>
      <c r="I98" s="286"/>
      <c r="J98" s="287">
        <f>ROUND(I98*H98,2)</f>
        <v>0</v>
      </c>
      <c r="K98" s="283" t="s">
        <v>19</v>
      </c>
      <c r="L98" s="288"/>
      <c r="M98" s="289" t="s">
        <v>19</v>
      </c>
      <c r="N98" s="290" t="s">
        <v>52</v>
      </c>
      <c r="O98" s="87"/>
      <c r="P98" s="224">
        <f>O98*H98</f>
        <v>0</v>
      </c>
      <c r="Q98" s="224">
        <v>1</v>
      </c>
      <c r="R98" s="224">
        <f>Q98*H98</f>
        <v>129.265</v>
      </c>
      <c r="S98" s="224">
        <v>0</v>
      </c>
      <c r="T98" s="225">
        <f>S98*H98</f>
        <v>0</v>
      </c>
      <c r="U98" s="41"/>
      <c r="V98" s="41"/>
      <c r="W98" s="41"/>
      <c r="X98" s="41"/>
      <c r="Y98" s="41"/>
      <c r="Z98" s="41"/>
      <c r="AA98" s="41"/>
      <c r="AB98" s="41"/>
      <c r="AC98" s="41"/>
      <c r="AD98" s="41"/>
      <c r="AE98" s="41"/>
      <c r="AR98" s="226" t="s">
        <v>279</v>
      </c>
      <c r="AT98" s="226" t="s">
        <v>482</v>
      </c>
      <c r="AU98" s="226" t="s">
        <v>91</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2488</v>
      </c>
    </row>
    <row r="99" spans="1:47" s="2" customFormat="1" ht="12">
      <c r="A99" s="41"/>
      <c r="B99" s="42"/>
      <c r="C99" s="43"/>
      <c r="D99" s="228" t="s">
        <v>238</v>
      </c>
      <c r="E99" s="43"/>
      <c r="F99" s="229" t="s">
        <v>2487</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91</v>
      </c>
    </row>
    <row r="100" spans="1:51" s="13" customFormat="1" ht="12">
      <c r="A100" s="13"/>
      <c r="B100" s="234"/>
      <c r="C100" s="235"/>
      <c r="D100" s="228" t="s">
        <v>242</v>
      </c>
      <c r="E100" s="235"/>
      <c r="F100" s="237" t="s">
        <v>2489</v>
      </c>
      <c r="G100" s="235"/>
      <c r="H100" s="238">
        <v>129.265</v>
      </c>
      <c r="I100" s="239"/>
      <c r="J100" s="235"/>
      <c r="K100" s="235"/>
      <c r="L100" s="240"/>
      <c r="M100" s="241"/>
      <c r="N100" s="242"/>
      <c r="O100" s="242"/>
      <c r="P100" s="242"/>
      <c r="Q100" s="242"/>
      <c r="R100" s="242"/>
      <c r="S100" s="242"/>
      <c r="T100" s="243"/>
      <c r="U100" s="13"/>
      <c r="V100" s="13"/>
      <c r="W100" s="13"/>
      <c r="X100" s="13"/>
      <c r="Y100" s="13"/>
      <c r="Z100" s="13"/>
      <c r="AA100" s="13"/>
      <c r="AB100" s="13"/>
      <c r="AC100" s="13"/>
      <c r="AD100" s="13"/>
      <c r="AE100" s="13"/>
      <c r="AT100" s="244" t="s">
        <v>242</v>
      </c>
      <c r="AU100" s="244" t="s">
        <v>91</v>
      </c>
      <c r="AV100" s="13" t="s">
        <v>91</v>
      </c>
      <c r="AW100" s="13" t="s">
        <v>4</v>
      </c>
      <c r="AX100" s="13" t="s">
        <v>85</v>
      </c>
      <c r="AY100" s="244" t="s">
        <v>230</v>
      </c>
    </row>
    <row r="101" spans="1:65" s="2" customFormat="1" ht="14.4" customHeight="1">
      <c r="A101" s="41"/>
      <c r="B101" s="42"/>
      <c r="C101" s="215" t="s">
        <v>109</v>
      </c>
      <c r="D101" s="215" t="s">
        <v>232</v>
      </c>
      <c r="E101" s="216" t="s">
        <v>2490</v>
      </c>
      <c r="F101" s="217" t="s">
        <v>2491</v>
      </c>
      <c r="G101" s="218" t="s">
        <v>235</v>
      </c>
      <c r="H101" s="219">
        <v>200</v>
      </c>
      <c r="I101" s="220"/>
      <c r="J101" s="221">
        <f>ROUND(I101*H101,2)</f>
        <v>0</v>
      </c>
      <c r="K101" s="217" t="s">
        <v>19</v>
      </c>
      <c r="L101" s="47"/>
      <c r="M101" s="222" t="s">
        <v>19</v>
      </c>
      <c r="N101" s="223"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109</v>
      </c>
      <c r="AT101" s="226" t="s">
        <v>232</v>
      </c>
      <c r="AU101" s="226" t="s">
        <v>91</v>
      </c>
      <c r="AY101" s="19" t="s">
        <v>230</v>
      </c>
      <c r="BE101" s="227">
        <f>IF(N101="základní",J101,0)</f>
        <v>0</v>
      </c>
      <c r="BF101" s="227">
        <f>IF(N101="snížená",J101,0)</f>
        <v>0</v>
      </c>
      <c r="BG101" s="227">
        <f>IF(N101="zákl. přenesená",J101,0)</f>
        <v>0</v>
      </c>
      <c r="BH101" s="227">
        <f>IF(N101="sníž. přenesená",J101,0)</f>
        <v>0</v>
      </c>
      <c r="BI101" s="227">
        <f>IF(N101="nulová",J101,0)</f>
        <v>0</v>
      </c>
      <c r="BJ101" s="19" t="s">
        <v>85</v>
      </c>
      <c r="BK101" s="227">
        <f>ROUND(I101*H101,2)</f>
        <v>0</v>
      </c>
      <c r="BL101" s="19" t="s">
        <v>109</v>
      </c>
      <c r="BM101" s="226" t="s">
        <v>318</v>
      </c>
    </row>
    <row r="102" spans="1:47" s="2" customFormat="1" ht="12">
      <c r="A102" s="41"/>
      <c r="B102" s="42"/>
      <c r="C102" s="43"/>
      <c r="D102" s="228" t="s">
        <v>238</v>
      </c>
      <c r="E102" s="43"/>
      <c r="F102" s="229" t="s">
        <v>2491</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238</v>
      </c>
      <c r="AU102" s="19" t="s">
        <v>91</v>
      </c>
    </row>
    <row r="103" spans="1:65" s="2" customFormat="1" ht="14.4" customHeight="1">
      <c r="A103" s="41"/>
      <c r="B103" s="42"/>
      <c r="C103" s="215" t="s">
        <v>265</v>
      </c>
      <c r="D103" s="215" t="s">
        <v>232</v>
      </c>
      <c r="E103" s="216" t="s">
        <v>2492</v>
      </c>
      <c r="F103" s="217" t="s">
        <v>2493</v>
      </c>
      <c r="G103" s="218" t="s">
        <v>235</v>
      </c>
      <c r="H103" s="219">
        <v>1270</v>
      </c>
      <c r="I103" s="220"/>
      <c r="J103" s="221">
        <f>ROUND(I103*H103,2)</f>
        <v>0</v>
      </c>
      <c r="K103" s="217" t="s">
        <v>236</v>
      </c>
      <c r="L103" s="47"/>
      <c r="M103" s="222" t="s">
        <v>19</v>
      </c>
      <c r="N103" s="223"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109</v>
      </c>
      <c r="AT103" s="226" t="s">
        <v>232</v>
      </c>
      <c r="AU103" s="226" t="s">
        <v>91</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330</v>
      </c>
    </row>
    <row r="104" spans="1:47" s="2" customFormat="1" ht="12">
      <c r="A104" s="41"/>
      <c r="B104" s="42"/>
      <c r="C104" s="43"/>
      <c r="D104" s="228" t="s">
        <v>238</v>
      </c>
      <c r="E104" s="43"/>
      <c r="F104" s="229" t="s">
        <v>2494</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91</v>
      </c>
    </row>
    <row r="105" spans="1:47" s="2" customFormat="1" ht="12">
      <c r="A105" s="41"/>
      <c r="B105" s="42"/>
      <c r="C105" s="43"/>
      <c r="D105" s="228" t="s">
        <v>240</v>
      </c>
      <c r="E105" s="43"/>
      <c r="F105" s="233" t="s">
        <v>2495</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240</v>
      </c>
      <c r="AU105" s="19" t="s">
        <v>91</v>
      </c>
    </row>
    <row r="106" spans="1:65" s="2" customFormat="1" ht="24.15" customHeight="1">
      <c r="A106" s="41"/>
      <c r="B106" s="42"/>
      <c r="C106" s="215" t="s">
        <v>271</v>
      </c>
      <c r="D106" s="215" t="s">
        <v>232</v>
      </c>
      <c r="E106" s="216" t="s">
        <v>2496</v>
      </c>
      <c r="F106" s="217" t="s">
        <v>2497</v>
      </c>
      <c r="G106" s="218" t="s">
        <v>235</v>
      </c>
      <c r="H106" s="219">
        <v>2510</v>
      </c>
      <c r="I106" s="220"/>
      <c r="J106" s="221">
        <f>ROUND(I106*H106,2)</f>
        <v>0</v>
      </c>
      <c r="K106" s="217" t="s">
        <v>236</v>
      </c>
      <c r="L106" s="47"/>
      <c r="M106" s="222" t="s">
        <v>19</v>
      </c>
      <c r="N106" s="223"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109</v>
      </c>
      <c r="AT106" s="226" t="s">
        <v>232</v>
      </c>
      <c r="AU106" s="226" t="s">
        <v>91</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345</v>
      </c>
    </row>
    <row r="107" spans="1:47" s="2" customFormat="1" ht="12">
      <c r="A107" s="41"/>
      <c r="B107" s="42"/>
      <c r="C107" s="43"/>
      <c r="D107" s="228" t="s">
        <v>238</v>
      </c>
      <c r="E107" s="43"/>
      <c r="F107" s="229" t="s">
        <v>2498</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91</v>
      </c>
    </row>
    <row r="108" spans="1:47" s="2" customFormat="1" ht="12">
      <c r="A108" s="41"/>
      <c r="B108" s="42"/>
      <c r="C108" s="43"/>
      <c r="D108" s="228" t="s">
        <v>240</v>
      </c>
      <c r="E108" s="43"/>
      <c r="F108" s="233" t="s">
        <v>2499</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240</v>
      </c>
      <c r="AU108" s="19" t="s">
        <v>91</v>
      </c>
    </row>
    <row r="109" spans="1:51" s="13" customFormat="1" ht="12">
      <c r="A109" s="13"/>
      <c r="B109" s="234"/>
      <c r="C109" s="235"/>
      <c r="D109" s="228" t="s">
        <v>242</v>
      </c>
      <c r="E109" s="236" t="s">
        <v>19</v>
      </c>
      <c r="F109" s="237" t="s">
        <v>2500</v>
      </c>
      <c r="G109" s="235"/>
      <c r="H109" s="238">
        <v>2510</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242</v>
      </c>
      <c r="AU109" s="244" t="s">
        <v>91</v>
      </c>
      <c r="AV109" s="13" t="s">
        <v>91</v>
      </c>
      <c r="AW109" s="13" t="s">
        <v>42</v>
      </c>
      <c r="AX109" s="13" t="s">
        <v>81</v>
      </c>
      <c r="AY109" s="244" t="s">
        <v>230</v>
      </c>
    </row>
    <row r="110" spans="1:51" s="14" customFormat="1" ht="12">
      <c r="A110" s="14"/>
      <c r="B110" s="245"/>
      <c r="C110" s="246"/>
      <c r="D110" s="228" t="s">
        <v>242</v>
      </c>
      <c r="E110" s="247" t="s">
        <v>19</v>
      </c>
      <c r="F110" s="248" t="s">
        <v>244</v>
      </c>
      <c r="G110" s="246"/>
      <c r="H110" s="249">
        <v>2510</v>
      </c>
      <c r="I110" s="250"/>
      <c r="J110" s="246"/>
      <c r="K110" s="246"/>
      <c r="L110" s="251"/>
      <c r="M110" s="252"/>
      <c r="N110" s="253"/>
      <c r="O110" s="253"/>
      <c r="P110" s="253"/>
      <c r="Q110" s="253"/>
      <c r="R110" s="253"/>
      <c r="S110" s="253"/>
      <c r="T110" s="254"/>
      <c r="U110" s="14"/>
      <c r="V110" s="14"/>
      <c r="W110" s="14"/>
      <c r="X110" s="14"/>
      <c r="Y110" s="14"/>
      <c r="Z110" s="14"/>
      <c r="AA110" s="14"/>
      <c r="AB110" s="14"/>
      <c r="AC110" s="14"/>
      <c r="AD110" s="14"/>
      <c r="AE110" s="14"/>
      <c r="AT110" s="255" t="s">
        <v>242</v>
      </c>
      <c r="AU110" s="255" t="s">
        <v>91</v>
      </c>
      <c r="AV110" s="14" t="s">
        <v>109</v>
      </c>
      <c r="AW110" s="14" t="s">
        <v>42</v>
      </c>
      <c r="AX110" s="14" t="s">
        <v>85</v>
      </c>
      <c r="AY110" s="255" t="s">
        <v>230</v>
      </c>
    </row>
    <row r="111" spans="1:65" s="2" customFormat="1" ht="24.15" customHeight="1">
      <c r="A111" s="41"/>
      <c r="B111" s="42"/>
      <c r="C111" s="215" t="s">
        <v>281</v>
      </c>
      <c r="D111" s="215" t="s">
        <v>232</v>
      </c>
      <c r="E111" s="216" t="s">
        <v>2501</v>
      </c>
      <c r="F111" s="217" t="s">
        <v>2502</v>
      </c>
      <c r="G111" s="218" t="s">
        <v>253</v>
      </c>
      <c r="H111" s="219">
        <v>63.5</v>
      </c>
      <c r="I111" s="220"/>
      <c r="J111" s="221">
        <f>ROUND(I111*H111,2)</f>
        <v>0</v>
      </c>
      <c r="K111" s="217" t="s">
        <v>236</v>
      </c>
      <c r="L111" s="47"/>
      <c r="M111" s="222" t="s">
        <v>19</v>
      </c>
      <c r="N111" s="223" t="s">
        <v>52</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109</v>
      </c>
      <c r="AT111" s="226" t="s">
        <v>232</v>
      </c>
      <c r="AU111" s="226" t="s">
        <v>91</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109</v>
      </c>
      <c r="BM111" s="226" t="s">
        <v>358</v>
      </c>
    </row>
    <row r="112" spans="1:47" s="2" customFormat="1" ht="12">
      <c r="A112" s="41"/>
      <c r="B112" s="42"/>
      <c r="C112" s="43"/>
      <c r="D112" s="228" t="s">
        <v>238</v>
      </c>
      <c r="E112" s="43"/>
      <c r="F112" s="229" t="s">
        <v>2503</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91</v>
      </c>
    </row>
    <row r="113" spans="1:47" s="2" customFormat="1" ht="12">
      <c r="A113" s="41"/>
      <c r="B113" s="42"/>
      <c r="C113" s="43"/>
      <c r="D113" s="228" t="s">
        <v>240</v>
      </c>
      <c r="E113" s="43"/>
      <c r="F113" s="233" t="s">
        <v>2504</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240</v>
      </c>
      <c r="AU113" s="19" t="s">
        <v>91</v>
      </c>
    </row>
    <row r="114" spans="1:51" s="13" customFormat="1" ht="12">
      <c r="A114" s="13"/>
      <c r="B114" s="234"/>
      <c r="C114" s="235"/>
      <c r="D114" s="228" t="s">
        <v>242</v>
      </c>
      <c r="E114" s="236" t="s">
        <v>19</v>
      </c>
      <c r="F114" s="237" t="s">
        <v>2505</v>
      </c>
      <c r="G114" s="235"/>
      <c r="H114" s="238">
        <v>63.5</v>
      </c>
      <c r="I114" s="239"/>
      <c r="J114" s="235"/>
      <c r="K114" s="235"/>
      <c r="L114" s="240"/>
      <c r="M114" s="241"/>
      <c r="N114" s="242"/>
      <c r="O114" s="242"/>
      <c r="P114" s="242"/>
      <c r="Q114" s="242"/>
      <c r="R114" s="242"/>
      <c r="S114" s="242"/>
      <c r="T114" s="243"/>
      <c r="U114" s="13"/>
      <c r="V114" s="13"/>
      <c r="W114" s="13"/>
      <c r="X114" s="13"/>
      <c r="Y114" s="13"/>
      <c r="Z114" s="13"/>
      <c r="AA114" s="13"/>
      <c r="AB114" s="13"/>
      <c r="AC114" s="13"/>
      <c r="AD114" s="13"/>
      <c r="AE114" s="13"/>
      <c r="AT114" s="244" t="s">
        <v>242</v>
      </c>
      <c r="AU114" s="244" t="s">
        <v>91</v>
      </c>
      <c r="AV114" s="13" t="s">
        <v>91</v>
      </c>
      <c r="AW114" s="13" t="s">
        <v>42</v>
      </c>
      <c r="AX114" s="13" t="s">
        <v>81</v>
      </c>
      <c r="AY114" s="244" t="s">
        <v>230</v>
      </c>
    </row>
    <row r="115" spans="1:51" s="14" customFormat="1" ht="12">
      <c r="A115" s="14"/>
      <c r="B115" s="245"/>
      <c r="C115" s="246"/>
      <c r="D115" s="228" t="s">
        <v>242</v>
      </c>
      <c r="E115" s="247" t="s">
        <v>19</v>
      </c>
      <c r="F115" s="248" t="s">
        <v>244</v>
      </c>
      <c r="G115" s="246"/>
      <c r="H115" s="249">
        <v>63.5</v>
      </c>
      <c r="I115" s="250"/>
      <c r="J115" s="246"/>
      <c r="K115" s="246"/>
      <c r="L115" s="251"/>
      <c r="M115" s="252"/>
      <c r="N115" s="253"/>
      <c r="O115" s="253"/>
      <c r="P115" s="253"/>
      <c r="Q115" s="253"/>
      <c r="R115" s="253"/>
      <c r="S115" s="253"/>
      <c r="T115" s="254"/>
      <c r="U115" s="14"/>
      <c r="V115" s="14"/>
      <c r="W115" s="14"/>
      <c r="X115" s="14"/>
      <c r="Y115" s="14"/>
      <c r="Z115" s="14"/>
      <c r="AA115" s="14"/>
      <c r="AB115" s="14"/>
      <c r="AC115" s="14"/>
      <c r="AD115" s="14"/>
      <c r="AE115" s="14"/>
      <c r="AT115" s="255" t="s">
        <v>242</v>
      </c>
      <c r="AU115" s="255" t="s">
        <v>91</v>
      </c>
      <c r="AV115" s="14" t="s">
        <v>109</v>
      </c>
      <c r="AW115" s="14" t="s">
        <v>42</v>
      </c>
      <c r="AX115" s="14" t="s">
        <v>85</v>
      </c>
      <c r="AY115" s="255" t="s">
        <v>230</v>
      </c>
    </row>
    <row r="116" spans="1:65" s="2" customFormat="1" ht="24.15" customHeight="1">
      <c r="A116" s="41"/>
      <c r="B116" s="42"/>
      <c r="C116" s="215" t="s">
        <v>279</v>
      </c>
      <c r="D116" s="215" t="s">
        <v>232</v>
      </c>
      <c r="E116" s="216" t="s">
        <v>2506</v>
      </c>
      <c r="F116" s="217" t="s">
        <v>2507</v>
      </c>
      <c r="G116" s="218" t="s">
        <v>235</v>
      </c>
      <c r="H116" s="219">
        <v>2540</v>
      </c>
      <c r="I116" s="220"/>
      <c r="J116" s="221">
        <f>ROUND(I116*H116,2)</f>
        <v>0</v>
      </c>
      <c r="K116" s="217" t="s">
        <v>236</v>
      </c>
      <c r="L116" s="47"/>
      <c r="M116" s="222" t="s">
        <v>19</v>
      </c>
      <c r="N116" s="223"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109</v>
      </c>
      <c r="AT116" s="226" t="s">
        <v>232</v>
      </c>
      <c r="AU116" s="226" t="s">
        <v>91</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373</v>
      </c>
    </row>
    <row r="117" spans="1:47" s="2" customFormat="1" ht="12">
      <c r="A117" s="41"/>
      <c r="B117" s="42"/>
      <c r="C117" s="43"/>
      <c r="D117" s="228" t="s">
        <v>238</v>
      </c>
      <c r="E117" s="43"/>
      <c r="F117" s="229" t="s">
        <v>2508</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91</v>
      </c>
    </row>
    <row r="118" spans="1:47" s="2" customFormat="1" ht="12">
      <c r="A118" s="41"/>
      <c r="B118" s="42"/>
      <c r="C118" s="43"/>
      <c r="D118" s="228" t="s">
        <v>240</v>
      </c>
      <c r="E118" s="43"/>
      <c r="F118" s="233" t="s">
        <v>2509</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19" t="s">
        <v>240</v>
      </c>
      <c r="AU118" s="19" t="s">
        <v>91</v>
      </c>
    </row>
    <row r="119" spans="1:51" s="13" customFormat="1" ht="12">
      <c r="A119" s="13"/>
      <c r="B119" s="234"/>
      <c r="C119" s="235"/>
      <c r="D119" s="228" t="s">
        <v>242</v>
      </c>
      <c r="E119" s="236" t="s">
        <v>19</v>
      </c>
      <c r="F119" s="237" t="s">
        <v>2510</v>
      </c>
      <c r="G119" s="235"/>
      <c r="H119" s="238">
        <v>2540</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242</v>
      </c>
      <c r="AU119" s="244" t="s">
        <v>91</v>
      </c>
      <c r="AV119" s="13" t="s">
        <v>91</v>
      </c>
      <c r="AW119" s="13" t="s">
        <v>42</v>
      </c>
      <c r="AX119" s="13" t="s">
        <v>81</v>
      </c>
      <c r="AY119" s="244" t="s">
        <v>230</v>
      </c>
    </row>
    <row r="120" spans="1:51" s="14" customFormat="1" ht="12">
      <c r="A120" s="14"/>
      <c r="B120" s="245"/>
      <c r="C120" s="246"/>
      <c r="D120" s="228" t="s">
        <v>242</v>
      </c>
      <c r="E120" s="247" t="s">
        <v>19</v>
      </c>
      <c r="F120" s="248" t="s">
        <v>244</v>
      </c>
      <c r="G120" s="246"/>
      <c r="H120" s="249">
        <v>2540</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242</v>
      </c>
      <c r="AU120" s="255" t="s">
        <v>91</v>
      </c>
      <c r="AV120" s="14" t="s">
        <v>109</v>
      </c>
      <c r="AW120" s="14" t="s">
        <v>42</v>
      </c>
      <c r="AX120" s="14" t="s">
        <v>85</v>
      </c>
      <c r="AY120" s="255" t="s">
        <v>230</v>
      </c>
    </row>
    <row r="121" spans="1:65" s="2" customFormat="1" ht="49.05" customHeight="1">
      <c r="A121" s="41"/>
      <c r="B121" s="42"/>
      <c r="C121" s="281" t="s">
        <v>288</v>
      </c>
      <c r="D121" s="281" t="s">
        <v>482</v>
      </c>
      <c r="E121" s="282" t="s">
        <v>2511</v>
      </c>
      <c r="F121" s="283" t="s">
        <v>2512</v>
      </c>
      <c r="G121" s="284" t="s">
        <v>2513</v>
      </c>
      <c r="H121" s="285">
        <v>43.603</v>
      </c>
      <c r="I121" s="286"/>
      <c r="J121" s="287">
        <f>ROUND(I121*H121,2)</f>
        <v>0</v>
      </c>
      <c r="K121" s="283" t="s">
        <v>19</v>
      </c>
      <c r="L121" s="288"/>
      <c r="M121" s="289" t="s">
        <v>19</v>
      </c>
      <c r="N121" s="290" t="s">
        <v>52</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279</v>
      </c>
      <c r="AT121" s="226" t="s">
        <v>482</v>
      </c>
      <c r="AU121" s="226" t="s">
        <v>91</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109</v>
      </c>
      <c r="BM121" s="226" t="s">
        <v>386</v>
      </c>
    </row>
    <row r="122" spans="1:47" s="2" customFormat="1" ht="12">
      <c r="A122" s="41"/>
      <c r="B122" s="42"/>
      <c r="C122" s="43"/>
      <c r="D122" s="228" t="s">
        <v>238</v>
      </c>
      <c r="E122" s="43"/>
      <c r="F122" s="229" t="s">
        <v>2512</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91</v>
      </c>
    </row>
    <row r="123" spans="1:51" s="13" customFormat="1" ht="12">
      <c r="A123" s="13"/>
      <c r="B123" s="234"/>
      <c r="C123" s="235"/>
      <c r="D123" s="228" t="s">
        <v>242</v>
      </c>
      <c r="E123" s="236" t="s">
        <v>19</v>
      </c>
      <c r="F123" s="237" t="s">
        <v>2514</v>
      </c>
      <c r="G123" s="235"/>
      <c r="H123" s="238">
        <v>43.603</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242</v>
      </c>
      <c r="AU123" s="244" t="s">
        <v>91</v>
      </c>
      <c r="AV123" s="13" t="s">
        <v>91</v>
      </c>
      <c r="AW123" s="13" t="s">
        <v>42</v>
      </c>
      <c r="AX123" s="13" t="s">
        <v>81</v>
      </c>
      <c r="AY123" s="244" t="s">
        <v>230</v>
      </c>
    </row>
    <row r="124" spans="1:51" s="14" customFormat="1" ht="12">
      <c r="A124" s="14"/>
      <c r="B124" s="245"/>
      <c r="C124" s="246"/>
      <c r="D124" s="228" t="s">
        <v>242</v>
      </c>
      <c r="E124" s="247" t="s">
        <v>19</v>
      </c>
      <c r="F124" s="248" t="s">
        <v>244</v>
      </c>
      <c r="G124" s="246"/>
      <c r="H124" s="249">
        <v>43.603</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242</v>
      </c>
      <c r="AU124" s="255" t="s">
        <v>91</v>
      </c>
      <c r="AV124" s="14" t="s">
        <v>109</v>
      </c>
      <c r="AW124" s="14" t="s">
        <v>42</v>
      </c>
      <c r="AX124" s="14" t="s">
        <v>85</v>
      </c>
      <c r="AY124" s="255" t="s">
        <v>230</v>
      </c>
    </row>
    <row r="125" spans="1:65" s="2" customFormat="1" ht="24.15" customHeight="1">
      <c r="A125" s="41"/>
      <c r="B125" s="42"/>
      <c r="C125" s="215" t="s">
        <v>302</v>
      </c>
      <c r="D125" s="215" t="s">
        <v>232</v>
      </c>
      <c r="E125" s="216" t="s">
        <v>2515</v>
      </c>
      <c r="F125" s="217" t="s">
        <v>2516</v>
      </c>
      <c r="G125" s="218" t="s">
        <v>737</v>
      </c>
      <c r="H125" s="219">
        <v>4</v>
      </c>
      <c r="I125" s="220"/>
      <c r="J125" s="221">
        <f>ROUND(I125*H125,2)</f>
        <v>0</v>
      </c>
      <c r="K125" s="217" t="s">
        <v>236</v>
      </c>
      <c r="L125" s="47"/>
      <c r="M125" s="222" t="s">
        <v>19</v>
      </c>
      <c r="N125" s="223" t="s">
        <v>52</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109</v>
      </c>
      <c r="AT125" s="226" t="s">
        <v>232</v>
      </c>
      <c r="AU125" s="226" t="s">
        <v>91</v>
      </c>
      <c r="AY125" s="19" t="s">
        <v>230</v>
      </c>
      <c r="BE125" s="227">
        <f>IF(N125="základní",J125,0)</f>
        <v>0</v>
      </c>
      <c r="BF125" s="227">
        <f>IF(N125="snížená",J125,0)</f>
        <v>0</v>
      </c>
      <c r="BG125" s="227">
        <f>IF(N125="zákl. přenesená",J125,0)</f>
        <v>0</v>
      </c>
      <c r="BH125" s="227">
        <f>IF(N125="sníž. přenesená",J125,0)</f>
        <v>0</v>
      </c>
      <c r="BI125" s="227">
        <f>IF(N125="nulová",J125,0)</f>
        <v>0</v>
      </c>
      <c r="BJ125" s="19" t="s">
        <v>85</v>
      </c>
      <c r="BK125" s="227">
        <f>ROUND(I125*H125,2)</f>
        <v>0</v>
      </c>
      <c r="BL125" s="19" t="s">
        <v>109</v>
      </c>
      <c r="BM125" s="226" t="s">
        <v>649</v>
      </c>
    </row>
    <row r="126" spans="1:47" s="2" customFormat="1" ht="12">
      <c r="A126" s="41"/>
      <c r="B126" s="42"/>
      <c r="C126" s="43"/>
      <c r="D126" s="228" t="s">
        <v>238</v>
      </c>
      <c r="E126" s="43"/>
      <c r="F126" s="229" t="s">
        <v>2517</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238</v>
      </c>
      <c r="AU126" s="19" t="s">
        <v>91</v>
      </c>
    </row>
    <row r="127" spans="1:47" s="2" customFormat="1" ht="12">
      <c r="A127" s="41"/>
      <c r="B127" s="42"/>
      <c r="C127" s="43"/>
      <c r="D127" s="228" t="s">
        <v>240</v>
      </c>
      <c r="E127" s="43"/>
      <c r="F127" s="233" t="s">
        <v>2518</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240</v>
      </c>
      <c r="AU127" s="19" t="s">
        <v>91</v>
      </c>
    </row>
    <row r="128" spans="1:65" s="2" customFormat="1" ht="24.15" customHeight="1">
      <c r="A128" s="41"/>
      <c r="B128" s="42"/>
      <c r="C128" s="281" t="s">
        <v>308</v>
      </c>
      <c r="D128" s="281" t="s">
        <v>482</v>
      </c>
      <c r="E128" s="282" t="s">
        <v>2519</v>
      </c>
      <c r="F128" s="283" t="s">
        <v>2520</v>
      </c>
      <c r="G128" s="284" t="s">
        <v>253</v>
      </c>
      <c r="H128" s="285">
        <v>1.442</v>
      </c>
      <c r="I128" s="286"/>
      <c r="J128" s="287">
        <f>ROUND(I128*H128,2)</f>
        <v>0</v>
      </c>
      <c r="K128" s="283" t="s">
        <v>19</v>
      </c>
      <c r="L128" s="288"/>
      <c r="M128" s="289" t="s">
        <v>19</v>
      </c>
      <c r="N128" s="290" t="s">
        <v>52</v>
      </c>
      <c r="O128" s="87"/>
      <c r="P128" s="224">
        <f>O128*H128</f>
        <v>0</v>
      </c>
      <c r="Q128" s="224">
        <v>0.22</v>
      </c>
      <c r="R128" s="224">
        <f>Q128*H128</f>
        <v>0.31723999999999997</v>
      </c>
      <c r="S128" s="224">
        <v>0</v>
      </c>
      <c r="T128" s="225">
        <f>S128*H128</f>
        <v>0</v>
      </c>
      <c r="U128" s="41"/>
      <c r="V128" s="41"/>
      <c r="W128" s="41"/>
      <c r="X128" s="41"/>
      <c r="Y128" s="41"/>
      <c r="Z128" s="41"/>
      <c r="AA128" s="41"/>
      <c r="AB128" s="41"/>
      <c r="AC128" s="41"/>
      <c r="AD128" s="41"/>
      <c r="AE128" s="41"/>
      <c r="AR128" s="226" t="s">
        <v>279</v>
      </c>
      <c r="AT128" s="226" t="s">
        <v>482</v>
      </c>
      <c r="AU128" s="226" t="s">
        <v>91</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2521</v>
      </c>
    </row>
    <row r="129" spans="1:47" s="2" customFormat="1" ht="12">
      <c r="A129" s="41"/>
      <c r="B129" s="42"/>
      <c r="C129" s="43"/>
      <c r="D129" s="228" t="s">
        <v>238</v>
      </c>
      <c r="E129" s="43"/>
      <c r="F129" s="229" t="s">
        <v>2520</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91</v>
      </c>
    </row>
    <row r="130" spans="1:51" s="13" customFormat="1" ht="12">
      <c r="A130" s="13"/>
      <c r="B130" s="234"/>
      <c r="C130" s="235"/>
      <c r="D130" s="228" t="s">
        <v>242</v>
      </c>
      <c r="E130" s="236" t="s">
        <v>19</v>
      </c>
      <c r="F130" s="237" t="s">
        <v>2522</v>
      </c>
      <c r="G130" s="235"/>
      <c r="H130" s="238">
        <v>1.442</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242</v>
      </c>
      <c r="AU130" s="244" t="s">
        <v>91</v>
      </c>
      <c r="AV130" s="13" t="s">
        <v>91</v>
      </c>
      <c r="AW130" s="13" t="s">
        <v>42</v>
      </c>
      <c r="AX130" s="13" t="s">
        <v>81</v>
      </c>
      <c r="AY130" s="244" t="s">
        <v>230</v>
      </c>
    </row>
    <row r="131" spans="1:51" s="14" customFormat="1" ht="12">
      <c r="A131" s="14"/>
      <c r="B131" s="245"/>
      <c r="C131" s="246"/>
      <c r="D131" s="228" t="s">
        <v>242</v>
      </c>
      <c r="E131" s="247" t="s">
        <v>19</v>
      </c>
      <c r="F131" s="248" t="s">
        <v>244</v>
      </c>
      <c r="G131" s="246"/>
      <c r="H131" s="249">
        <v>1.442</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242</v>
      </c>
      <c r="AU131" s="255" t="s">
        <v>91</v>
      </c>
      <c r="AV131" s="14" t="s">
        <v>109</v>
      </c>
      <c r="AW131" s="14" t="s">
        <v>42</v>
      </c>
      <c r="AX131" s="14" t="s">
        <v>85</v>
      </c>
      <c r="AY131" s="255" t="s">
        <v>230</v>
      </c>
    </row>
    <row r="132" spans="1:65" s="2" customFormat="1" ht="24.15" customHeight="1">
      <c r="A132" s="41"/>
      <c r="B132" s="42"/>
      <c r="C132" s="215" t="s">
        <v>318</v>
      </c>
      <c r="D132" s="215" t="s">
        <v>232</v>
      </c>
      <c r="E132" s="216" t="s">
        <v>2523</v>
      </c>
      <c r="F132" s="217" t="s">
        <v>2524</v>
      </c>
      <c r="G132" s="218" t="s">
        <v>737</v>
      </c>
      <c r="H132" s="219">
        <v>4</v>
      </c>
      <c r="I132" s="220"/>
      <c r="J132" s="221">
        <f>ROUND(I132*H132,2)</f>
        <v>0</v>
      </c>
      <c r="K132" s="217" t="s">
        <v>236</v>
      </c>
      <c r="L132" s="47"/>
      <c r="M132" s="222" t="s">
        <v>19</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109</v>
      </c>
      <c r="AT132" s="226" t="s">
        <v>232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676</v>
      </c>
    </row>
    <row r="133" spans="1:47" s="2" customFormat="1" ht="12">
      <c r="A133" s="41"/>
      <c r="B133" s="42"/>
      <c r="C133" s="43"/>
      <c r="D133" s="228" t="s">
        <v>238</v>
      </c>
      <c r="E133" s="43"/>
      <c r="F133" s="229" t="s">
        <v>2525</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47" s="2" customFormat="1" ht="12">
      <c r="A134" s="41"/>
      <c r="B134" s="42"/>
      <c r="C134" s="43"/>
      <c r="D134" s="228" t="s">
        <v>240</v>
      </c>
      <c r="E134" s="43"/>
      <c r="F134" s="233" t="s">
        <v>2526</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240</v>
      </c>
      <c r="AU134" s="19" t="s">
        <v>91</v>
      </c>
    </row>
    <row r="135" spans="1:65" s="2" customFormat="1" ht="14.4" customHeight="1">
      <c r="A135" s="41"/>
      <c r="B135" s="42"/>
      <c r="C135" s="281" t="s">
        <v>324</v>
      </c>
      <c r="D135" s="281" t="s">
        <v>482</v>
      </c>
      <c r="E135" s="282" t="s">
        <v>2527</v>
      </c>
      <c r="F135" s="283" t="s">
        <v>2528</v>
      </c>
      <c r="G135" s="284" t="s">
        <v>1041</v>
      </c>
      <c r="H135" s="285">
        <v>1</v>
      </c>
      <c r="I135" s="286"/>
      <c r="J135" s="287">
        <f>ROUND(I135*H135,2)</f>
        <v>0</v>
      </c>
      <c r="K135" s="283" t="s">
        <v>19</v>
      </c>
      <c r="L135" s="288"/>
      <c r="M135" s="289" t="s">
        <v>19</v>
      </c>
      <c r="N135" s="290"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279</v>
      </c>
      <c r="AT135" s="226" t="s">
        <v>482</v>
      </c>
      <c r="AU135" s="226" t="s">
        <v>91</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710</v>
      </c>
    </row>
    <row r="136" spans="1:47" s="2" customFormat="1" ht="12">
      <c r="A136" s="41"/>
      <c r="B136" s="42"/>
      <c r="C136" s="43"/>
      <c r="D136" s="228" t="s">
        <v>238</v>
      </c>
      <c r="E136" s="43"/>
      <c r="F136" s="229" t="s">
        <v>2528</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91</v>
      </c>
    </row>
    <row r="137" spans="1:65" s="2" customFormat="1" ht="24.15" customHeight="1">
      <c r="A137" s="41"/>
      <c r="B137" s="42"/>
      <c r="C137" s="281" t="s">
        <v>330</v>
      </c>
      <c r="D137" s="281" t="s">
        <v>482</v>
      </c>
      <c r="E137" s="282" t="s">
        <v>2529</v>
      </c>
      <c r="F137" s="283" t="s">
        <v>2530</v>
      </c>
      <c r="G137" s="284" t="s">
        <v>1041</v>
      </c>
      <c r="H137" s="285">
        <v>2</v>
      </c>
      <c r="I137" s="286"/>
      <c r="J137" s="287">
        <f>ROUND(I137*H137,2)</f>
        <v>0</v>
      </c>
      <c r="K137" s="283" t="s">
        <v>19</v>
      </c>
      <c r="L137" s="288"/>
      <c r="M137" s="289" t="s">
        <v>19</v>
      </c>
      <c r="N137" s="290"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279</v>
      </c>
      <c r="AT137" s="226" t="s">
        <v>482</v>
      </c>
      <c r="AU137" s="226" t="s">
        <v>91</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109</v>
      </c>
      <c r="BM137" s="226" t="s">
        <v>722</v>
      </c>
    </row>
    <row r="138" spans="1:47" s="2" customFormat="1" ht="12">
      <c r="A138" s="41"/>
      <c r="B138" s="42"/>
      <c r="C138" s="43"/>
      <c r="D138" s="228" t="s">
        <v>238</v>
      </c>
      <c r="E138" s="43"/>
      <c r="F138" s="229" t="s">
        <v>2530</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91</v>
      </c>
    </row>
    <row r="139" spans="1:65" s="2" customFormat="1" ht="14.4" customHeight="1">
      <c r="A139" s="41"/>
      <c r="B139" s="42"/>
      <c r="C139" s="281" t="s">
        <v>8</v>
      </c>
      <c r="D139" s="281" t="s">
        <v>482</v>
      </c>
      <c r="E139" s="282" t="s">
        <v>2531</v>
      </c>
      <c r="F139" s="283" t="s">
        <v>2532</v>
      </c>
      <c r="G139" s="284" t="s">
        <v>1041</v>
      </c>
      <c r="H139" s="285">
        <v>1</v>
      </c>
      <c r="I139" s="286"/>
      <c r="J139" s="287">
        <f>ROUND(I139*H139,2)</f>
        <v>0</v>
      </c>
      <c r="K139" s="283" t="s">
        <v>19</v>
      </c>
      <c r="L139" s="288"/>
      <c r="M139" s="289" t="s">
        <v>19</v>
      </c>
      <c r="N139" s="290"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279</v>
      </c>
      <c r="AT139" s="226" t="s">
        <v>482</v>
      </c>
      <c r="AU139" s="226" t="s">
        <v>91</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109</v>
      </c>
      <c r="BM139" s="226" t="s">
        <v>734</v>
      </c>
    </row>
    <row r="140" spans="1:47" s="2" customFormat="1" ht="12">
      <c r="A140" s="41"/>
      <c r="B140" s="42"/>
      <c r="C140" s="43"/>
      <c r="D140" s="228" t="s">
        <v>238</v>
      </c>
      <c r="E140" s="43"/>
      <c r="F140" s="229" t="s">
        <v>2532</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91</v>
      </c>
    </row>
    <row r="141" spans="1:65" s="2" customFormat="1" ht="24.15" customHeight="1">
      <c r="A141" s="41"/>
      <c r="B141" s="42"/>
      <c r="C141" s="215" t="s">
        <v>345</v>
      </c>
      <c r="D141" s="215" t="s">
        <v>232</v>
      </c>
      <c r="E141" s="216" t="s">
        <v>2533</v>
      </c>
      <c r="F141" s="217" t="s">
        <v>2534</v>
      </c>
      <c r="G141" s="218" t="s">
        <v>737</v>
      </c>
      <c r="H141" s="219">
        <v>4</v>
      </c>
      <c r="I141" s="220"/>
      <c r="J141" s="221">
        <f>ROUND(I141*H141,2)</f>
        <v>0</v>
      </c>
      <c r="K141" s="217" t="s">
        <v>236</v>
      </c>
      <c r="L141" s="47"/>
      <c r="M141" s="222" t="s">
        <v>19</v>
      </c>
      <c r="N141" s="223" t="s">
        <v>52</v>
      </c>
      <c r="O141" s="87"/>
      <c r="P141" s="224">
        <f>O141*H141</f>
        <v>0</v>
      </c>
      <c r="Q141" s="224">
        <v>6E-05</v>
      </c>
      <c r="R141" s="224">
        <f>Q141*H141</f>
        <v>0.00024</v>
      </c>
      <c r="S141" s="224">
        <v>0</v>
      </c>
      <c r="T141" s="225">
        <f>S141*H141</f>
        <v>0</v>
      </c>
      <c r="U141" s="41"/>
      <c r="V141" s="41"/>
      <c r="W141" s="41"/>
      <c r="X141" s="41"/>
      <c r="Y141" s="41"/>
      <c r="Z141" s="41"/>
      <c r="AA141" s="41"/>
      <c r="AB141" s="41"/>
      <c r="AC141" s="41"/>
      <c r="AD141" s="41"/>
      <c r="AE141" s="41"/>
      <c r="AR141" s="226" t="s">
        <v>109</v>
      </c>
      <c r="AT141" s="226" t="s">
        <v>232</v>
      </c>
      <c r="AU141" s="226" t="s">
        <v>91</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109</v>
      </c>
      <c r="BM141" s="226" t="s">
        <v>745</v>
      </c>
    </row>
    <row r="142" spans="1:47" s="2" customFormat="1" ht="12">
      <c r="A142" s="41"/>
      <c r="B142" s="42"/>
      <c r="C142" s="43"/>
      <c r="D142" s="228" t="s">
        <v>238</v>
      </c>
      <c r="E142" s="43"/>
      <c r="F142" s="229" t="s">
        <v>2535</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91</v>
      </c>
    </row>
    <row r="143" spans="1:47" s="2" customFormat="1" ht="12">
      <c r="A143" s="41"/>
      <c r="B143" s="42"/>
      <c r="C143" s="43"/>
      <c r="D143" s="228" t="s">
        <v>240</v>
      </c>
      <c r="E143" s="43"/>
      <c r="F143" s="233" t="s">
        <v>2536</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240</v>
      </c>
      <c r="AU143" s="19" t="s">
        <v>91</v>
      </c>
    </row>
    <row r="144" spans="1:65" s="2" customFormat="1" ht="14.4" customHeight="1">
      <c r="A144" s="41"/>
      <c r="B144" s="42"/>
      <c r="C144" s="281" t="s">
        <v>352</v>
      </c>
      <c r="D144" s="281" t="s">
        <v>482</v>
      </c>
      <c r="E144" s="282" t="s">
        <v>2537</v>
      </c>
      <c r="F144" s="283" t="s">
        <v>2538</v>
      </c>
      <c r="G144" s="284" t="s">
        <v>737</v>
      </c>
      <c r="H144" s="285">
        <v>12.12</v>
      </c>
      <c r="I144" s="286"/>
      <c r="J144" s="287">
        <f>ROUND(I144*H144,2)</f>
        <v>0</v>
      </c>
      <c r="K144" s="283" t="s">
        <v>236</v>
      </c>
      <c r="L144" s="288"/>
      <c r="M144" s="289" t="s">
        <v>19</v>
      </c>
      <c r="N144" s="290" t="s">
        <v>52</v>
      </c>
      <c r="O144" s="87"/>
      <c r="P144" s="224">
        <f>O144*H144</f>
        <v>0</v>
      </c>
      <c r="Q144" s="224">
        <v>0.0059</v>
      </c>
      <c r="R144" s="224">
        <f>Q144*H144</f>
        <v>0.07150799999999999</v>
      </c>
      <c r="S144" s="224">
        <v>0</v>
      </c>
      <c r="T144" s="225">
        <f>S144*H144</f>
        <v>0</v>
      </c>
      <c r="U144" s="41"/>
      <c r="V144" s="41"/>
      <c r="W144" s="41"/>
      <c r="X144" s="41"/>
      <c r="Y144" s="41"/>
      <c r="Z144" s="41"/>
      <c r="AA144" s="41"/>
      <c r="AB144" s="41"/>
      <c r="AC144" s="41"/>
      <c r="AD144" s="41"/>
      <c r="AE144" s="41"/>
      <c r="AR144" s="226" t="s">
        <v>279</v>
      </c>
      <c r="AT144" s="226" t="s">
        <v>482</v>
      </c>
      <c r="AU144" s="226" t="s">
        <v>91</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752</v>
      </c>
    </row>
    <row r="145" spans="1:47" s="2" customFormat="1" ht="12">
      <c r="A145" s="41"/>
      <c r="B145" s="42"/>
      <c r="C145" s="43"/>
      <c r="D145" s="228" t="s">
        <v>238</v>
      </c>
      <c r="E145" s="43"/>
      <c r="F145" s="229" t="s">
        <v>2538</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91</v>
      </c>
    </row>
    <row r="146" spans="1:51" s="13" customFormat="1" ht="12">
      <c r="A146" s="13"/>
      <c r="B146" s="234"/>
      <c r="C146" s="235"/>
      <c r="D146" s="228" t="s">
        <v>242</v>
      </c>
      <c r="E146" s="236" t="s">
        <v>19</v>
      </c>
      <c r="F146" s="237" t="s">
        <v>2539</v>
      </c>
      <c r="G146" s="235"/>
      <c r="H146" s="238">
        <v>12.12</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242</v>
      </c>
      <c r="AU146" s="244" t="s">
        <v>91</v>
      </c>
      <c r="AV146" s="13" t="s">
        <v>91</v>
      </c>
      <c r="AW146" s="13" t="s">
        <v>42</v>
      </c>
      <c r="AX146" s="13" t="s">
        <v>81</v>
      </c>
      <c r="AY146" s="244" t="s">
        <v>230</v>
      </c>
    </row>
    <row r="147" spans="1:51" s="14" customFormat="1" ht="12">
      <c r="A147" s="14"/>
      <c r="B147" s="245"/>
      <c r="C147" s="246"/>
      <c r="D147" s="228" t="s">
        <v>242</v>
      </c>
      <c r="E147" s="247" t="s">
        <v>19</v>
      </c>
      <c r="F147" s="248" t="s">
        <v>244</v>
      </c>
      <c r="G147" s="246"/>
      <c r="H147" s="249">
        <v>12.12</v>
      </c>
      <c r="I147" s="250"/>
      <c r="J147" s="246"/>
      <c r="K147" s="246"/>
      <c r="L147" s="251"/>
      <c r="M147" s="252"/>
      <c r="N147" s="253"/>
      <c r="O147" s="253"/>
      <c r="P147" s="253"/>
      <c r="Q147" s="253"/>
      <c r="R147" s="253"/>
      <c r="S147" s="253"/>
      <c r="T147" s="254"/>
      <c r="U147" s="14"/>
      <c r="V147" s="14"/>
      <c r="W147" s="14"/>
      <c r="X147" s="14"/>
      <c r="Y147" s="14"/>
      <c r="Z147" s="14"/>
      <c r="AA147" s="14"/>
      <c r="AB147" s="14"/>
      <c r="AC147" s="14"/>
      <c r="AD147" s="14"/>
      <c r="AE147" s="14"/>
      <c r="AT147" s="255" t="s">
        <v>242</v>
      </c>
      <c r="AU147" s="255" t="s">
        <v>91</v>
      </c>
      <c r="AV147" s="14" t="s">
        <v>109</v>
      </c>
      <c r="AW147" s="14" t="s">
        <v>42</v>
      </c>
      <c r="AX147" s="14" t="s">
        <v>85</v>
      </c>
      <c r="AY147" s="255" t="s">
        <v>230</v>
      </c>
    </row>
    <row r="148" spans="1:65" s="2" customFormat="1" ht="24.15" customHeight="1">
      <c r="A148" s="41"/>
      <c r="B148" s="42"/>
      <c r="C148" s="281" t="s">
        <v>358</v>
      </c>
      <c r="D148" s="281" t="s">
        <v>482</v>
      </c>
      <c r="E148" s="282" t="s">
        <v>2540</v>
      </c>
      <c r="F148" s="283" t="s">
        <v>2541</v>
      </c>
      <c r="G148" s="284" t="s">
        <v>1041</v>
      </c>
      <c r="H148" s="285">
        <v>36.36</v>
      </c>
      <c r="I148" s="286"/>
      <c r="J148" s="287">
        <f>ROUND(I148*H148,2)</f>
        <v>0</v>
      </c>
      <c r="K148" s="283" t="s">
        <v>19</v>
      </c>
      <c r="L148" s="288"/>
      <c r="M148" s="289" t="s">
        <v>19</v>
      </c>
      <c r="N148" s="290"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279</v>
      </c>
      <c r="AT148" s="226" t="s">
        <v>482</v>
      </c>
      <c r="AU148" s="226" t="s">
        <v>91</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764</v>
      </c>
    </row>
    <row r="149" spans="1:47" s="2" customFormat="1" ht="12">
      <c r="A149" s="41"/>
      <c r="B149" s="42"/>
      <c r="C149" s="43"/>
      <c r="D149" s="228" t="s">
        <v>238</v>
      </c>
      <c r="E149" s="43"/>
      <c r="F149" s="229" t="s">
        <v>2541</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91</v>
      </c>
    </row>
    <row r="150" spans="1:51" s="13" customFormat="1" ht="12">
      <c r="A150" s="13"/>
      <c r="B150" s="234"/>
      <c r="C150" s="235"/>
      <c r="D150" s="228" t="s">
        <v>242</v>
      </c>
      <c r="E150" s="236" t="s">
        <v>19</v>
      </c>
      <c r="F150" s="237" t="s">
        <v>2542</v>
      </c>
      <c r="G150" s="235"/>
      <c r="H150" s="238">
        <v>36.36</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242</v>
      </c>
      <c r="AU150" s="244" t="s">
        <v>91</v>
      </c>
      <c r="AV150" s="13" t="s">
        <v>91</v>
      </c>
      <c r="AW150" s="13" t="s">
        <v>42</v>
      </c>
      <c r="AX150" s="13" t="s">
        <v>81</v>
      </c>
      <c r="AY150" s="244" t="s">
        <v>230</v>
      </c>
    </row>
    <row r="151" spans="1:51" s="14" customFormat="1" ht="12">
      <c r="A151" s="14"/>
      <c r="B151" s="245"/>
      <c r="C151" s="246"/>
      <c r="D151" s="228" t="s">
        <v>242</v>
      </c>
      <c r="E151" s="247" t="s">
        <v>19</v>
      </c>
      <c r="F151" s="248" t="s">
        <v>244</v>
      </c>
      <c r="G151" s="246"/>
      <c r="H151" s="249">
        <v>36.36</v>
      </c>
      <c r="I151" s="250"/>
      <c r="J151" s="246"/>
      <c r="K151" s="246"/>
      <c r="L151" s="251"/>
      <c r="M151" s="252"/>
      <c r="N151" s="253"/>
      <c r="O151" s="253"/>
      <c r="P151" s="253"/>
      <c r="Q151" s="253"/>
      <c r="R151" s="253"/>
      <c r="S151" s="253"/>
      <c r="T151" s="254"/>
      <c r="U151" s="14"/>
      <c r="V151" s="14"/>
      <c r="W151" s="14"/>
      <c r="X151" s="14"/>
      <c r="Y151" s="14"/>
      <c r="Z151" s="14"/>
      <c r="AA151" s="14"/>
      <c r="AB151" s="14"/>
      <c r="AC151" s="14"/>
      <c r="AD151" s="14"/>
      <c r="AE151" s="14"/>
      <c r="AT151" s="255" t="s">
        <v>242</v>
      </c>
      <c r="AU151" s="255" t="s">
        <v>91</v>
      </c>
      <c r="AV151" s="14" t="s">
        <v>109</v>
      </c>
      <c r="AW151" s="14" t="s">
        <v>42</v>
      </c>
      <c r="AX151" s="14" t="s">
        <v>85</v>
      </c>
      <c r="AY151" s="255" t="s">
        <v>230</v>
      </c>
    </row>
    <row r="152" spans="1:65" s="2" customFormat="1" ht="14.4" customHeight="1">
      <c r="A152" s="41"/>
      <c r="B152" s="42"/>
      <c r="C152" s="281" t="s">
        <v>366</v>
      </c>
      <c r="D152" s="281" t="s">
        <v>482</v>
      </c>
      <c r="E152" s="282" t="s">
        <v>2543</v>
      </c>
      <c r="F152" s="283" t="s">
        <v>2544</v>
      </c>
      <c r="G152" s="284" t="s">
        <v>2545</v>
      </c>
      <c r="H152" s="285">
        <v>6.06</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279</v>
      </c>
      <c r="AT152" s="226" t="s">
        <v>482</v>
      </c>
      <c r="AU152" s="226" t="s">
        <v>91</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777</v>
      </c>
    </row>
    <row r="153" spans="1:47" s="2" customFormat="1" ht="12">
      <c r="A153" s="41"/>
      <c r="B153" s="42"/>
      <c r="C153" s="43"/>
      <c r="D153" s="228" t="s">
        <v>238</v>
      </c>
      <c r="E153" s="43"/>
      <c r="F153" s="229" t="s">
        <v>2544</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91</v>
      </c>
    </row>
    <row r="154" spans="1:51" s="13" customFormat="1" ht="12">
      <c r="A154" s="13"/>
      <c r="B154" s="234"/>
      <c r="C154" s="235"/>
      <c r="D154" s="228" t="s">
        <v>242</v>
      </c>
      <c r="E154" s="236" t="s">
        <v>19</v>
      </c>
      <c r="F154" s="237" t="s">
        <v>2546</v>
      </c>
      <c r="G154" s="235"/>
      <c r="H154" s="238">
        <v>6.06</v>
      </c>
      <c r="I154" s="239"/>
      <c r="J154" s="235"/>
      <c r="K154" s="235"/>
      <c r="L154" s="240"/>
      <c r="M154" s="241"/>
      <c r="N154" s="242"/>
      <c r="O154" s="242"/>
      <c r="P154" s="242"/>
      <c r="Q154" s="242"/>
      <c r="R154" s="242"/>
      <c r="S154" s="242"/>
      <c r="T154" s="243"/>
      <c r="U154" s="13"/>
      <c r="V154" s="13"/>
      <c r="W154" s="13"/>
      <c r="X154" s="13"/>
      <c r="Y154" s="13"/>
      <c r="Z154" s="13"/>
      <c r="AA154" s="13"/>
      <c r="AB154" s="13"/>
      <c r="AC154" s="13"/>
      <c r="AD154" s="13"/>
      <c r="AE154" s="13"/>
      <c r="AT154" s="244" t="s">
        <v>242</v>
      </c>
      <c r="AU154" s="244" t="s">
        <v>91</v>
      </c>
      <c r="AV154" s="13" t="s">
        <v>91</v>
      </c>
      <c r="AW154" s="13" t="s">
        <v>42</v>
      </c>
      <c r="AX154" s="13" t="s">
        <v>81</v>
      </c>
      <c r="AY154" s="244" t="s">
        <v>230</v>
      </c>
    </row>
    <row r="155" spans="1:51" s="14" customFormat="1" ht="12">
      <c r="A155" s="14"/>
      <c r="B155" s="245"/>
      <c r="C155" s="246"/>
      <c r="D155" s="228" t="s">
        <v>242</v>
      </c>
      <c r="E155" s="247" t="s">
        <v>19</v>
      </c>
      <c r="F155" s="248" t="s">
        <v>244</v>
      </c>
      <c r="G155" s="246"/>
      <c r="H155" s="249">
        <v>6.06</v>
      </c>
      <c r="I155" s="250"/>
      <c r="J155" s="246"/>
      <c r="K155" s="246"/>
      <c r="L155" s="251"/>
      <c r="M155" s="252"/>
      <c r="N155" s="253"/>
      <c r="O155" s="253"/>
      <c r="P155" s="253"/>
      <c r="Q155" s="253"/>
      <c r="R155" s="253"/>
      <c r="S155" s="253"/>
      <c r="T155" s="254"/>
      <c r="U155" s="14"/>
      <c r="V155" s="14"/>
      <c r="W155" s="14"/>
      <c r="X155" s="14"/>
      <c r="Y155" s="14"/>
      <c r="Z155" s="14"/>
      <c r="AA155" s="14"/>
      <c r="AB155" s="14"/>
      <c r="AC155" s="14"/>
      <c r="AD155" s="14"/>
      <c r="AE155" s="14"/>
      <c r="AT155" s="255" t="s">
        <v>242</v>
      </c>
      <c r="AU155" s="255" t="s">
        <v>91</v>
      </c>
      <c r="AV155" s="14" t="s">
        <v>109</v>
      </c>
      <c r="AW155" s="14" t="s">
        <v>42</v>
      </c>
      <c r="AX155" s="14" t="s">
        <v>85</v>
      </c>
      <c r="AY155" s="255" t="s">
        <v>230</v>
      </c>
    </row>
    <row r="156" spans="1:65" s="2" customFormat="1" ht="24.15" customHeight="1">
      <c r="A156" s="41"/>
      <c r="B156" s="42"/>
      <c r="C156" s="215" t="s">
        <v>373</v>
      </c>
      <c r="D156" s="215" t="s">
        <v>232</v>
      </c>
      <c r="E156" s="216" t="s">
        <v>2547</v>
      </c>
      <c r="F156" s="217" t="s">
        <v>2548</v>
      </c>
      <c r="G156" s="218" t="s">
        <v>2549</v>
      </c>
      <c r="H156" s="219">
        <v>0.04</v>
      </c>
      <c r="I156" s="220"/>
      <c r="J156" s="221">
        <f>ROUND(I156*H156,2)</f>
        <v>0</v>
      </c>
      <c r="K156" s="217" t="s">
        <v>236</v>
      </c>
      <c r="L156" s="47"/>
      <c r="M156" s="222" t="s">
        <v>19</v>
      </c>
      <c r="N156" s="223"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109</v>
      </c>
      <c r="AT156" s="226" t="s">
        <v>232</v>
      </c>
      <c r="AU156" s="226" t="s">
        <v>91</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785</v>
      </c>
    </row>
    <row r="157" spans="1:47" s="2" customFormat="1" ht="12">
      <c r="A157" s="41"/>
      <c r="B157" s="42"/>
      <c r="C157" s="43"/>
      <c r="D157" s="228" t="s">
        <v>238</v>
      </c>
      <c r="E157" s="43"/>
      <c r="F157" s="229" t="s">
        <v>2550</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91</v>
      </c>
    </row>
    <row r="158" spans="1:47" s="2" customFormat="1" ht="12">
      <c r="A158" s="41"/>
      <c r="B158" s="42"/>
      <c r="C158" s="43"/>
      <c r="D158" s="228" t="s">
        <v>240</v>
      </c>
      <c r="E158" s="43"/>
      <c r="F158" s="233" t="s">
        <v>2551</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19" t="s">
        <v>240</v>
      </c>
      <c r="AU158" s="19" t="s">
        <v>91</v>
      </c>
    </row>
    <row r="159" spans="1:51" s="13" customFormat="1" ht="12">
      <c r="A159" s="13"/>
      <c r="B159" s="234"/>
      <c r="C159" s="235"/>
      <c r="D159" s="228" t="s">
        <v>242</v>
      </c>
      <c r="E159" s="236" t="s">
        <v>19</v>
      </c>
      <c r="F159" s="237" t="s">
        <v>2552</v>
      </c>
      <c r="G159" s="235"/>
      <c r="H159" s="238">
        <v>0.04</v>
      </c>
      <c r="I159" s="239"/>
      <c r="J159" s="235"/>
      <c r="K159" s="235"/>
      <c r="L159" s="240"/>
      <c r="M159" s="241"/>
      <c r="N159" s="242"/>
      <c r="O159" s="242"/>
      <c r="P159" s="242"/>
      <c r="Q159" s="242"/>
      <c r="R159" s="242"/>
      <c r="S159" s="242"/>
      <c r="T159" s="243"/>
      <c r="U159" s="13"/>
      <c r="V159" s="13"/>
      <c r="W159" s="13"/>
      <c r="X159" s="13"/>
      <c r="Y159" s="13"/>
      <c r="Z159" s="13"/>
      <c r="AA159" s="13"/>
      <c r="AB159" s="13"/>
      <c r="AC159" s="13"/>
      <c r="AD159" s="13"/>
      <c r="AE159" s="13"/>
      <c r="AT159" s="244" t="s">
        <v>242</v>
      </c>
      <c r="AU159" s="244" t="s">
        <v>91</v>
      </c>
      <c r="AV159" s="13" t="s">
        <v>91</v>
      </c>
      <c r="AW159" s="13" t="s">
        <v>42</v>
      </c>
      <c r="AX159" s="13" t="s">
        <v>81</v>
      </c>
      <c r="AY159" s="244" t="s">
        <v>230</v>
      </c>
    </row>
    <row r="160" spans="1:51" s="14" customFormat="1" ht="12">
      <c r="A160" s="14"/>
      <c r="B160" s="245"/>
      <c r="C160" s="246"/>
      <c r="D160" s="228" t="s">
        <v>242</v>
      </c>
      <c r="E160" s="247" t="s">
        <v>19</v>
      </c>
      <c r="F160" s="248" t="s">
        <v>244</v>
      </c>
      <c r="G160" s="246"/>
      <c r="H160" s="249">
        <v>0.04</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242</v>
      </c>
      <c r="AU160" s="255" t="s">
        <v>91</v>
      </c>
      <c r="AV160" s="14" t="s">
        <v>109</v>
      </c>
      <c r="AW160" s="14" t="s">
        <v>42</v>
      </c>
      <c r="AX160" s="14" t="s">
        <v>85</v>
      </c>
      <c r="AY160" s="255" t="s">
        <v>230</v>
      </c>
    </row>
    <row r="161" spans="1:65" s="2" customFormat="1" ht="49.05" customHeight="1">
      <c r="A161" s="41"/>
      <c r="B161" s="42"/>
      <c r="C161" s="281" t="s">
        <v>7</v>
      </c>
      <c r="D161" s="281" t="s">
        <v>482</v>
      </c>
      <c r="E161" s="282" t="s">
        <v>2553</v>
      </c>
      <c r="F161" s="283" t="s">
        <v>2554</v>
      </c>
      <c r="G161" s="284" t="s">
        <v>881</v>
      </c>
      <c r="H161" s="285">
        <v>1.236</v>
      </c>
      <c r="I161" s="286"/>
      <c r="J161" s="287">
        <f>ROUND(I161*H161,2)</f>
        <v>0</v>
      </c>
      <c r="K161" s="283" t="s">
        <v>19</v>
      </c>
      <c r="L161" s="288"/>
      <c r="M161" s="289" t="s">
        <v>19</v>
      </c>
      <c r="N161" s="290" t="s">
        <v>52</v>
      </c>
      <c r="O161" s="87"/>
      <c r="P161" s="224">
        <f>O161*H161</f>
        <v>0</v>
      </c>
      <c r="Q161" s="224">
        <v>0</v>
      </c>
      <c r="R161" s="224">
        <f>Q161*H161</f>
        <v>0</v>
      </c>
      <c r="S161" s="224">
        <v>0</v>
      </c>
      <c r="T161" s="225">
        <f>S161*H161</f>
        <v>0</v>
      </c>
      <c r="U161" s="41"/>
      <c r="V161" s="41"/>
      <c r="W161" s="41"/>
      <c r="X161" s="41"/>
      <c r="Y161" s="41"/>
      <c r="Z161" s="41"/>
      <c r="AA161" s="41"/>
      <c r="AB161" s="41"/>
      <c r="AC161" s="41"/>
      <c r="AD161" s="41"/>
      <c r="AE161" s="41"/>
      <c r="AR161" s="226" t="s">
        <v>279</v>
      </c>
      <c r="AT161" s="226" t="s">
        <v>482</v>
      </c>
      <c r="AU161" s="226" t="s">
        <v>91</v>
      </c>
      <c r="AY161" s="19" t="s">
        <v>230</v>
      </c>
      <c r="BE161" s="227">
        <f>IF(N161="základní",J161,0)</f>
        <v>0</v>
      </c>
      <c r="BF161" s="227">
        <f>IF(N161="snížená",J161,0)</f>
        <v>0</v>
      </c>
      <c r="BG161" s="227">
        <f>IF(N161="zákl. přenesená",J161,0)</f>
        <v>0</v>
      </c>
      <c r="BH161" s="227">
        <f>IF(N161="sníž. přenesená",J161,0)</f>
        <v>0</v>
      </c>
      <c r="BI161" s="227">
        <f>IF(N161="nulová",J161,0)</f>
        <v>0</v>
      </c>
      <c r="BJ161" s="19" t="s">
        <v>85</v>
      </c>
      <c r="BK161" s="227">
        <f>ROUND(I161*H161,2)</f>
        <v>0</v>
      </c>
      <c r="BL161" s="19" t="s">
        <v>109</v>
      </c>
      <c r="BM161" s="226" t="s">
        <v>795</v>
      </c>
    </row>
    <row r="162" spans="1:47" s="2" customFormat="1" ht="12">
      <c r="A162" s="41"/>
      <c r="B162" s="42"/>
      <c r="C162" s="43"/>
      <c r="D162" s="228" t="s">
        <v>238</v>
      </c>
      <c r="E162" s="43"/>
      <c r="F162" s="229" t="s">
        <v>2554</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19" t="s">
        <v>238</v>
      </c>
      <c r="AU162" s="19" t="s">
        <v>91</v>
      </c>
    </row>
    <row r="163" spans="1:51" s="13" customFormat="1" ht="12">
      <c r="A163" s="13"/>
      <c r="B163" s="234"/>
      <c r="C163" s="235"/>
      <c r="D163" s="228" t="s">
        <v>242</v>
      </c>
      <c r="E163" s="236" t="s">
        <v>19</v>
      </c>
      <c r="F163" s="237" t="s">
        <v>2555</v>
      </c>
      <c r="G163" s="235"/>
      <c r="H163" s="238">
        <v>1.236</v>
      </c>
      <c r="I163" s="239"/>
      <c r="J163" s="235"/>
      <c r="K163" s="235"/>
      <c r="L163" s="240"/>
      <c r="M163" s="241"/>
      <c r="N163" s="242"/>
      <c r="O163" s="242"/>
      <c r="P163" s="242"/>
      <c r="Q163" s="242"/>
      <c r="R163" s="242"/>
      <c r="S163" s="242"/>
      <c r="T163" s="243"/>
      <c r="U163" s="13"/>
      <c r="V163" s="13"/>
      <c r="W163" s="13"/>
      <c r="X163" s="13"/>
      <c r="Y163" s="13"/>
      <c r="Z163" s="13"/>
      <c r="AA163" s="13"/>
      <c r="AB163" s="13"/>
      <c r="AC163" s="13"/>
      <c r="AD163" s="13"/>
      <c r="AE163" s="13"/>
      <c r="AT163" s="244" t="s">
        <v>242</v>
      </c>
      <c r="AU163" s="244" t="s">
        <v>91</v>
      </c>
      <c r="AV163" s="13" t="s">
        <v>91</v>
      </c>
      <c r="AW163" s="13" t="s">
        <v>42</v>
      </c>
      <c r="AX163" s="13" t="s">
        <v>81</v>
      </c>
      <c r="AY163" s="244" t="s">
        <v>230</v>
      </c>
    </row>
    <row r="164" spans="1:51" s="14" customFormat="1" ht="12">
      <c r="A164" s="14"/>
      <c r="B164" s="245"/>
      <c r="C164" s="246"/>
      <c r="D164" s="228" t="s">
        <v>242</v>
      </c>
      <c r="E164" s="247" t="s">
        <v>19</v>
      </c>
      <c r="F164" s="248" t="s">
        <v>244</v>
      </c>
      <c r="G164" s="246"/>
      <c r="H164" s="249">
        <v>1.236</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242</v>
      </c>
      <c r="AU164" s="255" t="s">
        <v>91</v>
      </c>
      <c r="AV164" s="14" t="s">
        <v>109</v>
      </c>
      <c r="AW164" s="14" t="s">
        <v>42</v>
      </c>
      <c r="AX164" s="14" t="s">
        <v>85</v>
      </c>
      <c r="AY164" s="255" t="s">
        <v>230</v>
      </c>
    </row>
    <row r="165" spans="1:65" s="2" customFormat="1" ht="62.7" customHeight="1">
      <c r="A165" s="41"/>
      <c r="B165" s="42"/>
      <c r="C165" s="215" t="s">
        <v>386</v>
      </c>
      <c r="D165" s="215" t="s">
        <v>232</v>
      </c>
      <c r="E165" s="216" t="s">
        <v>2556</v>
      </c>
      <c r="F165" s="217" t="s">
        <v>2557</v>
      </c>
      <c r="G165" s="218" t="s">
        <v>1041</v>
      </c>
      <c r="H165" s="219">
        <v>4</v>
      </c>
      <c r="I165" s="220"/>
      <c r="J165" s="221">
        <f>ROUND(I165*H165,2)</f>
        <v>0</v>
      </c>
      <c r="K165" s="217" t="s">
        <v>19</v>
      </c>
      <c r="L165" s="47"/>
      <c r="M165" s="222" t="s">
        <v>19</v>
      </c>
      <c r="N165" s="223" t="s">
        <v>52</v>
      </c>
      <c r="O165" s="87"/>
      <c r="P165" s="224">
        <f>O165*H165</f>
        <v>0</v>
      </c>
      <c r="Q165" s="224">
        <v>0</v>
      </c>
      <c r="R165" s="224">
        <f>Q165*H165</f>
        <v>0</v>
      </c>
      <c r="S165" s="224">
        <v>0</v>
      </c>
      <c r="T165" s="225">
        <f>S165*H165</f>
        <v>0</v>
      </c>
      <c r="U165" s="41"/>
      <c r="V165" s="41"/>
      <c r="W165" s="41"/>
      <c r="X165" s="41"/>
      <c r="Y165" s="41"/>
      <c r="Z165" s="41"/>
      <c r="AA165" s="41"/>
      <c r="AB165" s="41"/>
      <c r="AC165" s="41"/>
      <c r="AD165" s="41"/>
      <c r="AE165" s="41"/>
      <c r="AR165" s="226" t="s">
        <v>109</v>
      </c>
      <c r="AT165" s="226" t="s">
        <v>232</v>
      </c>
      <c r="AU165" s="226" t="s">
        <v>91</v>
      </c>
      <c r="AY165" s="19" t="s">
        <v>230</v>
      </c>
      <c r="BE165" s="227">
        <f>IF(N165="základní",J165,0)</f>
        <v>0</v>
      </c>
      <c r="BF165" s="227">
        <f>IF(N165="snížená",J165,0)</f>
        <v>0</v>
      </c>
      <c r="BG165" s="227">
        <f>IF(N165="zákl. přenesená",J165,0)</f>
        <v>0</v>
      </c>
      <c r="BH165" s="227">
        <f>IF(N165="sníž. přenesená",J165,0)</f>
        <v>0</v>
      </c>
      <c r="BI165" s="227">
        <f>IF(N165="nulová",J165,0)</f>
        <v>0</v>
      </c>
      <c r="BJ165" s="19" t="s">
        <v>85</v>
      </c>
      <c r="BK165" s="227">
        <f>ROUND(I165*H165,2)</f>
        <v>0</v>
      </c>
      <c r="BL165" s="19" t="s">
        <v>109</v>
      </c>
      <c r="BM165" s="226" t="s">
        <v>814</v>
      </c>
    </row>
    <row r="166" spans="1:47" s="2" customFormat="1" ht="12">
      <c r="A166" s="41"/>
      <c r="B166" s="42"/>
      <c r="C166" s="43"/>
      <c r="D166" s="228" t="s">
        <v>238</v>
      </c>
      <c r="E166" s="43"/>
      <c r="F166" s="229" t="s">
        <v>2558</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19" t="s">
        <v>238</v>
      </c>
      <c r="AU166" s="19" t="s">
        <v>91</v>
      </c>
    </row>
    <row r="167" spans="1:65" s="2" customFormat="1" ht="24.15" customHeight="1">
      <c r="A167" s="41"/>
      <c r="B167" s="42"/>
      <c r="C167" s="281" t="s">
        <v>395</v>
      </c>
      <c r="D167" s="281" t="s">
        <v>482</v>
      </c>
      <c r="E167" s="282" t="s">
        <v>2559</v>
      </c>
      <c r="F167" s="283" t="s">
        <v>2560</v>
      </c>
      <c r="G167" s="284" t="s">
        <v>1041</v>
      </c>
      <c r="H167" s="285">
        <v>4.16</v>
      </c>
      <c r="I167" s="286"/>
      <c r="J167" s="287">
        <f>ROUND(I167*H167,2)</f>
        <v>0</v>
      </c>
      <c r="K167" s="283" t="s">
        <v>19</v>
      </c>
      <c r="L167" s="288"/>
      <c r="M167" s="289" t="s">
        <v>19</v>
      </c>
      <c r="N167" s="290" t="s">
        <v>52</v>
      </c>
      <c r="O167" s="87"/>
      <c r="P167" s="224">
        <f>O167*H167</f>
        <v>0</v>
      </c>
      <c r="Q167" s="224">
        <v>0</v>
      </c>
      <c r="R167" s="224">
        <f>Q167*H167</f>
        <v>0</v>
      </c>
      <c r="S167" s="224">
        <v>0</v>
      </c>
      <c r="T167" s="225">
        <f>S167*H167</f>
        <v>0</v>
      </c>
      <c r="U167" s="41"/>
      <c r="V167" s="41"/>
      <c r="W167" s="41"/>
      <c r="X167" s="41"/>
      <c r="Y167" s="41"/>
      <c r="Z167" s="41"/>
      <c r="AA167" s="41"/>
      <c r="AB167" s="41"/>
      <c r="AC167" s="41"/>
      <c r="AD167" s="41"/>
      <c r="AE167" s="41"/>
      <c r="AR167" s="226" t="s">
        <v>279</v>
      </c>
      <c r="AT167" s="226" t="s">
        <v>482</v>
      </c>
      <c r="AU167" s="226" t="s">
        <v>91</v>
      </c>
      <c r="AY167" s="19" t="s">
        <v>230</v>
      </c>
      <c r="BE167" s="227">
        <f>IF(N167="základní",J167,0)</f>
        <v>0</v>
      </c>
      <c r="BF167" s="227">
        <f>IF(N167="snížená",J167,0)</f>
        <v>0</v>
      </c>
      <c r="BG167" s="227">
        <f>IF(N167="zákl. přenesená",J167,0)</f>
        <v>0</v>
      </c>
      <c r="BH167" s="227">
        <f>IF(N167="sníž. přenesená",J167,0)</f>
        <v>0</v>
      </c>
      <c r="BI167" s="227">
        <f>IF(N167="nulová",J167,0)</f>
        <v>0</v>
      </c>
      <c r="BJ167" s="19" t="s">
        <v>85</v>
      </c>
      <c r="BK167" s="227">
        <f>ROUND(I167*H167,2)</f>
        <v>0</v>
      </c>
      <c r="BL167" s="19" t="s">
        <v>109</v>
      </c>
      <c r="BM167" s="226" t="s">
        <v>827</v>
      </c>
    </row>
    <row r="168" spans="1:47" s="2" customFormat="1" ht="12">
      <c r="A168" s="41"/>
      <c r="B168" s="42"/>
      <c r="C168" s="43"/>
      <c r="D168" s="228" t="s">
        <v>238</v>
      </c>
      <c r="E168" s="43"/>
      <c r="F168" s="229" t="s">
        <v>2560</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19" t="s">
        <v>238</v>
      </c>
      <c r="AU168" s="19" t="s">
        <v>91</v>
      </c>
    </row>
    <row r="169" spans="1:51" s="13" customFormat="1" ht="12">
      <c r="A169" s="13"/>
      <c r="B169" s="234"/>
      <c r="C169" s="235"/>
      <c r="D169" s="228" t="s">
        <v>242</v>
      </c>
      <c r="E169" s="236" t="s">
        <v>19</v>
      </c>
      <c r="F169" s="237" t="s">
        <v>2561</v>
      </c>
      <c r="G169" s="235"/>
      <c r="H169" s="238">
        <v>4.16</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242</v>
      </c>
      <c r="AU169" s="244" t="s">
        <v>91</v>
      </c>
      <c r="AV169" s="13" t="s">
        <v>91</v>
      </c>
      <c r="AW169" s="13" t="s">
        <v>42</v>
      </c>
      <c r="AX169" s="13" t="s">
        <v>81</v>
      </c>
      <c r="AY169" s="244" t="s">
        <v>230</v>
      </c>
    </row>
    <row r="170" spans="1:51" s="14" customFormat="1" ht="12">
      <c r="A170" s="14"/>
      <c r="B170" s="245"/>
      <c r="C170" s="246"/>
      <c r="D170" s="228" t="s">
        <v>242</v>
      </c>
      <c r="E170" s="247" t="s">
        <v>19</v>
      </c>
      <c r="F170" s="248" t="s">
        <v>244</v>
      </c>
      <c r="G170" s="246"/>
      <c r="H170" s="249">
        <v>4.16</v>
      </c>
      <c r="I170" s="250"/>
      <c r="J170" s="246"/>
      <c r="K170" s="246"/>
      <c r="L170" s="251"/>
      <c r="M170" s="252"/>
      <c r="N170" s="253"/>
      <c r="O170" s="253"/>
      <c r="P170" s="253"/>
      <c r="Q170" s="253"/>
      <c r="R170" s="253"/>
      <c r="S170" s="253"/>
      <c r="T170" s="254"/>
      <c r="U170" s="14"/>
      <c r="V170" s="14"/>
      <c r="W170" s="14"/>
      <c r="X170" s="14"/>
      <c r="Y170" s="14"/>
      <c r="Z170" s="14"/>
      <c r="AA170" s="14"/>
      <c r="AB170" s="14"/>
      <c r="AC170" s="14"/>
      <c r="AD170" s="14"/>
      <c r="AE170" s="14"/>
      <c r="AT170" s="255" t="s">
        <v>242</v>
      </c>
      <c r="AU170" s="255" t="s">
        <v>91</v>
      </c>
      <c r="AV170" s="14" t="s">
        <v>109</v>
      </c>
      <c r="AW170" s="14" t="s">
        <v>42</v>
      </c>
      <c r="AX170" s="14" t="s">
        <v>85</v>
      </c>
      <c r="AY170" s="255" t="s">
        <v>230</v>
      </c>
    </row>
    <row r="171" spans="1:65" s="2" customFormat="1" ht="24.15" customHeight="1">
      <c r="A171" s="41"/>
      <c r="B171" s="42"/>
      <c r="C171" s="215" t="s">
        <v>649</v>
      </c>
      <c r="D171" s="215" t="s">
        <v>232</v>
      </c>
      <c r="E171" s="216" t="s">
        <v>2562</v>
      </c>
      <c r="F171" s="217" t="s">
        <v>2563</v>
      </c>
      <c r="G171" s="218" t="s">
        <v>737</v>
      </c>
      <c r="H171" s="219">
        <v>4</v>
      </c>
      <c r="I171" s="220"/>
      <c r="J171" s="221">
        <f>ROUND(I171*H171,2)</f>
        <v>0</v>
      </c>
      <c r="K171" s="217" t="s">
        <v>236</v>
      </c>
      <c r="L171" s="47"/>
      <c r="M171" s="222" t="s">
        <v>19</v>
      </c>
      <c r="N171" s="223" t="s">
        <v>52</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109</v>
      </c>
      <c r="AT171" s="226" t="s">
        <v>232</v>
      </c>
      <c r="AU171" s="226" t="s">
        <v>91</v>
      </c>
      <c r="AY171" s="19" t="s">
        <v>230</v>
      </c>
      <c r="BE171" s="227">
        <f>IF(N171="základní",J171,0)</f>
        <v>0</v>
      </c>
      <c r="BF171" s="227">
        <f>IF(N171="snížená",J171,0)</f>
        <v>0</v>
      </c>
      <c r="BG171" s="227">
        <f>IF(N171="zákl. přenesená",J171,0)</f>
        <v>0</v>
      </c>
      <c r="BH171" s="227">
        <f>IF(N171="sníž. přenesená",J171,0)</f>
        <v>0</v>
      </c>
      <c r="BI171" s="227">
        <f>IF(N171="nulová",J171,0)</f>
        <v>0</v>
      </c>
      <c r="BJ171" s="19" t="s">
        <v>85</v>
      </c>
      <c r="BK171" s="227">
        <f>ROUND(I171*H171,2)</f>
        <v>0</v>
      </c>
      <c r="BL171" s="19" t="s">
        <v>109</v>
      </c>
      <c r="BM171" s="226" t="s">
        <v>841</v>
      </c>
    </row>
    <row r="172" spans="1:47" s="2" customFormat="1" ht="12">
      <c r="A172" s="41"/>
      <c r="B172" s="42"/>
      <c r="C172" s="43"/>
      <c r="D172" s="228" t="s">
        <v>238</v>
      </c>
      <c r="E172" s="43"/>
      <c r="F172" s="229" t="s">
        <v>2564</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19" t="s">
        <v>238</v>
      </c>
      <c r="AU172" s="19" t="s">
        <v>91</v>
      </c>
    </row>
    <row r="173" spans="1:47" s="2" customFormat="1" ht="12">
      <c r="A173" s="41"/>
      <c r="B173" s="42"/>
      <c r="C173" s="43"/>
      <c r="D173" s="228" t="s">
        <v>240</v>
      </c>
      <c r="E173" s="43"/>
      <c r="F173" s="233" t="s">
        <v>2565</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19" t="s">
        <v>240</v>
      </c>
      <c r="AU173" s="19" t="s">
        <v>91</v>
      </c>
    </row>
    <row r="174" spans="1:65" s="2" customFormat="1" ht="24.15" customHeight="1">
      <c r="A174" s="41"/>
      <c r="B174" s="42"/>
      <c r="C174" s="215" t="s">
        <v>655</v>
      </c>
      <c r="D174" s="215" t="s">
        <v>232</v>
      </c>
      <c r="E174" s="216" t="s">
        <v>2566</v>
      </c>
      <c r="F174" s="217" t="s">
        <v>2567</v>
      </c>
      <c r="G174" s="218" t="s">
        <v>737</v>
      </c>
      <c r="H174" s="219">
        <v>4</v>
      </c>
      <c r="I174" s="220"/>
      <c r="J174" s="221">
        <f>ROUND(I174*H174,2)</f>
        <v>0</v>
      </c>
      <c r="K174" s="217" t="s">
        <v>236</v>
      </c>
      <c r="L174" s="47"/>
      <c r="M174" s="222" t="s">
        <v>19</v>
      </c>
      <c r="N174" s="223"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109</v>
      </c>
      <c r="AT174" s="226" t="s">
        <v>232</v>
      </c>
      <c r="AU174" s="226" t="s">
        <v>91</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853</v>
      </c>
    </row>
    <row r="175" spans="1:47" s="2" customFormat="1" ht="12">
      <c r="A175" s="41"/>
      <c r="B175" s="42"/>
      <c r="C175" s="43"/>
      <c r="D175" s="228" t="s">
        <v>238</v>
      </c>
      <c r="E175" s="43"/>
      <c r="F175" s="229" t="s">
        <v>2568</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91</v>
      </c>
    </row>
    <row r="176" spans="1:47" s="2" customFormat="1" ht="12">
      <c r="A176" s="41"/>
      <c r="B176" s="42"/>
      <c r="C176" s="43"/>
      <c r="D176" s="228" t="s">
        <v>240</v>
      </c>
      <c r="E176" s="43"/>
      <c r="F176" s="233" t="s">
        <v>2569</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19" t="s">
        <v>240</v>
      </c>
      <c r="AU176" s="19" t="s">
        <v>91</v>
      </c>
    </row>
    <row r="177" spans="1:65" s="2" customFormat="1" ht="24.15" customHeight="1">
      <c r="A177" s="41"/>
      <c r="B177" s="42"/>
      <c r="C177" s="215" t="s">
        <v>662</v>
      </c>
      <c r="D177" s="215" t="s">
        <v>232</v>
      </c>
      <c r="E177" s="216" t="s">
        <v>2570</v>
      </c>
      <c r="F177" s="217" t="s">
        <v>2571</v>
      </c>
      <c r="G177" s="218" t="s">
        <v>327</v>
      </c>
      <c r="H177" s="219">
        <v>197</v>
      </c>
      <c r="I177" s="220"/>
      <c r="J177" s="221">
        <f>ROUND(I177*H177,2)</f>
        <v>0</v>
      </c>
      <c r="K177" s="217" t="s">
        <v>236</v>
      </c>
      <c r="L177" s="47"/>
      <c r="M177" s="222" t="s">
        <v>19</v>
      </c>
      <c r="N177" s="223" t="s">
        <v>52</v>
      </c>
      <c r="O177" s="87"/>
      <c r="P177" s="224">
        <f>O177*H177</f>
        <v>0</v>
      </c>
      <c r="Q177" s="224">
        <v>0</v>
      </c>
      <c r="R177" s="224">
        <f>Q177*H177</f>
        <v>0</v>
      </c>
      <c r="S177" s="224">
        <v>0</v>
      </c>
      <c r="T177" s="225">
        <f>S177*H177</f>
        <v>0</v>
      </c>
      <c r="U177" s="41"/>
      <c r="V177" s="41"/>
      <c r="W177" s="41"/>
      <c r="X177" s="41"/>
      <c r="Y177" s="41"/>
      <c r="Z177" s="41"/>
      <c r="AA177" s="41"/>
      <c r="AB177" s="41"/>
      <c r="AC177" s="41"/>
      <c r="AD177" s="41"/>
      <c r="AE177" s="41"/>
      <c r="AR177" s="226" t="s">
        <v>109</v>
      </c>
      <c r="AT177" s="226" t="s">
        <v>232</v>
      </c>
      <c r="AU177" s="226" t="s">
        <v>91</v>
      </c>
      <c r="AY177" s="19" t="s">
        <v>230</v>
      </c>
      <c r="BE177" s="227">
        <f>IF(N177="základní",J177,0)</f>
        <v>0</v>
      </c>
      <c r="BF177" s="227">
        <f>IF(N177="snížená",J177,0)</f>
        <v>0</v>
      </c>
      <c r="BG177" s="227">
        <f>IF(N177="zákl. přenesená",J177,0)</f>
        <v>0</v>
      </c>
      <c r="BH177" s="227">
        <f>IF(N177="sníž. přenesená",J177,0)</f>
        <v>0</v>
      </c>
      <c r="BI177" s="227">
        <f>IF(N177="nulová",J177,0)</f>
        <v>0</v>
      </c>
      <c r="BJ177" s="19" t="s">
        <v>85</v>
      </c>
      <c r="BK177" s="227">
        <f>ROUND(I177*H177,2)</f>
        <v>0</v>
      </c>
      <c r="BL177" s="19" t="s">
        <v>109</v>
      </c>
      <c r="BM177" s="226" t="s">
        <v>864</v>
      </c>
    </row>
    <row r="178" spans="1:47" s="2" customFormat="1" ht="12">
      <c r="A178" s="41"/>
      <c r="B178" s="42"/>
      <c r="C178" s="43"/>
      <c r="D178" s="228" t="s">
        <v>238</v>
      </c>
      <c r="E178" s="43"/>
      <c r="F178" s="229" t="s">
        <v>2572</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19" t="s">
        <v>238</v>
      </c>
      <c r="AU178" s="19" t="s">
        <v>91</v>
      </c>
    </row>
    <row r="179" spans="1:47" s="2" customFormat="1" ht="12">
      <c r="A179" s="41"/>
      <c r="B179" s="42"/>
      <c r="C179" s="43"/>
      <c r="D179" s="228" t="s">
        <v>240</v>
      </c>
      <c r="E179" s="43"/>
      <c r="F179" s="233" t="s">
        <v>2573</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240</v>
      </c>
      <c r="AU179" s="19" t="s">
        <v>91</v>
      </c>
    </row>
    <row r="180" spans="1:51" s="13" customFormat="1" ht="12">
      <c r="A180" s="13"/>
      <c r="B180" s="234"/>
      <c r="C180" s="235"/>
      <c r="D180" s="228" t="s">
        <v>242</v>
      </c>
      <c r="E180" s="236" t="s">
        <v>19</v>
      </c>
      <c r="F180" s="237" t="s">
        <v>2574</v>
      </c>
      <c r="G180" s="235"/>
      <c r="H180" s="238">
        <v>197</v>
      </c>
      <c r="I180" s="239"/>
      <c r="J180" s="235"/>
      <c r="K180" s="235"/>
      <c r="L180" s="240"/>
      <c r="M180" s="241"/>
      <c r="N180" s="242"/>
      <c r="O180" s="242"/>
      <c r="P180" s="242"/>
      <c r="Q180" s="242"/>
      <c r="R180" s="242"/>
      <c r="S180" s="242"/>
      <c r="T180" s="243"/>
      <c r="U180" s="13"/>
      <c r="V180" s="13"/>
      <c r="W180" s="13"/>
      <c r="X180" s="13"/>
      <c r="Y180" s="13"/>
      <c r="Z180" s="13"/>
      <c r="AA180" s="13"/>
      <c r="AB180" s="13"/>
      <c r="AC180" s="13"/>
      <c r="AD180" s="13"/>
      <c r="AE180" s="13"/>
      <c r="AT180" s="244" t="s">
        <v>242</v>
      </c>
      <c r="AU180" s="244" t="s">
        <v>91</v>
      </c>
      <c r="AV180" s="13" t="s">
        <v>91</v>
      </c>
      <c r="AW180" s="13" t="s">
        <v>42</v>
      </c>
      <c r="AX180" s="13" t="s">
        <v>81</v>
      </c>
      <c r="AY180" s="244" t="s">
        <v>230</v>
      </c>
    </row>
    <row r="181" spans="1:51" s="14" customFormat="1" ht="12">
      <c r="A181" s="14"/>
      <c r="B181" s="245"/>
      <c r="C181" s="246"/>
      <c r="D181" s="228" t="s">
        <v>242</v>
      </c>
      <c r="E181" s="247" t="s">
        <v>19</v>
      </c>
      <c r="F181" s="248" t="s">
        <v>244</v>
      </c>
      <c r="G181" s="246"/>
      <c r="H181" s="249">
        <v>197</v>
      </c>
      <c r="I181" s="250"/>
      <c r="J181" s="246"/>
      <c r="K181" s="246"/>
      <c r="L181" s="251"/>
      <c r="M181" s="252"/>
      <c r="N181" s="253"/>
      <c r="O181" s="253"/>
      <c r="P181" s="253"/>
      <c r="Q181" s="253"/>
      <c r="R181" s="253"/>
      <c r="S181" s="253"/>
      <c r="T181" s="254"/>
      <c r="U181" s="14"/>
      <c r="V181" s="14"/>
      <c r="W181" s="14"/>
      <c r="X181" s="14"/>
      <c r="Y181" s="14"/>
      <c r="Z181" s="14"/>
      <c r="AA181" s="14"/>
      <c r="AB181" s="14"/>
      <c r="AC181" s="14"/>
      <c r="AD181" s="14"/>
      <c r="AE181" s="14"/>
      <c r="AT181" s="255" t="s">
        <v>242</v>
      </c>
      <c r="AU181" s="255" t="s">
        <v>91</v>
      </c>
      <c r="AV181" s="14" t="s">
        <v>109</v>
      </c>
      <c r="AW181" s="14" t="s">
        <v>42</v>
      </c>
      <c r="AX181" s="14" t="s">
        <v>85</v>
      </c>
      <c r="AY181" s="255" t="s">
        <v>230</v>
      </c>
    </row>
    <row r="182" spans="1:65" s="2" customFormat="1" ht="24.15" customHeight="1">
      <c r="A182" s="41"/>
      <c r="B182" s="42"/>
      <c r="C182" s="215" t="s">
        <v>668</v>
      </c>
      <c r="D182" s="215" t="s">
        <v>232</v>
      </c>
      <c r="E182" s="216" t="s">
        <v>2575</v>
      </c>
      <c r="F182" s="217" t="s">
        <v>2576</v>
      </c>
      <c r="G182" s="218" t="s">
        <v>737</v>
      </c>
      <c r="H182" s="219">
        <v>16</v>
      </c>
      <c r="I182" s="220"/>
      <c r="J182" s="221">
        <f>ROUND(I182*H182,2)</f>
        <v>0</v>
      </c>
      <c r="K182" s="217" t="s">
        <v>236</v>
      </c>
      <c r="L182" s="47"/>
      <c r="M182" s="222" t="s">
        <v>19</v>
      </c>
      <c r="N182" s="223" t="s">
        <v>52</v>
      </c>
      <c r="O182" s="87"/>
      <c r="P182" s="224">
        <f>O182*H182</f>
        <v>0</v>
      </c>
      <c r="Q182" s="224">
        <v>0</v>
      </c>
      <c r="R182" s="224">
        <f>Q182*H182</f>
        <v>0</v>
      </c>
      <c r="S182" s="224">
        <v>0</v>
      </c>
      <c r="T182" s="225">
        <f>S182*H182</f>
        <v>0</v>
      </c>
      <c r="U182" s="41"/>
      <c r="V182" s="41"/>
      <c r="W182" s="41"/>
      <c r="X182" s="41"/>
      <c r="Y182" s="41"/>
      <c r="Z182" s="41"/>
      <c r="AA182" s="41"/>
      <c r="AB182" s="41"/>
      <c r="AC182" s="41"/>
      <c r="AD182" s="41"/>
      <c r="AE182" s="41"/>
      <c r="AR182" s="226" t="s">
        <v>109</v>
      </c>
      <c r="AT182" s="226" t="s">
        <v>232</v>
      </c>
      <c r="AU182" s="226" t="s">
        <v>91</v>
      </c>
      <c r="AY182" s="19" t="s">
        <v>230</v>
      </c>
      <c r="BE182" s="227">
        <f>IF(N182="základní",J182,0)</f>
        <v>0</v>
      </c>
      <c r="BF182" s="227">
        <f>IF(N182="snížená",J182,0)</f>
        <v>0</v>
      </c>
      <c r="BG182" s="227">
        <f>IF(N182="zákl. přenesená",J182,0)</f>
        <v>0</v>
      </c>
      <c r="BH182" s="227">
        <f>IF(N182="sníž. přenesená",J182,0)</f>
        <v>0</v>
      </c>
      <c r="BI182" s="227">
        <f>IF(N182="nulová",J182,0)</f>
        <v>0</v>
      </c>
      <c r="BJ182" s="19" t="s">
        <v>85</v>
      </c>
      <c r="BK182" s="227">
        <f>ROUND(I182*H182,2)</f>
        <v>0</v>
      </c>
      <c r="BL182" s="19" t="s">
        <v>109</v>
      </c>
      <c r="BM182" s="226" t="s">
        <v>878</v>
      </c>
    </row>
    <row r="183" spans="1:47" s="2" customFormat="1" ht="12">
      <c r="A183" s="41"/>
      <c r="B183" s="42"/>
      <c r="C183" s="43"/>
      <c r="D183" s="228" t="s">
        <v>238</v>
      </c>
      <c r="E183" s="43"/>
      <c r="F183" s="229" t="s">
        <v>2577</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19" t="s">
        <v>238</v>
      </c>
      <c r="AU183" s="19" t="s">
        <v>91</v>
      </c>
    </row>
    <row r="184" spans="1:47" s="2" customFormat="1" ht="12">
      <c r="A184" s="41"/>
      <c r="B184" s="42"/>
      <c r="C184" s="43"/>
      <c r="D184" s="228" t="s">
        <v>240</v>
      </c>
      <c r="E184" s="43"/>
      <c r="F184" s="233" t="s">
        <v>2518</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19" t="s">
        <v>240</v>
      </c>
      <c r="AU184" s="19" t="s">
        <v>91</v>
      </c>
    </row>
    <row r="185" spans="1:65" s="2" customFormat="1" ht="24.15" customHeight="1">
      <c r="A185" s="41"/>
      <c r="B185" s="42"/>
      <c r="C185" s="281" t="s">
        <v>676</v>
      </c>
      <c r="D185" s="281" t="s">
        <v>482</v>
      </c>
      <c r="E185" s="282" t="s">
        <v>2578</v>
      </c>
      <c r="F185" s="283" t="s">
        <v>2579</v>
      </c>
      <c r="G185" s="284" t="s">
        <v>253</v>
      </c>
      <c r="H185" s="285">
        <v>18.484</v>
      </c>
      <c r="I185" s="286"/>
      <c r="J185" s="287">
        <f>ROUND(I185*H185,2)</f>
        <v>0</v>
      </c>
      <c r="K185" s="283" t="s">
        <v>19</v>
      </c>
      <c r="L185" s="288"/>
      <c r="M185" s="289" t="s">
        <v>19</v>
      </c>
      <c r="N185" s="290" t="s">
        <v>52</v>
      </c>
      <c r="O185" s="87"/>
      <c r="P185" s="224">
        <f>O185*H185</f>
        <v>0</v>
      </c>
      <c r="Q185" s="224">
        <v>0</v>
      </c>
      <c r="R185" s="224">
        <f>Q185*H185</f>
        <v>0</v>
      </c>
      <c r="S185" s="224">
        <v>0</v>
      </c>
      <c r="T185" s="225">
        <f>S185*H185</f>
        <v>0</v>
      </c>
      <c r="U185" s="41"/>
      <c r="V185" s="41"/>
      <c r="W185" s="41"/>
      <c r="X185" s="41"/>
      <c r="Y185" s="41"/>
      <c r="Z185" s="41"/>
      <c r="AA185" s="41"/>
      <c r="AB185" s="41"/>
      <c r="AC185" s="41"/>
      <c r="AD185" s="41"/>
      <c r="AE185" s="41"/>
      <c r="AR185" s="226" t="s">
        <v>279</v>
      </c>
      <c r="AT185" s="226" t="s">
        <v>482</v>
      </c>
      <c r="AU185" s="226" t="s">
        <v>91</v>
      </c>
      <c r="AY185" s="19" t="s">
        <v>230</v>
      </c>
      <c r="BE185" s="227">
        <f>IF(N185="základní",J185,0)</f>
        <v>0</v>
      </c>
      <c r="BF185" s="227">
        <f>IF(N185="snížená",J185,0)</f>
        <v>0</v>
      </c>
      <c r="BG185" s="227">
        <f>IF(N185="zákl. přenesená",J185,0)</f>
        <v>0</v>
      </c>
      <c r="BH185" s="227">
        <f>IF(N185="sníž. přenesená",J185,0)</f>
        <v>0</v>
      </c>
      <c r="BI185" s="227">
        <f>IF(N185="nulová",J185,0)</f>
        <v>0</v>
      </c>
      <c r="BJ185" s="19" t="s">
        <v>85</v>
      </c>
      <c r="BK185" s="227">
        <f>ROUND(I185*H185,2)</f>
        <v>0</v>
      </c>
      <c r="BL185" s="19" t="s">
        <v>109</v>
      </c>
      <c r="BM185" s="226" t="s">
        <v>920</v>
      </c>
    </row>
    <row r="186" spans="1:47" s="2" customFormat="1" ht="12">
      <c r="A186" s="41"/>
      <c r="B186" s="42"/>
      <c r="C186" s="43"/>
      <c r="D186" s="228" t="s">
        <v>238</v>
      </c>
      <c r="E186" s="43"/>
      <c r="F186" s="229" t="s">
        <v>2579</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238</v>
      </c>
      <c r="AU186" s="19" t="s">
        <v>91</v>
      </c>
    </row>
    <row r="187" spans="1:51" s="13" customFormat="1" ht="12">
      <c r="A187" s="13"/>
      <c r="B187" s="234"/>
      <c r="C187" s="235"/>
      <c r="D187" s="228" t="s">
        <v>242</v>
      </c>
      <c r="E187" s="236" t="s">
        <v>19</v>
      </c>
      <c r="F187" s="237" t="s">
        <v>2580</v>
      </c>
      <c r="G187" s="235"/>
      <c r="H187" s="238">
        <v>18.484</v>
      </c>
      <c r="I187" s="239"/>
      <c r="J187" s="235"/>
      <c r="K187" s="235"/>
      <c r="L187" s="240"/>
      <c r="M187" s="241"/>
      <c r="N187" s="242"/>
      <c r="O187" s="242"/>
      <c r="P187" s="242"/>
      <c r="Q187" s="242"/>
      <c r="R187" s="242"/>
      <c r="S187" s="242"/>
      <c r="T187" s="243"/>
      <c r="U187" s="13"/>
      <c r="V187" s="13"/>
      <c r="W187" s="13"/>
      <c r="X187" s="13"/>
      <c r="Y187" s="13"/>
      <c r="Z187" s="13"/>
      <c r="AA187" s="13"/>
      <c r="AB187" s="13"/>
      <c r="AC187" s="13"/>
      <c r="AD187" s="13"/>
      <c r="AE187" s="13"/>
      <c r="AT187" s="244" t="s">
        <v>242</v>
      </c>
      <c r="AU187" s="244" t="s">
        <v>91</v>
      </c>
      <c r="AV187" s="13" t="s">
        <v>91</v>
      </c>
      <c r="AW187" s="13" t="s">
        <v>42</v>
      </c>
      <c r="AX187" s="13" t="s">
        <v>81</v>
      </c>
      <c r="AY187" s="244" t="s">
        <v>230</v>
      </c>
    </row>
    <row r="188" spans="1:51" s="14" customFormat="1" ht="12">
      <c r="A188" s="14"/>
      <c r="B188" s="245"/>
      <c r="C188" s="246"/>
      <c r="D188" s="228" t="s">
        <v>242</v>
      </c>
      <c r="E188" s="247" t="s">
        <v>19</v>
      </c>
      <c r="F188" s="248" t="s">
        <v>244</v>
      </c>
      <c r="G188" s="246"/>
      <c r="H188" s="249">
        <v>18.484</v>
      </c>
      <c r="I188" s="250"/>
      <c r="J188" s="246"/>
      <c r="K188" s="246"/>
      <c r="L188" s="251"/>
      <c r="M188" s="252"/>
      <c r="N188" s="253"/>
      <c r="O188" s="253"/>
      <c r="P188" s="253"/>
      <c r="Q188" s="253"/>
      <c r="R188" s="253"/>
      <c r="S188" s="253"/>
      <c r="T188" s="254"/>
      <c r="U188" s="14"/>
      <c r="V188" s="14"/>
      <c r="W188" s="14"/>
      <c r="X188" s="14"/>
      <c r="Y188" s="14"/>
      <c r="Z188" s="14"/>
      <c r="AA188" s="14"/>
      <c r="AB188" s="14"/>
      <c r="AC188" s="14"/>
      <c r="AD188" s="14"/>
      <c r="AE188" s="14"/>
      <c r="AT188" s="255" t="s">
        <v>242</v>
      </c>
      <c r="AU188" s="255" t="s">
        <v>91</v>
      </c>
      <c r="AV188" s="14" t="s">
        <v>109</v>
      </c>
      <c r="AW188" s="14" t="s">
        <v>42</v>
      </c>
      <c r="AX188" s="14" t="s">
        <v>85</v>
      </c>
      <c r="AY188" s="255" t="s">
        <v>230</v>
      </c>
    </row>
    <row r="189" spans="1:65" s="2" customFormat="1" ht="24.15" customHeight="1">
      <c r="A189" s="41"/>
      <c r="B189" s="42"/>
      <c r="C189" s="215" t="s">
        <v>691</v>
      </c>
      <c r="D189" s="215" t="s">
        <v>232</v>
      </c>
      <c r="E189" s="216" t="s">
        <v>2581</v>
      </c>
      <c r="F189" s="217" t="s">
        <v>2582</v>
      </c>
      <c r="G189" s="218" t="s">
        <v>737</v>
      </c>
      <c r="H189" s="219">
        <v>810</v>
      </c>
      <c r="I189" s="220"/>
      <c r="J189" s="221">
        <f>ROUND(I189*H189,2)</f>
        <v>0</v>
      </c>
      <c r="K189" s="217" t="s">
        <v>236</v>
      </c>
      <c r="L189" s="47"/>
      <c r="M189" s="222" t="s">
        <v>19</v>
      </c>
      <c r="N189" s="223" t="s">
        <v>52</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109</v>
      </c>
      <c r="AT189" s="226" t="s">
        <v>232</v>
      </c>
      <c r="AU189" s="226" t="s">
        <v>91</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895</v>
      </c>
    </row>
    <row r="190" spans="1:47" s="2" customFormat="1" ht="12">
      <c r="A190" s="41"/>
      <c r="B190" s="42"/>
      <c r="C190" s="43"/>
      <c r="D190" s="228" t="s">
        <v>238</v>
      </c>
      <c r="E190" s="43"/>
      <c r="F190" s="229" t="s">
        <v>2583</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19" t="s">
        <v>238</v>
      </c>
      <c r="AU190" s="19" t="s">
        <v>91</v>
      </c>
    </row>
    <row r="191" spans="1:47" s="2" customFormat="1" ht="12">
      <c r="A191" s="41"/>
      <c r="B191" s="42"/>
      <c r="C191" s="43"/>
      <c r="D191" s="228" t="s">
        <v>240</v>
      </c>
      <c r="E191" s="43"/>
      <c r="F191" s="233" t="s">
        <v>2526</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240</v>
      </c>
      <c r="AU191" s="19" t="s">
        <v>91</v>
      </c>
    </row>
    <row r="192" spans="1:65" s="2" customFormat="1" ht="14.4" customHeight="1">
      <c r="A192" s="41"/>
      <c r="B192" s="42"/>
      <c r="C192" s="281" t="s">
        <v>710</v>
      </c>
      <c r="D192" s="281" t="s">
        <v>482</v>
      </c>
      <c r="E192" s="282" t="s">
        <v>2584</v>
      </c>
      <c r="F192" s="283" t="s">
        <v>2585</v>
      </c>
      <c r="G192" s="284" t="s">
        <v>1041</v>
      </c>
      <c r="H192" s="285">
        <v>834.3</v>
      </c>
      <c r="I192" s="286"/>
      <c r="J192" s="287">
        <f>ROUND(I192*H192,2)</f>
        <v>0</v>
      </c>
      <c r="K192" s="283" t="s">
        <v>19</v>
      </c>
      <c r="L192" s="288"/>
      <c r="M192" s="289" t="s">
        <v>19</v>
      </c>
      <c r="N192" s="290"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279</v>
      </c>
      <c r="AT192" s="226" t="s">
        <v>482</v>
      </c>
      <c r="AU192" s="226" t="s">
        <v>91</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909</v>
      </c>
    </row>
    <row r="193" spans="1:47" s="2" customFormat="1" ht="12">
      <c r="A193" s="41"/>
      <c r="B193" s="42"/>
      <c r="C193" s="43"/>
      <c r="D193" s="228" t="s">
        <v>238</v>
      </c>
      <c r="E193" s="43"/>
      <c r="F193" s="229" t="s">
        <v>2585</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91</v>
      </c>
    </row>
    <row r="194" spans="1:51" s="13" customFormat="1" ht="12">
      <c r="A194" s="13"/>
      <c r="B194" s="234"/>
      <c r="C194" s="235"/>
      <c r="D194" s="228" t="s">
        <v>242</v>
      </c>
      <c r="E194" s="236" t="s">
        <v>19</v>
      </c>
      <c r="F194" s="237" t="s">
        <v>2586</v>
      </c>
      <c r="G194" s="235"/>
      <c r="H194" s="238">
        <v>834.3</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242</v>
      </c>
      <c r="AU194" s="244" t="s">
        <v>91</v>
      </c>
      <c r="AV194" s="13" t="s">
        <v>91</v>
      </c>
      <c r="AW194" s="13" t="s">
        <v>42</v>
      </c>
      <c r="AX194" s="13" t="s">
        <v>81</v>
      </c>
      <c r="AY194" s="244" t="s">
        <v>230</v>
      </c>
    </row>
    <row r="195" spans="1:51" s="14" customFormat="1" ht="12">
      <c r="A195" s="14"/>
      <c r="B195" s="245"/>
      <c r="C195" s="246"/>
      <c r="D195" s="228" t="s">
        <v>242</v>
      </c>
      <c r="E195" s="247" t="s">
        <v>19</v>
      </c>
      <c r="F195" s="248" t="s">
        <v>244</v>
      </c>
      <c r="G195" s="246"/>
      <c r="H195" s="249">
        <v>834.3</v>
      </c>
      <c r="I195" s="250"/>
      <c r="J195" s="246"/>
      <c r="K195" s="246"/>
      <c r="L195" s="251"/>
      <c r="M195" s="252"/>
      <c r="N195" s="253"/>
      <c r="O195" s="253"/>
      <c r="P195" s="253"/>
      <c r="Q195" s="253"/>
      <c r="R195" s="253"/>
      <c r="S195" s="253"/>
      <c r="T195" s="254"/>
      <c r="U195" s="14"/>
      <c r="V195" s="14"/>
      <c r="W195" s="14"/>
      <c r="X195" s="14"/>
      <c r="Y195" s="14"/>
      <c r="Z195" s="14"/>
      <c r="AA195" s="14"/>
      <c r="AB195" s="14"/>
      <c r="AC195" s="14"/>
      <c r="AD195" s="14"/>
      <c r="AE195" s="14"/>
      <c r="AT195" s="255" t="s">
        <v>242</v>
      </c>
      <c r="AU195" s="255" t="s">
        <v>91</v>
      </c>
      <c r="AV195" s="14" t="s">
        <v>109</v>
      </c>
      <c r="AW195" s="14" t="s">
        <v>42</v>
      </c>
      <c r="AX195" s="14" t="s">
        <v>85</v>
      </c>
      <c r="AY195" s="255" t="s">
        <v>230</v>
      </c>
    </row>
    <row r="196" spans="1:65" s="2" customFormat="1" ht="24.15" customHeight="1">
      <c r="A196" s="41"/>
      <c r="B196" s="42"/>
      <c r="C196" s="215" t="s">
        <v>715</v>
      </c>
      <c r="D196" s="215" t="s">
        <v>232</v>
      </c>
      <c r="E196" s="216" t="s">
        <v>2587</v>
      </c>
      <c r="F196" s="217" t="s">
        <v>2588</v>
      </c>
      <c r="G196" s="218" t="s">
        <v>235</v>
      </c>
      <c r="H196" s="219">
        <v>320</v>
      </c>
      <c r="I196" s="220"/>
      <c r="J196" s="221">
        <f>ROUND(I196*H196,2)</f>
        <v>0</v>
      </c>
      <c r="K196" s="217" t="s">
        <v>236</v>
      </c>
      <c r="L196" s="47"/>
      <c r="M196" s="222" t="s">
        <v>19</v>
      </c>
      <c r="N196" s="223" t="s">
        <v>52</v>
      </c>
      <c r="O196" s="87"/>
      <c r="P196" s="224">
        <f>O196*H196</f>
        <v>0</v>
      </c>
      <c r="Q196" s="224">
        <v>0</v>
      </c>
      <c r="R196" s="224">
        <f>Q196*H196</f>
        <v>0</v>
      </c>
      <c r="S196" s="224">
        <v>0</v>
      </c>
      <c r="T196" s="225">
        <f>S196*H196</f>
        <v>0</v>
      </c>
      <c r="U196" s="41"/>
      <c r="V196" s="41"/>
      <c r="W196" s="41"/>
      <c r="X196" s="41"/>
      <c r="Y196" s="41"/>
      <c r="Z196" s="41"/>
      <c r="AA196" s="41"/>
      <c r="AB196" s="41"/>
      <c r="AC196" s="41"/>
      <c r="AD196" s="41"/>
      <c r="AE196" s="41"/>
      <c r="AR196" s="226" t="s">
        <v>109</v>
      </c>
      <c r="AT196" s="226" t="s">
        <v>232</v>
      </c>
      <c r="AU196" s="226" t="s">
        <v>91</v>
      </c>
      <c r="AY196" s="19" t="s">
        <v>230</v>
      </c>
      <c r="BE196" s="227">
        <f>IF(N196="základní",J196,0)</f>
        <v>0</v>
      </c>
      <c r="BF196" s="227">
        <f>IF(N196="snížená",J196,0)</f>
        <v>0</v>
      </c>
      <c r="BG196" s="227">
        <f>IF(N196="zákl. přenesená",J196,0)</f>
        <v>0</v>
      </c>
      <c r="BH196" s="227">
        <f>IF(N196="sníž. přenesená",J196,0)</f>
        <v>0</v>
      </c>
      <c r="BI196" s="227">
        <f>IF(N196="nulová",J196,0)</f>
        <v>0</v>
      </c>
      <c r="BJ196" s="19" t="s">
        <v>85</v>
      </c>
      <c r="BK196" s="227">
        <f>ROUND(I196*H196,2)</f>
        <v>0</v>
      </c>
      <c r="BL196" s="19" t="s">
        <v>109</v>
      </c>
      <c r="BM196" s="226" t="s">
        <v>931</v>
      </c>
    </row>
    <row r="197" spans="1:47" s="2" customFormat="1" ht="12">
      <c r="A197" s="41"/>
      <c r="B197" s="42"/>
      <c r="C197" s="43"/>
      <c r="D197" s="228" t="s">
        <v>238</v>
      </c>
      <c r="E197" s="43"/>
      <c r="F197" s="229" t="s">
        <v>2589</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19" t="s">
        <v>238</v>
      </c>
      <c r="AU197" s="19" t="s">
        <v>91</v>
      </c>
    </row>
    <row r="198" spans="1:47" s="2" customFormat="1" ht="12">
      <c r="A198" s="41"/>
      <c r="B198" s="42"/>
      <c r="C198" s="43"/>
      <c r="D198" s="228" t="s">
        <v>240</v>
      </c>
      <c r="E198" s="43"/>
      <c r="F198" s="233" t="s">
        <v>2569</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240</v>
      </c>
      <c r="AU198" s="19" t="s">
        <v>91</v>
      </c>
    </row>
    <row r="199" spans="1:51" s="13" customFormat="1" ht="12">
      <c r="A199" s="13"/>
      <c r="B199" s="234"/>
      <c r="C199" s="235"/>
      <c r="D199" s="228" t="s">
        <v>242</v>
      </c>
      <c r="E199" s="236" t="s">
        <v>19</v>
      </c>
      <c r="F199" s="237" t="s">
        <v>2590</v>
      </c>
      <c r="G199" s="235"/>
      <c r="H199" s="238">
        <v>320</v>
      </c>
      <c r="I199" s="239"/>
      <c r="J199" s="235"/>
      <c r="K199" s="235"/>
      <c r="L199" s="240"/>
      <c r="M199" s="241"/>
      <c r="N199" s="242"/>
      <c r="O199" s="242"/>
      <c r="P199" s="242"/>
      <c r="Q199" s="242"/>
      <c r="R199" s="242"/>
      <c r="S199" s="242"/>
      <c r="T199" s="243"/>
      <c r="U199" s="13"/>
      <c r="V199" s="13"/>
      <c r="W199" s="13"/>
      <c r="X199" s="13"/>
      <c r="Y199" s="13"/>
      <c r="Z199" s="13"/>
      <c r="AA199" s="13"/>
      <c r="AB199" s="13"/>
      <c r="AC199" s="13"/>
      <c r="AD199" s="13"/>
      <c r="AE199" s="13"/>
      <c r="AT199" s="244" t="s">
        <v>242</v>
      </c>
      <c r="AU199" s="244" t="s">
        <v>91</v>
      </c>
      <c r="AV199" s="13" t="s">
        <v>91</v>
      </c>
      <c r="AW199" s="13" t="s">
        <v>42</v>
      </c>
      <c r="AX199" s="13" t="s">
        <v>81</v>
      </c>
      <c r="AY199" s="244" t="s">
        <v>230</v>
      </c>
    </row>
    <row r="200" spans="1:51" s="14" customFormat="1" ht="12">
      <c r="A200" s="14"/>
      <c r="B200" s="245"/>
      <c r="C200" s="246"/>
      <c r="D200" s="228" t="s">
        <v>242</v>
      </c>
      <c r="E200" s="247" t="s">
        <v>19</v>
      </c>
      <c r="F200" s="248" t="s">
        <v>244</v>
      </c>
      <c r="G200" s="246"/>
      <c r="H200" s="249">
        <v>320</v>
      </c>
      <c r="I200" s="250"/>
      <c r="J200" s="246"/>
      <c r="K200" s="246"/>
      <c r="L200" s="251"/>
      <c r="M200" s="252"/>
      <c r="N200" s="253"/>
      <c r="O200" s="253"/>
      <c r="P200" s="253"/>
      <c r="Q200" s="253"/>
      <c r="R200" s="253"/>
      <c r="S200" s="253"/>
      <c r="T200" s="254"/>
      <c r="U200" s="14"/>
      <c r="V200" s="14"/>
      <c r="W200" s="14"/>
      <c r="X200" s="14"/>
      <c r="Y200" s="14"/>
      <c r="Z200" s="14"/>
      <c r="AA200" s="14"/>
      <c r="AB200" s="14"/>
      <c r="AC200" s="14"/>
      <c r="AD200" s="14"/>
      <c r="AE200" s="14"/>
      <c r="AT200" s="255" t="s">
        <v>242</v>
      </c>
      <c r="AU200" s="255" t="s">
        <v>91</v>
      </c>
      <c r="AV200" s="14" t="s">
        <v>109</v>
      </c>
      <c r="AW200" s="14" t="s">
        <v>42</v>
      </c>
      <c r="AX200" s="14" t="s">
        <v>85</v>
      </c>
      <c r="AY200" s="255" t="s">
        <v>230</v>
      </c>
    </row>
    <row r="201" spans="1:65" s="2" customFormat="1" ht="24.15" customHeight="1">
      <c r="A201" s="41"/>
      <c r="B201" s="42"/>
      <c r="C201" s="215" t="s">
        <v>722</v>
      </c>
      <c r="D201" s="215" t="s">
        <v>232</v>
      </c>
      <c r="E201" s="216" t="s">
        <v>2591</v>
      </c>
      <c r="F201" s="217" t="s">
        <v>2592</v>
      </c>
      <c r="G201" s="218" t="s">
        <v>369</v>
      </c>
      <c r="H201" s="219">
        <v>0.016</v>
      </c>
      <c r="I201" s="220"/>
      <c r="J201" s="221">
        <f>ROUND(I201*H201,2)</f>
        <v>0</v>
      </c>
      <c r="K201" s="217" t="s">
        <v>236</v>
      </c>
      <c r="L201" s="47"/>
      <c r="M201" s="222" t="s">
        <v>19</v>
      </c>
      <c r="N201" s="223" t="s">
        <v>52</v>
      </c>
      <c r="O201" s="87"/>
      <c r="P201" s="224">
        <f>O201*H201</f>
        <v>0</v>
      </c>
      <c r="Q201" s="224">
        <v>0</v>
      </c>
      <c r="R201" s="224">
        <f>Q201*H201</f>
        <v>0</v>
      </c>
      <c r="S201" s="224">
        <v>0</v>
      </c>
      <c r="T201" s="225">
        <f>S201*H201</f>
        <v>0</v>
      </c>
      <c r="U201" s="41"/>
      <c r="V201" s="41"/>
      <c r="W201" s="41"/>
      <c r="X201" s="41"/>
      <c r="Y201" s="41"/>
      <c r="Z201" s="41"/>
      <c r="AA201" s="41"/>
      <c r="AB201" s="41"/>
      <c r="AC201" s="41"/>
      <c r="AD201" s="41"/>
      <c r="AE201" s="41"/>
      <c r="AR201" s="226" t="s">
        <v>109</v>
      </c>
      <c r="AT201" s="226" t="s">
        <v>232</v>
      </c>
      <c r="AU201" s="226" t="s">
        <v>91</v>
      </c>
      <c r="AY201" s="19" t="s">
        <v>230</v>
      </c>
      <c r="BE201" s="227">
        <f>IF(N201="základní",J201,0)</f>
        <v>0</v>
      </c>
      <c r="BF201" s="227">
        <f>IF(N201="snížená",J201,0)</f>
        <v>0</v>
      </c>
      <c r="BG201" s="227">
        <f>IF(N201="zákl. přenesená",J201,0)</f>
        <v>0</v>
      </c>
      <c r="BH201" s="227">
        <f>IF(N201="sníž. přenesená",J201,0)</f>
        <v>0</v>
      </c>
      <c r="BI201" s="227">
        <f>IF(N201="nulová",J201,0)</f>
        <v>0</v>
      </c>
      <c r="BJ201" s="19" t="s">
        <v>85</v>
      </c>
      <c r="BK201" s="227">
        <f>ROUND(I201*H201,2)</f>
        <v>0</v>
      </c>
      <c r="BL201" s="19" t="s">
        <v>109</v>
      </c>
      <c r="BM201" s="226" t="s">
        <v>946</v>
      </c>
    </row>
    <row r="202" spans="1:47" s="2" customFormat="1" ht="12">
      <c r="A202" s="41"/>
      <c r="B202" s="42"/>
      <c r="C202" s="43"/>
      <c r="D202" s="228" t="s">
        <v>238</v>
      </c>
      <c r="E202" s="43"/>
      <c r="F202" s="229" t="s">
        <v>2593</v>
      </c>
      <c r="G202" s="43"/>
      <c r="H202" s="43"/>
      <c r="I202" s="230"/>
      <c r="J202" s="43"/>
      <c r="K202" s="43"/>
      <c r="L202" s="47"/>
      <c r="M202" s="231"/>
      <c r="N202" s="232"/>
      <c r="O202" s="87"/>
      <c r="P202" s="87"/>
      <c r="Q202" s="87"/>
      <c r="R202" s="87"/>
      <c r="S202" s="87"/>
      <c r="T202" s="88"/>
      <c r="U202" s="41"/>
      <c r="V202" s="41"/>
      <c r="W202" s="41"/>
      <c r="X202" s="41"/>
      <c r="Y202" s="41"/>
      <c r="Z202" s="41"/>
      <c r="AA202" s="41"/>
      <c r="AB202" s="41"/>
      <c r="AC202" s="41"/>
      <c r="AD202" s="41"/>
      <c r="AE202" s="41"/>
      <c r="AT202" s="19" t="s">
        <v>238</v>
      </c>
      <c r="AU202" s="19" t="s">
        <v>91</v>
      </c>
    </row>
    <row r="203" spans="1:47" s="2" customFormat="1" ht="12">
      <c r="A203" s="41"/>
      <c r="B203" s="42"/>
      <c r="C203" s="43"/>
      <c r="D203" s="228" t="s">
        <v>240</v>
      </c>
      <c r="E203" s="43"/>
      <c r="F203" s="233" t="s">
        <v>2594</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240</v>
      </c>
      <c r="AU203" s="19" t="s">
        <v>91</v>
      </c>
    </row>
    <row r="204" spans="1:51" s="13" customFormat="1" ht="12">
      <c r="A204" s="13"/>
      <c r="B204" s="234"/>
      <c r="C204" s="235"/>
      <c r="D204" s="228" t="s">
        <v>242</v>
      </c>
      <c r="E204" s="236" t="s">
        <v>19</v>
      </c>
      <c r="F204" s="237" t="s">
        <v>2595</v>
      </c>
      <c r="G204" s="235"/>
      <c r="H204" s="238">
        <v>0.016</v>
      </c>
      <c r="I204" s="239"/>
      <c r="J204" s="235"/>
      <c r="K204" s="235"/>
      <c r="L204" s="240"/>
      <c r="M204" s="241"/>
      <c r="N204" s="242"/>
      <c r="O204" s="242"/>
      <c r="P204" s="242"/>
      <c r="Q204" s="242"/>
      <c r="R204" s="242"/>
      <c r="S204" s="242"/>
      <c r="T204" s="243"/>
      <c r="U204" s="13"/>
      <c r="V204" s="13"/>
      <c r="W204" s="13"/>
      <c r="X204" s="13"/>
      <c r="Y204" s="13"/>
      <c r="Z204" s="13"/>
      <c r="AA204" s="13"/>
      <c r="AB204" s="13"/>
      <c r="AC204" s="13"/>
      <c r="AD204" s="13"/>
      <c r="AE204" s="13"/>
      <c r="AT204" s="244" t="s">
        <v>242</v>
      </c>
      <c r="AU204" s="244" t="s">
        <v>91</v>
      </c>
      <c r="AV204" s="13" t="s">
        <v>91</v>
      </c>
      <c r="AW204" s="13" t="s">
        <v>42</v>
      </c>
      <c r="AX204" s="13" t="s">
        <v>81</v>
      </c>
      <c r="AY204" s="244" t="s">
        <v>230</v>
      </c>
    </row>
    <row r="205" spans="1:51" s="14" customFormat="1" ht="12">
      <c r="A205" s="14"/>
      <c r="B205" s="245"/>
      <c r="C205" s="246"/>
      <c r="D205" s="228" t="s">
        <v>242</v>
      </c>
      <c r="E205" s="247" t="s">
        <v>19</v>
      </c>
      <c r="F205" s="248" t="s">
        <v>244</v>
      </c>
      <c r="G205" s="246"/>
      <c r="H205" s="249">
        <v>0.016</v>
      </c>
      <c r="I205" s="250"/>
      <c r="J205" s="246"/>
      <c r="K205" s="246"/>
      <c r="L205" s="251"/>
      <c r="M205" s="252"/>
      <c r="N205" s="253"/>
      <c r="O205" s="253"/>
      <c r="P205" s="253"/>
      <c r="Q205" s="253"/>
      <c r="R205" s="253"/>
      <c r="S205" s="253"/>
      <c r="T205" s="254"/>
      <c r="U205" s="14"/>
      <c r="V205" s="14"/>
      <c r="W205" s="14"/>
      <c r="X205" s="14"/>
      <c r="Y205" s="14"/>
      <c r="Z205" s="14"/>
      <c r="AA205" s="14"/>
      <c r="AB205" s="14"/>
      <c r="AC205" s="14"/>
      <c r="AD205" s="14"/>
      <c r="AE205" s="14"/>
      <c r="AT205" s="255" t="s">
        <v>242</v>
      </c>
      <c r="AU205" s="255" t="s">
        <v>91</v>
      </c>
      <c r="AV205" s="14" t="s">
        <v>109</v>
      </c>
      <c r="AW205" s="14" t="s">
        <v>42</v>
      </c>
      <c r="AX205" s="14" t="s">
        <v>85</v>
      </c>
      <c r="AY205" s="255" t="s">
        <v>230</v>
      </c>
    </row>
    <row r="206" spans="1:65" s="2" customFormat="1" ht="24.15" customHeight="1">
      <c r="A206" s="41"/>
      <c r="B206" s="42"/>
      <c r="C206" s="281" t="s">
        <v>729</v>
      </c>
      <c r="D206" s="281" t="s">
        <v>482</v>
      </c>
      <c r="E206" s="282" t="s">
        <v>2596</v>
      </c>
      <c r="F206" s="283" t="s">
        <v>2597</v>
      </c>
      <c r="G206" s="284" t="s">
        <v>1041</v>
      </c>
      <c r="H206" s="285">
        <v>1689.2</v>
      </c>
      <c r="I206" s="286"/>
      <c r="J206" s="287">
        <f>ROUND(I206*H206,2)</f>
        <v>0</v>
      </c>
      <c r="K206" s="283" t="s">
        <v>19</v>
      </c>
      <c r="L206" s="288"/>
      <c r="M206" s="289" t="s">
        <v>19</v>
      </c>
      <c r="N206" s="290" t="s">
        <v>52</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279</v>
      </c>
      <c r="AT206" s="226" t="s">
        <v>482</v>
      </c>
      <c r="AU206" s="226" t="s">
        <v>91</v>
      </c>
      <c r="AY206" s="19" t="s">
        <v>230</v>
      </c>
      <c r="BE206" s="227">
        <f>IF(N206="základní",J206,0)</f>
        <v>0</v>
      </c>
      <c r="BF206" s="227">
        <f>IF(N206="snížená",J206,0)</f>
        <v>0</v>
      </c>
      <c r="BG206" s="227">
        <f>IF(N206="zákl. přenesená",J206,0)</f>
        <v>0</v>
      </c>
      <c r="BH206" s="227">
        <f>IF(N206="sníž. přenesená",J206,0)</f>
        <v>0</v>
      </c>
      <c r="BI206" s="227">
        <f>IF(N206="nulová",J206,0)</f>
        <v>0</v>
      </c>
      <c r="BJ206" s="19" t="s">
        <v>85</v>
      </c>
      <c r="BK206" s="227">
        <f>ROUND(I206*H206,2)</f>
        <v>0</v>
      </c>
      <c r="BL206" s="19" t="s">
        <v>109</v>
      </c>
      <c r="BM206" s="226" t="s">
        <v>961</v>
      </c>
    </row>
    <row r="207" spans="1:47" s="2" customFormat="1" ht="12">
      <c r="A207" s="41"/>
      <c r="B207" s="42"/>
      <c r="C207" s="43"/>
      <c r="D207" s="228" t="s">
        <v>238</v>
      </c>
      <c r="E207" s="43"/>
      <c r="F207" s="229" t="s">
        <v>2597</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19" t="s">
        <v>238</v>
      </c>
      <c r="AU207" s="19" t="s">
        <v>91</v>
      </c>
    </row>
    <row r="208" spans="1:51" s="13" customFormat="1" ht="12">
      <c r="A208" s="13"/>
      <c r="B208" s="234"/>
      <c r="C208" s="235"/>
      <c r="D208" s="228" t="s">
        <v>242</v>
      </c>
      <c r="E208" s="236" t="s">
        <v>19</v>
      </c>
      <c r="F208" s="237" t="s">
        <v>2598</v>
      </c>
      <c r="G208" s="235"/>
      <c r="H208" s="238">
        <v>1689.2</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242</v>
      </c>
      <c r="AU208" s="244" t="s">
        <v>91</v>
      </c>
      <c r="AV208" s="13" t="s">
        <v>91</v>
      </c>
      <c r="AW208" s="13" t="s">
        <v>42</v>
      </c>
      <c r="AX208" s="13" t="s">
        <v>81</v>
      </c>
      <c r="AY208" s="244" t="s">
        <v>230</v>
      </c>
    </row>
    <row r="209" spans="1:51" s="14" customFormat="1" ht="12">
      <c r="A209" s="14"/>
      <c r="B209" s="245"/>
      <c r="C209" s="246"/>
      <c r="D209" s="228" t="s">
        <v>242</v>
      </c>
      <c r="E209" s="247" t="s">
        <v>19</v>
      </c>
      <c r="F209" s="248" t="s">
        <v>244</v>
      </c>
      <c r="G209" s="246"/>
      <c r="H209" s="249">
        <v>1689.2</v>
      </c>
      <c r="I209" s="250"/>
      <c r="J209" s="246"/>
      <c r="K209" s="246"/>
      <c r="L209" s="251"/>
      <c r="M209" s="252"/>
      <c r="N209" s="253"/>
      <c r="O209" s="253"/>
      <c r="P209" s="253"/>
      <c r="Q209" s="253"/>
      <c r="R209" s="253"/>
      <c r="S209" s="253"/>
      <c r="T209" s="254"/>
      <c r="U209" s="14"/>
      <c r="V209" s="14"/>
      <c r="W209" s="14"/>
      <c r="X209" s="14"/>
      <c r="Y209" s="14"/>
      <c r="Z209" s="14"/>
      <c r="AA209" s="14"/>
      <c r="AB209" s="14"/>
      <c r="AC209" s="14"/>
      <c r="AD209" s="14"/>
      <c r="AE209" s="14"/>
      <c r="AT209" s="255" t="s">
        <v>242</v>
      </c>
      <c r="AU209" s="255" t="s">
        <v>91</v>
      </c>
      <c r="AV209" s="14" t="s">
        <v>109</v>
      </c>
      <c r="AW209" s="14" t="s">
        <v>42</v>
      </c>
      <c r="AX209" s="14" t="s">
        <v>85</v>
      </c>
      <c r="AY209" s="255" t="s">
        <v>230</v>
      </c>
    </row>
    <row r="210" spans="1:65" s="2" customFormat="1" ht="24.15" customHeight="1">
      <c r="A210" s="41"/>
      <c r="B210" s="42"/>
      <c r="C210" s="215" t="s">
        <v>734</v>
      </c>
      <c r="D210" s="215" t="s">
        <v>232</v>
      </c>
      <c r="E210" s="216" t="s">
        <v>2599</v>
      </c>
      <c r="F210" s="217" t="s">
        <v>2600</v>
      </c>
      <c r="G210" s="218" t="s">
        <v>235</v>
      </c>
      <c r="H210" s="219">
        <v>164</v>
      </c>
      <c r="I210" s="220"/>
      <c r="J210" s="221">
        <f>ROUND(I210*H210,2)</f>
        <v>0</v>
      </c>
      <c r="K210" s="217" t="s">
        <v>236</v>
      </c>
      <c r="L210" s="47"/>
      <c r="M210" s="222" t="s">
        <v>19</v>
      </c>
      <c r="N210" s="223" t="s">
        <v>52</v>
      </c>
      <c r="O210" s="87"/>
      <c r="P210" s="224">
        <f>O210*H210</f>
        <v>0</v>
      </c>
      <c r="Q210" s="224">
        <v>0</v>
      </c>
      <c r="R210" s="224">
        <f>Q210*H210</f>
        <v>0</v>
      </c>
      <c r="S210" s="224">
        <v>0</v>
      </c>
      <c r="T210" s="225">
        <f>S210*H210</f>
        <v>0</v>
      </c>
      <c r="U210" s="41"/>
      <c r="V210" s="41"/>
      <c r="W210" s="41"/>
      <c r="X210" s="41"/>
      <c r="Y210" s="41"/>
      <c r="Z210" s="41"/>
      <c r="AA210" s="41"/>
      <c r="AB210" s="41"/>
      <c r="AC210" s="41"/>
      <c r="AD210" s="41"/>
      <c r="AE210" s="41"/>
      <c r="AR210" s="226" t="s">
        <v>109</v>
      </c>
      <c r="AT210" s="226" t="s">
        <v>232</v>
      </c>
      <c r="AU210" s="226" t="s">
        <v>91</v>
      </c>
      <c r="AY210" s="19" t="s">
        <v>230</v>
      </c>
      <c r="BE210" s="227">
        <f>IF(N210="základní",J210,0)</f>
        <v>0</v>
      </c>
      <c r="BF210" s="227">
        <f>IF(N210="snížená",J210,0)</f>
        <v>0</v>
      </c>
      <c r="BG210" s="227">
        <f>IF(N210="zákl. přenesená",J210,0)</f>
        <v>0</v>
      </c>
      <c r="BH210" s="227">
        <f>IF(N210="sníž. přenesená",J210,0)</f>
        <v>0</v>
      </c>
      <c r="BI210" s="227">
        <f>IF(N210="nulová",J210,0)</f>
        <v>0</v>
      </c>
      <c r="BJ210" s="19" t="s">
        <v>85</v>
      </c>
      <c r="BK210" s="227">
        <f>ROUND(I210*H210,2)</f>
        <v>0</v>
      </c>
      <c r="BL210" s="19" t="s">
        <v>109</v>
      </c>
      <c r="BM210" s="226" t="s">
        <v>1112</v>
      </c>
    </row>
    <row r="211" spans="1:47" s="2" customFormat="1" ht="12">
      <c r="A211" s="41"/>
      <c r="B211" s="42"/>
      <c r="C211" s="43"/>
      <c r="D211" s="228" t="s">
        <v>238</v>
      </c>
      <c r="E211" s="43"/>
      <c r="F211" s="229" t="s">
        <v>2601</v>
      </c>
      <c r="G211" s="43"/>
      <c r="H211" s="43"/>
      <c r="I211" s="230"/>
      <c r="J211" s="43"/>
      <c r="K211" s="43"/>
      <c r="L211" s="47"/>
      <c r="M211" s="231"/>
      <c r="N211" s="232"/>
      <c r="O211" s="87"/>
      <c r="P211" s="87"/>
      <c r="Q211" s="87"/>
      <c r="R211" s="87"/>
      <c r="S211" s="87"/>
      <c r="T211" s="88"/>
      <c r="U211" s="41"/>
      <c r="V211" s="41"/>
      <c r="W211" s="41"/>
      <c r="X211" s="41"/>
      <c r="Y211" s="41"/>
      <c r="Z211" s="41"/>
      <c r="AA211" s="41"/>
      <c r="AB211" s="41"/>
      <c r="AC211" s="41"/>
      <c r="AD211" s="41"/>
      <c r="AE211" s="41"/>
      <c r="AT211" s="19" t="s">
        <v>238</v>
      </c>
      <c r="AU211" s="19" t="s">
        <v>91</v>
      </c>
    </row>
    <row r="212" spans="1:47" s="2" customFormat="1" ht="12">
      <c r="A212" s="41"/>
      <c r="B212" s="42"/>
      <c r="C212" s="43"/>
      <c r="D212" s="228" t="s">
        <v>240</v>
      </c>
      <c r="E212" s="43"/>
      <c r="F212" s="233" t="s">
        <v>2602</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19" t="s">
        <v>240</v>
      </c>
      <c r="AU212" s="19" t="s">
        <v>91</v>
      </c>
    </row>
    <row r="213" spans="1:51" s="13" customFormat="1" ht="12">
      <c r="A213" s="13"/>
      <c r="B213" s="234"/>
      <c r="C213" s="235"/>
      <c r="D213" s="228" t="s">
        <v>242</v>
      </c>
      <c r="E213" s="236" t="s">
        <v>19</v>
      </c>
      <c r="F213" s="237" t="s">
        <v>2603</v>
      </c>
      <c r="G213" s="235"/>
      <c r="H213" s="238">
        <v>164</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242</v>
      </c>
      <c r="AU213" s="244" t="s">
        <v>91</v>
      </c>
      <c r="AV213" s="13" t="s">
        <v>91</v>
      </c>
      <c r="AW213" s="13" t="s">
        <v>42</v>
      </c>
      <c r="AX213" s="13" t="s">
        <v>81</v>
      </c>
      <c r="AY213" s="244" t="s">
        <v>230</v>
      </c>
    </row>
    <row r="214" spans="1:51" s="14" customFormat="1" ht="12">
      <c r="A214" s="14"/>
      <c r="B214" s="245"/>
      <c r="C214" s="246"/>
      <c r="D214" s="228" t="s">
        <v>242</v>
      </c>
      <c r="E214" s="247" t="s">
        <v>19</v>
      </c>
      <c r="F214" s="248" t="s">
        <v>244</v>
      </c>
      <c r="G214" s="246"/>
      <c r="H214" s="249">
        <v>164</v>
      </c>
      <c r="I214" s="250"/>
      <c r="J214" s="246"/>
      <c r="K214" s="246"/>
      <c r="L214" s="251"/>
      <c r="M214" s="252"/>
      <c r="N214" s="253"/>
      <c r="O214" s="253"/>
      <c r="P214" s="253"/>
      <c r="Q214" s="253"/>
      <c r="R214" s="253"/>
      <c r="S214" s="253"/>
      <c r="T214" s="254"/>
      <c r="U214" s="14"/>
      <c r="V214" s="14"/>
      <c r="W214" s="14"/>
      <c r="X214" s="14"/>
      <c r="Y214" s="14"/>
      <c r="Z214" s="14"/>
      <c r="AA214" s="14"/>
      <c r="AB214" s="14"/>
      <c r="AC214" s="14"/>
      <c r="AD214" s="14"/>
      <c r="AE214" s="14"/>
      <c r="AT214" s="255" t="s">
        <v>242</v>
      </c>
      <c r="AU214" s="255" t="s">
        <v>91</v>
      </c>
      <c r="AV214" s="14" t="s">
        <v>109</v>
      </c>
      <c r="AW214" s="14" t="s">
        <v>42</v>
      </c>
      <c r="AX214" s="14" t="s">
        <v>85</v>
      </c>
      <c r="AY214" s="255" t="s">
        <v>230</v>
      </c>
    </row>
    <row r="215" spans="1:65" s="2" customFormat="1" ht="14.4" customHeight="1">
      <c r="A215" s="41"/>
      <c r="B215" s="42"/>
      <c r="C215" s="281" t="s">
        <v>741</v>
      </c>
      <c r="D215" s="281" t="s">
        <v>482</v>
      </c>
      <c r="E215" s="282" t="s">
        <v>2604</v>
      </c>
      <c r="F215" s="283" t="s">
        <v>2605</v>
      </c>
      <c r="G215" s="284" t="s">
        <v>253</v>
      </c>
      <c r="H215" s="285">
        <v>16.892</v>
      </c>
      <c r="I215" s="286"/>
      <c r="J215" s="287">
        <f>ROUND(I215*H215,2)</f>
        <v>0</v>
      </c>
      <c r="K215" s="283" t="s">
        <v>19</v>
      </c>
      <c r="L215" s="288"/>
      <c r="M215" s="289" t="s">
        <v>19</v>
      </c>
      <c r="N215" s="290" t="s">
        <v>52</v>
      </c>
      <c r="O215" s="87"/>
      <c r="P215" s="224">
        <f>O215*H215</f>
        <v>0</v>
      </c>
      <c r="Q215" s="224">
        <v>0</v>
      </c>
      <c r="R215" s="224">
        <f>Q215*H215</f>
        <v>0</v>
      </c>
      <c r="S215" s="224">
        <v>0</v>
      </c>
      <c r="T215" s="225">
        <f>S215*H215</f>
        <v>0</v>
      </c>
      <c r="U215" s="41"/>
      <c r="V215" s="41"/>
      <c r="W215" s="41"/>
      <c r="X215" s="41"/>
      <c r="Y215" s="41"/>
      <c r="Z215" s="41"/>
      <c r="AA215" s="41"/>
      <c r="AB215" s="41"/>
      <c r="AC215" s="41"/>
      <c r="AD215" s="41"/>
      <c r="AE215" s="41"/>
      <c r="AR215" s="226" t="s">
        <v>279</v>
      </c>
      <c r="AT215" s="226" t="s">
        <v>482</v>
      </c>
      <c r="AU215" s="226" t="s">
        <v>91</v>
      </c>
      <c r="AY215" s="19" t="s">
        <v>230</v>
      </c>
      <c r="BE215" s="227">
        <f>IF(N215="základní",J215,0)</f>
        <v>0</v>
      </c>
      <c r="BF215" s="227">
        <f>IF(N215="snížená",J215,0)</f>
        <v>0</v>
      </c>
      <c r="BG215" s="227">
        <f>IF(N215="zákl. přenesená",J215,0)</f>
        <v>0</v>
      </c>
      <c r="BH215" s="227">
        <f>IF(N215="sníž. přenesená",J215,0)</f>
        <v>0</v>
      </c>
      <c r="BI215" s="227">
        <f>IF(N215="nulová",J215,0)</f>
        <v>0</v>
      </c>
      <c r="BJ215" s="19" t="s">
        <v>85</v>
      </c>
      <c r="BK215" s="227">
        <f>ROUND(I215*H215,2)</f>
        <v>0</v>
      </c>
      <c r="BL215" s="19" t="s">
        <v>109</v>
      </c>
      <c r="BM215" s="226" t="s">
        <v>983</v>
      </c>
    </row>
    <row r="216" spans="1:47" s="2" customFormat="1" ht="12">
      <c r="A216" s="41"/>
      <c r="B216" s="42"/>
      <c r="C216" s="43"/>
      <c r="D216" s="228" t="s">
        <v>238</v>
      </c>
      <c r="E216" s="43"/>
      <c r="F216" s="229" t="s">
        <v>2605</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238</v>
      </c>
      <c r="AU216" s="19" t="s">
        <v>91</v>
      </c>
    </row>
    <row r="217" spans="1:51" s="13" customFormat="1" ht="12">
      <c r="A217" s="13"/>
      <c r="B217" s="234"/>
      <c r="C217" s="235"/>
      <c r="D217" s="228" t="s">
        <v>242</v>
      </c>
      <c r="E217" s="236" t="s">
        <v>19</v>
      </c>
      <c r="F217" s="237" t="s">
        <v>2606</v>
      </c>
      <c r="G217" s="235"/>
      <c r="H217" s="238">
        <v>16.892</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242</v>
      </c>
      <c r="AU217" s="244" t="s">
        <v>91</v>
      </c>
      <c r="AV217" s="13" t="s">
        <v>91</v>
      </c>
      <c r="AW217" s="13" t="s">
        <v>42</v>
      </c>
      <c r="AX217" s="13" t="s">
        <v>81</v>
      </c>
      <c r="AY217" s="244" t="s">
        <v>230</v>
      </c>
    </row>
    <row r="218" spans="1:51" s="14" customFormat="1" ht="12">
      <c r="A218" s="14"/>
      <c r="B218" s="245"/>
      <c r="C218" s="246"/>
      <c r="D218" s="228" t="s">
        <v>242</v>
      </c>
      <c r="E218" s="247" t="s">
        <v>19</v>
      </c>
      <c r="F218" s="248" t="s">
        <v>244</v>
      </c>
      <c r="G218" s="246"/>
      <c r="H218" s="249">
        <v>16.892</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242</v>
      </c>
      <c r="AU218" s="255" t="s">
        <v>91</v>
      </c>
      <c r="AV218" s="14" t="s">
        <v>109</v>
      </c>
      <c r="AW218" s="14" t="s">
        <v>42</v>
      </c>
      <c r="AX218" s="14" t="s">
        <v>85</v>
      </c>
      <c r="AY218" s="255" t="s">
        <v>230</v>
      </c>
    </row>
    <row r="219" spans="1:65" s="2" customFormat="1" ht="24.15" customHeight="1">
      <c r="A219" s="41"/>
      <c r="B219" s="42"/>
      <c r="C219" s="215" t="s">
        <v>745</v>
      </c>
      <c r="D219" s="215" t="s">
        <v>232</v>
      </c>
      <c r="E219" s="216" t="s">
        <v>2607</v>
      </c>
      <c r="F219" s="217" t="s">
        <v>2608</v>
      </c>
      <c r="G219" s="218" t="s">
        <v>235</v>
      </c>
      <c r="H219" s="219">
        <v>1110</v>
      </c>
      <c r="I219" s="220"/>
      <c r="J219" s="221">
        <f>ROUND(I219*H219,2)</f>
        <v>0</v>
      </c>
      <c r="K219" s="217" t="s">
        <v>236</v>
      </c>
      <c r="L219" s="47"/>
      <c r="M219" s="222" t="s">
        <v>19</v>
      </c>
      <c r="N219" s="223" t="s">
        <v>52</v>
      </c>
      <c r="O219" s="87"/>
      <c r="P219" s="224">
        <f>O219*H219</f>
        <v>0</v>
      </c>
      <c r="Q219" s="224">
        <v>0</v>
      </c>
      <c r="R219" s="224">
        <f>Q219*H219</f>
        <v>0</v>
      </c>
      <c r="S219" s="224">
        <v>0</v>
      </c>
      <c r="T219" s="225">
        <f>S219*H219</f>
        <v>0</v>
      </c>
      <c r="U219" s="41"/>
      <c r="V219" s="41"/>
      <c r="W219" s="41"/>
      <c r="X219" s="41"/>
      <c r="Y219" s="41"/>
      <c r="Z219" s="41"/>
      <c r="AA219" s="41"/>
      <c r="AB219" s="41"/>
      <c r="AC219" s="41"/>
      <c r="AD219" s="41"/>
      <c r="AE219" s="41"/>
      <c r="AR219" s="226" t="s">
        <v>109</v>
      </c>
      <c r="AT219" s="226" t="s">
        <v>232</v>
      </c>
      <c r="AU219" s="226" t="s">
        <v>91</v>
      </c>
      <c r="AY219" s="19" t="s">
        <v>230</v>
      </c>
      <c r="BE219" s="227">
        <f>IF(N219="základní",J219,0)</f>
        <v>0</v>
      </c>
      <c r="BF219" s="227">
        <f>IF(N219="snížená",J219,0)</f>
        <v>0</v>
      </c>
      <c r="BG219" s="227">
        <f>IF(N219="zákl. přenesená",J219,0)</f>
        <v>0</v>
      </c>
      <c r="BH219" s="227">
        <f>IF(N219="sníž. přenesená",J219,0)</f>
        <v>0</v>
      </c>
      <c r="BI219" s="227">
        <f>IF(N219="nulová",J219,0)</f>
        <v>0</v>
      </c>
      <c r="BJ219" s="19" t="s">
        <v>85</v>
      </c>
      <c r="BK219" s="227">
        <f>ROUND(I219*H219,2)</f>
        <v>0</v>
      </c>
      <c r="BL219" s="19" t="s">
        <v>109</v>
      </c>
      <c r="BM219" s="226" t="s">
        <v>998</v>
      </c>
    </row>
    <row r="220" spans="1:47" s="2" customFormat="1" ht="12">
      <c r="A220" s="41"/>
      <c r="B220" s="42"/>
      <c r="C220" s="43"/>
      <c r="D220" s="228" t="s">
        <v>238</v>
      </c>
      <c r="E220" s="43"/>
      <c r="F220" s="229" t="s">
        <v>2609</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19" t="s">
        <v>238</v>
      </c>
      <c r="AU220" s="19" t="s">
        <v>91</v>
      </c>
    </row>
    <row r="221" spans="1:47" s="2" customFormat="1" ht="12">
      <c r="A221" s="41"/>
      <c r="B221" s="42"/>
      <c r="C221" s="43"/>
      <c r="D221" s="228" t="s">
        <v>240</v>
      </c>
      <c r="E221" s="43"/>
      <c r="F221" s="233" t="s">
        <v>2610</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19" t="s">
        <v>240</v>
      </c>
      <c r="AU221" s="19" t="s">
        <v>91</v>
      </c>
    </row>
    <row r="222" spans="1:65" s="2" customFormat="1" ht="14.4" customHeight="1">
      <c r="A222" s="41"/>
      <c r="B222" s="42"/>
      <c r="C222" s="281" t="s">
        <v>748</v>
      </c>
      <c r="D222" s="281" t="s">
        <v>482</v>
      </c>
      <c r="E222" s="282" t="s">
        <v>2611</v>
      </c>
      <c r="F222" s="283" t="s">
        <v>2612</v>
      </c>
      <c r="G222" s="284" t="s">
        <v>881</v>
      </c>
      <c r="H222" s="285">
        <v>28.583</v>
      </c>
      <c r="I222" s="286"/>
      <c r="J222" s="287">
        <f>ROUND(I222*H222,2)</f>
        <v>0</v>
      </c>
      <c r="K222" s="283" t="s">
        <v>19</v>
      </c>
      <c r="L222" s="288"/>
      <c r="M222" s="289" t="s">
        <v>19</v>
      </c>
      <c r="N222" s="290" t="s">
        <v>52</v>
      </c>
      <c r="O222" s="87"/>
      <c r="P222" s="224">
        <f>O222*H222</f>
        <v>0</v>
      </c>
      <c r="Q222" s="224">
        <v>0</v>
      </c>
      <c r="R222" s="224">
        <f>Q222*H222</f>
        <v>0</v>
      </c>
      <c r="S222" s="224">
        <v>0</v>
      </c>
      <c r="T222" s="225">
        <f>S222*H222</f>
        <v>0</v>
      </c>
      <c r="U222" s="41"/>
      <c r="V222" s="41"/>
      <c r="W222" s="41"/>
      <c r="X222" s="41"/>
      <c r="Y222" s="41"/>
      <c r="Z222" s="41"/>
      <c r="AA222" s="41"/>
      <c r="AB222" s="41"/>
      <c r="AC222" s="41"/>
      <c r="AD222" s="41"/>
      <c r="AE222" s="41"/>
      <c r="AR222" s="226" t="s">
        <v>279</v>
      </c>
      <c r="AT222" s="226" t="s">
        <v>482</v>
      </c>
      <c r="AU222" s="226" t="s">
        <v>91</v>
      </c>
      <c r="AY222" s="19" t="s">
        <v>230</v>
      </c>
      <c r="BE222" s="227">
        <f>IF(N222="základní",J222,0)</f>
        <v>0</v>
      </c>
      <c r="BF222" s="227">
        <f>IF(N222="snížená",J222,0)</f>
        <v>0</v>
      </c>
      <c r="BG222" s="227">
        <f>IF(N222="zákl. přenesená",J222,0)</f>
        <v>0</v>
      </c>
      <c r="BH222" s="227">
        <f>IF(N222="sníž. přenesená",J222,0)</f>
        <v>0</v>
      </c>
      <c r="BI222" s="227">
        <f>IF(N222="nulová",J222,0)</f>
        <v>0</v>
      </c>
      <c r="BJ222" s="19" t="s">
        <v>85</v>
      </c>
      <c r="BK222" s="227">
        <f>ROUND(I222*H222,2)</f>
        <v>0</v>
      </c>
      <c r="BL222" s="19" t="s">
        <v>109</v>
      </c>
      <c r="BM222" s="226" t="s">
        <v>1010</v>
      </c>
    </row>
    <row r="223" spans="1:47" s="2" customFormat="1" ht="12">
      <c r="A223" s="41"/>
      <c r="B223" s="42"/>
      <c r="C223" s="43"/>
      <c r="D223" s="228" t="s">
        <v>238</v>
      </c>
      <c r="E223" s="43"/>
      <c r="F223" s="229" t="s">
        <v>2612</v>
      </c>
      <c r="G223" s="43"/>
      <c r="H223" s="43"/>
      <c r="I223" s="230"/>
      <c r="J223" s="43"/>
      <c r="K223" s="43"/>
      <c r="L223" s="47"/>
      <c r="M223" s="231"/>
      <c r="N223" s="232"/>
      <c r="O223" s="87"/>
      <c r="P223" s="87"/>
      <c r="Q223" s="87"/>
      <c r="R223" s="87"/>
      <c r="S223" s="87"/>
      <c r="T223" s="88"/>
      <c r="U223" s="41"/>
      <c r="V223" s="41"/>
      <c r="W223" s="41"/>
      <c r="X223" s="41"/>
      <c r="Y223" s="41"/>
      <c r="Z223" s="41"/>
      <c r="AA223" s="41"/>
      <c r="AB223" s="41"/>
      <c r="AC223" s="41"/>
      <c r="AD223" s="41"/>
      <c r="AE223" s="41"/>
      <c r="AT223" s="19" t="s">
        <v>238</v>
      </c>
      <c r="AU223" s="19" t="s">
        <v>91</v>
      </c>
    </row>
    <row r="224" spans="1:51" s="13" customFormat="1" ht="12">
      <c r="A224" s="13"/>
      <c r="B224" s="234"/>
      <c r="C224" s="235"/>
      <c r="D224" s="228" t="s">
        <v>242</v>
      </c>
      <c r="E224" s="236" t="s">
        <v>19</v>
      </c>
      <c r="F224" s="237" t="s">
        <v>2613</v>
      </c>
      <c r="G224" s="235"/>
      <c r="H224" s="238">
        <v>28.583</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242</v>
      </c>
      <c r="AU224" s="244" t="s">
        <v>91</v>
      </c>
      <c r="AV224" s="13" t="s">
        <v>91</v>
      </c>
      <c r="AW224" s="13" t="s">
        <v>42</v>
      </c>
      <c r="AX224" s="13" t="s">
        <v>81</v>
      </c>
      <c r="AY224" s="244" t="s">
        <v>230</v>
      </c>
    </row>
    <row r="225" spans="1:51" s="14" customFormat="1" ht="12">
      <c r="A225" s="14"/>
      <c r="B225" s="245"/>
      <c r="C225" s="246"/>
      <c r="D225" s="228" t="s">
        <v>242</v>
      </c>
      <c r="E225" s="247" t="s">
        <v>19</v>
      </c>
      <c r="F225" s="248" t="s">
        <v>244</v>
      </c>
      <c r="G225" s="246"/>
      <c r="H225" s="249">
        <v>28.583</v>
      </c>
      <c r="I225" s="250"/>
      <c r="J225" s="246"/>
      <c r="K225" s="246"/>
      <c r="L225" s="251"/>
      <c r="M225" s="252"/>
      <c r="N225" s="253"/>
      <c r="O225" s="253"/>
      <c r="P225" s="253"/>
      <c r="Q225" s="253"/>
      <c r="R225" s="253"/>
      <c r="S225" s="253"/>
      <c r="T225" s="254"/>
      <c r="U225" s="14"/>
      <c r="V225" s="14"/>
      <c r="W225" s="14"/>
      <c r="X225" s="14"/>
      <c r="Y225" s="14"/>
      <c r="Z225" s="14"/>
      <c r="AA225" s="14"/>
      <c r="AB225" s="14"/>
      <c r="AC225" s="14"/>
      <c r="AD225" s="14"/>
      <c r="AE225" s="14"/>
      <c r="AT225" s="255" t="s">
        <v>242</v>
      </c>
      <c r="AU225" s="255" t="s">
        <v>91</v>
      </c>
      <c r="AV225" s="14" t="s">
        <v>109</v>
      </c>
      <c r="AW225" s="14" t="s">
        <v>42</v>
      </c>
      <c r="AX225" s="14" t="s">
        <v>85</v>
      </c>
      <c r="AY225" s="255" t="s">
        <v>230</v>
      </c>
    </row>
    <row r="226" spans="1:65" s="2" customFormat="1" ht="14.4" customHeight="1">
      <c r="A226" s="41"/>
      <c r="B226" s="42"/>
      <c r="C226" s="215" t="s">
        <v>752</v>
      </c>
      <c r="D226" s="215" t="s">
        <v>232</v>
      </c>
      <c r="E226" s="216" t="s">
        <v>2614</v>
      </c>
      <c r="F226" s="217" t="s">
        <v>2615</v>
      </c>
      <c r="G226" s="218" t="s">
        <v>235</v>
      </c>
      <c r="H226" s="219">
        <v>3330</v>
      </c>
      <c r="I226" s="220"/>
      <c r="J226" s="221">
        <f>ROUND(I226*H226,2)</f>
        <v>0</v>
      </c>
      <c r="K226" s="217" t="s">
        <v>236</v>
      </c>
      <c r="L226" s="47"/>
      <c r="M226" s="222" t="s">
        <v>19</v>
      </c>
      <c r="N226" s="223" t="s">
        <v>52</v>
      </c>
      <c r="O226" s="87"/>
      <c r="P226" s="224">
        <f>O226*H226</f>
        <v>0</v>
      </c>
      <c r="Q226" s="224">
        <v>0</v>
      </c>
      <c r="R226" s="224">
        <f>Q226*H226</f>
        <v>0</v>
      </c>
      <c r="S226" s="224">
        <v>0</v>
      </c>
      <c r="T226" s="225">
        <f>S226*H226</f>
        <v>0</v>
      </c>
      <c r="U226" s="41"/>
      <c r="V226" s="41"/>
      <c r="W226" s="41"/>
      <c r="X226" s="41"/>
      <c r="Y226" s="41"/>
      <c r="Z226" s="41"/>
      <c r="AA226" s="41"/>
      <c r="AB226" s="41"/>
      <c r="AC226" s="41"/>
      <c r="AD226" s="41"/>
      <c r="AE226" s="41"/>
      <c r="AR226" s="226" t="s">
        <v>109</v>
      </c>
      <c r="AT226" s="226" t="s">
        <v>232</v>
      </c>
      <c r="AU226" s="226" t="s">
        <v>91</v>
      </c>
      <c r="AY226" s="19" t="s">
        <v>230</v>
      </c>
      <c r="BE226" s="227">
        <f>IF(N226="základní",J226,0)</f>
        <v>0</v>
      </c>
      <c r="BF226" s="227">
        <f>IF(N226="snížená",J226,0)</f>
        <v>0</v>
      </c>
      <c r="BG226" s="227">
        <f>IF(N226="zákl. přenesená",J226,0)</f>
        <v>0</v>
      </c>
      <c r="BH226" s="227">
        <f>IF(N226="sníž. přenesená",J226,0)</f>
        <v>0</v>
      </c>
      <c r="BI226" s="227">
        <f>IF(N226="nulová",J226,0)</f>
        <v>0</v>
      </c>
      <c r="BJ226" s="19" t="s">
        <v>85</v>
      </c>
      <c r="BK226" s="227">
        <f>ROUND(I226*H226,2)</f>
        <v>0</v>
      </c>
      <c r="BL226" s="19" t="s">
        <v>109</v>
      </c>
      <c r="BM226" s="226" t="s">
        <v>1121</v>
      </c>
    </row>
    <row r="227" spans="1:47" s="2" customFormat="1" ht="12">
      <c r="A227" s="41"/>
      <c r="B227" s="42"/>
      <c r="C227" s="43"/>
      <c r="D227" s="228" t="s">
        <v>238</v>
      </c>
      <c r="E227" s="43"/>
      <c r="F227" s="229" t="s">
        <v>2616</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19" t="s">
        <v>238</v>
      </c>
      <c r="AU227" s="19" t="s">
        <v>91</v>
      </c>
    </row>
    <row r="228" spans="1:47" s="2" customFormat="1" ht="12">
      <c r="A228" s="41"/>
      <c r="B228" s="42"/>
      <c r="C228" s="43"/>
      <c r="D228" s="228" t="s">
        <v>240</v>
      </c>
      <c r="E228" s="43"/>
      <c r="F228" s="233" t="s">
        <v>2617</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19" t="s">
        <v>240</v>
      </c>
      <c r="AU228" s="19" t="s">
        <v>91</v>
      </c>
    </row>
    <row r="229" spans="1:51" s="13" customFormat="1" ht="12">
      <c r="A229" s="13"/>
      <c r="B229" s="234"/>
      <c r="C229" s="235"/>
      <c r="D229" s="228" t="s">
        <v>242</v>
      </c>
      <c r="E229" s="236" t="s">
        <v>19</v>
      </c>
      <c r="F229" s="237" t="s">
        <v>2618</v>
      </c>
      <c r="G229" s="235"/>
      <c r="H229" s="238">
        <v>3330</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242</v>
      </c>
      <c r="AU229" s="244" t="s">
        <v>91</v>
      </c>
      <c r="AV229" s="13" t="s">
        <v>91</v>
      </c>
      <c r="AW229" s="13" t="s">
        <v>42</v>
      </c>
      <c r="AX229" s="13" t="s">
        <v>81</v>
      </c>
      <c r="AY229" s="244" t="s">
        <v>230</v>
      </c>
    </row>
    <row r="230" spans="1:51" s="14" customFormat="1" ht="12">
      <c r="A230" s="14"/>
      <c r="B230" s="245"/>
      <c r="C230" s="246"/>
      <c r="D230" s="228" t="s">
        <v>242</v>
      </c>
      <c r="E230" s="247" t="s">
        <v>19</v>
      </c>
      <c r="F230" s="248" t="s">
        <v>244</v>
      </c>
      <c r="G230" s="246"/>
      <c r="H230" s="249">
        <v>3330</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242</v>
      </c>
      <c r="AU230" s="255" t="s">
        <v>91</v>
      </c>
      <c r="AV230" s="14" t="s">
        <v>109</v>
      </c>
      <c r="AW230" s="14" t="s">
        <v>42</v>
      </c>
      <c r="AX230" s="14" t="s">
        <v>85</v>
      </c>
      <c r="AY230" s="255" t="s">
        <v>230</v>
      </c>
    </row>
    <row r="231" spans="1:65" s="2" customFormat="1" ht="14.4" customHeight="1">
      <c r="A231" s="41"/>
      <c r="B231" s="42"/>
      <c r="C231" s="215" t="s">
        <v>757</v>
      </c>
      <c r="D231" s="215" t="s">
        <v>232</v>
      </c>
      <c r="E231" s="216" t="s">
        <v>2619</v>
      </c>
      <c r="F231" s="217" t="s">
        <v>2620</v>
      </c>
      <c r="G231" s="218" t="s">
        <v>253</v>
      </c>
      <c r="H231" s="219">
        <v>42.9</v>
      </c>
      <c r="I231" s="220"/>
      <c r="J231" s="221">
        <f>ROUND(I231*H231,2)</f>
        <v>0</v>
      </c>
      <c r="K231" s="217" t="s">
        <v>236</v>
      </c>
      <c r="L231" s="47"/>
      <c r="M231" s="222" t="s">
        <v>19</v>
      </c>
      <c r="N231" s="223" t="s">
        <v>52</v>
      </c>
      <c r="O231" s="87"/>
      <c r="P231" s="224">
        <f>O231*H231</f>
        <v>0</v>
      </c>
      <c r="Q231" s="224">
        <v>0</v>
      </c>
      <c r="R231" s="224">
        <f>Q231*H231</f>
        <v>0</v>
      </c>
      <c r="S231" s="224">
        <v>0</v>
      </c>
      <c r="T231" s="225">
        <f>S231*H231</f>
        <v>0</v>
      </c>
      <c r="U231" s="41"/>
      <c r="V231" s="41"/>
      <c r="W231" s="41"/>
      <c r="X231" s="41"/>
      <c r="Y231" s="41"/>
      <c r="Z231" s="41"/>
      <c r="AA231" s="41"/>
      <c r="AB231" s="41"/>
      <c r="AC231" s="41"/>
      <c r="AD231" s="41"/>
      <c r="AE231" s="41"/>
      <c r="AR231" s="226" t="s">
        <v>109</v>
      </c>
      <c r="AT231" s="226" t="s">
        <v>232</v>
      </c>
      <c r="AU231" s="226" t="s">
        <v>91</v>
      </c>
      <c r="AY231" s="19" t="s">
        <v>230</v>
      </c>
      <c r="BE231" s="227">
        <f>IF(N231="základní",J231,0)</f>
        <v>0</v>
      </c>
      <c r="BF231" s="227">
        <f>IF(N231="snížená",J231,0)</f>
        <v>0</v>
      </c>
      <c r="BG231" s="227">
        <f>IF(N231="zákl. přenesená",J231,0)</f>
        <v>0</v>
      </c>
      <c r="BH231" s="227">
        <f>IF(N231="sníž. přenesená",J231,0)</f>
        <v>0</v>
      </c>
      <c r="BI231" s="227">
        <f>IF(N231="nulová",J231,0)</f>
        <v>0</v>
      </c>
      <c r="BJ231" s="19" t="s">
        <v>85</v>
      </c>
      <c r="BK231" s="227">
        <f>ROUND(I231*H231,2)</f>
        <v>0</v>
      </c>
      <c r="BL231" s="19" t="s">
        <v>109</v>
      </c>
      <c r="BM231" s="226" t="s">
        <v>1124</v>
      </c>
    </row>
    <row r="232" spans="1:47" s="2" customFormat="1" ht="12">
      <c r="A232" s="41"/>
      <c r="B232" s="42"/>
      <c r="C232" s="43"/>
      <c r="D232" s="228" t="s">
        <v>238</v>
      </c>
      <c r="E232" s="43"/>
      <c r="F232" s="229" t="s">
        <v>2621</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19" t="s">
        <v>238</v>
      </c>
      <c r="AU232" s="19" t="s">
        <v>91</v>
      </c>
    </row>
    <row r="233" spans="1:51" s="13" customFormat="1" ht="12">
      <c r="A233" s="13"/>
      <c r="B233" s="234"/>
      <c r="C233" s="235"/>
      <c r="D233" s="228" t="s">
        <v>242</v>
      </c>
      <c r="E233" s="236" t="s">
        <v>19</v>
      </c>
      <c r="F233" s="237" t="s">
        <v>2622</v>
      </c>
      <c r="G233" s="235"/>
      <c r="H233" s="238">
        <v>42.9</v>
      </c>
      <c r="I233" s="239"/>
      <c r="J233" s="235"/>
      <c r="K233" s="235"/>
      <c r="L233" s="240"/>
      <c r="M233" s="241"/>
      <c r="N233" s="242"/>
      <c r="O233" s="242"/>
      <c r="P233" s="242"/>
      <c r="Q233" s="242"/>
      <c r="R233" s="242"/>
      <c r="S233" s="242"/>
      <c r="T233" s="243"/>
      <c r="U233" s="13"/>
      <c r="V233" s="13"/>
      <c r="W233" s="13"/>
      <c r="X233" s="13"/>
      <c r="Y233" s="13"/>
      <c r="Z233" s="13"/>
      <c r="AA233" s="13"/>
      <c r="AB233" s="13"/>
      <c r="AC233" s="13"/>
      <c r="AD233" s="13"/>
      <c r="AE233" s="13"/>
      <c r="AT233" s="244" t="s">
        <v>242</v>
      </c>
      <c r="AU233" s="244" t="s">
        <v>91</v>
      </c>
      <c r="AV233" s="13" t="s">
        <v>91</v>
      </c>
      <c r="AW233" s="13" t="s">
        <v>42</v>
      </c>
      <c r="AX233" s="13" t="s">
        <v>81</v>
      </c>
      <c r="AY233" s="244" t="s">
        <v>230</v>
      </c>
    </row>
    <row r="234" spans="1:51" s="14" customFormat="1" ht="12">
      <c r="A234" s="14"/>
      <c r="B234" s="245"/>
      <c r="C234" s="246"/>
      <c r="D234" s="228" t="s">
        <v>242</v>
      </c>
      <c r="E234" s="247" t="s">
        <v>19</v>
      </c>
      <c r="F234" s="248" t="s">
        <v>244</v>
      </c>
      <c r="G234" s="246"/>
      <c r="H234" s="249">
        <v>42.9</v>
      </c>
      <c r="I234" s="250"/>
      <c r="J234" s="246"/>
      <c r="K234" s="246"/>
      <c r="L234" s="251"/>
      <c r="M234" s="252"/>
      <c r="N234" s="253"/>
      <c r="O234" s="253"/>
      <c r="P234" s="253"/>
      <c r="Q234" s="253"/>
      <c r="R234" s="253"/>
      <c r="S234" s="253"/>
      <c r="T234" s="254"/>
      <c r="U234" s="14"/>
      <c r="V234" s="14"/>
      <c r="W234" s="14"/>
      <c r="X234" s="14"/>
      <c r="Y234" s="14"/>
      <c r="Z234" s="14"/>
      <c r="AA234" s="14"/>
      <c r="AB234" s="14"/>
      <c r="AC234" s="14"/>
      <c r="AD234" s="14"/>
      <c r="AE234" s="14"/>
      <c r="AT234" s="255" t="s">
        <v>242</v>
      </c>
      <c r="AU234" s="255" t="s">
        <v>91</v>
      </c>
      <c r="AV234" s="14" t="s">
        <v>109</v>
      </c>
      <c r="AW234" s="14" t="s">
        <v>42</v>
      </c>
      <c r="AX234" s="14" t="s">
        <v>85</v>
      </c>
      <c r="AY234" s="255" t="s">
        <v>230</v>
      </c>
    </row>
    <row r="235" spans="1:65" s="2" customFormat="1" ht="14.4" customHeight="1">
      <c r="A235" s="41"/>
      <c r="B235" s="42"/>
      <c r="C235" s="215" t="s">
        <v>764</v>
      </c>
      <c r="D235" s="215" t="s">
        <v>232</v>
      </c>
      <c r="E235" s="216" t="s">
        <v>2623</v>
      </c>
      <c r="F235" s="217" t="s">
        <v>2624</v>
      </c>
      <c r="G235" s="218" t="s">
        <v>253</v>
      </c>
      <c r="H235" s="219">
        <v>16.65</v>
      </c>
      <c r="I235" s="220"/>
      <c r="J235" s="221">
        <f>ROUND(I235*H235,2)</f>
        <v>0</v>
      </c>
      <c r="K235" s="217" t="s">
        <v>236</v>
      </c>
      <c r="L235" s="47"/>
      <c r="M235" s="222" t="s">
        <v>19</v>
      </c>
      <c r="N235" s="223" t="s">
        <v>52</v>
      </c>
      <c r="O235" s="87"/>
      <c r="P235" s="224">
        <f>O235*H235</f>
        <v>0</v>
      </c>
      <c r="Q235" s="224">
        <v>0</v>
      </c>
      <c r="R235" s="224">
        <f>Q235*H235</f>
        <v>0</v>
      </c>
      <c r="S235" s="224">
        <v>0</v>
      </c>
      <c r="T235" s="225">
        <f>S235*H235</f>
        <v>0</v>
      </c>
      <c r="U235" s="41"/>
      <c r="V235" s="41"/>
      <c r="W235" s="41"/>
      <c r="X235" s="41"/>
      <c r="Y235" s="41"/>
      <c r="Z235" s="41"/>
      <c r="AA235" s="41"/>
      <c r="AB235" s="41"/>
      <c r="AC235" s="41"/>
      <c r="AD235" s="41"/>
      <c r="AE235" s="41"/>
      <c r="AR235" s="226" t="s">
        <v>109</v>
      </c>
      <c r="AT235" s="226" t="s">
        <v>232</v>
      </c>
      <c r="AU235" s="226" t="s">
        <v>91</v>
      </c>
      <c r="AY235" s="19" t="s">
        <v>230</v>
      </c>
      <c r="BE235" s="227">
        <f>IF(N235="základní",J235,0)</f>
        <v>0</v>
      </c>
      <c r="BF235" s="227">
        <f>IF(N235="snížená",J235,0)</f>
        <v>0</v>
      </c>
      <c r="BG235" s="227">
        <f>IF(N235="zákl. přenesená",J235,0)</f>
        <v>0</v>
      </c>
      <c r="BH235" s="227">
        <f>IF(N235="sníž. přenesená",J235,0)</f>
        <v>0</v>
      </c>
      <c r="BI235" s="227">
        <f>IF(N235="nulová",J235,0)</f>
        <v>0</v>
      </c>
      <c r="BJ235" s="19" t="s">
        <v>85</v>
      </c>
      <c r="BK235" s="227">
        <f>ROUND(I235*H235,2)</f>
        <v>0</v>
      </c>
      <c r="BL235" s="19" t="s">
        <v>109</v>
      </c>
      <c r="BM235" s="226" t="s">
        <v>1127</v>
      </c>
    </row>
    <row r="236" spans="1:47" s="2" customFormat="1" ht="12">
      <c r="A236" s="41"/>
      <c r="B236" s="42"/>
      <c r="C236" s="43"/>
      <c r="D236" s="228" t="s">
        <v>238</v>
      </c>
      <c r="E236" s="43"/>
      <c r="F236" s="229" t="s">
        <v>2625</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19" t="s">
        <v>238</v>
      </c>
      <c r="AU236" s="19" t="s">
        <v>91</v>
      </c>
    </row>
    <row r="237" spans="1:51" s="13" customFormat="1" ht="12">
      <c r="A237" s="13"/>
      <c r="B237" s="234"/>
      <c r="C237" s="235"/>
      <c r="D237" s="228" t="s">
        <v>242</v>
      </c>
      <c r="E237" s="236" t="s">
        <v>19</v>
      </c>
      <c r="F237" s="237" t="s">
        <v>2626</v>
      </c>
      <c r="G237" s="235"/>
      <c r="H237" s="238">
        <v>16.65</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242</v>
      </c>
      <c r="AU237" s="244" t="s">
        <v>91</v>
      </c>
      <c r="AV237" s="13" t="s">
        <v>91</v>
      </c>
      <c r="AW237" s="13" t="s">
        <v>42</v>
      </c>
      <c r="AX237" s="13" t="s">
        <v>81</v>
      </c>
      <c r="AY237" s="244" t="s">
        <v>230</v>
      </c>
    </row>
    <row r="238" spans="1:51" s="14" customFormat="1" ht="12">
      <c r="A238" s="14"/>
      <c r="B238" s="245"/>
      <c r="C238" s="246"/>
      <c r="D238" s="228" t="s">
        <v>242</v>
      </c>
      <c r="E238" s="247" t="s">
        <v>19</v>
      </c>
      <c r="F238" s="248" t="s">
        <v>244</v>
      </c>
      <c r="G238" s="246"/>
      <c r="H238" s="249">
        <v>16.65</v>
      </c>
      <c r="I238" s="250"/>
      <c r="J238" s="246"/>
      <c r="K238" s="246"/>
      <c r="L238" s="251"/>
      <c r="M238" s="252"/>
      <c r="N238" s="253"/>
      <c r="O238" s="253"/>
      <c r="P238" s="253"/>
      <c r="Q238" s="253"/>
      <c r="R238" s="253"/>
      <c r="S238" s="253"/>
      <c r="T238" s="254"/>
      <c r="U238" s="14"/>
      <c r="V238" s="14"/>
      <c r="W238" s="14"/>
      <c r="X238" s="14"/>
      <c r="Y238" s="14"/>
      <c r="Z238" s="14"/>
      <c r="AA238" s="14"/>
      <c r="AB238" s="14"/>
      <c r="AC238" s="14"/>
      <c r="AD238" s="14"/>
      <c r="AE238" s="14"/>
      <c r="AT238" s="255" t="s">
        <v>242</v>
      </c>
      <c r="AU238" s="255" t="s">
        <v>91</v>
      </c>
      <c r="AV238" s="14" t="s">
        <v>109</v>
      </c>
      <c r="AW238" s="14" t="s">
        <v>42</v>
      </c>
      <c r="AX238" s="14" t="s">
        <v>85</v>
      </c>
      <c r="AY238" s="255" t="s">
        <v>230</v>
      </c>
    </row>
    <row r="239" spans="1:65" s="2" customFormat="1" ht="14.4" customHeight="1">
      <c r="A239" s="41"/>
      <c r="B239" s="42"/>
      <c r="C239" s="281" t="s">
        <v>770</v>
      </c>
      <c r="D239" s="281" t="s">
        <v>482</v>
      </c>
      <c r="E239" s="282" t="s">
        <v>2627</v>
      </c>
      <c r="F239" s="283" t="s">
        <v>2628</v>
      </c>
      <c r="G239" s="284" t="s">
        <v>253</v>
      </c>
      <c r="H239" s="285">
        <v>60.146</v>
      </c>
      <c r="I239" s="286"/>
      <c r="J239" s="287">
        <f>ROUND(I239*H239,2)</f>
        <v>0</v>
      </c>
      <c r="K239" s="283" t="s">
        <v>236</v>
      </c>
      <c r="L239" s="288"/>
      <c r="M239" s="289" t="s">
        <v>19</v>
      </c>
      <c r="N239" s="290" t="s">
        <v>52</v>
      </c>
      <c r="O239" s="87"/>
      <c r="P239" s="224">
        <f>O239*H239</f>
        <v>0</v>
      </c>
      <c r="Q239" s="224">
        <v>0</v>
      </c>
      <c r="R239" s="224">
        <f>Q239*H239</f>
        <v>0</v>
      </c>
      <c r="S239" s="224">
        <v>0</v>
      </c>
      <c r="T239" s="225">
        <f>S239*H239</f>
        <v>0</v>
      </c>
      <c r="U239" s="41"/>
      <c r="V239" s="41"/>
      <c r="W239" s="41"/>
      <c r="X239" s="41"/>
      <c r="Y239" s="41"/>
      <c r="Z239" s="41"/>
      <c r="AA239" s="41"/>
      <c r="AB239" s="41"/>
      <c r="AC239" s="41"/>
      <c r="AD239" s="41"/>
      <c r="AE239" s="41"/>
      <c r="AR239" s="226" t="s">
        <v>279</v>
      </c>
      <c r="AT239" s="226" t="s">
        <v>482</v>
      </c>
      <c r="AU239" s="226" t="s">
        <v>91</v>
      </c>
      <c r="AY239" s="19" t="s">
        <v>230</v>
      </c>
      <c r="BE239" s="227">
        <f>IF(N239="základní",J239,0)</f>
        <v>0</v>
      </c>
      <c r="BF239" s="227">
        <f>IF(N239="snížená",J239,0)</f>
        <v>0</v>
      </c>
      <c r="BG239" s="227">
        <f>IF(N239="zákl. přenesená",J239,0)</f>
        <v>0</v>
      </c>
      <c r="BH239" s="227">
        <f>IF(N239="sníž. přenesená",J239,0)</f>
        <v>0</v>
      </c>
      <c r="BI239" s="227">
        <f>IF(N239="nulová",J239,0)</f>
        <v>0</v>
      </c>
      <c r="BJ239" s="19" t="s">
        <v>85</v>
      </c>
      <c r="BK239" s="227">
        <f>ROUND(I239*H239,2)</f>
        <v>0</v>
      </c>
      <c r="BL239" s="19" t="s">
        <v>109</v>
      </c>
      <c r="BM239" s="226" t="s">
        <v>1130</v>
      </c>
    </row>
    <row r="240" spans="1:47" s="2" customFormat="1" ht="12">
      <c r="A240" s="41"/>
      <c r="B240" s="42"/>
      <c r="C240" s="43"/>
      <c r="D240" s="228" t="s">
        <v>238</v>
      </c>
      <c r="E240" s="43"/>
      <c r="F240" s="229" t="s">
        <v>2628</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19" t="s">
        <v>238</v>
      </c>
      <c r="AU240" s="19" t="s">
        <v>91</v>
      </c>
    </row>
    <row r="241" spans="1:51" s="13" customFormat="1" ht="12">
      <c r="A241" s="13"/>
      <c r="B241" s="234"/>
      <c r="C241" s="235"/>
      <c r="D241" s="228" t="s">
        <v>242</v>
      </c>
      <c r="E241" s="236" t="s">
        <v>19</v>
      </c>
      <c r="F241" s="237" t="s">
        <v>2629</v>
      </c>
      <c r="G241" s="235"/>
      <c r="H241" s="238">
        <v>60.146</v>
      </c>
      <c r="I241" s="239"/>
      <c r="J241" s="235"/>
      <c r="K241" s="235"/>
      <c r="L241" s="240"/>
      <c r="M241" s="241"/>
      <c r="N241" s="242"/>
      <c r="O241" s="242"/>
      <c r="P241" s="242"/>
      <c r="Q241" s="242"/>
      <c r="R241" s="242"/>
      <c r="S241" s="242"/>
      <c r="T241" s="243"/>
      <c r="U241" s="13"/>
      <c r="V241" s="13"/>
      <c r="W241" s="13"/>
      <c r="X241" s="13"/>
      <c r="Y241" s="13"/>
      <c r="Z241" s="13"/>
      <c r="AA241" s="13"/>
      <c r="AB241" s="13"/>
      <c r="AC241" s="13"/>
      <c r="AD241" s="13"/>
      <c r="AE241" s="13"/>
      <c r="AT241" s="244" t="s">
        <v>242</v>
      </c>
      <c r="AU241" s="244" t="s">
        <v>91</v>
      </c>
      <c r="AV241" s="13" t="s">
        <v>91</v>
      </c>
      <c r="AW241" s="13" t="s">
        <v>42</v>
      </c>
      <c r="AX241" s="13" t="s">
        <v>81</v>
      </c>
      <c r="AY241" s="244" t="s">
        <v>230</v>
      </c>
    </row>
    <row r="242" spans="1:51" s="14" customFormat="1" ht="12">
      <c r="A242" s="14"/>
      <c r="B242" s="245"/>
      <c r="C242" s="246"/>
      <c r="D242" s="228" t="s">
        <v>242</v>
      </c>
      <c r="E242" s="247" t="s">
        <v>19</v>
      </c>
      <c r="F242" s="248" t="s">
        <v>244</v>
      </c>
      <c r="G242" s="246"/>
      <c r="H242" s="249">
        <v>60.146</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242</v>
      </c>
      <c r="AU242" s="255" t="s">
        <v>91</v>
      </c>
      <c r="AV242" s="14" t="s">
        <v>109</v>
      </c>
      <c r="AW242" s="14" t="s">
        <v>42</v>
      </c>
      <c r="AX242" s="14" t="s">
        <v>85</v>
      </c>
      <c r="AY242" s="255" t="s">
        <v>230</v>
      </c>
    </row>
    <row r="243" spans="1:65" s="2" customFormat="1" ht="24.15" customHeight="1">
      <c r="A243" s="41"/>
      <c r="B243" s="42"/>
      <c r="C243" s="215" t="s">
        <v>777</v>
      </c>
      <c r="D243" s="215" t="s">
        <v>232</v>
      </c>
      <c r="E243" s="216" t="s">
        <v>2630</v>
      </c>
      <c r="F243" s="217" t="s">
        <v>2631</v>
      </c>
      <c r="G243" s="218" t="s">
        <v>369</v>
      </c>
      <c r="H243" s="219">
        <v>129.654</v>
      </c>
      <c r="I243" s="220"/>
      <c r="J243" s="221">
        <f>ROUND(I243*H243,2)</f>
        <v>0</v>
      </c>
      <c r="K243" s="217" t="s">
        <v>236</v>
      </c>
      <c r="L243" s="47"/>
      <c r="M243" s="222" t="s">
        <v>19</v>
      </c>
      <c r="N243" s="223" t="s">
        <v>52</v>
      </c>
      <c r="O243" s="87"/>
      <c r="P243" s="224">
        <f>O243*H243</f>
        <v>0</v>
      </c>
      <c r="Q243" s="224">
        <v>0</v>
      </c>
      <c r="R243" s="224">
        <f>Q243*H243</f>
        <v>0</v>
      </c>
      <c r="S243" s="224">
        <v>0</v>
      </c>
      <c r="T243" s="225">
        <f>S243*H243</f>
        <v>0</v>
      </c>
      <c r="U243" s="41"/>
      <c r="V243" s="41"/>
      <c r="W243" s="41"/>
      <c r="X243" s="41"/>
      <c r="Y243" s="41"/>
      <c r="Z243" s="41"/>
      <c r="AA243" s="41"/>
      <c r="AB243" s="41"/>
      <c r="AC243" s="41"/>
      <c r="AD243" s="41"/>
      <c r="AE243" s="41"/>
      <c r="AR243" s="226" t="s">
        <v>109</v>
      </c>
      <c r="AT243" s="226" t="s">
        <v>232</v>
      </c>
      <c r="AU243" s="226" t="s">
        <v>91</v>
      </c>
      <c r="AY243" s="19" t="s">
        <v>230</v>
      </c>
      <c r="BE243" s="227">
        <f>IF(N243="základní",J243,0)</f>
        <v>0</v>
      </c>
      <c r="BF243" s="227">
        <f>IF(N243="snížená",J243,0)</f>
        <v>0</v>
      </c>
      <c r="BG243" s="227">
        <f>IF(N243="zákl. přenesená",J243,0)</f>
        <v>0</v>
      </c>
      <c r="BH243" s="227">
        <f>IF(N243="sníž. přenesená",J243,0)</f>
        <v>0</v>
      </c>
      <c r="BI243" s="227">
        <f>IF(N243="nulová",J243,0)</f>
        <v>0</v>
      </c>
      <c r="BJ243" s="19" t="s">
        <v>85</v>
      </c>
      <c r="BK243" s="227">
        <f>ROUND(I243*H243,2)</f>
        <v>0</v>
      </c>
      <c r="BL243" s="19" t="s">
        <v>109</v>
      </c>
      <c r="BM243" s="226" t="s">
        <v>1133</v>
      </c>
    </row>
    <row r="244" spans="1:47" s="2" customFormat="1" ht="12">
      <c r="A244" s="41"/>
      <c r="B244" s="42"/>
      <c r="C244" s="43"/>
      <c r="D244" s="228" t="s">
        <v>238</v>
      </c>
      <c r="E244" s="43"/>
      <c r="F244" s="229" t="s">
        <v>2632</v>
      </c>
      <c r="G244" s="43"/>
      <c r="H244" s="43"/>
      <c r="I244" s="230"/>
      <c r="J244" s="43"/>
      <c r="K244" s="43"/>
      <c r="L244" s="47"/>
      <c r="M244" s="291"/>
      <c r="N244" s="292"/>
      <c r="O244" s="293"/>
      <c r="P244" s="293"/>
      <c r="Q244" s="293"/>
      <c r="R244" s="293"/>
      <c r="S244" s="293"/>
      <c r="T244" s="294"/>
      <c r="U244" s="41"/>
      <c r="V244" s="41"/>
      <c r="W244" s="41"/>
      <c r="X244" s="41"/>
      <c r="Y244" s="41"/>
      <c r="Z244" s="41"/>
      <c r="AA244" s="41"/>
      <c r="AB244" s="41"/>
      <c r="AC244" s="41"/>
      <c r="AD244" s="41"/>
      <c r="AE244" s="41"/>
      <c r="AT244" s="19" t="s">
        <v>238</v>
      </c>
      <c r="AU244" s="19" t="s">
        <v>91</v>
      </c>
    </row>
    <row r="245" spans="1:31" s="2" customFormat="1" ht="6.95" customHeight="1">
      <c r="A245" s="41"/>
      <c r="B245" s="62"/>
      <c r="C245" s="63"/>
      <c r="D245" s="63"/>
      <c r="E245" s="63"/>
      <c r="F245" s="63"/>
      <c r="G245" s="63"/>
      <c r="H245" s="63"/>
      <c r="I245" s="63"/>
      <c r="J245" s="63"/>
      <c r="K245" s="63"/>
      <c r="L245" s="47"/>
      <c r="M245" s="41"/>
      <c r="O245" s="41"/>
      <c r="P245" s="41"/>
      <c r="Q245" s="41"/>
      <c r="R245" s="41"/>
      <c r="S245" s="41"/>
      <c r="T245" s="41"/>
      <c r="U245" s="41"/>
      <c r="V245" s="41"/>
      <c r="W245" s="41"/>
      <c r="X245" s="41"/>
      <c r="Y245" s="41"/>
      <c r="Z245" s="41"/>
      <c r="AA245" s="41"/>
      <c r="AB245" s="41"/>
      <c r="AC245" s="41"/>
      <c r="AD245" s="41"/>
      <c r="AE245" s="41"/>
    </row>
  </sheetData>
  <sheetProtection password="BB7A" sheet="1" objects="1" scenarios="1" formatColumns="0" formatRows="0" autoFilter="0"/>
  <autoFilter ref="C86:K244"/>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2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172</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2633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2634</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
        <v>19</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
        <v>44</v>
      </c>
      <c r="F19" s="41"/>
      <c r="G19" s="41"/>
      <c r="H19" s="41"/>
      <c r="I19" s="145" t="s">
        <v>34</v>
      </c>
      <c r="J19" s="135" t="s">
        <v>19</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
        <v>19</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
        <v>2635</v>
      </c>
      <c r="F25" s="41"/>
      <c r="G25" s="41"/>
      <c r="H25" s="41"/>
      <c r="I25" s="145" t="s">
        <v>34</v>
      </c>
      <c r="J25" s="135" t="s">
        <v>19</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19</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44</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ROUND(J96,2)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ROUND((SUM(BE96:BE229)),2)</f>
        <v>0</v>
      </c>
      <c r="G37" s="41"/>
      <c r="H37" s="41"/>
      <c r="I37" s="160">
        <v>0.21</v>
      </c>
      <c r="J37" s="159">
        <f>ROUND(((SUM(BE96:BE229))*I37),2)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ROUND((SUM(BF96:BF229)),2)</f>
        <v>0</v>
      </c>
      <c r="G38" s="41"/>
      <c r="H38" s="41"/>
      <c r="I38" s="160">
        <v>0.15</v>
      </c>
      <c r="J38" s="159">
        <f>ROUND(((SUM(BF96:BF229))*I38),2)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ROUND((SUM(BG96:BG229)),2)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ROUND((SUM(BH96:BH229)),2)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ROUND((SUM(BI96:BI229)),2)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2633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D.7.1 - Vodovod - větev V1, větev V2</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40.05" customHeight="1">
      <c r="A62" s="41"/>
      <c r="B62" s="42"/>
      <c r="C62" s="34" t="s">
        <v>30</v>
      </c>
      <c r="D62" s="43"/>
      <c r="E62" s="43"/>
      <c r="F62" s="29" t="str">
        <f>E19</f>
        <v xml:space="preserve"> </v>
      </c>
      <c r="G62" s="43"/>
      <c r="H62" s="43"/>
      <c r="I62" s="34" t="s">
        <v>38</v>
      </c>
      <c r="J62" s="39" t="str">
        <f>E25</f>
        <v>EGYPROJEKT s.r.o. Ing. J. Egermaier</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J96</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408</v>
      </c>
      <c r="E70" s="185"/>
      <c r="F70" s="185"/>
      <c r="G70" s="185"/>
      <c r="H70" s="185"/>
      <c r="I70" s="185"/>
      <c r="J70" s="186">
        <f>J130</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211</v>
      </c>
      <c r="E71" s="185"/>
      <c r="F71" s="185"/>
      <c r="G71" s="185"/>
      <c r="H71" s="185"/>
      <c r="I71" s="185"/>
      <c r="J71" s="186">
        <f>J133</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410</v>
      </c>
      <c r="E72" s="185"/>
      <c r="F72" s="185"/>
      <c r="G72" s="185"/>
      <c r="H72" s="185"/>
      <c r="I72" s="185"/>
      <c r="J72" s="186">
        <f>J227</f>
        <v>0</v>
      </c>
      <c r="K72" s="127"/>
      <c r="L72" s="187"/>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63"/>
      <c r="J74" s="63"/>
      <c r="K74" s="63"/>
      <c r="L74" s="147"/>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65"/>
      <c r="J78" s="65"/>
      <c r="K78" s="65"/>
      <c r="L78" s="147"/>
      <c r="S78" s="41"/>
      <c r="T78" s="41"/>
      <c r="U78" s="41"/>
      <c r="V78" s="41"/>
      <c r="W78" s="41"/>
      <c r="X78" s="41"/>
      <c r="Y78" s="41"/>
      <c r="Z78" s="41"/>
      <c r="AA78" s="41"/>
      <c r="AB78" s="41"/>
      <c r="AC78" s="41"/>
      <c r="AD78" s="41"/>
      <c r="AE78" s="41"/>
    </row>
    <row r="79" spans="1:31" s="2" customFormat="1" ht="24.95" customHeight="1">
      <c r="A79" s="41"/>
      <c r="B79" s="42"/>
      <c r="C79" s="25" t="s">
        <v>215</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4" t="s">
        <v>16</v>
      </c>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6.5" customHeight="1">
      <c r="A82" s="41"/>
      <c r="B82" s="42"/>
      <c r="C82" s="43"/>
      <c r="D82" s="43"/>
      <c r="E82" s="172" t="str">
        <f>E7</f>
        <v>KOUPALIŠTĚ OSTROV - rekonstrukce velkého bazénu</v>
      </c>
      <c r="F82" s="34"/>
      <c r="G82" s="34"/>
      <c r="H82" s="34"/>
      <c r="I82" s="43"/>
      <c r="J82" s="43"/>
      <c r="K82" s="43"/>
      <c r="L82" s="147"/>
      <c r="S82" s="41"/>
      <c r="T82" s="41"/>
      <c r="U82" s="41"/>
      <c r="V82" s="41"/>
      <c r="W82" s="41"/>
      <c r="X82" s="41"/>
      <c r="Y82" s="41"/>
      <c r="Z82" s="41"/>
      <c r="AA82" s="41"/>
      <c r="AB82" s="41"/>
      <c r="AC82" s="41"/>
      <c r="AD82" s="41"/>
      <c r="AE82" s="41"/>
    </row>
    <row r="83" spans="2:12" s="1" customFormat="1" ht="12" customHeight="1">
      <c r="B83" s="23"/>
      <c r="C83" s="34" t="s">
        <v>199</v>
      </c>
      <c r="D83" s="24"/>
      <c r="E83" s="24"/>
      <c r="F83" s="24"/>
      <c r="G83" s="24"/>
      <c r="H83" s="24"/>
      <c r="I83" s="24"/>
      <c r="J83" s="24"/>
      <c r="K83" s="24"/>
      <c r="L83" s="22"/>
    </row>
    <row r="84" spans="2:12" s="1" customFormat="1" ht="16.5" customHeight="1">
      <c r="B84" s="23"/>
      <c r="C84" s="24"/>
      <c r="D84" s="24"/>
      <c r="E84" s="172" t="s">
        <v>200</v>
      </c>
      <c r="F84" s="24"/>
      <c r="G84" s="24"/>
      <c r="H84" s="24"/>
      <c r="I84" s="24"/>
      <c r="J84" s="24"/>
      <c r="K84" s="24"/>
      <c r="L84" s="22"/>
    </row>
    <row r="85" spans="2:12" s="1" customFormat="1" ht="12" customHeight="1">
      <c r="B85" s="23"/>
      <c r="C85" s="34" t="s">
        <v>201</v>
      </c>
      <c r="D85" s="24"/>
      <c r="E85" s="24"/>
      <c r="F85" s="24"/>
      <c r="G85" s="24"/>
      <c r="H85" s="24"/>
      <c r="I85" s="24"/>
      <c r="J85" s="24"/>
      <c r="K85" s="24"/>
      <c r="L85" s="22"/>
    </row>
    <row r="86" spans="1:31" s="2" customFormat="1" ht="16.5" customHeight="1">
      <c r="A86" s="41"/>
      <c r="B86" s="42"/>
      <c r="C86" s="43"/>
      <c r="D86" s="43"/>
      <c r="E86" s="259" t="s">
        <v>2633</v>
      </c>
      <c r="F86" s="43"/>
      <c r="G86" s="43"/>
      <c r="H86" s="43"/>
      <c r="I86" s="43"/>
      <c r="J86" s="43"/>
      <c r="K86" s="43"/>
      <c r="L86" s="147"/>
      <c r="S86" s="41"/>
      <c r="T86" s="41"/>
      <c r="U86" s="41"/>
      <c r="V86" s="41"/>
      <c r="W86" s="41"/>
      <c r="X86" s="41"/>
      <c r="Y86" s="41"/>
      <c r="Z86" s="41"/>
      <c r="AA86" s="41"/>
      <c r="AB86" s="41"/>
      <c r="AC86" s="41"/>
      <c r="AD86" s="41"/>
      <c r="AE86" s="41"/>
    </row>
    <row r="87" spans="1:31" s="2" customFormat="1" ht="12" customHeight="1">
      <c r="A87" s="41"/>
      <c r="B87" s="42"/>
      <c r="C87" s="34" t="s">
        <v>404</v>
      </c>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6.5" customHeight="1">
      <c r="A88" s="41"/>
      <c r="B88" s="42"/>
      <c r="C88" s="43"/>
      <c r="D88" s="43"/>
      <c r="E88" s="72" t="str">
        <f>E13</f>
        <v>D.7.1 - Vodovod - větev V1, větev V2</v>
      </c>
      <c r="F88" s="43"/>
      <c r="G88" s="43"/>
      <c r="H88" s="43"/>
      <c r="I88" s="43"/>
      <c r="J88" s="43"/>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4" t="s">
        <v>22</v>
      </c>
      <c r="D90" s="43"/>
      <c r="E90" s="43"/>
      <c r="F90" s="29" t="str">
        <f>F16</f>
        <v>Ostrov</v>
      </c>
      <c r="G90" s="43"/>
      <c r="H90" s="43"/>
      <c r="I90" s="34" t="s">
        <v>24</v>
      </c>
      <c r="J90" s="75" t="str">
        <f>IF(J16="","",J16)</f>
        <v>22. 3. 2021</v>
      </c>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40.05" customHeight="1">
      <c r="A92" s="41"/>
      <c r="B92" s="42"/>
      <c r="C92" s="34" t="s">
        <v>30</v>
      </c>
      <c r="D92" s="43"/>
      <c r="E92" s="43"/>
      <c r="F92" s="29" t="str">
        <f>E19</f>
        <v xml:space="preserve"> </v>
      </c>
      <c r="G92" s="43"/>
      <c r="H92" s="43"/>
      <c r="I92" s="34" t="s">
        <v>38</v>
      </c>
      <c r="J92" s="39" t="str">
        <f>E25</f>
        <v>EGYPROJEKT s.r.o. Ing. J. Egermaier</v>
      </c>
      <c r="K92" s="43"/>
      <c r="L92" s="147"/>
      <c r="S92" s="41"/>
      <c r="T92" s="41"/>
      <c r="U92" s="41"/>
      <c r="V92" s="41"/>
      <c r="W92" s="41"/>
      <c r="X92" s="41"/>
      <c r="Y92" s="41"/>
      <c r="Z92" s="41"/>
      <c r="AA92" s="41"/>
      <c r="AB92" s="41"/>
      <c r="AC92" s="41"/>
      <c r="AD92" s="41"/>
      <c r="AE92" s="41"/>
    </row>
    <row r="93" spans="1:31" s="2" customFormat="1" ht="15.15" customHeight="1">
      <c r="A93" s="41"/>
      <c r="B93" s="42"/>
      <c r="C93" s="34" t="s">
        <v>36</v>
      </c>
      <c r="D93" s="43"/>
      <c r="E93" s="43"/>
      <c r="F93" s="29" t="str">
        <f>IF(E22="","",E22)</f>
        <v>Vyplň údaj</v>
      </c>
      <c r="G93" s="43"/>
      <c r="H93" s="43"/>
      <c r="I93" s="34" t="s">
        <v>43</v>
      </c>
      <c r="J93" s="39" t="str">
        <f>E28</f>
        <v xml:space="preserve"> </v>
      </c>
      <c r="K93" s="43"/>
      <c r="L93" s="147"/>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11" customFormat="1" ht="29.25" customHeight="1">
      <c r="A95" s="188"/>
      <c r="B95" s="189"/>
      <c r="C95" s="190" t="s">
        <v>216</v>
      </c>
      <c r="D95" s="191" t="s">
        <v>66</v>
      </c>
      <c r="E95" s="191" t="s">
        <v>62</v>
      </c>
      <c r="F95" s="191" t="s">
        <v>63</v>
      </c>
      <c r="G95" s="191" t="s">
        <v>217</v>
      </c>
      <c r="H95" s="191" t="s">
        <v>218</v>
      </c>
      <c r="I95" s="191" t="s">
        <v>219</v>
      </c>
      <c r="J95" s="191" t="s">
        <v>207</v>
      </c>
      <c r="K95" s="192" t="s">
        <v>220</v>
      </c>
      <c r="L95" s="193"/>
      <c r="M95" s="95" t="s">
        <v>19</v>
      </c>
      <c r="N95" s="96" t="s">
        <v>51</v>
      </c>
      <c r="O95" s="96" t="s">
        <v>221</v>
      </c>
      <c r="P95" s="96" t="s">
        <v>222</v>
      </c>
      <c r="Q95" s="96" t="s">
        <v>223</v>
      </c>
      <c r="R95" s="96" t="s">
        <v>224</v>
      </c>
      <c r="S95" s="96" t="s">
        <v>225</v>
      </c>
      <c r="T95" s="97" t="s">
        <v>226</v>
      </c>
      <c r="U95" s="188"/>
      <c r="V95" s="188"/>
      <c r="W95" s="188"/>
      <c r="X95" s="188"/>
      <c r="Y95" s="188"/>
      <c r="Z95" s="188"/>
      <c r="AA95" s="188"/>
      <c r="AB95" s="188"/>
      <c r="AC95" s="188"/>
      <c r="AD95" s="188"/>
      <c r="AE95" s="188"/>
    </row>
    <row r="96" spans="1:63" s="2" customFormat="1" ht="22.8" customHeight="1">
      <c r="A96" s="41"/>
      <c r="B96" s="42"/>
      <c r="C96" s="102" t="s">
        <v>227</v>
      </c>
      <c r="D96" s="43"/>
      <c r="E96" s="43"/>
      <c r="F96" s="43"/>
      <c r="G96" s="43"/>
      <c r="H96" s="43"/>
      <c r="I96" s="43"/>
      <c r="J96" s="194">
        <f>BK96</f>
        <v>0</v>
      </c>
      <c r="K96" s="43"/>
      <c r="L96" s="47"/>
      <c r="M96" s="98"/>
      <c r="N96" s="195"/>
      <c r="O96" s="99"/>
      <c r="P96" s="196">
        <f>P97</f>
        <v>0</v>
      </c>
      <c r="Q96" s="99"/>
      <c r="R96" s="196">
        <f>R97</f>
        <v>1.15783</v>
      </c>
      <c r="S96" s="99"/>
      <c r="T96" s="197">
        <f>T97</f>
        <v>0</v>
      </c>
      <c r="U96" s="41"/>
      <c r="V96" s="41"/>
      <c r="W96" s="41"/>
      <c r="X96" s="41"/>
      <c r="Y96" s="41"/>
      <c r="Z96" s="41"/>
      <c r="AA96" s="41"/>
      <c r="AB96" s="41"/>
      <c r="AC96" s="41"/>
      <c r="AD96" s="41"/>
      <c r="AE96" s="41"/>
      <c r="AT96" s="19" t="s">
        <v>80</v>
      </c>
      <c r="AU96" s="19" t="s">
        <v>208</v>
      </c>
      <c r="BK96" s="198">
        <f>BK97</f>
        <v>0</v>
      </c>
    </row>
    <row r="97" spans="1:63" s="12" customFormat="1" ht="25.9" customHeight="1">
      <c r="A97" s="12"/>
      <c r="B97" s="199"/>
      <c r="C97" s="200"/>
      <c r="D97" s="201" t="s">
        <v>80</v>
      </c>
      <c r="E97" s="202" t="s">
        <v>228</v>
      </c>
      <c r="F97" s="202" t="s">
        <v>229</v>
      </c>
      <c r="G97" s="200"/>
      <c r="H97" s="200"/>
      <c r="I97" s="203"/>
      <c r="J97" s="204">
        <f>BK97</f>
        <v>0</v>
      </c>
      <c r="K97" s="200"/>
      <c r="L97" s="205"/>
      <c r="M97" s="206"/>
      <c r="N97" s="207"/>
      <c r="O97" s="207"/>
      <c r="P97" s="208">
        <f>P98+P130+P133+P227</f>
        <v>0</v>
      </c>
      <c r="Q97" s="207"/>
      <c r="R97" s="208">
        <f>R98+R130+R133+R227</f>
        <v>1.15783</v>
      </c>
      <c r="S97" s="207"/>
      <c r="T97" s="209">
        <f>T98+T130+T133+T227</f>
        <v>0</v>
      </c>
      <c r="U97" s="12"/>
      <c r="V97" s="12"/>
      <c r="W97" s="12"/>
      <c r="X97" s="12"/>
      <c r="Y97" s="12"/>
      <c r="Z97" s="12"/>
      <c r="AA97" s="12"/>
      <c r="AB97" s="12"/>
      <c r="AC97" s="12"/>
      <c r="AD97" s="12"/>
      <c r="AE97" s="12"/>
      <c r="AR97" s="210" t="s">
        <v>85</v>
      </c>
      <c r="AT97" s="211" t="s">
        <v>80</v>
      </c>
      <c r="AU97" s="211" t="s">
        <v>81</v>
      </c>
      <c r="AY97" s="210" t="s">
        <v>230</v>
      </c>
      <c r="BK97" s="212">
        <f>BK98+BK130+BK133+BK227</f>
        <v>0</v>
      </c>
    </row>
    <row r="98" spans="1:63" s="12" customFormat="1" ht="22.8" customHeight="1">
      <c r="A98" s="12"/>
      <c r="B98" s="199"/>
      <c r="C98" s="200"/>
      <c r="D98" s="201" t="s">
        <v>80</v>
      </c>
      <c r="E98" s="213" t="s">
        <v>85</v>
      </c>
      <c r="F98" s="213" t="s">
        <v>231</v>
      </c>
      <c r="G98" s="200"/>
      <c r="H98" s="200"/>
      <c r="I98" s="203"/>
      <c r="J98" s="214">
        <f>BK98</f>
        <v>0</v>
      </c>
      <c r="K98" s="200"/>
      <c r="L98" s="205"/>
      <c r="M98" s="206"/>
      <c r="N98" s="207"/>
      <c r="O98" s="207"/>
      <c r="P98" s="208">
        <f>SUM(P99:P129)</f>
        <v>0</v>
      </c>
      <c r="Q98" s="207"/>
      <c r="R98" s="208">
        <f>SUM(R99:R129)</f>
        <v>0.0018</v>
      </c>
      <c r="S98" s="207"/>
      <c r="T98" s="209">
        <f>SUM(T99:T129)</f>
        <v>0</v>
      </c>
      <c r="U98" s="12"/>
      <c r="V98" s="12"/>
      <c r="W98" s="12"/>
      <c r="X98" s="12"/>
      <c r="Y98" s="12"/>
      <c r="Z98" s="12"/>
      <c r="AA98" s="12"/>
      <c r="AB98" s="12"/>
      <c r="AC98" s="12"/>
      <c r="AD98" s="12"/>
      <c r="AE98" s="12"/>
      <c r="AR98" s="210" t="s">
        <v>85</v>
      </c>
      <c r="AT98" s="211" t="s">
        <v>80</v>
      </c>
      <c r="AU98" s="211" t="s">
        <v>85</v>
      </c>
      <c r="AY98" s="210" t="s">
        <v>230</v>
      </c>
      <c r="BK98" s="212">
        <f>SUM(BK99:BK129)</f>
        <v>0</v>
      </c>
    </row>
    <row r="99" spans="1:65" s="2" customFormat="1" ht="24.15" customHeight="1">
      <c r="A99" s="41"/>
      <c r="B99" s="42"/>
      <c r="C99" s="215" t="s">
        <v>85</v>
      </c>
      <c r="D99" s="215" t="s">
        <v>232</v>
      </c>
      <c r="E99" s="216" t="s">
        <v>2636</v>
      </c>
      <c r="F99" s="217" t="s">
        <v>2637</v>
      </c>
      <c r="G99" s="218" t="s">
        <v>398</v>
      </c>
      <c r="H99" s="219">
        <v>60</v>
      </c>
      <c r="I99" s="220"/>
      <c r="J99" s="221">
        <f>ROUND(I99*H99,2)</f>
        <v>0</v>
      </c>
      <c r="K99" s="217" t="s">
        <v>2638</v>
      </c>
      <c r="L99" s="47"/>
      <c r="M99" s="222" t="s">
        <v>19</v>
      </c>
      <c r="N99" s="223" t="s">
        <v>52</v>
      </c>
      <c r="O99" s="87"/>
      <c r="P99" s="224">
        <f>O99*H99</f>
        <v>0</v>
      </c>
      <c r="Q99" s="224">
        <v>3E-05</v>
      </c>
      <c r="R99" s="224">
        <f>Q99*H99</f>
        <v>0.0018</v>
      </c>
      <c r="S99" s="224">
        <v>0</v>
      </c>
      <c r="T99" s="225">
        <f>S99*H99</f>
        <v>0</v>
      </c>
      <c r="U99" s="41"/>
      <c r="V99" s="41"/>
      <c r="W99" s="41"/>
      <c r="X99" s="41"/>
      <c r="Y99" s="41"/>
      <c r="Z99" s="41"/>
      <c r="AA99" s="41"/>
      <c r="AB99" s="41"/>
      <c r="AC99" s="41"/>
      <c r="AD99" s="41"/>
      <c r="AE99" s="41"/>
      <c r="AR99" s="226" t="s">
        <v>109</v>
      </c>
      <c r="AT99" s="226" t="s">
        <v>232</v>
      </c>
      <c r="AU99" s="226" t="s">
        <v>91</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2639</v>
      </c>
    </row>
    <row r="100" spans="1:47" s="2" customFormat="1" ht="12">
      <c r="A100" s="41"/>
      <c r="B100" s="42"/>
      <c r="C100" s="43"/>
      <c r="D100" s="228" t="s">
        <v>238</v>
      </c>
      <c r="E100" s="43"/>
      <c r="F100" s="229" t="s">
        <v>2637</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91</v>
      </c>
    </row>
    <row r="101" spans="1:51" s="13" customFormat="1" ht="12">
      <c r="A101" s="13"/>
      <c r="B101" s="234"/>
      <c r="C101" s="235"/>
      <c r="D101" s="228" t="s">
        <v>242</v>
      </c>
      <c r="E101" s="236" t="s">
        <v>19</v>
      </c>
      <c r="F101" s="237" t="s">
        <v>2640</v>
      </c>
      <c r="G101" s="235"/>
      <c r="H101" s="238">
        <v>60</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242</v>
      </c>
      <c r="AU101" s="244" t="s">
        <v>91</v>
      </c>
      <c r="AV101" s="13" t="s">
        <v>91</v>
      </c>
      <c r="AW101" s="13" t="s">
        <v>42</v>
      </c>
      <c r="AX101" s="13" t="s">
        <v>85</v>
      </c>
      <c r="AY101" s="244" t="s">
        <v>230</v>
      </c>
    </row>
    <row r="102" spans="1:65" s="2" customFormat="1" ht="24.15" customHeight="1">
      <c r="A102" s="41"/>
      <c r="B102" s="42"/>
      <c r="C102" s="215" t="s">
        <v>91</v>
      </c>
      <c r="D102" s="215" t="s">
        <v>232</v>
      </c>
      <c r="E102" s="216" t="s">
        <v>2641</v>
      </c>
      <c r="F102" s="217" t="s">
        <v>2642</v>
      </c>
      <c r="G102" s="218" t="s">
        <v>2643</v>
      </c>
      <c r="H102" s="219">
        <v>30</v>
      </c>
      <c r="I102" s="220"/>
      <c r="J102" s="221">
        <f>ROUND(I102*H102,2)</f>
        <v>0</v>
      </c>
      <c r="K102" s="217" t="s">
        <v>2638</v>
      </c>
      <c r="L102" s="47"/>
      <c r="M102" s="222" t="s">
        <v>19</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109</v>
      </c>
      <c r="AT102" s="226" t="s">
        <v>232</v>
      </c>
      <c r="AU102" s="226" t="s">
        <v>91</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2644</v>
      </c>
    </row>
    <row r="103" spans="1:47" s="2" customFormat="1" ht="12">
      <c r="A103" s="41"/>
      <c r="B103" s="42"/>
      <c r="C103" s="43"/>
      <c r="D103" s="228" t="s">
        <v>238</v>
      </c>
      <c r="E103" s="43"/>
      <c r="F103" s="229" t="s">
        <v>2642</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91</v>
      </c>
    </row>
    <row r="104" spans="1:51" s="13" customFormat="1" ht="12">
      <c r="A104" s="13"/>
      <c r="B104" s="234"/>
      <c r="C104" s="235"/>
      <c r="D104" s="228" t="s">
        <v>242</v>
      </c>
      <c r="E104" s="236" t="s">
        <v>19</v>
      </c>
      <c r="F104" s="237" t="s">
        <v>2645</v>
      </c>
      <c r="G104" s="235"/>
      <c r="H104" s="238">
        <v>30</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242</v>
      </c>
      <c r="AU104" s="244" t="s">
        <v>91</v>
      </c>
      <c r="AV104" s="13" t="s">
        <v>91</v>
      </c>
      <c r="AW104" s="13" t="s">
        <v>42</v>
      </c>
      <c r="AX104" s="13" t="s">
        <v>85</v>
      </c>
      <c r="AY104" s="244" t="s">
        <v>230</v>
      </c>
    </row>
    <row r="105" spans="1:65" s="2" customFormat="1" ht="37.8" customHeight="1">
      <c r="A105" s="41"/>
      <c r="B105" s="42"/>
      <c r="C105" s="215" t="s">
        <v>102</v>
      </c>
      <c r="D105" s="215" t="s">
        <v>232</v>
      </c>
      <c r="E105" s="216" t="s">
        <v>2646</v>
      </c>
      <c r="F105" s="217" t="s">
        <v>2647</v>
      </c>
      <c r="G105" s="218" t="s">
        <v>253</v>
      </c>
      <c r="H105" s="219">
        <v>215.3</v>
      </c>
      <c r="I105" s="220"/>
      <c r="J105" s="221">
        <f>ROUND(I105*H105,2)</f>
        <v>0</v>
      </c>
      <c r="K105" s="217" t="s">
        <v>19</v>
      </c>
      <c r="L105" s="47"/>
      <c r="M105" s="222" t="s">
        <v>19</v>
      </c>
      <c r="N105" s="223" t="s">
        <v>52</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109</v>
      </c>
      <c r="AT105" s="226" t="s">
        <v>232</v>
      </c>
      <c r="AU105" s="226" t="s">
        <v>91</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109</v>
      </c>
      <c r="BM105" s="226" t="s">
        <v>2648</v>
      </c>
    </row>
    <row r="106" spans="1:47" s="2" customFormat="1" ht="12">
      <c r="A106" s="41"/>
      <c r="B106" s="42"/>
      <c r="C106" s="43"/>
      <c r="D106" s="228" t="s">
        <v>238</v>
      </c>
      <c r="E106" s="43"/>
      <c r="F106" s="229" t="s">
        <v>2647</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91</v>
      </c>
    </row>
    <row r="107" spans="1:65" s="2" customFormat="1" ht="24.15" customHeight="1">
      <c r="A107" s="41"/>
      <c r="B107" s="42"/>
      <c r="C107" s="215" t="s">
        <v>109</v>
      </c>
      <c r="D107" s="215" t="s">
        <v>232</v>
      </c>
      <c r="E107" s="216" t="s">
        <v>435</v>
      </c>
      <c r="F107" s="217" t="s">
        <v>436</v>
      </c>
      <c r="G107" s="218" t="s">
        <v>253</v>
      </c>
      <c r="H107" s="219">
        <v>369.9</v>
      </c>
      <c r="I107" s="220"/>
      <c r="J107" s="221">
        <f>ROUND(I107*H107,2)</f>
        <v>0</v>
      </c>
      <c r="K107" s="217" t="s">
        <v>2638</v>
      </c>
      <c r="L107" s="47"/>
      <c r="M107" s="222" t="s">
        <v>19</v>
      </c>
      <c r="N107" s="223"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109</v>
      </c>
      <c r="AT107" s="226" t="s">
        <v>232</v>
      </c>
      <c r="AU107" s="226" t="s">
        <v>91</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2649</v>
      </c>
    </row>
    <row r="108" spans="1:47" s="2" customFormat="1" ht="12">
      <c r="A108" s="41"/>
      <c r="B108" s="42"/>
      <c r="C108" s="43"/>
      <c r="D108" s="228" t="s">
        <v>238</v>
      </c>
      <c r="E108" s="43"/>
      <c r="F108" s="229" t="s">
        <v>436</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91</v>
      </c>
    </row>
    <row r="109" spans="1:51" s="15" customFormat="1" ht="12">
      <c r="A109" s="15"/>
      <c r="B109" s="260"/>
      <c r="C109" s="261"/>
      <c r="D109" s="228" t="s">
        <v>242</v>
      </c>
      <c r="E109" s="262" t="s">
        <v>19</v>
      </c>
      <c r="F109" s="263" t="s">
        <v>2650</v>
      </c>
      <c r="G109" s="261"/>
      <c r="H109" s="262" t="s">
        <v>19</v>
      </c>
      <c r="I109" s="264"/>
      <c r="J109" s="261"/>
      <c r="K109" s="261"/>
      <c r="L109" s="265"/>
      <c r="M109" s="266"/>
      <c r="N109" s="267"/>
      <c r="O109" s="267"/>
      <c r="P109" s="267"/>
      <c r="Q109" s="267"/>
      <c r="R109" s="267"/>
      <c r="S109" s="267"/>
      <c r="T109" s="268"/>
      <c r="U109" s="15"/>
      <c r="V109" s="15"/>
      <c r="W109" s="15"/>
      <c r="X109" s="15"/>
      <c r="Y109" s="15"/>
      <c r="Z109" s="15"/>
      <c r="AA109" s="15"/>
      <c r="AB109" s="15"/>
      <c r="AC109" s="15"/>
      <c r="AD109" s="15"/>
      <c r="AE109" s="15"/>
      <c r="AT109" s="269" t="s">
        <v>242</v>
      </c>
      <c r="AU109" s="269" t="s">
        <v>91</v>
      </c>
      <c r="AV109" s="15" t="s">
        <v>85</v>
      </c>
      <c r="AW109" s="15" t="s">
        <v>42</v>
      </c>
      <c r="AX109" s="15" t="s">
        <v>81</v>
      </c>
      <c r="AY109" s="269" t="s">
        <v>230</v>
      </c>
    </row>
    <row r="110" spans="1:51" s="13" customFormat="1" ht="12">
      <c r="A110" s="13"/>
      <c r="B110" s="234"/>
      <c r="C110" s="235"/>
      <c r="D110" s="228" t="s">
        <v>242</v>
      </c>
      <c r="E110" s="236" t="s">
        <v>19</v>
      </c>
      <c r="F110" s="237" t="s">
        <v>2651</v>
      </c>
      <c r="G110" s="235"/>
      <c r="H110" s="238">
        <v>369.9</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242</v>
      </c>
      <c r="AU110" s="244" t="s">
        <v>91</v>
      </c>
      <c r="AV110" s="13" t="s">
        <v>91</v>
      </c>
      <c r="AW110" s="13" t="s">
        <v>42</v>
      </c>
      <c r="AX110" s="13" t="s">
        <v>85</v>
      </c>
      <c r="AY110" s="244" t="s">
        <v>230</v>
      </c>
    </row>
    <row r="111" spans="1:65" s="2" customFormat="1" ht="24.15" customHeight="1">
      <c r="A111" s="41"/>
      <c r="B111" s="42"/>
      <c r="C111" s="215" t="s">
        <v>265</v>
      </c>
      <c r="D111" s="215" t="s">
        <v>232</v>
      </c>
      <c r="E111" s="216" t="s">
        <v>266</v>
      </c>
      <c r="F111" s="217" t="s">
        <v>267</v>
      </c>
      <c r="G111" s="218" t="s">
        <v>253</v>
      </c>
      <c r="H111" s="219">
        <v>154.6</v>
      </c>
      <c r="I111" s="220"/>
      <c r="J111" s="221">
        <f>ROUND(I111*H111,2)</f>
        <v>0</v>
      </c>
      <c r="K111" s="217" t="s">
        <v>2638</v>
      </c>
      <c r="L111" s="47"/>
      <c r="M111" s="222" t="s">
        <v>19</v>
      </c>
      <c r="N111" s="223" t="s">
        <v>52</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109</v>
      </c>
      <c r="AT111" s="226" t="s">
        <v>232</v>
      </c>
      <c r="AU111" s="226" t="s">
        <v>91</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109</v>
      </c>
      <c r="BM111" s="226" t="s">
        <v>2652</v>
      </c>
    </row>
    <row r="112" spans="1:47" s="2" customFormat="1" ht="12">
      <c r="A112" s="41"/>
      <c r="B112" s="42"/>
      <c r="C112" s="43"/>
      <c r="D112" s="228" t="s">
        <v>238</v>
      </c>
      <c r="E112" s="43"/>
      <c r="F112" s="229" t="s">
        <v>267</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91</v>
      </c>
    </row>
    <row r="113" spans="1:51" s="15" customFormat="1" ht="12">
      <c r="A113" s="15"/>
      <c r="B113" s="260"/>
      <c r="C113" s="261"/>
      <c r="D113" s="228" t="s">
        <v>242</v>
      </c>
      <c r="E113" s="262" t="s">
        <v>19</v>
      </c>
      <c r="F113" s="263" t="s">
        <v>2653</v>
      </c>
      <c r="G113" s="261"/>
      <c r="H113" s="262" t="s">
        <v>19</v>
      </c>
      <c r="I113" s="264"/>
      <c r="J113" s="261"/>
      <c r="K113" s="261"/>
      <c r="L113" s="265"/>
      <c r="M113" s="266"/>
      <c r="N113" s="267"/>
      <c r="O113" s="267"/>
      <c r="P113" s="267"/>
      <c r="Q113" s="267"/>
      <c r="R113" s="267"/>
      <c r="S113" s="267"/>
      <c r="T113" s="268"/>
      <c r="U113" s="15"/>
      <c r="V113" s="15"/>
      <c r="W113" s="15"/>
      <c r="X113" s="15"/>
      <c r="Y113" s="15"/>
      <c r="Z113" s="15"/>
      <c r="AA113" s="15"/>
      <c r="AB113" s="15"/>
      <c r="AC113" s="15"/>
      <c r="AD113" s="15"/>
      <c r="AE113" s="15"/>
      <c r="AT113" s="269" t="s">
        <v>242</v>
      </c>
      <c r="AU113" s="269" t="s">
        <v>91</v>
      </c>
      <c r="AV113" s="15" t="s">
        <v>85</v>
      </c>
      <c r="AW113" s="15" t="s">
        <v>42</v>
      </c>
      <c r="AX113" s="15" t="s">
        <v>81</v>
      </c>
      <c r="AY113" s="269" t="s">
        <v>230</v>
      </c>
    </row>
    <row r="114" spans="1:51" s="15" customFormat="1" ht="12">
      <c r="A114" s="15"/>
      <c r="B114" s="260"/>
      <c r="C114" s="261"/>
      <c r="D114" s="228" t="s">
        <v>242</v>
      </c>
      <c r="E114" s="262" t="s">
        <v>19</v>
      </c>
      <c r="F114" s="263" t="s">
        <v>2654</v>
      </c>
      <c r="G114" s="261"/>
      <c r="H114" s="262" t="s">
        <v>19</v>
      </c>
      <c r="I114" s="264"/>
      <c r="J114" s="261"/>
      <c r="K114" s="261"/>
      <c r="L114" s="265"/>
      <c r="M114" s="266"/>
      <c r="N114" s="267"/>
      <c r="O114" s="267"/>
      <c r="P114" s="267"/>
      <c r="Q114" s="267"/>
      <c r="R114" s="267"/>
      <c r="S114" s="267"/>
      <c r="T114" s="268"/>
      <c r="U114" s="15"/>
      <c r="V114" s="15"/>
      <c r="W114" s="15"/>
      <c r="X114" s="15"/>
      <c r="Y114" s="15"/>
      <c r="Z114" s="15"/>
      <c r="AA114" s="15"/>
      <c r="AB114" s="15"/>
      <c r="AC114" s="15"/>
      <c r="AD114" s="15"/>
      <c r="AE114" s="15"/>
      <c r="AT114" s="269" t="s">
        <v>242</v>
      </c>
      <c r="AU114" s="269" t="s">
        <v>91</v>
      </c>
      <c r="AV114" s="15" t="s">
        <v>85</v>
      </c>
      <c r="AW114" s="15" t="s">
        <v>42</v>
      </c>
      <c r="AX114" s="15" t="s">
        <v>81</v>
      </c>
      <c r="AY114" s="269" t="s">
        <v>230</v>
      </c>
    </row>
    <row r="115" spans="1:51" s="13" customFormat="1" ht="12">
      <c r="A115" s="13"/>
      <c r="B115" s="234"/>
      <c r="C115" s="235"/>
      <c r="D115" s="228" t="s">
        <v>242</v>
      </c>
      <c r="E115" s="236" t="s">
        <v>19</v>
      </c>
      <c r="F115" s="237" t="s">
        <v>2655</v>
      </c>
      <c r="G115" s="235"/>
      <c r="H115" s="238">
        <v>154.6</v>
      </c>
      <c r="I115" s="239"/>
      <c r="J115" s="235"/>
      <c r="K115" s="235"/>
      <c r="L115" s="240"/>
      <c r="M115" s="241"/>
      <c r="N115" s="242"/>
      <c r="O115" s="242"/>
      <c r="P115" s="242"/>
      <c r="Q115" s="242"/>
      <c r="R115" s="242"/>
      <c r="S115" s="242"/>
      <c r="T115" s="243"/>
      <c r="U115" s="13"/>
      <c r="V115" s="13"/>
      <c r="W115" s="13"/>
      <c r="X115" s="13"/>
      <c r="Y115" s="13"/>
      <c r="Z115" s="13"/>
      <c r="AA115" s="13"/>
      <c r="AB115" s="13"/>
      <c r="AC115" s="13"/>
      <c r="AD115" s="13"/>
      <c r="AE115" s="13"/>
      <c r="AT115" s="244" t="s">
        <v>242</v>
      </c>
      <c r="AU115" s="244" t="s">
        <v>91</v>
      </c>
      <c r="AV115" s="13" t="s">
        <v>91</v>
      </c>
      <c r="AW115" s="13" t="s">
        <v>42</v>
      </c>
      <c r="AX115" s="13" t="s">
        <v>85</v>
      </c>
      <c r="AY115" s="244" t="s">
        <v>230</v>
      </c>
    </row>
    <row r="116" spans="1:65" s="2" customFormat="1" ht="24.15" customHeight="1">
      <c r="A116" s="41"/>
      <c r="B116" s="42"/>
      <c r="C116" s="215" t="s">
        <v>271</v>
      </c>
      <c r="D116" s="215" t="s">
        <v>232</v>
      </c>
      <c r="E116" s="216" t="s">
        <v>2656</v>
      </c>
      <c r="F116" s="217" t="s">
        <v>2657</v>
      </c>
      <c r="G116" s="218" t="s">
        <v>253</v>
      </c>
      <c r="H116" s="219">
        <v>154.6</v>
      </c>
      <c r="I116" s="220"/>
      <c r="J116" s="221">
        <f>ROUND(I116*H116,2)</f>
        <v>0</v>
      </c>
      <c r="K116" s="217" t="s">
        <v>2638</v>
      </c>
      <c r="L116" s="47"/>
      <c r="M116" s="222" t="s">
        <v>19</v>
      </c>
      <c r="N116" s="223"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109</v>
      </c>
      <c r="AT116" s="226" t="s">
        <v>232</v>
      </c>
      <c r="AU116" s="226" t="s">
        <v>91</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2658</v>
      </c>
    </row>
    <row r="117" spans="1:47" s="2" customFormat="1" ht="12">
      <c r="A117" s="41"/>
      <c r="B117" s="42"/>
      <c r="C117" s="43"/>
      <c r="D117" s="228" t="s">
        <v>238</v>
      </c>
      <c r="E117" s="43"/>
      <c r="F117" s="229" t="s">
        <v>2657</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91</v>
      </c>
    </row>
    <row r="118" spans="1:65" s="2" customFormat="1" ht="24.15" customHeight="1">
      <c r="A118" s="41"/>
      <c r="B118" s="42"/>
      <c r="C118" s="215" t="s">
        <v>281</v>
      </c>
      <c r="D118" s="215" t="s">
        <v>232</v>
      </c>
      <c r="E118" s="216" t="s">
        <v>2659</v>
      </c>
      <c r="F118" s="217" t="s">
        <v>2660</v>
      </c>
      <c r="G118" s="218" t="s">
        <v>253</v>
      </c>
      <c r="H118" s="219">
        <v>50</v>
      </c>
      <c r="I118" s="220"/>
      <c r="J118" s="221">
        <f>ROUND(I118*H118,2)</f>
        <v>0</v>
      </c>
      <c r="K118" s="217" t="s">
        <v>2638</v>
      </c>
      <c r="L118" s="47"/>
      <c r="M118" s="222" t="s">
        <v>19</v>
      </c>
      <c r="N118" s="223"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109</v>
      </c>
      <c r="AT118" s="226" t="s">
        <v>232</v>
      </c>
      <c r="AU118" s="226" t="s">
        <v>91</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2661</v>
      </c>
    </row>
    <row r="119" spans="1:47" s="2" customFormat="1" ht="12">
      <c r="A119" s="41"/>
      <c r="B119" s="42"/>
      <c r="C119" s="43"/>
      <c r="D119" s="228" t="s">
        <v>238</v>
      </c>
      <c r="E119" s="43"/>
      <c r="F119" s="229" t="s">
        <v>2660</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91</v>
      </c>
    </row>
    <row r="120" spans="1:65" s="2" customFormat="1" ht="14.4" customHeight="1">
      <c r="A120" s="41"/>
      <c r="B120" s="42"/>
      <c r="C120" s="281" t="s">
        <v>279</v>
      </c>
      <c r="D120" s="281" t="s">
        <v>482</v>
      </c>
      <c r="E120" s="282" t="s">
        <v>2662</v>
      </c>
      <c r="F120" s="283" t="s">
        <v>2663</v>
      </c>
      <c r="G120" s="284" t="s">
        <v>369</v>
      </c>
      <c r="H120" s="285">
        <v>95</v>
      </c>
      <c r="I120" s="286"/>
      <c r="J120" s="287">
        <f>ROUND(I120*H120,2)</f>
        <v>0</v>
      </c>
      <c r="K120" s="283" t="s">
        <v>2638</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91</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2664</v>
      </c>
    </row>
    <row r="121" spans="1:47" s="2" customFormat="1" ht="12">
      <c r="A121" s="41"/>
      <c r="B121" s="42"/>
      <c r="C121" s="43"/>
      <c r="D121" s="228" t="s">
        <v>238</v>
      </c>
      <c r="E121" s="43"/>
      <c r="F121" s="229" t="s">
        <v>2663</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91</v>
      </c>
    </row>
    <row r="122" spans="1:51" s="13" customFormat="1" ht="12">
      <c r="A122" s="13"/>
      <c r="B122" s="234"/>
      <c r="C122" s="235"/>
      <c r="D122" s="228" t="s">
        <v>242</v>
      </c>
      <c r="E122" s="236" t="s">
        <v>19</v>
      </c>
      <c r="F122" s="237" t="s">
        <v>2665</v>
      </c>
      <c r="G122" s="235"/>
      <c r="H122" s="238">
        <v>95</v>
      </c>
      <c r="I122" s="239"/>
      <c r="J122" s="235"/>
      <c r="K122" s="235"/>
      <c r="L122" s="240"/>
      <c r="M122" s="241"/>
      <c r="N122" s="242"/>
      <c r="O122" s="242"/>
      <c r="P122" s="242"/>
      <c r="Q122" s="242"/>
      <c r="R122" s="242"/>
      <c r="S122" s="242"/>
      <c r="T122" s="243"/>
      <c r="U122" s="13"/>
      <c r="V122" s="13"/>
      <c r="W122" s="13"/>
      <c r="X122" s="13"/>
      <c r="Y122" s="13"/>
      <c r="Z122" s="13"/>
      <c r="AA122" s="13"/>
      <c r="AB122" s="13"/>
      <c r="AC122" s="13"/>
      <c r="AD122" s="13"/>
      <c r="AE122" s="13"/>
      <c r="AT122" s="244" t="s">
        <v>242</v>
      </c>
      <c r="AU122" s="244" t="s">
        <v>91</v>
      </c>
      <c r="AV122" s="13" t="s">
        <v>91</v>
      </c>
      <c r="AW122" s="13" t="s">
        <v>42</v>
      </c>
      <c r="AX122" s="13" t="s">
        <v>85</v>
      </c>
      <c r="AY122" s="244" t="s">
        <v>230</v>
      </c>
    </row>
    <row r="123" spans="1:65" s="2" customFormat="1" ht="14.4" customHeight="1">
      <c r="A123" s="41"/>
      <c r="B123" s="42"/>
      <c r="C123" s="215" t="s">
        <v>288</v>
      </c>
      <c r="D123" s="215" t="s">
        <v>232</v>
      </c>
      <c r="E123" s="216" t="s">
        <v>2666</v>
      </c>
      <c r="F123" s="217" t="s">
        <v>2667</v>
      </c>
      <c r="G123" s="218" t="s">
        <v>1031</v>
      </c>
      <c r="H123" s="219">
        <v>2</v>
      </c>
      <c r="I123" s="220"/>
      <c r="J123" s="221">
        <f>ROUND(I123*H123,2)</f>
        <v>0</v>
      </c>
      <c r="K123" s="217" t="s">
        <v>19</v>
      </c>
      <c r="L123" s="47"/>
      <c r="M123" s="222" t="s">
        <v>19</v>
      </c>
      <c r="N123" s="223" t="s">
        <v>52</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109</v>
      </c>
      <c r="AT123" s="226" t="s">
        <v>232</v>
      </c>
      <c r="AU123" s="226" t="s">
        <v>91</v>
      </c>
      <c r="AY123" s="19" t="s">
        <v>230</v>
      </c>
      <c r="BE123" s="227">
        <f>IF(N123="základní",J123,0)</f>
        <v>0</v>
      </c>
      <c r="BF123" s="227">
        <f>IF(N123="snížená",J123,0)</f>
        <v>0</v>
      </c>
      <c r="BG123" s="227">
        <f>IF(N123="zákl. přenesená",J123,0)</f>
        <v>0</v>
      </c>
      <c r="BH123" s="227">
        <f>IF(N123="sníž. přenesená",J123,0)</f>
        <v>0</v>
      </c>
      <c r="BI123" s="227">
        <f>IF(N123="nulová",J123,0)</f>
        <v>0</v>
      </c>
      <c r="BJ123" s="19" t="s">
        <v>85</v>
      </c>
      <c r="BK123" s="227">
        <f>ROUND(I123*H123,2)</f>
        <v>0</v>
      </c>
      <c r="BL123" s="19" t="s">
        <v>109</v>
      </c>
      <c r="BM123" s="226" t="s">
        <v>2668</v>
      </c>
    </row>
    <row r="124" spans="1:47" s="2" customFormat="1" ht="12">
      <c r="A124" s="41"/>
      <c r="B124" s="42"/>
      <c r="C124" s="43"/>
      <c r="D124" s="228" t="s">
        <v>238</v>
      </c>
      <c r="E124" s="43"/>
      <c r="F124" s="229" t="s">
        <v>2667</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19" t="s">
        <v>238</v>
      </c>
      <c r="AU124" s="19" t="s">
        <v>91</v>
      </c>
    </row>
    <row r="125" spans="1:51" s="13" customFormat="1" ht="12">
      <c r="A125" s="13"/>
      <c r="B125" s="234"/>
      <c r="C125" s="235"/>
      <c r="D125" s="228" t="s">
        <v>242</v>
      </c>
      <c r="E125" s="236" t="s">
        <v>19</v>
      </c>
      <c r="F125" s="237" t="s">
        <v>2669</v>
      </c>
      <c r="G125" s="235"/>
      <c r="H125" s="238">
        <v>2</v>
      </c>
      <c r="I125" s="239"/>
      <c r="J125" s="235"/>
      <c r="K125" s="235"/>
      <c r="L125" s="240"/>
      <c r="M125" s="241"/>
      <c r="N125" s="242"/>
      <c r="O125" s="242"/>
      <c r="P125" s="242"/>
      <c r="Q125" s="242"/>
      <c r="R125" s="242"/>
      <c r="S125" s="242"/>
      <c r="T125" s="243"/>
      <c r="U125" s="13"/>
      <c r="V125" s="13"/>
      <c r="W125" s="13"/>
      <c r="X125" s="13"/>
      <c r="Y125" s="13"/>
      <c r="Z125" s="13"/>
      <c r="AA125" s="13"/>
      <c r="AB125" s="13"/>
      <c r="AC125" s="13"/>
      <c r="AD125" s="13"/>
      <c r="AE125" s="13"/>
      <c r="AT125" s="244" t="s">
        <v>242</v>
      </c>
      <c r="AU125" s="244" t="s">
        <v>91</v>
      </c>
      <c r="AV125" s="13" t="s">
        <v>91</v>
      </c>
      <c r="AW125" s="13" t="s">
        <v>42</v>
      </c>
      <c r="AX125" s="13" t="s">
        <v>85</v>
      </c>
      <c r="AY125" s="244" t="s">
        <v>230</v>
      </c>
    </row>
    <row r="126" spans="1:65" s="2" customFormat="1" ht="14.4" customHeight="1">
      <c r="A126" s="41"/>
      <c r="B126" s="42"/>
      <c r="C126" s="215" t="s">
        <v>302</v>
      </c>
      <c r="D126" s="215" t="s">
        <v>232</v>
      </c>
      <c r="E126" s="216" t="s">
        <v>2670</v>
      </c>
      <c r="F126" s="217" t="s">
        <v>2671</v>
      </c>
      <c r="G126" s="218" t="s">
        <v>1031</v>
      </c>
      <c r="H126" s="219">
        <v>1</v>
      </c>
      <c r="I126" s="220"/>
      <c r="J126" s="221">
        <f>ROUND(I126*H126,2)</f>
        <v>0</v>
      </c>
      <c r="K126" s="217" t="s">
        <v>19</v>
      </c>
      <c r="L126" s="47"/>
      <c r="M126" s="222" t="s">
        <v>19</v>
      </c>
      <c r="N126" s="223"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109</v>
      </c>
      <c r="AT126" s="226" t="s">
        <v>232</v>
      </c>
      <c r="AU126" s="226" t="s">
        <v>91</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2672</v>
      </c>
    </row>
    <row r="127" spans="1:47" s="2" customFormat="1" ht="12">
      <c r="A127" s="41"/>
      <c r="B127" s="42"/>
      <c r="C127" s="43"/>
      <c r="D127" s="228" t="s">
        <v>238</v>
      </c>
      <c r="E127" s="43"/>
      <c r="F127" s="229" t="s">
        <v>2671</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91</v>
      </c>
    </row>
    <row r="128" spans="1:51" s="15" customFormat="1" ht="12">
      <c r="A128" s="15"/>
      <c r="B128" s="260"/>
      <c r="C128" s="261"/>
      <c r="D128" s="228" t="s">
        <v>242</v>
      </c>
      <c r="E128" s="262" t="s">
        <v>19</v>
      </c>
      <c r="F128" s="263" t="s">
        <v>2673</v>
      </c>
      <c r="G128" s="261"/>
      <c r="H128" s="262" t="s">
        <v>19</v>
      </c>
      <c r="I128" s="264"/>
      <c r="J128" s="261"/>
      <c r="K128" s="261"/>
      <c r="L128" s="265"/>
      <c r="M128" s="266"/>
      <c r="N128" s="267"/>
      <c r="O128" s="267"/>
      <c r="P128" s="267"/>
      <c r="Q128" s="267"/>
      <c r="R128" s="267"/>
      <c r="S128" s="267"/>
      <c r="T128" s="268"/>
      <c r="U128" s="15"/>
      <c r="V128" s="15"/>
      <c r="W128" s="15"/>
      <c r="X128" s="15"/>
      <c r="Y128" s="15"/>
      <c r="Z128" s="15"/>
      <c r="AA128" s="15"/>
      <c r="AB128" s="15"/>
      <c r="AC128" s="15"/>
      <c r="AD128" s="15"/>
      <c r="AE128" s="15"/>
      <c r="AT128" s="269" t="s">
        <v>242</v>
      </c>
      <c r="AU128" s="269" t="s">
        <v>91</v>
      </c>
      <c r="AV128" s="15" t="s">
        <v>85</v>
      </c>
      <c r="AW128" s="15" t="s">
        <v>42</v>
      </c>
      <c r="AX128" s="15" t="s">
        <v>81</v>
      </c>
      <c r="AY128" s="269" t="s">
        <v>230</v>
      </c>
    </row>
    <row r="129" spans="1:51" s="13" customFormat="1" ht="12">
      <c r="A129" s="13"/>
      <c r="B129" s="234"/>
      <c r="C129" s="235"/>
      <c r="D129" s="228" t="s">
        <v>242</v>
      </c>
      <c r="E129" s="236" t="s">
        <v>19</v>
      </c>
      <c r="F129" s="237" t="s">
        <v>2674</v>
      </c>
      <c r="G129" s="235"/>
      <c r="H129" s="238">
        <v>1</v>
      </c>
      <c r="I129" s="239"/>
      <c r="J129" s="235"/>
      <c r="K129" s="235"/>
      <c r="L129" s="240"/>
      <c r="M129" s="241"/>
      <c r="N129" s="242"/>
      <c r="O129" s="242"/>
      <c r="P129" s="242"/>
      <c r="Q129" s="242"/>
      <c r="R129" s="242"/>
      <c r="S129" s="242"/>
      <c r="T129" s="243"/>
      <c r="U129" s="13"/>
      <c r="V129" s="13"/>
      <c r="W129" s="13"/>
      <c r="X129" s="13"/>
      <c r="Y129" s="13"/>
      <c r="Z129" s="13"/>
      <c r="AA129" s="13"/>
      <c r="AB129" s="13"/>
      <c r="AC129" s="13"/>
      <c r="AD129" s="13"/>
      <c r="AE129" s="13"/>
      <c r="AT129" s="244" t="s">
        <v>242</v>
      </c>
      <c r="AU129" s="244" t="s">
        <v>91</v>
      </c>
      <c r="AV129" s="13" t="s">
        <v>91</v>
      </c>
      <c r="AW129" s="13" t="s">
        <v>42</v>
      </c>
      <c r="AX129" s="13" t="s">
        <v>85</v>
      </c>
      <c r="AY129" s="244" t="s">
        <v>230</v>
      </c>
    </row>
    <row r="130" spans="1:63" s="12" customFormat="1" ht="22.8" customHeight="1">
      <c r="A130" s="12"/>
      <c r="B130" s="199"/>
      <c r="C130" s="200"/>
      <c r="D130" s="201" t="s">
        <v>80</v>
      </c>
      <c r="E130" s="213" t="s">
        <v>109</v>
      </c>
      <c r="F130" s="213" t="s">
        <v>733</v>
      </c>
      <c r="G130" s="200"/>
      <c r="H130" s="200"/>
      <c r="I130" s="203"/>
      <c r="J130" s="214">
        <f>BK130</f>
        <v>0</v>
      </c>
      <c r="K130" s="200"/>
      <c r="L130" s="205"/>
      <c r="M130" s="206"/>
      <c r="N130" s="207"/>
      <c r="O130" s="207"/>
      <c r="P130" s="208">
        <f>SUM(P131:P132)</f>
        <v>0</v>
      </c>
      <c r="Q130" s="207"/>
      <c r="R130" s="208">
        <f>SUM(R131:R132)</f>
        <v>0</v>
      </c>
      <c r="S130" s="207"/>
      <c r="T130" s="209">
        <f>SUM(T131:T132)</f>
        <v>0</v>
      </c>
      <c r="U130" s="12"/>
      <c r="V130" s="12"/>
      <c r="W130" s="12"/>
      <c r="X130" s="12"/>
      <c r="Y130" s="12"/>
      <c r="Z130" s="12"/>
      <c r="AA130" s="12"/>
      <c r="AB130" s="12"/>
      <c r="AC130" s="12"/>
      <c r="AD130" s="12"/>
      <c r="AE130" s="12"/>
      <c r="AR130" s="210" t="s">
        <v>85</v>
      </c>
      <c r="AT130" s="211" t="s">
        <v>80</v>
      </c>
      <c r="AU130" s="211" t="s">
        <v>85</v>
      </c>
      <c r="AY130" s="210" t="s">
        <v>230</v>
      </c>
      <c r="BK130" s="212">
        <f>SUM(BK131:BK132)</f>
        <v>0</v>
      </c>
    </row>
    <row r="131" spans="1:65" s="2" customFormat="1" ht="14.4" customHeight="1">
      <c r="A131" s="41"/>
      <c r="B131" s="42"/>
      <c r="C131" s="215" t="s">
        <v>308</v>
      </c>
      <c r="D131" s="215" t="s">
        <v>232</v>
      </c>
      <c r="E131" s="216" t="s">
        <v>2675</v>
      </c>
      <c r="F131" s="217" t="s">
        <v>2676</v>
      </c>
      <c r="G131" s="218" t="s">
        <v>253</v>
      </c>
      <c r="H131" s="219">
        <v>10.7</v>
      </c>
      <c r="I131" s="220"/>
      <c r="J131" s="221">
        <f>ROUND(I131*H131,2)</f>
        <v>0</v>
      </c>
      <c r="K131" s="217" t="s">
        <v>2638</v>
      </c>
      <c r="L131" s="47"/>
      <c r="M131" s="222" t="s">
        <v>19</v>
      </c>
      <c r="N131" s="223"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109</v>
      </c>
      <c r="AT131" s="226" t="s">
        <v>232</v>
      </c>
      <c r="AU131" s="226" t="s">
        <v>91</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2677</v>
      </c>
    </row>
    <row r="132" spans="1:47" s="2" customFormat="1" ht="12">
      <c r="A132" s="41"/>
      <c r="B132" s="42"/>
      <c r="C132" s="43"/>
      <c r="D132" s="228" t="s">
        <v>238</v>
      </c>
      <c r="E132" s="43"/>
      <c r="F132" s="229" t="s">
        <v>2676</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91</v>
      </c>
    </row>
    <row r="133" spans="1:63" s="12" customFormat="1" ht="22.8" customHeight="1">
      <c r="A133" s="12"/>
      <c r="B133" s="199"/>
      <c r="C133" s="200"/>
      <c r="D133" s="201" t="s">
        <v>80</v>
      </c>
      <c r="E133" s="213" t="s">
        <v>279</v>
      </c>
      <c r="F133" s="213" t="s">
        <v>280</v>
      </c>
      <c r="G133" s="200"/>
      <c r="H133" s="200"/>
      <c r="I133" s="203"/>
      <c r="J133" s="214">
        <f>BK133</f>
        <v>0</v>
      </c>
      <c r="K133" s="200"/>
      <c r="L133" s="205"/>
      <c r="M133" s="206"/>
      <c r="N133" s="207"/>
      <c r="O133" s="207"/>
      <c r="P133" s="208">
        <f>SUM(P134:P226)</f>
        <v>0</v>
      </c>
      <c r="Q133" s="207"/>
      <c r="R133" s="208">
        <f>SUM(R134:R226)</f>
        <v>1.15603</v>
      </c>
      <c r="S133" s="207"/>
      <c r="T133" s="209">
        <f>SUM(T134:T226)</f>
        <v>0</v>
      </c>
      <c r="U133" s="12"/>
      <c r="V133" s="12"/>
      <c r="W133" s="12"/>
      <c r="X133" s="12"/>
      <c r="Y133" s="12"/>
      <c r="Z133" s="12"/>
      <c r="AA133" s="12"/>
      <c r="AB133" s="12"/>
      <c r="AC133" s="12"/>
      <c r="AD133" s="12"/>
      <c r="AE133" s="12"/>
      <c r="AR133" s="210" t="s">
        <v>85</v>
      </c>
      <c r="AT133" s="211" t="s">
        <v>80</v>
      </c>
      <c r="AU133" s="211" t="s">
        <v>85</v>
      </c>
      <c r="AY133" s="210" t="s">
        <v>230</v>
      </c>
      <c r="BK133" s="212">
        <f>SUM(BK134:BK226)</f>
        <v>0</v>
      </c>
    </row>
    <row r="134" spans="1:65" s="2" customFormat="1" ht="24.15" customHeight="1">
      <c r="A134" s="41"/>
      <c r="B134" s="42"/>
      <c r="C134" s="215" t="s">
        <v>318</v>
      </c>
      <c r="D134" s="215" t="s">
        <v>232</v>
      </c>
      <c r="E134" s="216" t="s">
        <v>2678</v>
      </c>
      <c r="F134" s="217" t="s">
        <v>2679</v>
      </c>
      <c r="G134" s="218" t="s">
        <v>327</v>
      </c>
      <c r="H134" s="219">
        <v>23</v>
      </c>
      <c r="I134" s="220"/>
      <c r="J134" s="221">
        <f>ROUND(I134*H134,2)</f>
        <v>0</v>
      </c>
      <c r="K134" s="217" t="s">
        <v>2638</v>
      </c>
      <c r="L134" s="47"/>
      <c r="M134" s="222" t="s">
        <v>19</v>
      </c>
      <c r="N134" s="223"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109</v>
      </c>
      <c r="AT134" s="226" t="s">
        <v>232</v>
      </c>
      <c r="AU134" s="226" t="s">
        <v>91</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2680</v>
      </c>
    </row>
    <row r="135" spans="1:47" s="2" customFormat="1" ht="12">
      <c r="A135" s="41"/>
      <c r="B135" s="42"/>
      <c r="C135" s="43"/>
      <c r="D135" s="228" t="s">
        <v>238</v>
      </c>
      <c r="E135" s="43"/>
      <c r="F135" s="229" t="s">
        <v>2679</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91</v>
      </c>
    </row>
    <row r="136" spans="1:51" s="15" customFormat="1" ht="12">
      <c r="A136" s="15"/>
      <c r="B136" s="260"/>
      <c r="C136" s="261"/>
      <c r="D136" s="228" t="s">
        <v>242</v>
      </c>
      <c r="E136" s="262" t="s">
        <v>19</v>
      </c>
      <c r="F136" s="263" t="s">
        <v>2681</v>
      </c>
      <c r="G136" s="261"/>
      <c r="H136" s="262" t="s">
        <v>19</v>
      </c>
      <c r="I136" s="264"/>
      <c r="J136" s="261"/>
      <c r="K136" s="261"/>
      <c r="L136" s="265"/>
      <c r="M136" s="266"/>
      <c r="N136" s="267"/>
      <c r="O136" s="267"/>
      <c r="P136" s="267"/>
      <c r="Q136" s="267"/>
      <c r="R136" s="267"/>
      <c r="S136" s="267"/>
      <c r="T136" s="268"/>
      <c r="U136" s="15"/>
      <c r="V136" s="15"/>
      <c r="W136" s="15"/>
      <c r="X136" s="15"/>
      <c r="Y136" s="15"/>
      <c r="Z136" s="15"/>
      <c r="AA136" s="15"/>
      <c r="AB136" s="15"/>
      <c r="AC136" s="15"/>
      <c r="AD136" s="15"/>
      <c r="AE136" s="15"/>
      <c r="AT136" s="269" t="s">
        <v>242</v>
      </c>
      <c r="AU136" s="269" t="s">
        <v>91</v>
      </c>
      <c r="AV136" s="15" t="s">
        <v>85</v>
      </c>
      <c r="AW136" s="15" t="s">
        <v>42</v>
      </c>
      <c r="AX136" s="15" t="s">
        <v>81</v>
      </c>
      <c r="AY136" s="269" t="s">
        <v>230</v>
      </c>
    </row>
    <row r="137" spans="1:51" s="13" customFormat="1" ht="12">
      <c r="A137" s="13"/>
      <c r="B137" s="234"/>
      <c r="C137" s="235"/>
      <c r="D137" s="228" t="s">
        <v>242</v>
      </c>
      <c r="E137" s="236" t="s">
        <v>19</v>
      </c>
      <c r="F137" s="237" t="s">
        <v>2682</v>
      </c>
      <c r="G137" s="235"/>
      <c r="H137" s="238">
        <v>23</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242</v>
      </c>
      <c r="AU137" s="244" t="s">
        <v>91</v>
      </c>
      <c r="AV137" s="13" t="s">
        <v>91</v>
      </c>
      <c r="AW137" s="13" t="s">
        <v>42</v>
      </c>
      <c r="AX137" s="13" t="s">
        <v>85</v>
      </c>
      <c r="AY137" s="244" t="s">
        <v>230</v>
      </c>
    </row>
    <row r="138" spans="1:65" s="2" customFormat="1" ht="24.15" customHeight="1">
      <c r="A138" s="41"/>
      <c r="B138" s="42"/>
      <c r="C138" s="281" t="s">
        <v>324</v>
      </c>
      <c r="D138" s="281" t="s">
        <v>482</v>
      </c>
      <c r="E138" s="282" t="s">
        <v>2683</v>
      </c>
      <c r="F138" s="283" t="s">
        <v>2684</v>
      </c>
      <c r="G138" s="284" t="s">
        <v>327</v>
      </c>
      <c r="H138" s="285">
        <v>10</v>
      </c>
      <c r="I138" s="286"/>
      <c r="J138" s="287">
        <f>ROUND(I138*H138,2)</f>
        <v>0</v>
      </c>
      <c r="K138" s="283" t="s">
        <v>2638</v>
      </c>
      <c r="L138" s="288"/>
      <c r="M138" s="289" t="s">
        <v>19</v>
      </c>
      <c r="N138" s="290" t="s">
        <v>52</v>
      </c>
      <c r="O138" s="87"/>
      <c r="P138" s="224">
        <f>O138*H138</f>
        <v>0</v>
      </c>
      <c r="Q138" s="224">
        <v>0.00017</v>
      </c>
      <c r="R138" s="224">
        <f>Q138*H138</f>
        <v>0.0017000000000000001</v>
      </c>
      <c r="S138" s="224">
        <v>0</v>
      </c>
      <c r="T138" s="225">
        <f>S138*H138</f>
        <v>0</v>
      </c>
      <c r="U138" s="41"/>
      <c r="V138" s="41"/>
      <c r="W138" s="41"/>
      <c r="X138" s="41"/>
      <c r="Y138" s="41"/>
      <c r="Z138" s="41"/>
      <c r="AA138" s="41"/>
      <c r="AB138" s="41"/>
      <c r="AC138" s="41"/>
      <c r="AD138" s="41"/>
      <c r="AE138" s="41"/>
      <c r="AR138" s="226" t="s">
        <v>279</v>
      </c>
      <c r="AT138" s="226" t="s">
        <v>482</v>
      </c>
      <c r="AU138" s="226" t="s">
        <v>91</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2685</v>
      </c>
    </row>
    <row r="139" spans="1:47" s="2" customFormat="1" ht="12">
      <c r="A139" s="41"/>
      <c r="B139" s="42"/>
      <c r="C139" s="43"/>
      <c r="D139" s="228" t="s">
        <v>238</v>
      </c>
      <c r="E139" s="43"/>
      <c r="F139" s="229" t="s">
        <v>2684</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91</v>
      </c>
    </row>
    <row r="140" spans="1:51" s="13" customFormat="1" ht="12">
      <c r="A140" s="13"/>
      <c r="B140" s="234"/>
      <c r="C140" s="235"/>
      <c r="D140" s="228" t="s">
        <v>242</v>
      </c>
      <c r="E140" s="236" t="s">
        <v>19</v>
      </c>
      <c r="F140" s="237" t="s">
        <v>2686</v>
      </c>
      <c r="G140" s="235"/>
      <c r="H140" s="238">
        <v>10</v>
      </c>
      <c r="I140" s="239"/>
      <c r="J140" s="235"/>
      <c r="K140" s="235"/>
      <c r="L140" s="240"/>
      <c r="M140" s="241"/>
      <c r="N140" s="242"/>
      <c r="O140" s="242"/>
      <c r="P140" s="242"/>
      <c r="Q140" s="242"/>
      <c r="R140" s="242"/>
      <c r="S140" s="242"/>
      <c r="T140" s="243"/>
      <c r="U140" s="13"/>
      <c r="V140" s="13"/>
      <c r="W140" s="13"/>
      <c r="X140" s="13"/>
      <c r="Y140" s="13"/>
      <c r="Z140" s="13"/>
      <c r="AA140" s="13"/>
      <c r="AB140" s="13"/>
      <c r="AC140" s="13"/>
      <c r="AD140" s="13"/>
      <c r="AE140" s="13"/>
      <c r="AT140" s="244" t="s">
        <v>242</v>
      </c>
      <c r="AU140" s="244" t="s">
        <v>91</v>
      </c>
      <c r="AV140" s="13" t="s">
        <v>91</v>
      </c>
      <c r="AW140" s="13" t="s">
        <v>42</v>
      </c>
      <c r="AX140" s="13" t="s">
        <v>85</v>
      </c>
      <c r="AY140" s="244" t="s">
        <v>230</v>
      </c>
    </row>
    <row r="141" spans="1:65" s="2" customFormat="1" ht="24.15" customHeight="1">
      <c r="A141" s="41"/>
      <c r="B141" s="42"/>
      <c r="C141" s="281" t="s">
        <v>330</v>
      </c>
      <c r="D141" s="281" t="s">
        <v>482</v>
      </c>
      <c r="E141" s="282" t="s">
        <v>2687</v>
      </c>
      <c r="F141" s="283" t="s">
        <v>2688</v>
      </c>
      <c r="G141" s="284" t="s">
        <v>327</v>
      </c>
      <c r="H141" s="285">
        <v>13</v>
      </c>
      <c r="I141" s="286"/>
      <c r="J141" s="287">
        <f>ROUND(I141*H141,2)</f>
        <v>0</v>
      </c>
      <c r="K141" s="283" t="s">
        <v>2638</v>
      </c>
      <c r="L141" s="288"/>
      <c r="M141" s="289" t="s">
        <v>19</v>
      </c>
      <c r="N141" s="290" t="s">
        <v>52</v>
      </c>
      <c r="O141" s="87"/>
      <c r="P141" s="224">
        <f>O141*H141</f>
        <v>0</v>
      </c>
      <c r="Q141" s="224">
        <v>0.00027</v>
      </c>
      <c r="R141" s="224">
        <f>Q141*H141</f>
        <v>0.00351</v>
      </c>
      <c r="S141" s="224">
        <v>0</v>
      </c>
      <c r="T141" s="225">
        <f>S141*H141</f>
        <v>0</v>
      </c>
      <c r="U141" s="41"/>
      <c r="V141" s="41"/>
      <c r="W141" s="41"/>
      <c r="X141" s="41"/>
      <c r="Y141" s="41"/>
      <c r="Z141" s="41"/>
      <c r="AA141" s="41"/>
      <c r="AB141" s="41"/>
      <c r="AC141" s="41"/>
      <c r="AD141" s="41"/>
      <c r="AE141" s="41"/>
      <c r="AR141" s="226" t="s">
        <v>279</v>
      </c>
      <c r="AT141" s="226" t="s">
        <v>482</v>
      </c>
      <c r="AU141" s="226" t="s">
        <v>91</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109</v>
      </c>
      <c r="BM141" s="226" t="s">
        <v>2689</v>
      </c>
    </row>
    <row r="142" spans="1:47" s="2" customFormat="1" ht="12">
      <c r="A142" s="41"/>
      <c r="B142" s="42"/>
      <c r="C142" s="43"/>
      <c r="D142" s="228" t="s">
        <v>238</v>
      </c>
      <c r="E142" s="43"/>
      <c r="F142" s="229" t="s">
        <v>2688</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91</v>
      </c>
    </row>
    <row r="143" spans="1:51" s="13" customFormat="1" ht="12">
      <c r="A143" s="13"/>
      <c r="B143" s="234"/>
      <c r="C143" s="235"/>
      <c r="D143" s="228" t="s">
        <v>242</v>
      </c>
      <c r="E143" s="236" t="s">
        <v>19</v>
      </c>
      <c r="F143" s="237" t="s">
        <v>2690</v>
      </c>
      <c r="G143" s="235"/>
      <c r="H143" s="238">
        <v>13</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242</v>
      </c>
      <c r="AU143" s="244" t="s">
        <v>91</v>
      </c>
      <c r="AV143" s="13" t="s">
        <v>91</v>
      </c>
      <c r="AW143" s="13" t="s">
        <v>42</v>
      </c>
      <c r="AX143" s="13" t="s">
        <v>85</v>
      </c>
      <c r="AY143" s="244" t="s">
        <v>230</v>
      </c>
    </row>
    <row r="144" spans="1:65" s="2" customFormat="1" ht="24.15" customHeight="1">
      <c r="A144" s="41"/>
      <c r="B144" s="42"/>
      <c r="C144" s="215" t="s">
        <v>8</v>
      </c>
      <c r="D144" s="215" t="s">
        <v>232</v>
      </c>
      <c r="E144" s="216" t="s">
        <v>2691</v>
      </c>
      <c r="F144" s="217" t="s">
        <v>2692</v>
      </c>
      <c r="G144" s="218" t="s">
        <v>327</v>
      </c>
      <c r="H144" s="219">
        <v>164.5</v>
      </c>
      <c r="I144" s="220"/>
      <c r="J144" s="221">
        <f>ROUND(I144*H144,2)</f>
        <v>0</v>
      </c>
      <c r="K144" s="217" t="s">
        <v>2638</v>
      </c>
      <c r="L144" s="47"/>
      <c r="M144" s="222" t="s">
        <v>19</v>
      </c>
      <c r="N144" s="223"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109</v>
      </c>
      <c r="AT144" s="226" t="s">
        <v>232</v>
      </c>
      <c r="AU144" s="226" t="s">
        <v>91</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2693</v>
      </c>
    </row>
    <row r="145" spans="1:47" s="2" customFormat="1" ht="12">
      <c r="A145" s="41"/>
      <c r="B145" s="42"/>
      <c r="C145" s="43"/>
      <c r="D145" s="228" t="s">
        <v>238</v>
      </c>
      <c r="E145" s="43"/>
      <c r="F145" s="229" t="s">
        <v>2692</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91</v>
      </c>
    </row>
    <row r="146" spans="1:51" s="15" customFormat="1" ht="12">
      <c r="A146" s="15"/>
      <c r="B146" s="260"/>
      <c r="C146" s="261"/>
      <c r="D146" s="228" t="s">
        <v>242</v>
      </c>
      <c r="E146" s="262" t="s">
        <v>19</v>
      </c>
      <c r="F146" s="263" t="s">
        <v>2681</v>
      </c>
      <c r="G146" s="261"/>
      <c r="H146" s="262" t="s">
        <v>19</v>
      </c>
      <c r="I146" s="264"/>
      <c r="J146" s="261"/>
      <c r="K146" s="261"/>
      <c r="L146" s="265"/>
      <c r="M146" s="266"/>
      <c r="N146" s="267"/>
      <c r="O146" s="267"/>
      <c r="P146" s="267"/>
      <c r="Q146" s="267"/>
      <c r="R146" s="267"/>
      <c r="S146" s="267"/>
      <c r="T146" s="268"/>
      <c r="U146" s="15"/>
      <c r="V146" s="15"/>
      <c r="W146" s="15"/>
      <c r="X146" s="15"/>
      <c r="Y146" s="15"/>
      <c r="Z146" s="15"/>
      <c r="AA146" s="15"/>
      <c r="AB146" s="15"/>
      <c r="AC146" s="15"/>
      <c r="AD146" s="15"/>
      <c r="AE146" s="15"/>
      <c r="AT146" s="269" t="s">
        <v>242</v>
      </c>
      <c r="AU146" s="269" t="s">
        <v>91</v>
      </c>
      <c r="AV146" s="15" t="s">
        <v>85</v>
      </c>
      <c r="AW146" s="15" t="s">
        <v>42</v>
      </c>
      <c r="AX146" s="15" t="s">
        <v>81</v>
      </c>
      <c r="AY146" s="269" t="s">
        <v>230</v>
      </c>
    </row>
    <row r="147" spans="1:51" s="13" customFormat="1" ht="12">
      <c r="A147" s="13"/>
      <c r="B147" s="234"/>
      <c r="C147" s="235"/>
      <c r="D147" s="228" t="s">
        <v>242</v>
      </c>
      <c r="E147" s="236" t="s">
        <v>19</v>
      </c>
      <c r="F147" s="237" t="s">
        <v>2694</v>
      </c>
      <c r="G147" s="235"/>
      <c r="H147" s="238">
        <v>164.5</v>
      </c>
      <c r="I147" s="239"/>
      <c r="J147" s="235"/>
      <c r="K147" s="235"/>
      <c r="L147" s="240"/>
      <c r="M147" s="241"/>
      <c r="N147" s="242"/>
      <c r="O147" s="242"/>
      <c r="P147" s="242"/>
      <c r="Q147" s="242"/>
      <c r="R147" s="242"/>
      <c r="S147" s="242"/>
      <c r="T147" s="243"/>
      <c r="U147" s="13"/>
      <c r="V147" s="13"/>
      <c r="W147" s="13"/>
      <c r="X147" s="13"/>
      <c r="Y147" s="13"/>
      <c r="Z147" s="13"/>
      <c r="AA147" s="13"/>
      <c r="AB147" s="13"/>
      <c r="AC147" s="13"/>
      <c r="AD147" s="13"/>
      <c r="AE147" s="13"/>
      <c r="AT147" s="244" t="s">
        <v>242</v>
      </c>
      <c r="AU147" s="244" t="s">
        <v>91</v>
      </c>
      <c r="AV147" s="13" t="s">
        <v>91</v>
      </c>
      <c r="AW147" s="13" t="s">
        <v>42</v>
      </c>
      <c r="AX147" s="13" t="s">
        <v>85</v>
      </c>
      <c r="AY147" s="244" t="s">
        <v>230</v>
      </c>
    </row>
    <row r="148" spans="1:65" s="2" customFormat="1" ht="24.15" customHeight="1">
      <c r="A148" s="41"/>
      <c r="B148" s="42"/>
      <c r="C148" s="281" t="s">
        <v>345</v>
      </c>
      <c r="D148" s="281" t="s">
        <v>482</v>
      </c>
      <c r="E148" s="282" t="s">
        <v>2695</v>
      </c>
      <c r="F148" s="283" t="s">
        <v>2696</v>
      </c>
      <c r="G148" s="284" t="s">
        <v>327</v>
      </c>
      <c r="H148" s="285">
        <v>164.5</v>
      </c>
      <c r="I148" s="286"/>
      <c r="J148" s="287">
        <f>ROUND(I148*H148,2)</f>
        <v>0</v>
      </c>
      <c r="K148" s="283" t="s">
        <v>2638</v>
      </c>
      <c r="L148" s="288"/>
      <c r="M148" s="289" t="s">
        <v>19</v>
      </c>
      <c r="N148" s="290" t="s">
        <v>52</v>
      </c>
      <c r="O148" s="87"/>
      <c r="P148" s="224">
        <f>O148*H148</f>
        <v>0</v>
      </c>
      <c r="Q148" s="224">
        <v>0.00106</v>
      </c>
      <c r="R148" s="224">
        <f>Q148*H148</f>
        <v>0.17437</v>
      </c>
      <c r="S148" s="224">
        <v>0</v>
      </c>
      <c r="T148" s="225">
        <f>S148*H148</f>
        <v>0</v>
      </c>
      <c r="U148" s="41"/>
      <c r="V148" s="41"/>
      <c r="W148" s="41"/>
      <c r="X148" s="41"/>
      <c r="Y148" s="41"/>
      <c r="Z148" s="41"/>
      <c r="AA148" s="41"/>
      <c r="AB148" s="41"/>
      <c r="AC148" s="41"/>
      <c r="AD148" s="41"/>
      <c r="AE148" s="41"/>
      <c r="AR148" s="226" t="s">
        <v>279</v>
      </c>
      <c r="AT148" s="226" t="s">
        <v>482</v>
      </c>
      <c r="AU148" s="226" t="s">
        <v>91</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2697</v>
      </c>
    </row>
    <row r="149" spans="1:47" s="2" customFormat="1" ht="12">
      <c r="A149" s="41"/>
      <c r="B149" s="42"/>
      <c r="C149" s="43"/>
      <c r="D149" s="228" t="s">
        <v>238</v>
      </c>
      <c r="E149" s="43"/>
      <c r="F149" s="229" t="s">
        <v>2696</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91</v>
      </c>
    </row>
    <row r="150" spans="1:51" s="13" customFormat="1" ht="12">
      <c r="A150" s="13"/>
      <c r="B150" s="234"/>
      <c r="C150" s="235"/>
      <c r="D150" s="228" t="s">
        <v>242</v>
      </c>
      <c r="E150" s="236" t="s">
        <v>19</v>
      </c>
      <c r="F150" s="237" t="s">
        <v>2694</v>
      </c>
      <c r="G150" s="235"/>
      <c r="H150" s="238">
        <v>164.5</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242</v>
      </c>
      <c r="AU150" s="244" t="s">
        <v>91</v>
      </c>
      <c r="AV150" s="13" t="s">
        <v>91</v>
      </c>
      <c r="AW150" s="13" t="s">
        <v>42</v>
      </c>
      <c r="AX150" s="13" t="s">
        <v>85</v>
      </c>
      <c r="AY150" s="244" t="s">
        <v>230</v>
      </c>
    </row>
    <row r="151" spans="1:65" s="2" customFormat="1" ht="24.15" customHeight="1">
      <c r="A151" s="41"/>
      <c r="B151" s="42"/>
      <c r="C151" s="215" t="s">
        <v>352</v>
      </c>
      <c r="D151" s="215" t="s">
        <v>232</v>
      </c>
      <c r="E151" s="216" t="s">
        <v>2698</v>
      </c>
      <c r="F151" s="217" t="s">
        <v>2699</v>
      </c>
      <c r="G151" s="218" t="s">
        <v>737</v>
      </c>
      <c r="H151" s="219">
        <v>15</v>
      </c>
      <c r="I151" s="220"/>
      <c r="J151" s="221">
        <f>ROUND(I151*H151,2)</f>
        <v>0</v>
      </c>
      <c r="K151" s="217" t="s">
        <v>2638</v>
      </c>
      <c r="L151" s="47"/>
      <c r="M151" s="222" t="s">
        <v>19</v>
      </c>
      <c r="N151" s="223" t="s">
        <v>52</v>
      </c>
      <c r="O151" s="87"/>
      <c r="P151" s="224">
        <f>O151*H151</f>
        <v>0</v>
      </c>
      <c r="Q151" s="224">
        <v>0</v>
      </c>
      <c r="R151" s="224">
        <f>Q151*H151</f>
        <v>0</v>
      </c>
      <c r="S151" s="224">
        <v>0</v>
      </c>
      <c r="T151" s="225">
        <f>S151*H151</f>
        <v>0</v>
      </c>
      <c r="U151" s="41"/>
      <c r="V151" s="41"/>
      <c r="W151" s="41"/>
      <c r="X151" s="41"/>
      <c r="Y151" s="41"/>
      <c r="Z151" s="41"/>
      <c r="AA151" s="41"/>
      <c r="AB151" s="41"/>
      <c r="AC151" s="41"/>
      <c r="AD151" s="41"/>
      <c r="AE151" s="41"/>
      <c r="AR151" s="226" t="s">
        <v>109</v>
      </c>
      <c r="AT151" s="226" t="s">
        <v>232</v>
      </c>
      <c r="AU151" s="226" t="s">
        <v>91</v>
      </c>
      <c r="AY151" s="19" t="s">
        <v>230</v>
      </c>
      <c r="BE151" s="227">
        <f>IF(N151="základní",J151,0)</f>
        <v>0</v>
      </c>
      <c r="BF151" s="227">
        <f>IF(N151="snížená",J151,0)</f>
        <v>0</v>
      </c>
      <c r="BG151" s="227">
        <f>IF(N151="zákl. přenesená",J151,0)</f>
        <v>0</v>
      </c>
      <c r="BH151" s="227">
        <f>IF(N151="sníž. přenesená",J151,0)</f>
        <v>0</v>
      </c>
      <c r="BI151" s="227">
        <f>IF(N151="nulová",J151,0)</f>
        <v>0</v>
      </c>
      <c r="BJ151" s="19" t="s">
        <v>85</v>
      </c>
      <c r="BK151" s="227">
        <f>ROUND(I151*H151,2)</f>
        <v>0</v>
      </c>
      <c r="BL151" s="19" t="s">
        <v>109</v>
      </c>
      <c r="BM151" s="226" t="s">
        <v>2700</v>
      </c>
    </row>
    <row r="152" spans="1:47" s="2" customFormat="1" ht="12">
      <c r="A152" s="41"/>
      <c r="B152" s="42"/>
      <c r="C152" s="43"/>
      <c r="D152" s="228" t="s">
        <v>238</v>
      </c>
      <c r="E152" s="43"/>
      <c r="F152" s="229" t="s">
        <v>2699</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19" t="s">
        <v>238</v>
      </c>
      <c r="AU152" s="19" t="s">
        <v>91</v>
      </c>
    </row>
    <row r="153" spans="1:51" s="15" customFormat="1" ht="12">
      <c r="A153" s="15"/>
      <c r="B153" s="260"/>
      <c r="C153" s="261"/>
      <c r="D153" s="228" t="s">
        <v>242</v>
      </c>
      <c r="E153" s="262" t="s">
        <v>19</v>
      </c>
      <c r="F153" s="263" t="s">
        <v>2681</v>
      </c>
      <c r="G153" s="261"/>
      <c r="H153" s="262" t="s">
        <v>19</v>
      </c>
      <c r="I153" s="264"/>
      <c r="J153" s="261"/>
      <c r="K153" s="261"/>
      <c r="L153" s="265"/>
      <c r="M153" s="266"/>
      <c r="N153" s="267"/>
      <c r="O153" s="267"/>
      <c r="P153" s="267"/>
      <c r="Q153" s="267"/>
      <c r="R153" s="267"/>
      <c r="S153" s="267"/>
      <c r="T153" s="268"/>
      <c r="U153" s="15"/>
      <c r="V153" s="15"/>
      <c r="W153" s="15"/>
      <c r="X153" s="15"/>
      <c r="Y153" s="15"/>
      <c r="Z153" s="15"/>
      <c r="AA153" s="15"/>
      <c r="AB153" s="15"/>
      <c r="AC153" s="15"/>
      <c r="AD153" s="15"/>
      <c r="AE153" s="15"/>
      <c r="AT153" s="269" t="s">
        <v>242</v>
      </c>
      <c r="AU153" s="269" t="s">
        <v>91</v>
      </c>
      <c r="AV153" s="15" t="s">
        <v>85</v>
      </c>
      <c r="AW153" s="15" t="s">
        <v>42</v>
      </c>
      <c r="AX153" s="15" t="s">
        <v>81</v>
      </c>
      <c r="AY153" s="269" t="s">
        <v>230</v>
      </c>
    </row>
    <row r="154" spans="1:51" s="13" customFormat="1" ht="12">
      <c r="A154" s="13"/>
      <c r="B154" s="234"/>
      <c r="C154" s="235"/>
      <c r="D154" s="228" t="s">
        <v>242</v>
      </c>
      <c r="E154" s="236" t="s">
        <v>19</v>
      </c>
      <c r="F154" s="237" t="s">
        <v>2701</v>
      </c>
      <c r="G154" s="235"/>
      <c r="H154" s="238">
        <v>15</v>
      </c>
      <c r="I154" s="239"/>
      <c r="J154" s="235"/>
      <c r="K154" s="235"/>
      <c r="L154" s="240"/>
      <c r="M154" s="241"/>
      <c r="N154" s="242"/>
      <c r="O154" s="242"/>
      <c r="P154" s="242"/>
      <c r="Q154" s="242"/>
      <c r="R154" s="242"/>
      <c r="S154" s="242"/>
      <c r="T154" s="243"/>
      <c r="U154" s="13"/>
      <c r="V154" s="13"/>
      <c r="W154" s="13"/>
      <c r="X154" s="13"/>
      <c r="Y154" s="13"/>
      <c r="Z154" s="13"/>
      <c r="AA154" s="13"/>
      <c r="AB154" s="13"/>
      <c r="AC154" s="13"/>
      <c r="AD154" s="13"/>
      <c r="AE154" s="13"/>
      <c r="AT154" s="244" t="s">
        <v>242</v>
      </c>
      <c r="AU154" s="244" t="s">
        <v>91</v>
      </c>
      <c r="AV154" s="13" t="s">
        <v>91</v>
      </c>
      <c r="AW154" s="13" t="s">
        <v>42</v>
      </c>
      <c r="AX154" s="13" t="s">
        <v>85</v>
      </c>
      <c r="AY154" s="244" t="s">
        <v>230</v>
      </c>
    </row>
    <row r="155" spans="1:65" s="2" customFormat="1" ht="14.4" customHeight="1">
      <c r="A155" s="41"/>
      <c r="B155" s="42"/>
      <c r="C155" s="281" t="s">
        <v>358</v>
      </c>
      <c r="D155" s="281" t="s">
        <v>482</v>
      </c>
      <c r="E155" s="282" t="s">
        <v>2702</v>
      </c>
      <c r="F155" s="283" t="s">
        <v>2703</v>
      </c>
      <c r="G155" s="284" t="s">
        <v>737</v>
      </c>
      <c r="H155" s="285">
        <v>10</v>
      </c>
      <c r="I155" s="286"/>
      <c r="J155" s="287">
        <f>ROUND(I155*H155,2)</f>
        <v>0</v>
      </c>
      <c r="K155" s="283" t="s">
        <v>2638</v>
      </c>
      <c r="L155" s="288"/>
      <c r="M155" s="289" t="s">
        <v>19</v>
      </c>
      <c r="N155" s="290" t="s">
        <v>52</v>
      </c>
      <c r="O155" s="87"/>
      <c r="P155" s="224">
        <f>O155*H155</f>
        <v>0</v>
      </c>
      <c r="Q155" s="224">
        <v>5E-05</v>
      </c>
      <c r="R155" s="224">
        <f>Q155*H155</f>
        <v>0.0005</v>
      </c>
      <c r="S155" s="224">
        <v>0</v>
      </c>
      <c r="T155" s="225">
        <f>S155*H155</f>
        <v>0</v>
      </c>
      <c r="U155" s="41"/>
      <c r="V155" s="41"/>
      <c r="W155" s="41"/>
      <c r="X155" s="41"/>
      <c r="Y155" s="41"/>
      <c r="Z155" s="41"/>
      <c r="AA155" s="41"/>
      <c r="AB155" s="41"/>
      <c r="AC155" s="41"/>
      <c r="AD155" s="41"/>
      <c r="AE155" s="41"/>
      <c r="AR155" s="226" t="s">
        <v>279</v>
      </c>
      <c r="AT155" s="226" t="s">
        <v>482</v>
      </c>
      <c r="AU155" s="226" t="s">
        <v>91</v>
      </c>
      <c r="AY155" s="19" t="s">
        <v>230</v>
      </c>
      <c r="BE155" s="227">
        <f>IF(N155="základní",J155,0)</f>
        <v>0</v>
      </c>
      <c r="BF155" s="227">
        <f>IF(N155="snížená",J155,0)</f>
        <v>0</v>
      </c>
      <c r="BG155" s="227">
        <f>IF(N155="zákl. přenesená",J155,0)</f>
        <v>0</v>
      </c>
      <c r="BH155" s="227">
        <f>IF(N155="sníž. přenesená",J155,0)</f>
        <v>0</v>
      </c>
      <c r="BI155" s="227">
        <f>IF(N155="nulová",J155,0)</f>
        <v>0</v>
      </c>
      <c r="BJ155" s="19" t="s">
        <v>85</v>
      </c>
      <c r="BK155" s="227">
        <f>ROUND(I155*H155,2)</f>
        <v>0</v>
      </c>
      <c r="BL155" s="19" t="s">
        <v>109</v>
      </c>
      <c r="BM155" s="226" t="s">
        <v>2704</v>
      </c>
    </row>
    <row r="156" spans="1:47" s="2" customFormat="1" ht="12">
      <c r="A156" s="41"/>
      <c r="B156" s="42"/>
      <c r="C156" s="43"/>
      <c r="D156" s="228" t="s">
        <v>238</v>
      </c>
      <c r="E156" s="43"/>
      <c r="F156" s="229" t="s">
        <v>2703</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19" t="s">
        <v>238</v>
      </c>
      <c r="AU156" s="19" t="s">
        <v>91</v>
      </c>
    </row>
    <row r="157" spans="1:51" s="13" customFormat="1" ht="12">
      <c r="A157" s="13"/>
      <c r="B157" s="234"/>
      <c r="C157" s="235"/>
      <c r="D157" s="228" t="s">
        <v>242</v>
      </c>
      <c r="E157" s="236" t="s">
        <v>19</v>
      </c>
      <c r="F157" s="237" t="s">
        <v>2686</v>
      </c>
      <c r="G157" s="235"/>
      <c r="H157" s="238">
        <v>10</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242</v>
      </c>
      <c r="AU157" s="244" t="s">
        <v>91</v>
      </c>
      <c r="AV157" s="13" t="s">
        <v>91</v>
      </c>
      <c r="AW157" s="13" t="s">
        <v>42</v>
      </c>
      <c r="AX157" s="13" t="s">
        <v>85</v>
      </c>
      <c r="AY157" s="244" t="s">
        <v>230</v>
      </c>
    </row>
    <row r="158" spans="1:65" s="2" customFormat="1" ht="14.4" customHeight="1">
      <c r="A158" s="41"/>
      <c r="B158" s="42"/>
      <c r="C158" s="281" t="s">
        <v>366</v>
      </c>
      <c r="D158" s="281" t="s">
        <v>482</v>
      </c>
      <c r="E158" s="282" t="s">
        <v>2705</v>
      </c>
      <c r="F158" s="283" t="s">
        <v>2706</v>
      </c>
      <c r="G158" s="284" t="s">
        <v>737</v>
      </c>
      <c r="H158" s="285">
        <v>5</v>
      </c>
      <c r="I158" s="286"/>
      <c r="J158" s="287">
        <f>ROUND(I158*H158,2)</f>
        <v>0</v>
      </c>
      <c r="K158" s="283" t="s">
        <v>2638</v>
      </c>
      <c r="L158" s="288"/>
      <c r="M158" s="289" t="s">
        <v>19</v>
      </c>
      <c r="N158" s="290" t="s">
        <v>52</v>
      </c>
      <c r="O158" s="87"/>
      <c r="P158" s="224">
        <f>O158*H158</f>
        <v>0</v>
      </c>
      <c r="Q158" s="224">
        <v>9E-05</v>
      </c>
      <c r="R158" s="224">
        <f>Q158*H158</f>
        <v>0.00045000000000000004</v>
      </c>
      <c r="S158" s="224">
        <v>0</v>
      </c>
      <c r="T158" s="225">
        <f>S158*H158</f>
        <v>0</v>
      </c>
      <c r="U158" s="41"/>
      <c r="V158" s="41"/>
      <c r="W158" s="41"/>
      <c r="X158" s="41"/>
      <c r="Y158" s="41"/>
      <c r="Z158" s="41"/>
      <c r="AA158" s="41"/>
      <c r="AB158" s="41"/>
      <c r="AC158" s="41"/>
      <c r="AD158" s="41"/>
      <c r="AE158" s="41"/>
      <c r="AR158" s="226" t="s">
        <v>279</v>
      </c>
      <c r="AT158" s="226" t="s">
        <v>482</v>
      </c>
      <c r="AU158" s="226" t="s">
        <v>91</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2707</v>
      </c>
    </row>
    <row r="159" spans="1:47" s="2" customFormat="1" ht="12">
      <c r="A159" s="41"/>
      <c r="B159" s="42"/>
      <c r="C159" s="43"/>
      <c r="D159" s="228" t="s">
        <v>238</v>
      </c>
      <c r="E159" s="43"/>
      <c r="F159" s="229" t="s">
        <v>2706</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91</v>
      </c>
    </row>
    <row r="160" spans="1:51" s="13" customFormat="1" ht="12">
      <c r="A160" s="13"/>
      <c r="B160" s="234"/>
      <c r="C160" s="235"/>
      <c r="D160" s="228" t="s">
        <v>242</v>
      </c>
      <c r="E160" s="236" t="s">
        <v>19</v>
      </c>
      <c r="F160" s="237" t="s">
        <v>2708</v>
      </c>
      <c r="G160" s="235"/>
      <c r="H160" s="238">
        <v>5</v>
      </c>
      <c r="I160" s="239"/>
      <c r="J160" s="235"/>
      <c r="K160" s="235"/>
      <c r="L160" s="240"/>
      <c r="M160" s="241"/>
      <c r="N160" s="242"/>
      <c r="O160" s="242"/>
      <c r="P160" s="242"/>
      <c r="Q160" s="242"/>
      <c r="R160" s="242"/>
      <c r="S160" s="242"/>
      <c r="T160" s="243"/>
      <c r="U160" s="13"/>
      <c r="V160" s="13"/>
      <c r="W160" s="13"/>
      <c r="X160" s="13"/>
      <c r="Y160" s="13"/>
      <c r="Z160" s="13"/>
      <c r="AA160" s="13"/>
      <c r="AB160" s="13"/>
      <c r="AC160" s="13"/>
      <c r="AD160" s="13"/>
      <c r="AE160" s="13"/>
      <c r="AT160" s="244" t="s">
        <v>242</v>
      </c>
      <c r="AU160" s="244" t="s">
        <v>91</v>
      </c>
      <c r="AV160" s="13" t="s">
        <v>91</v>
      </c>
      <c r="AW160" s="13" t="s">
        <v>42</v>
      </c>
      <c r="AX160" s="13" t="s">
        <v>85</v>
      </c>
      <c r="AY160" s="244" t="s">
        <v>230</v>
      </c>
    </row>
    <row r="161" spans="1:65" s="2" customFormat="1" ht="24.15" customHeight="1">
      <c r="A161" s="41"/>
      <c r="B161" s="42"/>
      <c r="C161" s="215" t="s">
        <v>373</v>
      </c>
      <c r="D161" s="215" t="s">
        <v>232</v>
      </c>
      <c r="E161" s="216" t="s">
        <v>2709</v>
      </c>
      <c r="F161" s="217" t="s">
        <v>2710</v>
      </c>
      <c r="G161" s="218" t="s">
        <v>737</v>
      </c>
      <c r="H161" s="219">
        <v>28</v>
      </c>
      <c r="I161" s="220"/>
      <c r="J161" s="221">
        <f>ROUND(I161*H161,2)</f>
        <v>0</v>
      </c>
      <c r="K161" s="217" t="s">
        <v>2638</v>
      </c>
      <c r="L161" s="47"/>
      <c r="M161" s="222" t="s">
        <v>19</v>
      </c>
      <c r="N161" s="223" t="s">
        <v>52</v>
      </c>
      <c r="O161" s="87"/>
      <c r="P161" s="224">
        <f>O161*H161</f>
        <v>0</v>
      </c>
      <c r="Q161" s="224">
        <v>0</v>
      </c>
      <c r="R161" s="224">
        <f>Q161*H161</f>
        <v>0</v>
      </c>
      <c r="S161" s="224">
        <v>0</v>
      </c>
      <c r="T161" s="225">
        <f>S161*H161</f>
        <v>0</v>
      </c>
      <c r="U161" s="41"/>
      <c r="V161" s="41"/>
      <c r="W161" s="41"/>
      <c r="X161" s="41"/>
      <c r="Y161" s="41"/>
      <c r="Z161" s="41"/>
      <c r="AA161" s="41"/>
      <c r="AB161" s="41"/>
      <c r="AC161" s="41"/>
      <c r="AD161" s="41"/>
      <c r="AE161" s="41"/>
      <c r="AR161" s="226" t="s">
        <v>109</v>
      </c>
      <c r="AT161" s="226" t="s">
        <v>232</v>
      </c>
      <c r="AU161" s="226" t="s">
        <v>91</v>
      </c>
      <c r="AY161" s="19" t="s">
        <v>230</v>
      </c>
      <c r="BE161" s="227">
        <f>IF(N161="základní",J161,0)</f>
        <v>0</v>
      </c>
      <c r="BF161" s="227">
        <f>IF(N161="snížená",J161,0)</f>
        <v>0</v>
      </c>
      <c r="BG161" s="227">
        <f>IF(N161="zákl. přenesená",J161,0)</f>
        <v>0</v>
      </c>
      <c r="BH161" s="227">
        <f>IF(N161="sníž. přenesená",J161,0)</f>
        <v>0</v>
      </c>
      <c r="BI161" s="227">
        <f>IF(N161="nulová",J161,0)</f>
        <v>0</v>
      </c>
      <c r="BJ161" s="19" t="s">
        <v>85</v>
      </c>
      <c r="BK161" s="227">
        <f>ROUND(I161*H161,2)</f>
        <v>0</v>
      </c>
      <c r="BL161" s="19" t="s">
        <v>109</v>
      </c>
      <c r="BM161" s="226" t="s">
        <v>2711</v>
      </c>
    </row>
    <row r="162" spans="1:47" s="2" customFormat="1" ht="12">
      <c r="A162" s="41"/>
      <c r="B162" s="42"/>
      <c r="C162" s="43"/>
      <c r="D162" s="228" t="s">
        <v>238</v>
      </c>
      <c r="E162" s="43"/>
      <c r="F162" s="229" t="s">
        <v>2712</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19" t="s">
        <v>238</v>
      </c>
      <c r="AU162" s="19" t="s">
        <v>91</v>
      </c>
    </row>
    <row r="163" spans="1:51" s="15" customFormat="1" ht="12">
      <c r="A163" s="15"/>
      <c r="B163" s="260"/>
      <c r="C163" s="261"/>
      <c r="D163" s="228" t="s">
        <v>242</v>
      </c>
      <c r="E163" s="262" t="s">
        <v>19</v>
      </c>
      <c r="F163" s="263" t="s">
        <v>2681</v>
      </c>
      <c r="G163" s="261"/>
      <c r="H163" s="262" t="s">
        <v>19</v>
      </c>
      <c r="I163" s="264"/>
      <c r="J163" s="261"/>
      <c r="K163" s="261"/>
      <c r="L163" s="265"/>
      <c r="M163" s="266"/>
      <c r="N163" s="267"/>
      <c r="O163" s="267"/>
      <c r="P163" s="267"/>
      <c r="Q163" s="267"/>
      <c r="R163" s="267"/>
      <c r="S163" s="267"/>
      <c r="T163" s="268"/>
      <c r="U163" s="15"/>
      <c r="V163" s="15"/>
      <c r="W163" s="15"/>
      <c r="X163" s="15"/>
      <c r="Y163" s="15"/>
      <c r="Z163" s="15"/>
      <c r="AA163" s="15"/>
      <c r="AB163" s="15"/>
      <c r="AC163" s="15"/>
      <c r="AD163" s="15"/>
      <c r="AE163" s="15"/>
      <c r="AT163" s="269" t="s">
        <v>242</v>
      </c>
      <c r="AU163" s="269" t="s">
        <v>91</v>
      </c>
      <c r="AV163" s="15" t="s">
        <v>85</v>
      </c>
      <c r="AW163" s="15" t="s">
        <v>42</v>
      </c>
      <c r="AX163" s="15" t="s">
        <v>81</v>
      </c>
      <c r="AY163" s="269" t="s">
        <v>230</v>
      </c>
    </row>
    <row r="164" spans="1:51" s="13" customFormat="1" ht="12">
      <c r="A164" s="13"/>
      <c r="B164" s="234"/>
      <c r="C164" s="235"/>
      <c r="D164" s="228" t="s">
        <v>242</v>
      </c>
      <c r="E164" s="236" t="s">
        <v>19</v>
      </c>
      <c r="F164" s="237" t="s">
        <v>2713</v>
      </c>
      <c r="G164" s="235"/>
      <c r="H164" s="238">
        <v>28</v>
      </c>
      <c r="I164" s="239"/>
      <c r="J164" s="235"/>
      <c r="K164" s="235"/>
      <c r="L164" s="240"/>
      <c r="M164" s="241"/>
      <c r="N164" s="242"/>
      <c r="O164" s="242"/>
      <c r="P164" s="242"/>
      <c r="Q164" s="242"/>
      <c r="R164" s="242"/>
      <c r="S164" s="242"/>
      <c r="T164" s="243"/>
      <c r="U164" s="13"/>
      <c r="V164" s="13"/>
      <c r="W164" s="13"/>
      <c r="X164" s="13"/>
      <c r="Y164" s="13"/>
      <c r="Z164" s="13"/>
      <c r="AA164" s="13"/>
      <c r="AB164" s="13"/>
      <c r="AC164" s="13"/>
      <c r="AD164" s="13"/>
      <c r="AE164" s="13"/>
      <c r="AT164" s="244" t="s">
        <v>242</v>
      </c>
      <c r="AU164" s="244" t="s">
        <v>91</v>
      </c>
      <c r="AV164" s="13" t="s">
        <v>91</v>
      </c>
      <c r="AW164" s="13" t="s">
        <v>42</v>
      </c>
      <c r="AX164" s="13" t="s">
        <v>85</v>
      </c>
      <c r="AY164" s="244" t="s">
        <v>230</v>
      </c>
    </row>
    <row r="165" spans="1:65" s="2" customFormat="1" ht="14.4" customHeight="1">
      <c r="A165" s="41"/>
      <c r="B165" s="42"/>
      <c r="C165" s="281" t="s">
        <v>7</v>
      </c>
      <c r="D165" s="281" t="s">
        <v>482</v>
      </c>
      <c r="E165" s="282" t="s">
        <v>2714</v>
      </c>
      <c r="F165" s="283" t="s">
        <v>2715</v>
      </c>
      <c r="G165" s="284" t="s">
        <v>737</v>
      </c>
      <c r="H165" s="285">
        <v>24</v>
      </c>
      <c r="I165" s="286"/>
      <c r="J165" s="287">
        <f>ROUND(I165*H165,2)</f>
        <v>0</v>
      </c>
      <c r="K165" s="283" t="s">
        <v>2638</v>
      </c>
      <c r="L165" s="288"/>
      <c r="M165" s="289" t="s">
        <v>19</v>
      </c>
      <c r="N165" s="290" t="s">
        <v>52</v>
      </c>
      <c r="O165" s="87"/>
      <c r="P165" s="224">
        <f>O165*H165</f>
        <v>0</v>
      </c>
      <c r="Q165" s="224">
        <v>0.00013</v>
      </c>
      <c r="R165" s="224">
        <f>Q165*H165</f>
        <v>0.0031199999999999995</v>
      </c>
      <c r="S165" s="224">
        <v>0</v>
      </c>
      <c r="T165" s="225">
        <f>S165*H165</f>
        <v>0</v>
      </c>
      <c r="U165" s="41"/>
      <c r="V165" s="41"/>
      <c r="W165" s="41"/>
      <c r="X165" s="41"/>
      <c r="Y165" s="41"/>
      <c r="Z165" s="41"/>
      <c r="AA165" s="41"/>
      <c r="AB165" s="41"/>
      <c r="AC165" s="41"/>
      <c r="AD165" s="41"/>
      <c r="AE165" s="41"/>
      <c r="AR165" s="226" t="s">
        <v>279</v>
      </c>
      <c r="AT165" s="226" t="s">
        <v>482</v>
      </c>
      <c r="AU165" s="226" t="s">
        <v>91</v>
      </c>
      <c r="AY165" s="19" t="s">
        <v>230</v>
      </c>
      <c r="BE165" s="227">
        <f>IF(N165="základní",J165,0)</f>
        <v>0</v>
      </c>
      <c r="BF165" s="227">
        <f>IF(N165="snížená",J165,0)</f>
        <v>0</v>
      </c>
      <c r="BG165" s="227">
        <f>IF(N165="zákl. přenesená",J165,0)</f>
        <v>0</v>
      </c>
      <c r="BH165" s="227">
        <f>IF(N165="sníž. přenesená",J165,0)</f>
        <v>0</v>
      </c>
      <c r="BI165" s="227">
        <f>IF(N165="nulová",J165,0)</f>
        <v>0</v>
      </c>
      <c r="BJ165" s="19" t="s">
        <v>85</v>
      </c>
      <c r="BK165" s="227">
        <f>ROUND(I165*H165,2)</f>
        <v>0</v>
      </c>
      <c r="BL165" s="19" t="s">
        <v>109</v>
      </c>
      <c r="BM165" s="226" t="s">
        <v>2716</v>
      </c>
    </row>
    <row r="166" spans="1:47" s="2" customFormat="1" ht="12">
      <c r="A166" s="41"/>
      <c r="B166" s="42"/>
      <c r="C166" s="43"/>
      <c r="D166" s="228" t="s">
        <v>238</v>
      </c>
      <c r="E166" s="43"/>
      <c r="F166" s="229" t="s">
        <v>2715</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19" t="s">
        <v>238</v>
      </c>
      <c r="AU166" s="19" t="s">
        <v>91</v>
      </c>
    </row>
    <row r="167" spans="1:51" s="13" customFormat="1" ht="12">
      <c r="A167" s="13"/>
      <c r="B167" s="234"/>
      <c r="C167" s="235"/>
      <c r="D167" s="228" t="s">
        <v>242</v>
      </c>
      <c r="E167" s="236" t="s">
        <v>19</v>
      </c>
      <c r="F167" s="237" t="s">
        <v>2717</v>
      </c>
      <c r="G167" s="235"/>
      <c r="H167" s="238">
        <v>24</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242</v>
      </c>
      <c r="AU167" s="244" t="s">
        <v>91</v>
      </c>
      <c r="AV167" s="13" t="s">
        <v>91</v>
      </c>
      <c r="AW167" s="13" t="s">
        <v>42</v>
      </c>
      <c r="AX167" s="13" t="s">
        <v>85</v>
      </c>
      <c r="AY167" s="244" t="s">
        <v>230</v>
      </c>
    </row>
    <row r="168" spans="1:65" s="2" customFormat="1" ht="14.4" customHeight="1">
      <c r="A168" s="41"/>
      <c r="B168" s="42"/>
      <c r="C168" s="281" t="s">
        <v>386</v>
      </c>
      <c r="D168" s="281" t="s">
        <v>482</v>
      </c>
      <c r="E168" s="282" t="s">
        <v>2718</v>
      </c>
      <c r="F168" s="283" t="s">
        <v>2719</v>
      </c>
      <c r="G168" s="284" t="s">
        <v>737</v>
      </c>
      <c r="H168" s="285">
        <v>2</v>
      </c>
      <c r="I168" s="286"/>
      <c r="J168" s="287">
        <f>ROUND(I168*H168,2)</f>
        <v>0</v>
      </c>
      <c r="K168" s="283" t="s">
        <v>2638</v>
      </c>
      <c r="L168" s="288"/>
      <c r="M168" s="289" t="s">
        <v>19</v>
      </c>
      <c r="N168" s="290" t="s">
        <v>52</v>
      </c>
      <c r="O168" s="87"/>
      <c r="P168" s="224">
        <f>O168*H168</f>
        <v>0</v>
      </c>
      <c r="Q168" s="224">
        <v>0.00012</v>
      </c>
      <c r="R168" s="224">
        <f>Q168*H168</f>
        <v>0.00024</v>
      </c>
      <c r="S168" s="224">
        <v>0</v>
      </c>
      <c r="T168" s="225">
        <f>S168*H168</f>
        <v>0</v>
      </c>
      <c r="U168" s="41"/>
      <c r="V168" s="41"/>
      <c r="W168" s="41"/>
      <c r="X168" s="41"/>
      <c r="Y168" s="41"/>
      <c r="Z168" s="41"/>
      <c r="AA168" s="41"/>
      <c r="AB168" s="41"/>
      <c r="AC168" s="41"/>
      <c r="AD168" s="41"/>
      <c r="AE168" s="41"/>
      <c r="AR168" s="226" t="s">
        <v>279</v>
      </c>
      <c r="AT168" s="226" t="s">
        <v>482</v>
      </c>
      <c r="AU168" s="226" t="s">
        <v>91</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2720</v>
      </c>
    </row>
    <row r="169" spans="1:47" s="2" customFormat="1" ht="12">
      <c r="A169" s="41"/>
      <c r="B169" s="42"/>
      <c r="C169" s="43"/>
      <c r="D169" s="228" t="s">
        <v>238</v>
      </c>
      <c r="E169" s="43"/>
      <c r="F169" s="229" t="s">
        <v>2719</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91</v>
      </c>
    </row>
    <row r="170" spans="1:51" s="13" customFormat="1" ht="12">
      <c r="A170" s="13"/>
      <c r="B170" s="234"/>
      <c r="C170" s="235"/>
      <c r="D170" s="228" t="s">
        <v>242</v>
      </c>
      <c r="E170" s="236" t="s">
        <v>19</v>
      </c>
      <c r="F170" s="237" t="s">
        <v>2669</v>
      </c>
      <c r="G170" s="235"/>
      <c r="H170" s="238">
        <v>2</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242</v>
      </c>
      <c r="AU170" s="244" t="s">
        <v>91</v>
      </c>
      <c r="AV170" s="13" t="s">
        <v>91</v>
      </c>
      <c r="AW170" s="13" t="s">
        <v>42</v>
      </c>
      <c r="AX170" s="13" t="s">
        <v>85</v>
      </c>
      <c r="AY170" s="244" t="s">
        <v>230</v>
      </c>
    </row>
    <row r="171" spans="1:65" s="2" customFormat="1" ht="14.4" customHeight="1">
      <c r="A171" s="41"/>
      <c r="B171" s="42"/>
      <c r="C171" s="281" t="s">
        <v>395</v>
      </c>
      <c r="D171" s="281" t="s">
        <v>482</v>
      </c>
      <c r="E171" s="282" t="s">
        <v>2721</v>
      </c>
      <c r="F171" s="283" t="s">
        <v>2722</v>
      </c>
      <c r="G171" s="284" t="s">
        <v>737</v>
      </c>
      <c r="H171" s="285">
        <v>2</v>
      </c>
      <c r="I171" s="286"/>
      <c r="J171" s="287">
        <f>ROUND(I171*H171,2)</f>
        <v>0</v>
      </c>
      <c r="K171" s="283" t="s">
        <v>19</v>
      </c>
      <c r="L171" s="288"/>
      <c r="M171" s="289" t="s">
        <v>19</v>
      </c>
      <c r="N171" s="290" t="s">
        <v>52</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279</v>
      </c>
      <c r="AT171" s="226" t="s">
        <v>482</v>
      </c>
      <c r="AU171" s="226" t="s">
        <v>91</v>
      </c>
      <c r="AY171" s="19" t="s">
        <v>230</v>
      </c>
      <c r="BE171" s="227">
        <f>IF(N171="základní",J171,0)</f>
        <v>0</v>
      </c>
      <c r="BF171" s="227">
        <f>IF(N171="snížená",J171,0)</f>
        <v>0</v>
      </c>
      <c r="BG171" s="227">
        <f>IF(N171="zákl. přenesená",J171,0)</f>
        <v>0</v>
      </c>
      <c r="BH171" s="227">
        <f>IF(N171="sníž. přenesená",J171,0)</f>
        <v>0</v>
      </c>
      <c r="BI171" s="227">
        <f>IF(N171="nulová",J171,0)</f>
        <v>0</v>
      </c>
      <c r="BJ171" s="19" t="s">
        <v>85</v>
      </c>
      <c r="BK171" s="227">
        <f>ROUND(I171*H171,2)</f>
        <v>0</v>
      </c>
      <c r="BL171" s="19" t="s">
        <v>109</v>
      </c>
      <c r="BM171" s="226" t="s">
        <v>2723</v>
      </c>
    </row>
    <row r="172" spans="1:47" s="2" customFormat="1" ht="12">
      <c r="A172" s="41"/>
      <c r="B172" s="42"/>
      <c r="C172" s="43"/>
      <c r="D172" s="228" t="s">
        <v>238</v>
      </c>
      <c r="E172" s="43"/>
      <c r="F172" s="229" t="s">
        <v>2722</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19" t="s">
        <v>238</v>
      </c>
      <c r="AU172" s="19" t="s">
        <v>91</v>
      </c>
    </row>
    <row r="173" spans="1:51" s="15" customFormat="1" ht="12">
      <c r="A173" s="15"/>
      <c r="B173" s="260"/>
      <c r="C173" s="261"/>
      <c r="D173" s="228" t="s">
        <v>242</v>
      </c>
      <c r="E173" s="262" t="s">
        <v>19</v>
      </c>
      <c r="F173" s="263" t="s">
        <v>2724</v>
      </c>
      <c r="G173" s="261"/>
      <c r="H173" s="262" t="s">
        <v>19</v>
      </c>
      <c r="I173" s="264"/>
      <c r="J173" s="261"/>
      <c r="K173" s="261"/>
      <c r="L173" s="265"/>
      <c r="M173" s="266"/>
      <c r="N173" s="267"/>
      <c r="O173" s="267"/>
      <c r="P173" s="267"/>
      <c r="Q173" s="267"/>
      <c r="R173" s="267"/>
      <c r="S173" s="267"/>
      <c r="T173" s="268"/>
      <c r="U173" s="15"/>
      <c r="V173" s="15"/>
      <c r="W173" s="15"/>
      <c r="X173" s="15"/>
      <c r="Y173" s="15"/>
      <c r="Z173" s="15"/>
      <c r="AA173" s="15"/>
      <c r="AB173" s="15"/>
      <c r="AC173" s="15"/>
      <c r="AD173" s="15"/>
      <c r="AE173" s="15"/>
      <c r="AT173" s="269" t="s">
        <v>242</v>
      </c>
      <c r="AU173" s="269" t="s">
        <v>91</v>
      </c>
      <c r="AV173" s="15" t="s">
        <v>85</v>
      </c>
      <c r="AW173" s="15" t="s">
        <v>42</v>
      </c>
      <c r="AX173" s="15" t="s">
        <v>81</v>
      </c>
      <c r="AY173" s="269" t="s">
        <v>230</v>
      </c>
    </row>
    <row r="174" spans="1:51" s="13" customFormat="1" ht="12">
      <c r="A174" s="13"/>
      <c r="B174" s="234"/>
      <c r="C174" s="235"/>
      <c r="D174" s="228" t="s">
        <v>242</v>
      </c>
      <c r="E174" s="236" t="s">
        <v>19</v>
      </c>
      <c r="F174" s="237" t="s">
        <v>2669</v>
      </c>
      <c r="G174" s="235"/>
      <c r="H174" s="238">
        <v>2</v>
      </c>
      <c r="I174" s="239"/>
      <c r="J174" s="235"/>
      <c r="K174" s="235"/>
      <c r="L174" s="240"/>
      <c r="M174" s="241"/>
      <c r="N174" s="242"/>
      <c r="O174" s="242"/>
      <c r="P174" s="242"/>
      <c r="Q174" s="242"/>
      <c r="R174" s="242"/>
      <c r="S174" s="242"/>
      <c r="T174" s="243"/>
      <c r="U174" s="13"/>
      <c r="V174" s="13"/>
      <c r="W174" s="13"/>
      <c r="X174" s="13"/>
      <c r="Y174" s="13"/>
      <c r="Z174" s="13"/>
      <c r="AA174" s="13"/>
      <c r="AB174" s="13"/>
      <c r="AC174" s="13"/>
      <c r="AD174" s="13"/>
      <c r="AE174" s="13"/>
      <c r="AT174" s="244" t="s">
        <v>242</v>
      </c>
      <c r="AU174" s="244" t="s">
        <v>91</v>
      </c>
      <c r="AV174" s="13" t="s">
        <v>91</v>
      </c>
      <c r="AW174" s="13" t="s">
        <v>42</v>
      </c>
      <c r="AX174" s="13" t="s">
        <v>85</v>
      </c>
      <c r="AY174" s="244" t="s">
        <v>230</v>
      </c>
    </row>
    <row r="175" spans="1:65" s="2" customFormat="1" ht="24.15" customHeight="1">
      <c r="A175" s="41"/>
      <c r="B175" s="42"/>
      <c r="C175" s="215" t="s">
        <v>649</v>
      </c>
      <c r="D175" s="215" t="s">
        <v>232</v>
      </c>
      <c r="E175" s="216" t="s">
        <v>2725</v>
      </c>
      <c r="F175" s="217" t="s">
        <v>2726</v>
      </c>
      <c r="G175" s="218" t="s">
        <v>737</v>
      </c>
      <c r="H175" s="219">
        <v>2</v>
      </c>
      <c r="I175" s="220"/>
      <c r="J175" s="221">
        <f>ROUND(I175*H175,2)</f>
        <v>0</v>
      </c>
      <c r="K175" s="217" t="s">
        <v>2638</v>
      </c>
      <c r="L175" s="47"/>
      <c r="M175" s="222" t="s">
        <v>19</v>
      </c>
      <c r="N175" s="223" t="s">
        <v>52</v>
      </c>
      <c r="O175" s="87"/>
      <c r="P175" s="224">
        <f>O175*H175</f>
        <v>0</v>
      </c>
      <c r="Q175" s="224">
        <v>0</v>
      </c>
      <c r="R175" s="224">
        <f>Q175*H175</f>
        <v>0</v>
      </c>
      <c r="S175" s="224">
        <v>0</v>
      </c>
      <c r="T175" s="225">
        <f>S175*H175</f>
        <v>0</v>
      </c>
      <c r="U175" s="41"/>
      <c r="V175" s="41"/>
      <c r="W175" s="41"/>
      <c r="X175" s="41"/>
      <c r="Y175" s="41"/>
      <c r="Z175" s="41"/>
      <c r="AA175" s="41"/>
      <c r="AB175" s="41"/>
      <c r="AC175" s="41"/>
      <c r="AD175" s="41"/>
      <c r="AE175" s="41"/>
      <c r="AR175" s="226" t="s">
        <v>109</v>
      </c>
      <c r="AT175" s="226" t="s">
        <v>232</v>
      </c>
      <c r="AU175" s="226" t="s">
        <v>91</v>
      </c>
      <c r="AY175" s="19" t="s">
        <v>230</v>
      </c>
      <c r="BE175" s="227">
        <f>IF(N175="základní",J175,0)</f>
        <v>0</v>
      </c>
      <c r="BF175" s="227">
        <f>IF(N175="snížená",J175,0)</f>
        <v>0</v>
      </c>
      <c r="BG175" s="227">
        <f>IF(N175="zákl. přenesená",J175,0)</f>
        <v>0</v>
      </c>
      <c r="BH175" s="227">
        <f>IF(N175="sníž. přenesená",J175,0)</f>
        <v>0</v>
      </c>
      <c r="BI175" s="227">
        <f>IF(N175="nulová",J175,0)</f>
        <v>0</v>
      </c>
      <c r="BJ175" s="19" t="s">
        <v>85</v>
      </c>
      <c r="BK175" s="227">
        <f>ROUND(I175*H175,2)</f>
        <v>0</v>
      </c>
      <c r="BL175" s="19" t="s">
        <v>109</v>
      </c>
      <c r="BM175" s="226" t="s">
        <v>2727</v>
      </c>
    </row>
    <row r="176" spans="1:47" s="2" customFormat="1" ht="12">
      <c r="A176" s="41"/>
      <c r="B176" s="42"/>
      <c r="C176" s="43"/>
      <c r="D176" s="228" t="s">
        <v>238</v>
      </c>
      <c r="E176" s="43"/>
      <c r="F176" s="229" t="s">
        <v>2726</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19" t="s">
        <v>238</v>
      </c>
      <c r="AU176" s="19" t="s">
        <v>91</v>
      </c>
    </row>
    <row r="177" spans="1:51" s="15" customFormat="1" ht="12">
      <c r="A177" s="15"/>
      <c r="B177" s="260"/>
      <c r="C177" s="261"/>
      <c r="D177" s="228" t="s">
        <v>242</v>
      </c>
      <c r="E177" s="262" t="s">
        <v>19</v>
      </c>
      <c r="F177" s="263" t="s">
        <v>2681</v>
      </c>
      <c r="G177" s="261"/>
      <c r="H177" s="262" t="s">
        <v>19</v>
      </c>
      <c r="I177" s="264"/>
      <c r="J177" s="261"/>
      <c r="K177" s="261"/>
      <c r="L177" s="265"/>
      <c r="M177" s="266"/>
      <c r="N177" s="267"/>
      <c r="O177" s="267"/>
      <c r="P177" s="267"/>
      <c r="Q177" s="267"/>
      <c r="R177" s="267"/>
      <c r="S177" s="267"/>
      <c r="T177" s="268"/>
      <c r="U177" s="15"/>
      <c r="V177" s="15"/>
      <c r="W177" s="15"/>
      <c r="X177" s="15"/>
      <c r="Y177" s="15"/>
      <c r="Z177" s="15"/>
      <c r="AA177" s="15"/>
      <c r="AB177" s="15"/>
      <c r="AC177" s="15"/>
      <c r="AD177" s="15"/>
      <c r="AE177" s="15"/>
      <c r="AT177" s="269" t="s">
        <v>242</v>
      </c>
      <c r="AU177" s="269" t="s">
        <v>91</v>
      </c>
      <c r="AV177" s="15" t="s">
        <v>85</v>
      </c>
      <c r="AW177" s="15" t="s">
        <v>42</v>
      </c>
      <c r="AX177" s="15" t="s">
        <v>81</v>
      </c>
      <c r="AY177" s="269" t="s">
        <v>230</v>
      </c>
    </row>
    <row r="178" spans="1:51" s="13" customFormat="1" ht="12">
      <c r="A178" s="13"/>
      <c r="B178" s="234"/>
      <c r="C178" s="235"/>
      <c r="D178" s="228" t="s">
        <v>242</v>
      </c>
      <c r="E178" s="236" t="s">
        <v>19</v>
      </c>
      <c r="F178" s="237" t="s">
        <v>2669</v>
      </c>
      <c r="G178" s="235"/>
      <c r="H178" s="238">
        <v>2</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242</v>
      </c>
      <c r="AU178" s="244" t="s">
        <v>91</v>
      </c>
      <c r="AV178" s="13" t="s">
        <v>91</v>
      </c>
      <c r="AW178" s="13" t="s">
        <v>42</v>
      </c>
      <c r="AX178" s="13" t="s">
        <v>85</v>
      </c>
      <c r="AY178" s="244" t="s">
        <v>230</v>
      </c>
    </row>
    <row r="179" spans="1:65" s="2" customFormat="1" ht="14.4" customHeight="1">
      <c r="A179" s="41"/>
      <c r="B179" s="42"/>
      <c r="C179" s="281" t="s">
        <v>655</v>
      </c>
      <c r="D179" s="281" t="s">
        <v>482</v>
      </c>
      <c r="E179" s="282" t="s">
        <v>2728</v>
      </c>
      <c r="F179" s="283" t="s">
        <v>2729</v>
      </c>
      <c r="G179" s="284" t="s">
        <v>737</v>
      </c>
      <c r="H179" s="285">
        <v>2</v>
      </c>
      <c r="I179" s="286"/>
      <c r="J179" s="287">
        <f>ROUND(I179*H179,2)</f>
        <v>0</v>
      </c>
      <c r="K179" s="283" t="s">
        <v>2638</v>
      </c>
      <c r="L179" s="288"/>
      <c r="M179" s="289" t="s">
        <v>19</v>
      </c>
      <c r="N179" s="290" t="s">
        <v>52</v>
      </c>
      <c r="O179" s="87"/>
      <c r="P179" s="224">
        <f>O179*H179</f>
        <v>0</v>
      </c>
      <c r="Q179" s="224">
        <v>0.00016</v>
      </c>
      <c r="R179" s="224">
        <f>Q179*H179</f>
        <v>0.00032</v>
      </c>
      <c r="S179" s="224">
        <v>0</v>
      </c>
      <c r="T179" s="225">
        <f>S179*H179</f>
        <v>0</v>
      </c>
      <c r="U179" s="41"/>
      <c r="V179" s="41"/>
      <c r="W179" s="41"/>
      <c r="X179" s="41"/>
      <c r="Y179" s="41"/>
      <c r="Z179" s="41"/>
      <c r="AA179" s="41"/>
      <c r="AB179" s="41"/>
      <c r="AC179" s="41"/>
      <c r="AD179" s="41"/>
      <c r="AE179" s="41"/>
      <c r="AR179" s="226" t="s">
        <v>279</v>
      </c>
      <c r="AT179" s="226" t="s">
        <v>482</v>
      </c>
      <c r="AU179" s="226" t="s">
        <v>91</v>
      </c>
      <c r="AY179" s="19" t="s">
        <v>230</v>
      </c>
      <c r="BE179" s="227">
        <f>IF(N179="základní",J179,0)</f>
        <v>0</v>
      </c>
      <c r="BF179" s="227">
        <f>IF(N179="snížená",J179,0)</f>
        <v>0</v>
      </c>
      <c r="BG179" s="227">
        <f>IF(N179="zákl. přenesená",J179,0)</f>
        <v>0</v>
      </c>
      <c r="BH179" s="227">
        <f>IF(N179="sníž. přenesená",J179,0)</f>
        <v>0</v>
      </c>
      <c r="BI179" s="227">
        <f>IF(N179="nulová",J179,0)</f>
        <v>0</v>
      </c>
      <c r="BJ179" s="19" t="s">
        <v>85</v>
      </c>
      <c r="BK179" s="227">
        <f>ROUND(I179*H179,2)</f>
        <v>0</v>
      </c>
      <c r="BL179" s="19" t="s">
        <v>109</v>
      </c>
      <c r="BM179" s="226" t="s">
        <v>2730</v>
      </c>
    </row>
    <row r="180" spans="1:47" s="2" customFormat="1" ht="12">
      <c r="A180" s="41"/>
      <c r="B180" s="42"/>
      <c r="C180" s="43"/>
      <c r="D180" s="228" t="s">
        <v>238</v>
      </c>
      <c r="E180" s="43"/>
      <c r="F180" s="229" t="s">
        <v>2729</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19" t="s">
        <v>238</v>
      </c>
      <c r="AU180" s="19" t="s">
        <v>91</v>
      </c>
    </row>
    <row r="181" spans="1:51" s="15" customFormat="1" ht="12">
      <c r="A181" s="15"/>
      <c r="B181" s="260"/>
      <c r="C181" s="261"/>
      <c r="D181" s="228" t="s">
        <v>242</v>
      </c>
      <c r="E181" s="262" t="s">
        <v>19</v>
      </c>
      <c r="F181" s="263" t="s">
        <v>2724</v>
      </c>
      <c r="G181" s="261"/>
      <c r="H181" s="262" t="s">
        <v>19</v>
      </c>
      <c r="I181" s="264"/>
      <c r="J181" s="261"/>
      <c r="K181" s="261"/>
      <c r="L181" s="265"/>
      <c r="M181" s="266"/>
      <c r="N181" s="267"/>
      <c r="O181" s="267"/>
      <c r="P181" s="267"/>
      <c r="Q181" s="267"/>
      <c r="R181" s="267"/>
      <c r="S181" s="267"/>
      <c r="T181" s="268"/>
      <c r="U181" s="15"/>
      <c r="V181" s="15"/>
      <c r="W181" s="15"/>
      <c r="X181" s="15"/>
      <c r="Y181" s="15"/>
      <c r="Z181" s="15"/>
      <c r="AA181" s="15"/>
      <c r="AB181" s="15"/>
      <c r="AC181" s="15"/>
      <c r="AD181" s="15"/>
      <c r="AE181" s="15"/>
      <c r="AT181" s="269" t="s">
        <v>242</v>
      </c>
      <c r="AU181" s="269" t="s">
        <v>91</v>
      </c>
      <c r="AV181" s="15" t="s">
        <v>85</v>
      </c>
      <c r="AW181" s="15" t="s">
        <v>42</v>
      </c>
      <c r="AX181" s="15" t="s">
        <v>81</v>
      </c>
      <c r="AY181" s="269" t="s">
        <v>230</v>
      </c>
    </row>
    <row r="182" spans="1:51" s="13" customFormat="1" ht="12">
      <c r="A182" s="13"/>
      <c r="B182" s="234"/>
      <c r="C182" s="235"/>
      <c r="D182" s="228" t="s">
        <v>242</v>
      </c>
      <c r="E182" s="236" t="s">
        <v>19</v>
      </c>
      <c r="F182" s="237" t="s">
        <v>2669</v>
      </c>
      <c r="G182" s="235"/>
      <c r="H182" s="238">
        <v>2</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85</v>
      </c>
      <c r="AY182" s="244" t="s">
        <v>230</v>
      </c>
    </row>
    <row r="183" spans="1:65" s="2" customFormat="1" ht="24.15" customHeight="1">
      <c r="A183" s="41"/>
      <c r="B183" s="42"/>
      <c r="C183" s="215" t="s">
        <v>662</v>
      </c>
      <c r="D183" s="215" t="s">
        <v>232</v>
      </c>
      <c r="E183" s="216" t="s">
        <v>2731</v>
      </c>
      <c r="F183" s="217" t="s">
        <v>2732</v>
      </c>
      <c r="G183" s="218" t="s">
        <v>737</v>
      </c>
      <c r="H183" s="219">
        <v>2</v>
      </c>
      <c r="I183" s="220"/>
      <c r="J183" s="221">
        <f>ROUND(I183*H183,2)</f>
        <v>0</v>
      </c>
      <c r="K183" s="217" t="s">
        <v>2638</v>
      </c>
      <c r="L183" s="47"/>
      <c r="M183" s="222" t="s">
        <v>19</v>
      </c>
      <c r="N183" s="223" t="s">
        <v>52</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109</v>
      </c>
      <c r="AT183" s="226" t="s">
        <v>232</v>
      </c>
      <c r="AU183" s="226" t="s">
        <v>91</v>
      </c>
      <c r="AY183" s="19" t="s">
        <v>230</v>
      </c>
      <c r="BE183" s="227">
        <f>IF(N183="základní",J183,0)</f>
        <v>0</v>
      </c>
      <c r="BF183" s="227">
        <f>IF(N183="snížená",J183,0)</f>
        <v>0</v>
      </c>
      <c r="BG183" s="227">
        <f>IF(N183="zákl. přenesená",J183,0)</f>
        <v>0</v>
      </c>
      <c r="BH183" s="227">
        <f>IF(N183="sníž. přenesená",J183,0)</f>
        <v>0</v>
      </c>
      <c r="BI183" s="227">
        <f>IF(N183="nulová",J183,0)</f>
        <v>0</v>
      </c>
      <c r="BJ183" s="19" t="s">
        <v>85</v>
      </c>
      <c r="BK183" s="227">
        <f>ROUND(I183*H183,2)</f>
        <v>0</v>
      </c>
      <c r="BL183" s="19" t="s">
        <v>109</v>
      </c>
      <c r="BM183" s="226" t="s">
        <v>2733</v>
      </c>
    </row>
    <row r="184" spans="1:47" s="2" customFormat="1" ht="12">
      <c r="A184" s="41"/>
      <c r="B184" s="42"/>
      <c r="C184" s="43"/>
      <c r="D184" s="228" t="s">
        <v>238</v>
      </c>
      <c r="E184" s="43"/>
      <c r="F184" s="229" t="s">
        <v>2732</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19" t="s">
        <v>238</v>
      </c>
      <c r="AU184" s="19" t="s">
        <v>91</v>
      </c>
    </row>
    <row r="185" spans="1:51" s="15" customFormat="1" ht="12">
      <c r="A185" s="15"/>
      <c r="B185" s="260"/>
      <c r="C185" s="261"/>
      <c r="D185" s="228" t="s">
        <v>242</v>
      </c>
      <c r="E185" s="262" t="s">
        <v>19</v>
      </c>
      <c r="F185" s="263" t="s">
        <v>2681</v>
      </c>
      <c r="G185" s="261"/>
      <c r="H185" s="262" t="s">
        <v>19</v>
      </c>
      <c r="I185" s="264"/>
      <c r="J185" s="261"/>
      <c r="K185" s="261"/>
      <c r="L185" s="265"/>
      <c r="M185" s="266"/>
      <c r="N185" s="267"/>
      <c r="O185" s="267"/>
      <c r="P185" s="267"/>
      <c r="Q185" s="267"/>
      <c r="R185" s="267"/>
      <c r="S185" s="267"/>
      <c r="T185" s="268"/>
      <c r="U185" s="15"/>
      <c r="V185" s="15"/>
      <c r="W185" s="15"/>
      <c r="X185" s="15"/>
      <c r="Y185" s="15"/>
      <c r="Z185" s="15"/>
      <c r="AA185" s="15"/>
      <c r="AB185" s="15"/>
      <c r="AC185" s="15"/>
      <c r="AD185" s="15"/>
      <c r="AE185" s="15"/>
      <c r="AT185" s="269" t="s">
        <v>242</v>
      </c>
      <c r="AU185" s="269" t="s">
        <v>91</v>
      </c>
      <c r="AV185" s="15" t="s">
        <v>85</v>
      </c>
      <c r="AW185" s="15" t="s">
        <v>42</v>
      </c>
      <c r="AX185" s="15" t="s">
        <v>81</v>
      </c>
      <c r="AY185" s="269" t="s">
        <v>230</v>
      </c>
    </row>
    <row r="186" spans="1:51" s="13" customFormat="1" ht="12">
      <c r="A186" s="13"/>
      <c r="B186" s="234"/>
      <c r="C186" s="235"/>
      <c r="D186" s="228" t="s">
        <v>242</v>
      </c>
      <c r="E186" s="236" t="s">
        <v>19</v>
      </c>
      <c r="F186" s="237" t="s">
        <v>2669</v>
      </c>
      <c r="G186" s="235"/>
      <c r="H186" s="238">
        <v>2</v>
      </c>
      <c r="I186" s="239"/>
      <c r="J186" s="235"/>
      <c r="K186" s="235"/>
      <c r="L186" s="240"/>
      <c r="M186" s="241"/>
      <c r="N186" s="242"/>
      <c r="O186" s="242"/>
      <c r="P186" s="242"/>
      <c r="Q186" s="242"/>
      <c r="R186" s="242"/>
      <c r="S186" s="242"/>
      <c r="T186" s="243"/>
      <c r="U186" s="13"/>
      <c r="V186" s="13"/>
      <c r="W186" s="13"/>
      <c r="X186" s="13"/>
      <c r="Y186" s="13"/>
      <c r="Z186" s="13"/>
      <c r="AA186" s="13"/>
      <c r="AB186" s="13"/>
      <c r="AC186" s="13"/>
      <c r="AD186" s="13"/>
      <c r="AE186" s="13"/>
      <c r="AT186" s="244" t="s">
        <v>242</v>
      </c>
      <c r="AU186" s="244" t="s">
        <v>91</v>
      </c>
      <c r="AV186" s="13" t="s">
        <v>91</v>
      </c>
      <c r="AW186" s="13" t="s">
        <v>42</v>
      </c>
      <c r="AX186" s="13" t="s">
        <v>85</v>
      </c>
      <c r="AY186" s="244" t="s">
        <v>230</v>
      </c>
    </row>
    <row r="187" spans="1:65" s="2" customFormat="1" ht="14.4" customHeight="1">
      <c r="A187" s="41"/>
      <c r="B187" s="42"/>
      <c r="C187" s="281" t="s">
        <v>668</v>
      </c>
      <c r="D187" s="281" t="s">
        <v>482</v>
      </c>
      <c r="E187" s="282" t="s">
        <v>2734</v>
      </c>
      <c r="F187" s="283" t="s">
        <v>2735</v>
      </c>
      <c r="G187" s="284" t="s">
        <v>737</v>
      </c>
      <c r="H187" s="285">
        <v>2</v>
      </c>
      <c r="I187" s="286"/>
      <c r="J187" s="287">
        <f>ROUND(I187*H187,2)</f>
        <v>0</v>
      </c>
      <c r="K187" s="283" t="s">
        <v>2638</v>
      </c>
      <c r="L187" s="288"/>
      <c r="M187" s="289" t="s">
        <v>19</v>
      </c>
      <c r="N187" s="290" t="s">
        <v>52</v>
      </c>
      <c r="O187" s="87"/>
      <c r="P187" s="224">
        <f>O187*H187</f>
        <v>0</v>
      </c>
      <c r="Q187" s="224">
        <v>0.0002</v>
      </c>
      <c r="R187" s="224">
        <f>Q187*H187</f>
        <v>0.0004</v>
      </c>
      <c r="S187" s="224">
        <v>0</v>
      </c>
      <c r="T187" s="225">
        <f>S187*H187</f>
        <v>0</v>
      </c>
      <c r="U187" s="41"/>
      <c r="V187" s="41"/>
      <c r="W187" s="41"/>
      <c r="X187" s="41"/>
      <c r="Y187" s="41"/>
      <c r="Z187" s="41"/>
      <c r="AA187" s="41"/>
      <c r="AB187" s="41"/>
      <c r="AC187" s="41"/>
      <c r="AD187" s="41"/>
      <c r="AE187" s="41"/>
      <c r="AR187" s="226" t="s">
        <v>279</v>
      </c>
      <c r="AT187" s="226" t="s">
        <v>482</v>
      </c>
      <c r="AU187" s="226" t="s">
        <v>91</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2736</v>
      </c>
    </row>
    <row r="188" spans="1:47" s="2" customFormat="1" ht="12">
      <c r="A188" s="41"/>
      <c r="B188" s="42"/>
      <c r="C188" s="43"/>
      <c r="D188" s="228" t="s">
        <v>238</v>
      </c>
      <c r="E188" s="43"/>
      <c r="F188" s="229" t="s">
        <v>2735</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91</v>
      </c>
    </row>
    <row r="189" spans="1:51" s="15" customFormat="1" ht="12">
      <c r="A189" s="15"/>
      <c r="B189" s="260"/>
      <c r="C189" s="261"/>
      <c r="D189" s="228" t="s">
        <v>242</v>
      </c>
      <c r="E189" s="262" t="s">
        <v>19</v>
      </c>
      <c r="F189" s="263" t="s">
        <v>2724</v>
      </c>
      <c r="G189" s="261"/>
      <c r="H189" s="262" t="s">
        <v>19</v>
      </c>
      <c r="I189" s="264"/>
      <c r="J189" s="261"/>
      <c r="K189" s="261"/>
      <c r="L189" s="265"/>
      <c r="M189" s="266"/>
      <c r="N189" s="267"/>
      <c r="O189" s="267"/>
      <c r="P189" s="267"/>
      <c r="Q189" s="267"/>
      <c r="R189" s="267"/>
      <c r="S189" s="267"/>
      <c r="T189" s="268"/>
      <c r="U189" s="15"/>
      <c r="V189" s="15"/>
      <c r="W189" s="15"/>
      <c r="X189" s="15"/>
      <c r="Y189" s="15"/>
      <c r="Z189" s="15"/>
      <c r="AA189" s="15"/>
      <c r="AB189" s="15"/>
      <c r="AC189" s="15"/>
      <c r="AD189" s="15"/>
      <c r="AE189" s="15"/>
      <c r="AT189" s="269" t="s">
        <v>242</v>
      </c>
      <c r="AU189" s="269" t="s">
        <v>91</v>
      </c>
      <c r="AV189" s="15" t="s">
        <v>85</v>
      </c>
      <c r="AW189" s="15" t="s">
        <v>42</v>
      </c>
      <c r="AX189" s="15" t="s">
        <v>81</v>
      </c>
      <c r="AY189" s="269" t="s">
        <v>230</v>
      </c>
    </row>
    <row r="190" spans="1:51" s="13" customFormat="1" ht="12">
      <c r="A190" s="13"/>
      <c r="B190" s="234"/>
      <c r="C190" s="235"/>
      <c r="D190" s="228" t="s">
        <v>242</v>
      </c>
      <c r="E190" s="236" t="s">
        <v>19</v>
      </c>
      <c r="F190" s="237" t="s">
        <v>2669</v>
      </c>
      <c r="G190" s="235"/>
      <c r="H190" s="238">
        <v>2</v>
      </c>
      <c r="I190" s="239"/>
      <c r="J190" s="235"/>
      <c r="K190" s="235"/>
      <c r="L190" s="240"/>
      <c r="M190" s="241"/>
      <c r="N190" s="242"/>
      <c r="O190" s="242"/>
      <c r="P190" s="242"/>
      <c r="Q190" s="242"/>
      <c r="R190" s="242"/>
      <c r="S190" s="242"/>
      <c r="T190" s="243"/>
      <c r="U190" s="13"/>
      <c r="V190" s="13"/>
      <c r="W190" s="13"/>
      <c r="X190" s="13"/>
      <c r="Y190" s="13"/>
      <c r="Z190" s="13"/>
      <c r="AA190" s="13"/>
      <c r="AB190" s="13"/>
      <c r="AC190" s="13"/>
      <c r="AD190" s="13"/>
      <c r="AE190" s="13"/>
      <c r="AT190" s="244" t="s">
        <v>242</v>
      </c>
      <c r="AU190" s="244" t="s">
        <v>91</v>
      </c>
      <c r="AV190" s="13" t="s">
        <v>91</v>
      </c>
      <c r="AW190" s="13" t="s">
        <v>42</v>
      </c>
      <c r="AX190" s="13" t="s">
        <v>85</v>
      </c>
      <c r="AY190" s="244" t="s">
        <v>230</v>
      </c>
    </row>
    <row r="191" spans="1:65" s="2" customFormat="1" ht="24.15" customHeight="1">
      <c r="A191" s="41"/>
      <c r="B191" s="42"/>
      <c r="C191" s="215" t="s">
        <v>676</v>
      </c>
      <c r="D191" s="215" t="s">
        <v>232</v>
      </c>
      <c r="E191" s="216" t="s">
        <v>2737</v>
      </c>
      <c r="F191" s="217" t="s">
        <v>2738</v>
      </c>
      <c r="G191" s="218" t="s">
        <v>737</v>
      </c>
      <c r="H191" s="219">
        <v>5</v>
      </c>
      <c r="I191" s="220"/>
      <c r="J191" s="221">
        <f>ROUND(I191*H191,2)</f>
        <v>0</v>
      </c>
      <c r="K191" s="217" t="s">
        <v>2638</v>
      </c>
      <c r="L191" s="47"/>
      <c r="M191" s="222" t="s">
        <v>19</v>
      </c>
      <c r="N191" s="223" t="s">
        <v>52</v>
      </c>
      <c r="O191" s="87"/>
      <c r="P191" s="224">
        <f>O191*H191</f>
        <v>0</v>
      </c>
      <c r="Q191" s="224">
        <v>0</v>
      </c>
      <c r="R191" s="224">
        <f>Q191*H191</f>
        <v>0</v>
      </c>
      <c r="S191" s="224">
        <v>0</v>
      </c>
      <c r="T191" s="225">
        <f>S191*H191</f>
        <v>0</v>
      </c>
      <c r="U191" s="41"/>
      <c r="V191" s="41"/>
      <c r="W191" s="41"/>
      <c r="X191" s="41"/>
      <c r="Y191" s="41"/>
      <c r="Z191" s="41"/>
      <c r="AA191" s="41"/>
      <c r="AB191" s="41"/>
      <c r="AC191" s="41"/>
      <c r="AD191" s="41"/>
      <c r="AE191" s="41"/>
      <c r="AR191" s="226" t="s">
        <v>109</v>
      </c>
      <c r="AT191" s="226" t="s">
        <v>232</v>
      </c>
      <c r="AU191" s="226" t="s">
        <v>91</v>
      </c>
      <c r="AY191" s="19" t="s">
        <v>230</v>
      </c>
      <c r="BE191" s="227">
        <f>IF(N191="základní",J191,0)</f>
        <v>0</v>
      </c>
      <c r="BF191" s="227">
        <f>IF(N191="snížená",J191,0)</f>
        <v>0</v>
      </c>
      <c r="BG191" s="227">
        <f>IF(N191="zákl. přenesená",J191,0)</f>
        <v>0</v>
      </c>
      <c r="BH191" s="227">
        <f>IF(N191="sníž. přenesená",J191,0)</f>
        <v>0</v>
      </c>
      <c r="BI191" s="227">
        <f>IF(N191="nulová",J191,0)</f>
        <v>0</v>
      </c>
      <c r="BJ191" s="19" t="s">
        <v>85</v>
      </c>
      <c r="BK191" s="227">
        <f>ROUND(I191*H191,2)</f>
        <v>0</v>
      </c>
      <c r="BL191" s="19" t="s">
        <v>109</v>
      </c>
      <c r="BM191" s="226" t="s">
        <v>2739</v>
      </c>
    </row>
    <row r="192" spans="1:47" s="2" customFormat="1" ht="12">
      <c r="A192" s="41"/>
      <c r="B192" s="42"/>
      <c r="C192" s="43"/>
      <c r="D192" s="228" t="s">
        <v>238</v>
      </c>
      <c r="E192" s="43"/>
      <c r="F192" s="229" t="s">
        <v>2738</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19" t="s">
        <v>238</v>
      </c>
      <c r="AU192" s="19" t="s">
        <v>91</v>
      </c>
    </row>
    <row r="193" spans="1:51" s="15" customFormat="1" ht="12">
      <c r="A193" s="15"/>
      <c r="B193" s="260"/>
      <c r="C193" s="261"/>
      <c r="D193" s="228" t="s">
        <v>242</v>
      </c>
      <c r="E193" s="262" t="s">
        <v>19</v>
      </c>
      <c r="F193" s="263" t="s">
        <v>2681</v>
      </c>
      <c r="G193" s="261"/>
      <c r="H193" s="262" t="s">
        <v>19</v>
      </c>
      <c r="I193" s="264"/>
      <c r="J193" s="261"/>
      <c r="K193" s="261"/>
      <c r="L193" s="265"/>
      <c r="M193" s="266"/>
      <c r="N193" s="267"/>
      <c r="O193" s="267"/>
      <c r="P193" s="267"/>
      <c r="Q193" s="267"/>
      <c r="R193" s="267"/>
      <c r="S193" s="267"/>
      <c r="T193" s="268"/>
      <c r="U193" s="15"/>
      <c r="V193" s="15"/>
      <c r="W193" s="15"/>
      <c r="X193" s="15"/>
      <c r="Y193" s="15"/>
      <c r="Z193" s="15"/>
      <c r="AA193" s="15"/>
      <c r="AB193" s="15"/>
      <c r="AC193" s="15"/>
      <c r="AD193" s="15"/>
      <c r="AE193" s="15"/>
      <c r="AT193" s="269" t="s">
        <v>242</v>
      </c>
      <c r="AU193" s="269" t="s">
        <v>91</v>
      </c>
      <c r="AV193" s="15" t="s">
        <v>85</v>
      </c>
      <c r="AW193" s="15" t="s">
        <v>42</v>
      </c>
      <c r="AX193" s="15" t="s">
        <v>81</v>
      </c>
      <c r="AY193" s="269" t="s">
        <v>230</v>
      </c>
    </row>
    <row r="194" spans="1:51" s="13" customFormat="1" ht="12">
      <c r="A194" s="13"/>
      <c r="B194" s="234"/>
      <c r="C194" s="235"/>
      <c r="D194" s="228" t="s">
        <v>242</v>
      </c>
      <c r="E194" s="236" t="s">
        <v>19</v>
      </c>
      <c r="F194" s="237" t="s">
        <v>2708</v>
      </c>
      <c r="G194" s="235"/>
      <c r="H194" s="238">
        <v>5</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242</v>
      </c>
      <c r="AU194" s="244" t="s">
        <v>91</v>
      </c>
      <c r="AV194" s="13" t="s">
        <v>91</v>
      </c>
      <c r="AW194" s="13" t="s">
        <v>42</v>
      </c>
      <c r="AX194" s="13" t="s">
        <v>85</v>
      </c>
      <c r="AY194" s="244" t="s">
        <v>230</v>
      </c>
    </row>
    <row r="195" spans="1:65" s="2" customFormat="1" ht="24.15" customHeight="1">
      <c r="A195" s="41"/>
      <c r="B195" s="42"/>
      <c r="C195" s="281" t="s">
        <v>691</v>
      </c>
      <c r="D195" s="281" t="s">
        <v>482</v>
      </c>
      <c r="E195" s="282" t="s">
        <v>2740</v>
      </c>
      <c r="F195" s="283" t="s">
        <v>2741</v>
      </c>
      <c r="G195" s="284" t="s">
        <v>737</v>
      </c>
      <c r="H195" s="285">
        <v>5</v>
      </c>
      <c r="I195" s="286"/>
      <c r="J195" s="287">
        <f>ROUND(I195*H195,2)</f>
        <v>0</v>
      </c>
      <c r="K195" s="283" t="s">
        <v>2638</v>
      </c>
      <c r="L195" s="288"/>
      <c r="M195" s="289" t="s">
        <v>19</v>
      </c>
      <c r="N195" s="290" t="s">
        <v>52</v>
      </c>
      <c r="O195" s="87"/>
      <c r="P195" s="224">
        <f>O195*H195</f>
        <v>0</v>
      </c>
      <c r="Q195" s="224">
        <v>0.00011</v>
      </c>
      <c r="R195" s="224">
        <f>Q195*H195</f>
        <v>0.00055</v>
      </c>
      <c r="S195" s="224">
        <v>0</v>
      </c>
      <c r="T195" s="225">
        <f>S195*H195</f>
        <v>0</v>
      </c>
      <c r="U195" s="41"/>
      <c r="V195" s="41"/>
      <c r="W195" s="41"/>
      <c r="X195" s="41"/>
      <c r="Y195" s="41"/>
      <c r="Z195" s="41"/>
      <c r="AA195" s="41"/>
      <c r="AB195" s="41"/>
      <c r="AC195" s="41"/>
      <c r="AD195" s="41"/>
      <c r="AE195" s="41"/>
      <c r="AR195" s="226" t="s">
        <v>279</v>
      </c>
      <c r="AT195" s="226" t="s">
        <v>482</v>
      </c>
      <c r="AU195" s="226" t="s">
        <v>91</v>
      </c>
      <c r="AY195" s="19" t="s">
        <v>230</v>
      </c>
      <c r="BE195" s="227">
        <f>IF(N195="základní",J195,0)</f>
        <v>0</v>
      </c>
      <c r="BF195" s="227">
        <f>IF(N195="snížená",J195,0)</f>
        <v>0</v>
      </c>
      <c r="BG195" s="227">
        <f>IF(N195="zákl. přenesená",J195,0)</f>
        <v>0</v>
      </c>
      <c r="BH195" s="227">
        <f>IF(N195="sníž. přenesená",J195,0)</f>
        <v>0</v>
      </c>
      <c r="BI195" s="227">
        <f>IF(N195="nulová",J195,0)</f>
        <v>0</v>
      </c>
      <c r="BJ195" s="19" t="s">
        <v>85</v>
      </c>
      <c r="BK195" s="227">
        <f>ROUND(I195*H195,2)</f>
        <v>0</v>
      </c>
      <c r="BL195" s="19" t="s">
        <v>109</v>
      </c>
      <c r="BM195" s="226" t="s">
        <v>2742</v>
      </c>
    </row>
    <row r="196" spans="1:47" s="2" customFormat="1" ht="12">
      <c r="A196" s="41"/>
      <c r="B196" s="42"/>
      <c r="C196" s="43"/>
      <c r="D196" s="228" t="s">
        <v>238</v>
      </c>
      <c r="E196" s="43"/>
      <c r="F196" s="229" t="s">
        <v>2741</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19" t="s">
        <v>238</v>
      </c>
      <c r="AU196" s="19" t="s">
        <v>91</v>
      </c>
    </row>
    <row r="197" spans="1:51" s="13" customFormat="1" ht="12">
      <c r="A197" s="13"/>
      <c r="B197" s="234"/>
      <c r="C197" s="235"/>
      <c r="D197" s="228" t="s">
        <v>242</v>
      </c>
      <c r="E197" s="236" t="s">
        <v>19</v>
      </c>
      <c r="F197" s="237" t="s">
        <v>2708</v>
      </c>
      <c r="G197" s="235"/>
      <c r="H197" s="238">
        <v>5</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242</v>
      </c>
      <c r="AU197" s="244" t="s">
        <v>91</v>
      </c>
      <c r="AV197" s="13" t="s">
        <v>91</v>
      </c>
      <c r="AW197" s="13" t="s">
        <v>42</v>
      </c>
      <c r="AX197" s="13" t="s">
        <v>85</v>
      </c>
      <c r="AY197" s="244" t="s">
        <v>230</v>
      </c>
    </row>
    <row r="198" spans="1:65" s="2" customFormat="1" ht="24.15" customHeight="1">
      <c r="A198" s="41"/>
      <c r="B198" s="42"/>
      <c r="C198" s="215" t="s">
        <v>710</v>
      </c>
      <c r="D198" s="215" t="s">
        <v>232</v>
      </c>
      <c r="E198" s="216" t="s">
        <v>2743</v>
      </c>
      <c r="F198" s="217" t="s">
        <v>2744</v>
      </c>
      <c r="G198" s="218" t="s">
        <v>737</v>
      </c>
      <c r="H198" s="219">
        <v>3</v>
      </c>
      <c r="I198" s="220"/>
      <c r="J198" s="221">
        <f>ROUND(I198*H198,2)</f>
        <v>0</v>
      </c>
      <c r="K198" s="217" t="s">
        <v>2638</v>
      </c>
      <c r="L198" s="47"/>
      <c r="M198" s="222" t="s">
        <v>19</v>
      </c>
      <c r="N198" s="223" t="s">
        <v>52</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109</v>
      </c>
      <c r="AT198" s="226" t="s">
        <v>232</v>
      </c>
      <c r="AU198" s="226" t="s">
        <v>91</v>
      </c>
      <c r="AY198" s="19" t="s">
        <v>230</v>
      </c>
      <c r="BE198" s="227">
        <f>IF(N198="základní",J198,0)</f>
        <v>0</v>
      </c>
      <c r="BF198" s="227">
        <f>IF(N198="snížená",J198,0)</f>
        <v>0</v>
      </c>
      <c r="BG198" s="227">
        <f>IF(N198="zákl. přenesená",J198,0)</f>
        <v>0</v>
      </c>
      <c r="BH198" s="227">
        <f>IF(N198="sníž. přenesená",J198,0)</f>
        <v>0</v>
      </c>
      <c r="BI198" s="227">
        <f>IF(N198="nulová",J198,0)</f>
        <v>0</v>
      </c>
      <c r="BJ198" s="19" t="s">
        <v>85</v>
      </c>
      <c r="BK198" s="227">
        <f>ROUND(I198*H198,2)</f>
        <v>0</v>
      </c>
      <c r="BL198" s="19" t="s">
        <v>109</v>
      </c>
      <c r="BM198" s="226" t="s">
        <v>2745</v>
      </c>
    </row>
    <row r="199" spans="1:47" s="2" customFormat="1" ht="12">
      <c r="A199" s="41"/>
      <c r="B199" s="42"/>
      <c r="C199" s="43"/>
      <c r="D199" s="228" t="s">
        <v>238</v>
      </c>
      <c r="E199" s="43"/>
      <c r="F199" s="229" t="s">
        <v>2744</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238</v>
      </c>
      <c r="AU199" s="19" t="s">
        <v>91</v>
      </c>
    </row>
    <row r="200" spans="1:51" s="15" customFormat="1" ht="12">
      <c r="A200" s="15"/>
      <c r="B200" s="260"/>
      <c r="C200" s="261"/>
      <c r="D200" s="228" t="s">
        <v>242</v>
      </c>
      <c r="E200" s="262" t="s">
        <v>19</v>
      </c>
      <c r="F200" s="263" t="s">
        <v>2681</v>
      </c>
      <c r="G200" s="261"/>
      <c r="H200" s="262" t="s">
        <v>19</v>
      </c>
      <c r="I200" s="264"/>
      <c r="J200" s="261"/>
      <c r="K200" s="261"/>
      <c r="L200" s="265"/>
      <c r="M200" s="266"/>
      <c r="N200" s="267"/>
      <c r="O200" s="267"/>
      <c r="P200" s="267"/>
      <c r="Q200" s="267"/>
      <c r="R200" s="267"/>
      <c r="S200" s="267"/>
      <c r="T200" s="268"/>
      <c r="U200" s="15"/>
      <c r="V200" s="15"/>
      <c r="W200" s="15"/>
      <c r="X200" s="15"/>
      <c r="Y200" s="15"/>
      <c r="Z200" s="15"/>
      <c r="AA200" s="15"/>
      <c r="AB200" s="15"/>
      <c r="AC200" s="15"/>
      <c r="AD200" s="15"/>
      <c r="AE200" s="15"/>
      <c r="AT200" s="269" t="s">
        <v>242</v>
      </c>
      <c r="AU200" s="269" t="s">
        <v>91</v>
      </c>
      <c r="AV200" s="15" t="s">
        <v>85</v>
      </c>
      <c r="AW200" s="15" t="s">
        <v>42</v>
      </c>
      <c r="AX200" s="15" t="s">
        <v>81</v>
      </c>
      <c r="AY200" s="269" t="s">
        <v>230</v>
      </c>
    </row>
    <row r="201" spans="1:51" s="13" customFormat="1" ht="12">
      <c r="A201" s="13"/>
      <c r="B201" s="234"/>
      <c r="C201" s="235"/>
      <c r="D201" s="228" t="s">
        <v>242</v>
      </c>
      <c r="E201" s="236" t="s">
        <v>19</v>
      </c>
      <c r="F201" s="237" t="s">
        <v>2746</v>
      </c>
      <c r="G201" s="235"/>
      <c r="H201" s="238">
        <v>3</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242</v>
      </c>
      <c r="AU201" s="244" t="s">
        <v>91</v>
      </c>
      <c r="AV201" s="13" t="s">
        <v>91</v>
      </c>
      <c r="AW201" s="13" t="s">
        <v>42</v>
      </c>
      <c r="AX201" s="13" t="s">
        <v>85</v>
      </c>
      <c r="AY201" s="244" t="s">
        <v>230</v>
      </c>
    </row>
    <row r="202" spans="1:65" s="2" customFormat="1" ht="24.15" customHeight="1">
      <c r="A202" s="41"/>
      <c r="B202" s="42"/>
      <c r="C202" s="281" t="s">
        <v>715</v>
      </c>
      <c r="D202" s="281" t="s">
        <v>482</v>
      </c>
      <c r="E202" s="282" t="s">
        <v>2747</v>
      </c>
      <c r="F202" s="283" t="s">
        <v>2748</v>
      </c>
      <c r="G202" s="284" t="s">
        <v>737</v>
      </c>
      <c r="H202" s="285">
        <v>1</v>
      </c>
      <c r="I202" s="286"/>
      <c r="J202" s="287">
        <f>ROUND(I202*H202,2)</f>
        <v>0</v>
      </c>
      <c r="K202" s="283" t="s">
        <v>2638</v>
      </c>
      <c r="L202" s="288"/>
      <c r="M202" s="289" t="s">
        <v>19</v>
      </c>
      <c r="N202" s="290" t="s">
        <v>52</v>
      </c>
      <c r="O202" s="87"/>
      <c r="P202" s="224">
        <f>O202*H202</f>
        <v>0</v>
      </c>
      <c r="Q202" s="224">
        <v>0.00049</v>
      </c>
      <c r="R202" s="224">
        <f>Q202*H202</f>
        <v>0.00049</v>
      </c>
      <c r="S202" s="224">
        <v>0</v>
      </c>
      <c r="T202" s="225">
        <f>S202*H202</f>
        <v>0</v>
      </c>
      <c r="U202" s="41"/>
      <c r="V202" s="41"/>
      <c r="W202" s="41"/>
      <c r="X202" s="41"/>
      <c r="Y202" s="41"/>
      <c r="Z202" s="41"/>
      <c r="AA202" s="41"/>
      <c r="AB202" s="41"/>
      <c r="AC202" s="41"/>
      <c r="AD202" s="41"/>
      <c r="AE202" s="41"/>
      <c r="AR202" s="226" t="s">
        <v>279</v>
      </c>
      <c r="AT202" s="226" t="s">
        <v>482</v>
      </c>
      <c r="AU202" s="226" t="s">
        <v>91</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109</v>
      </c>
      <c r="BM202" s="226" t="s">
        <v>2749</v>
      </c>
    </row>
    <row r="203" spans="1:47" s="2" customFormat="1" ht="12">
      <c r="A203" s="41"/>
      <c r="B203" s="42"/>
      <c r="C203" s="43"/>
      <c r="D203" s="228" t="s">
        <v>238</v>
      </c>
      <c r="E203" s="43"/>
      <c r="F203" s="229" t="s">
        <v>2748</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91</v>
      </c>
    </row>
    <row r="204" spans="1:51" s="13" customFormat="1" ht="12">
      <c r="A204" s="13"/>
      <c r="B204" s="234"/>
      <c r="C204" s="235"/>
      <c r="D204" s="228" t="s">
        <v>242</v>
      </c>
      <c r="E204" s="236" t="s">
        <v>19</v>
      </c>
      <c r="F204" s="237" t="s">
        <v>2674</v>
      </c>
      <c r="G204" s="235"/>
      <c r="H204" s="238">
        <v>1</v>
      </c>
      <c r="I204" s="239"/>
      <c r="J204" s="235"/>
      <c r="K204" s="235"/>
      <c r="L204" s="240"/>
      <c r="M204" s="241"/>
      <c r="N204" s="242"/>
      <c r="O204" s="242"/>
      <c r="P204" s="242"/>
      <c r="Q204" s="242"/>
      <c r="R204" s="242"/>
      <c r="S204" s="242"/>
      <c r="T204" s="243"/>
      <c r="U204" s="13"/>
      <c r="V204" s="13"/>
      <c r="W204" s="13"/>
      <c r="X204" s="13"/>
      <c r="Y204" s="13"/>
      <c r="Z204" s="13"/>
      <c r="AA204" s="13"/>
      <c r="AB204" s="13"/>
      <c r="AC204" s="13"/>
      <c r="AD204" s="13"/>
      <c r="AE204" s="13"/>
      <c r="AT204" s="244" t="s">
        <v>242</v>
      </c>
      <c r="AU204" s="244" t="s">
        <v>91</v>
      </c>
      <c r="AV204" s="13" t="s">
        <v>91</v>
      </c>
      <c r="AW204" s="13" t="s">
        <v>42</v>
      </c>
      <c r="AX204" s="13" t="s">
        <v>85</v>
      </c>
      <c r="AY204" s="244" t="s">
        <v>230</v>
      </c>
    </row>
    <row r="205" spans="1:65" s="2" customFormat="1" ht="14.4" customHeight="1">
      <c r="A205" s="41"/>
      <c r="B205" s="42"/>
      <c r="C205" s="281" t="s">
        <v>722</v>
      </c>
      <c r="D205" s="281" t="s">
        <v>482</v>
      </c>
      <c r="E205" s="282" t="s">
        <v>2750</v>
      </c>
      <c r="F205" s="283" t="s">
        <v>2751</v>
      </c>
      <c r="G205" s="284" t="s">
        <v>737</v>
      </c>
      <c r="H205" s="285">
        <v>2</v>
      </c>
      <c r="I205" s="286"/>
      <c r="J205" s="287">
        <f>ROUND(I205*H205,2)</f>
        <v>0</v>
      </c>
      <c r="K205" s="283" t="s">
        <v>19</v>
      </c>
      <c r="L205" s="288"/>
      <c r="M205" s="289" t="s">
        <v>19</v>
      </c>
      <c r="N205" s="290" t="s">
        <v>52</v>
      </c>
      <c r="O205" s="87"/>
      <c r="P205" s="224">
        <f>O205*H205</f>
        <v>0</v>
      </c>
      <c r="Q205" s="224">
        <v>0</v>
      </c>
      <c r="R205" s="224">
        <f>Q205*H205</f>
        <v>0</v>
      </c>
      <c r="S205" s="224">
        <v>0</v>
      </c>
      <c r="T205" s="225">
        <f>S205*H205</f>
        <v>0</v>
      </c>
      <c r="U205" s="41"/>
      <c r="V205" s="41"/>
      <c r="W205" s="41"/>
      <c r="X205" s="41"/>
      <c r="Y205" s="41"/>
      <c r="Z205" s="41"/>
      <c r="AA205" s="41"/>
      <c r="AB205" s="41"/>
      <c r="AC205" s="41"/>
      <c r="AD205" s="41"/>
      <c r="AE205" s="41"/>
      <c r="AR205" s="226" t="s">
        <v>279</v>
      </c>
      <c r="AT205" s="226" t="s">
        <v>482</v>
      </c>
      <c r="AU205" s="226" t="s">
        <v>91</v>
      </c>
      <c r="AY205" s="19" t="s">
        <v>230</v>
      </c>
      <c r="BE205" s="227">
        <f>IF(N205="základní",J205,0)</f>
        <v>0</v>
      </c>
      <c r="BF205" s="227">
        <f>IF(N205="snížená",J205,0)</f>
        <v>0</v>
      </c>
      <c r="BG205" s="227">
        <f>IF(N205="zákl. přenesená",J205,0)</f>
        <v>0</v>
      </c>
      <c r="BH205" s="227">
        <f>IF(N205="sníž. přenesená",J205,0)</f>
        <v>0</v>
      </c>
      <c r="BI205" s="227">
        <f>IF(N205="nulová",J205,0)</f>
        <v>0</v>
      </c>
      <c r="BJ205" s="19" t="s">
        <v>85</v>
      </c>
      <c r="BK205" s="227">
        <f>ROUND(I205*H205,2)</f>
        <v>0</v>
      </c>
      <c r="BL205" s="19" t="s">
        <v>109</v>
      </c>
      <c r="BM205" s="226" t="s">
        <v>2752</v>
      </c>
    </row>
    <row r="206" spans="1:47" s="2" customFormat="1" ht="12">
      <c r="A206" s="41"/>
      <c r="B206" s="42"/>
      <c r="C206" s="43"/>
      <c r="D206" s="228" t="s">
        <v>238</v>
      </c>
      <c r="E206" s="43"/>
      <c r="F206" s="229" t="s">
        <v>2751</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19" t="s">
        <v>238</v>
      </c>
      <c r="AU206" s="19" t="s">
        <v>91</v>
      </c>
    </row>
    <row r="207" spans="1:51" s="13" customFormat="1" ht="12">
      <c r="A207" s="13"/>
      <c r="B207" s="234"/>
      <c r="C207" s="235"/>
      <c r="D207" s="228" t="s">
        <v>242</v>
      </c>
      <c r="E207" s="236" t="s">
        <v>19</v>
      </c>
      <c r="F207" s="237" t="s">
        <v>2669</v>
      </c>
      <c r="G207" s="235"/>
      <c r="H207" s="238">
        <v>2</v>
      </c>
      <c r="I207" s="239"/>
      <c r="J207" s="235"/>
      <c r="K207" s="235"/>
      <c r="L207" s="240"/>
      <c r="M207" s="241"/>
      <c r="N207" s="242"/>
      <c r="O207" s="242"/>
      <c r="P207" s="242"/>
      <c r="Q207" s="242"/>
      <c r="R207" s="242"/>
      <c r="S207" s="242"/>
      <c r="T207" s="243"/>
      <c r="U207" s="13"/>
      <c r="V207" s="13"/>
      <c r="W207" s="13"/>
      <c r="X207" s="13"/>
      <c r="Y207" s="13"/>
      <c r="Z207" s="13"/>
      <c r="AA207" s="13"/>
      <c r="AB207" s="13"/>
      <c r="AC207" s="13"/>
      <c r="AD207" s="13"/>
      <c r="AE207" s="13"/>
      <c r="AT207" s="244" t="s">
        <v>242</v>
      </c>
      <c r="AU207" s="244" t="s">
        <v>91</v>
      </c>
      <c r="AV207" s="13" t="s">
        <v>91</v>
      </c>
      <c r="AW207" s="13" t="s">
        <v>42</v>
      </c>
      <c r="AX207" s="13" t="s">
        <v>85</v>
      </c>
      <c r="AY207" s="244" t="s">
        <v>230</v>
      </c>
    </row>
    <row r="208" spans="1:65" s="2" customFormat="1" ht="14.4" customHeight="1">
      <c r="A208" s="41"/>
      <c r="B208" s="42"/>
      <c r="C208" s="215" t="s">
        <v>729</v>
      </c>
      <c r="D208" s="215" t="s">
        <v>232</v>
      </c>
      <c r="E208" s="216" t="s">
        <v>2753</v>
      </c>
      <c r="F208" s="217" t="s">
        <v>2754</v>
      </c>
      <c r="G208" s="218" t="s">
        <v>327</v>
      </c>
      <c r="H208" s="219">
        <v>164.5</v>
      </c>
      <c r="I208" s="220"/>
      <c r="J208" s="221">
        <f>ROUND(I208*H208,2)</f>
        <v>0</v>
      </c>
      <c r="K208" s="217" t="s">
        <v>2638</v>
      </c>
      <c r="L208" s="47"/>
      <c r="M208" s="222" t="s">
        <v>19</v>
      </c>
      <c r="N208" s="223" t="s">
        <v>52</v>
      </c>
      <c r="O208" s="87"/>
      <c r="P208" s="224">
        <f>O208*H208</f>
        <v>0</v>
      </c>
      <c r="Q208" s="224">
        <v>0</v>
      </c>
      <c r="R208" s="224">
        <f>Q208*H208</f>
        <v>0</v>
      </c>
      <c r="S208" s="224">
        <v>0</v>
      </c>
      <c r="T208" s="225">
        <f>S208*H208</f>
        <v>0</v>
      </c>
      <c r="U208" s="41"/>
      <c r="V208" s="41"/>
      <c r="W208" s="41"/>
      <c r="X208" s="41"/>
      <c r="Y208" s="41"/>
      <c r="Z208" s="41"/>
      <c r="AA208" s="41"/>
      <c r="AB208" s="41"/>
      <c r="AC208" s="41"/>
      <c r="AD208" s="41"/>
      <c r="AE208" s="41"/>
      <c r="AR208" s="226" t="s">
        <v>109</v>
      </c>
      <c r="AT208" s="226" t="s">
        <v>232</v>
      </c>
      <c r="AU208" s="226" t="s">
        <v>91</v>
      </c>
      <c r="AY208" s="19" t="s">
        <v>230</v>
      </c>
      <c r="BE208" s="227">
        <f>IF(N208="základní",J208,0)</f>
        <v>0</v>
      </c>
      <c r="BF208" s="227">
        <f>IF(N208="snížená",J208,0)</f>
        <v>0</v>
      </c>
      <c r="BG208" s="227">
        <f>IF(N208="zákl. přenesená",J208,0)</f>
        <v>0</v>
      </c>
      <c r="BH208" s="227">
        <f>IF(N208="sníž. přenesená",J208,0)</f>
        <v>0</v>
      </c>
      <c r="BI208" s="227">
        <f>IF(N208="nulová",J208,0)</f>
        <v>0</v>
      </c>
      <c r="BJ208" s="19" t="s">
        <v>85</v>
      </c>
      <c r="BK208" s="227">
        <f>ROUND(I208*H208,2)</f>
        <v>0</v>
      </c>
      <c r="BL208" s="19" t="s">
        <v>109</v>
      </c>
      <c r="BM208" s="226" t="s">
        <v>2755</v>
      </c>
    </row>
    <row r="209" spans="1:47" s="2" customFormat="1" ht="12">
      <c r="A209" s="41"/>
      <c r="B209" s="42"/>
      <c r="C209" s="43"/>
      <c r="D209" s="228" t="s">
        <v>238</v>
      </c>
      <c r="E209" s="43"/>
      <c r="F209" s="229" t="s">
        <v>2754</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19" t="s">
        <v>238</v>
      </c>
      <c r="AU209" s="19" t="s">
        <v>91</v>
      </c>
    </row>
    <row r="210" spans="1:51" s="15" customFormat="1" ht="12">
      <c r="A210" s="15"/>
      <c r="B210" s="260"/>
      <c r="C210" s="261"/>
      <c r="D210" s="228" t="s">
        <v>242</v>
      </c>
      <c r="E210" s="262" t="s">
        <v>19</v>
      </c>
      <c r="F210" s="263" t="s">
        <v>2756</v>
      </c>
      <c r="G210" s="261"/>
      <c r="H210" s="262" t="s">
        <v>19</v>
      </c>
      <c r="I210" s="264"/>
      <c r="J210" s="261"/>
      <c r="K210" s="261"/>
      <c r="L210" s="265"/>
      <c r="M210" s="266"/>
      <c r="N210" s="267"/>
      <c r="O210" s="267"/>
      <c r="P210" s="267"/>
      <c r="Q210" s="267"/>
      <c r="R210" s="267"/>
      <c r="S210" s="267"/>
      <c r="T210" s="268"/>
      <c r="U210" s="15"/>
      <c r="V210" s="15"/>
      <c r="W210" s="15"/>
      <c r="X210" s="15"/>
      <c r="Y210" s="15"/>
      <c r="Z210" s="15"/>
      <c r="AA210" s="15"/>
      <c r="AB210" s="15"/>
      <c r="AC210" s="15"/>
      <c r="AD210" s="15"/>
      <c r="AE210" s="15"/>
      <c r="AT210" s="269" t="s">
        <v>242</v>
      </c>
      <c r="AU210" s="269" t="s">
        <v>91</v>
      </c>
      <c r="AV210" s="15" t="s">
        <v>85</v>
      </c>
      <c r="AW210" s="15" t="s">
        <v>42</v>
      </c>
      <c r="AX210" s="15" t="s">
        <v>81</v>
      </c>
      <c r="AY210" s="269" t="s">
        <v>230</v>
      </c>
    </row>
    <row r="211" spans="1:51" s="13" customFormat="1" ht="12">
      <c r="A211" s="13"/>
      <c r="B211" s="234"/>
      <c r="C211" s="235"/>
      <c r="D211" s="228" t="s">
        <v>242</v>
      </c>
      <c r="E211" s="236" t="s">
        <v>19</v>
      </c>
      <c r="F211" s="237" t="s">
        <v>2694</v>
      </c>
      <c r="G211" s="235"/>
      <c r="H211" s="238">
        <v>164.5</v>
      </c>
      <c r="I211" s="239"/>
      <c r="J211" s="235"/>
      <c r="K211" s="235"/>
      <c r="L211" s="240"/>
      <c r="M211" s="241"/>
      <c r="N211" s="242"/>
      <c r="O211" s="242"/>
      <c r="P211" s="242"/>
      <c r="Q211" s="242"/>
      <c r="R211" s="242"/>
      <c r="S211" s="242"/>
      <c r="T211" s="243"/>
      <c r="U211" s="13"/>
      <c r="V211" s="13"/>
      <c r="W211" s="13"/>
      <c r="X211" s="13"/>
      <c r="Y211" s="13"/>
      <c r="Z211" s="13"/>
      <c r="AA211" s="13"/>
      <c r="AB211" s="13"/>
      <c r="AC211" s="13"/>
      <c r="AD211" s="13"/>
      <c r="AE211" s="13"/>
      <c r="AT211" s="244" t="s">
        <v>242</v>
      </c>
      <c r="AU211" s="244" t="s">
        <v>91</v>
      </c>
      <c r="AV211" s="13" t="s">
        <v>91</v>
      </c>
      <c r="AW211" s="13" t="s">
        <v>42</v>
      </c>
      <c r="AX211" s="13" t="s">
        <v>85</v>
      </c>
      <c r="AY211" s="244" t="s">
        <v>230</v>
      </c>
    </row>
    <row r="212" spans="1:65" s="2" customFormat="1" ht="24.15" customHeight="1">
      <c r="A212" s="41"/>
      <c r="B212" s="42"/>
      <c r="C212" s="215" t="s">
        <v>734</v>
      </c>
      <c r="D212" s="215" t="s">
        <v>232</v>
      </c>
      <c r="E212" s="216" t="s">
        <v>2757</v>
      </c>
      <c r="F212" s="217" t="s">
        <v>2758</v>
      </c>
      <c r="G212" s="218" t="s">
        <v>327</v>
      </c>
      <c r="H212" s="219">
        <v>164.5</v>
      </c>
      <c r="I212" s="220"/>
      <c r="J212" s="221">
        <f>ROUND(I212*H212,2)</f>
        <v>0</v>
      </c>
      <c r="K212" s="217" t="s">
        <v>2638</v>
      </c>
      <c r="L212" s="47"/>
      <c r="M212" s="222" t="s">
        <v>19</v>
      </c>
      <c r="N212" s="223" t="s">
        <v>52</v>
      </c>
      <c r="O212" s="87"/>
      <c r="P212" s="224">
        <f>O212*H212</f>
        <v>0</v>
      </c>
      <c r="Q212" s="224">
        <v>0</v>
      </c>
      <c r="R212" s="224">
        <f>Q212*H212</f>
        <v>0</v>
      </c>
      <c r="S212" s="224">
        <v>0</v>
      </c>
      <c r="T212" s="225">
        <f>S212*H212</f>
        <v>0</v>
      </c>
      <c r="U212" s="41"/>
      <c r="V212" s="41"/>
      <c r="W212" s="41"/>
      <c r="X212" s="41"/>
      <c r="Y212" s="41"/>
      <c r="Z212" s="41"/>
      <c r="AA212" s="41"/>
      <c r="AB212" s="41"/>
      <c r="AC212" s="41"/>
      <c r="AD212" s="41"/>
      <c r="AE212" s="41"/>
      <c r="AR212" s="226" t="s">
        <v>109</v>
      </c>
      <c r="AT212" s="226" t="s">
        <v>232</v>
      </c>
      <c r="AU212" s="226" t="s">
        <v>91</v>
      </c>
      <c r="AY212" s="19" t="s">
        <v>230</v>
      </c>
      <c r="BE212" s="227">
        <f>IF(N212="základní",J212,0)</f>
        <v>0</v>
      </c>
      <c r="BF212" s="227">
        <f>IF(N212="snížená",J212,0)</f>
        <v>0</v>
      </c>
      <c r="BG212" s="227">
        <f>IF(N212="zákl. přenesená",J212,0)</f>
        <v>0</v>
      </c>
      <c r="BH212" s="227">
        <f>IF(N212="sníž. přenesená",J212,0)</f>
        <v>0</v>
      </c>
      <c r="BI212" s="227">
        <f>IF(N212="nulová",J212,0)</f>
        <v>0</v>
      </c>
      <c r="BJ212" s="19" t="s">
        <v>85</v>
      </c>
      <c r="BK212" s="227">
        <f>ROUND(I212*H212,2)</f>
        <v>0</v>
      </c>
      <c r="BL212" s="19" t="s">
        <v>109</v>
      </c>
      <c r="BM212" s="226" t="s">
        <v>2759</v>
      </c>
    </row>
    <row r="213" spans="1:47" s="2" customFormat="1" ht="12">
      <c r="A213" s="41"/>
      <c r="B213" s="42"/>
      <c r="C213" s="43"/>
      <c r="D213" s="228" t="s">
        <v>238</v>
      </c>
      <c r="E213" s="43"/>
      <c r="F213" s="229" t="s">
        <v>2758</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238</v>
      </c>
      <c r="AU213" s="19" t="s">
        <v>91</v>
      </c>
    </row>
    <row r="214" spans="1:51" s="13" customFormat="1" ht="12">
      <c r="A214" s="13"/>
      <c r="B214" s="234"/>
      <c r="C214" s="235"/>
      <c r="D214" s="228" t="s">
        <v>242</v>
      </c>
      <c r="E214" s="236" t="s">
        <v>19</v>
      </c>
      <c r="F214" s="237" t="s">
        <v>2694</v>
      </c>
      <c r="G214" s="235"/>
      <c r="H214" s="238">
        <v>164.5</v>
      </c>
      <c r="I214" s="239"/>
      <c r="J214" s="235"/>
      <c r="K214" s="235"/>
      <c r="L214" s="240"/>
      <c r="M214" s="241"/>
      <c r="N214" s="242"/>
      <c r="O214" s="242"/>
      <c r="P214" s="242"/>
      <c r="Q214" s="242"/>
      <c r="R214" s="242"/>
      <c r="S214" s="242"/>
      <c r="T214" s="243"/>
      <c r="U214" s="13"/>
      <c r="V214" s="13"/>
      <c r="W214" s="13"/>
      <c r="X214" s="13"/>
      <c r="Y214" s="13"/>
      <c r="Z214" s="13"/>
      <c r="AA214" s="13"/>
      <c r="AB214" s="13"/>
      <c r="AC214" s="13"/>
      <c r="AD214" s="13"/>
      <c r="AE214" s="13"/>
      <c r="AT214" s="244" t="s">
        <v>242</v>
      </c>
      <c r="AU214" s="244" t="s">
        <v>91</v>
      </c>
      <c r="AV214" s="13" t="s">
        <v>91</v>
      </c>
      <c r="AW214" s="13" t="s">
        <v>42</v>
      </c>
      <c r="AX214" s="13" t="s">
        <v>85</v>
      </c>
      <c r="AY214" s="244" t="s">
        <v>230</v>
      </c>
    </row>
    <row r="215" spans="1:65" s="2" customFormat="1" ht="24.15" customHeight="1">
      <c r="A215" s="41"/>
      <c r="B215" s="42"/>
      <c r="C215" s="215" t="s">
        <v>741</v>
      </c>
      <c r="D215" s="215" t="s">
        <v>232</v>
      </c>
      <c r="E215" s="216" t="s">
        <v>2760</v>
      </c>
      <c r="F215" s="217" t="s">
        <v>2761</v>
      </c>
      <c r="G215" s="218" t="s">
        <v>737</v>
      </c>
      <c r="H215" s="219">
        <v>2</v>
      </c>
      <c r="I215" s="220"/>
      <c r="J215" s="221">
        <f>ROUND(I215*H215,2)</f>
        <v>0</v>
      </c>
      <c r="K215" s="217" t="s">
        <v>2638</v>
      </c>
      <c r="L215" s="47"/>
      <c r="M215" s="222" t="s">
        <v>19</v>
      </c>
      <c r="N215" s="223" t="s">
        <v>52</v>
      </c>
      <c r="O215" s="87"/>
      <c r="P215" s="224">
        <f>O215*H215</f>
        <v>0</v>
      </c>
      <c r="Q215" s="224">
        <v>0.45937</v>
      </c>
      <c r="R215" s="224">
        <f>Q215*H215</f>
        <v>0.91874</v>
      </c>
      <c r="S215" s="224">
        <v>0</v>
      </c>
      <c r="T215" s="225">
        <f>S215*H215</f>
        <v>0</v>
      </c>
      <c r="U215" s="41"/>
      <c r="V215" s="41"/>
      <c r="W215" s="41"/>
      <c r="X215" s="41"/>
      <c r="Y215" s="41"/>
      <c r="Z215" s="41"/>
      <c r="AA215" s="41"/>
      <c r="AB215" s="41"/>
      <c r="AC215" s="41"/>
      <c r="AD215" s="41"/>
      <c r="AE215" s="41"/>
      <c r="AR215" s="226" t="s">
        <v>109</v>
      </c>
      <c r="AT215" s="226" t="s">
        <v>232</v>
      </c>
      <c r="AU215" s="226" t="s">
        <v>91</v>
      </c>
      <c r="AY215" s="19" t="s">
        <v>230</v>
      </c>
      <c r="BE215" s="227">
        <f>IF(N215="základní",J215,0)</f>
        <v>0</v>
      </c>
      <c r="BF215" s="227">
        <f>IF(N215="snížená",J215,0)</f>
        <v>0</v>
      </c>
      <c r="BG215" s="227">
        <f>IF(N215="zákl. přenesená",J215,0)</f>
        <v>0</v>
      </c>
      <c r="BH215" s="227">
        <f>IF(N215="sníž. přenesená",J215,0)</f>
        <v>0</v>
      </c>
      <c r="BI215" s="227">
        <f>IF(N215="nulová",J215,0)</f>
        <v>0</v>
      </c>
      <c r="BJ215" s="19" t="s">
        <v>85</v>
      </c>
      <c r="BK215" s="227">
        <f>ROUND(I215*H215,2)</f>
        <v>0</v>
      </c>
      <c r="BL215" s="19" t="s">
        <v>109</v>
      </c>
      <c r="BM215" s="226" t="s">
        <v>2762</v>
      </c>
    </row>
    <row r="216" spans="1:47" s="2" customFormat="1" ht="12">
      <c r="A216" s="41"/>
      <c r="B216" s="42"/>
      <c r="C216" s="43"/>
      <c r="D216" s="228" t="s">
        <v>238</v>
      </c>
      <c r="E216" s="43"/>
      <c r="F216" s="229" t="s">
        <v>2761</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238</v>
      </c>
      <c r="AU216" s="19" t="s">
        <v>91</v>
      </c>
    </row>
    <row r="217" spans="1:51" s="13" customFormat="1" ht="12">
      <c r="A217" s="13"/>
      <c r="B217" s="234"/>
      <c r="C217" s="235"/>
      <c r="D217" s="228" t="s">
        <v>242</v>
      </c>
      <c r="E217" s="236" t="s">
        <v>19</v>
      </c>
      <c r="F217" s="237" t="s">
        <v>2669</v>
      </c>
      <c r="G217" s="235"/>
      <c r="H217" s="238">
        <v>2</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242</v>
      </c>
      <c r="AU217" s="244" t="s">
        <v>91</v>
      </c>
      <c r="AV217" s="13" t="s">
        <v>91</v>
      </c>
      <c r="AW217" s="13" t="s">
        <v>42</v>
      </c>
      <c r="AX217" s="13" t="s">
        <v>85</v>
      </c>
      <c r="AY217" s="244" t="s">
        <v>230</v>
      </c>
    </row>
    <row r="218" spans="1:65" s="2" customFormat="1" ht="14.4" customHeight="1">
      <c r="A218" s="41"/>
      <c r="B218" s="42"/>
      <c r="C218" s="215" t="s">
        <v>745</v>
      </c>
      <c r="D218" s="215" t="s">
        <v>232</v>
      </c>
      <c r="E218" s="216" t="s">
        <v>2763</v>
      </c>
      <c r="F218" s="217" t="s">
        <v>2764</v>
      </c>
      <c r="G218" s="218" t="s">
        <v>737</v>
      </c>
      <c r="H218" s="219">
        <v>4</v>
      </c>
      <c r="I218" s="220"/>
      <c r="J218" s="221">
        <f>ROUND(I218*H218,2)</f>
        <v>0</v>
      </c>
      <c r="K218" s="217" t="s">
        <v>2638</v>
      </c>
      <c r="L218" s="47"/>
      <c r="M218" s="222" t="s">
        <v>19</v>
      </c>
      <c r="N218" s="223" t="s">
        <v>52</v>
      </c>
      <c r="O218" s="87"/>
      <c r="P218" s="224">
        <f>O218*H218</f>
        <v>0</v>
      </c>
      <c r="Q218" s="224">
        <v>0.00031</v>
      </c>
      <c r="R218" s="224">
        <f>Q218*H218</f>
        <v>0.00124</v>
      </c>
      <c r="S218" s="224">
        <v>0</v>
      </c>
      <c r="T218" s="225">
        <f>S218*H218</f>
        <v>0</v>
      </c>
      <c r="U218" s="41"/>
      <c r="V218" s="41"/>
      <c r="W218" s="41"/>
      <c r="X218" s="41"/>
      <c r="Y218" s="41"/>
      <c r="Z218" s="41"/>
      <c r="AA218" s="41"/>
      <c r="AB218" s="41"/>
      <c r="AC218" s="41"/>
      <c r="AD218" s="41"/>
      <c r="AE218" s="41"/>
      <c r="AR218" s="226" t="s">
        <v>109</v>
      </c>
      <c r="AT218" s="226" t="s">
        <v>232</v>
      </c>
      <c r="AU218" s="226" t="s">
        <v>91</v>
      </c>
      <c r="AY218" s="19" t="s">
        <v>230</v>
      </c>
      <c r="BE218" s="227">
        <f>IF(N218="základní",J218,0)</f>
        <v>0</v>
      </c>
      <c r="BF218" s="227">
        <f>IF(N218="snížená",J218,0)</f>
        <v>0</v>
      </c>
      <c r="BG218" s="227">
        <f>IF(N218="zákl. přenesená",J218,0)</f>
        <v>0</v>
      </c>
      <c r="BH218" s="227">
        <f>IF(N218="sníž. přenesená",J218,0)</f>
        <v>0</v>
      </c>
      <c r="BI218" s="227">
        <f>IF(N218="nulová",J218,0)</f>
        <v>0</v>
      </c>
      <c r="BJ218" s="19" t="s">
        <v>85</v>
      </c>
      <c r="BK218" s="227">
        <f>ROUND(I218*H218,2)</f>
        <v>0</v>
      </c>
      <c r="BL218" s="19" t="s">
        <v>109</v>
      </c>
      <c r="BM218" s="226" t="s">
        <v>2765</v>
      </c>
    </row>
    <row r="219" spans="1:47" s="2" customFormat="1" ht="12">
      <c r="A219" s="41"/>
      <c r="B219" s="42"/>
      <c r="C219" s="43"/>
      <c r="D219" s="228" t="s">
        <v>238</v>
      </c>
      <c r="E219" s="43"/>
      <c r="F219" s="229" t="s">
        <v>2764</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19" t="s">
        <v>238</v>
      </c>
      <c r="AU219" s="19" t="s">
        <v>91</v>
      </c>
    </row>
    <row r="220" spans="1:51" s="13" customFormat="1" ht="12">
      <c r="A220" s="13"/>
      <c r="B220" s="234"/>
      <c r="C220" s="235"/>
      <c r="D220" s="228" t="s">
        <v>242</v>
      </c>
      <c r="E220" s="236" t="s">
        <v>19</v>
      </c>
      <c r="F220" s="237" t="s">
        <v>2766</v>
      </c>
      <c r="G220" s="235"/>
      <c r="H220" s="238">
        <v>4</v>
      </c>
      <c r="I220" s="239"/>
      <c r="J220" s="235"/>
      <c r="K220" s="235"/>
      <c r="L220" s="240"/>
      <c r="M220" s="241"/>
      <c r="N220" s="242"/>
      <c r="O220" s="242"/>
      <c r="P220" s="242"/>
      <c r="Q220" s="242"/>
      <c r="R220" s="242"/>
      <c r="S220" s="242"/>
      <c r="T220" s="243"/>
      <c r="U220" s="13"/>
      <c r="V220" s="13"/>
      <c r="W220" s="13"/>
      <c r="X220" s="13"/>
      <c r="Y220" s="13"/>
      <c r="Z220" s="13"/>
      <c r="AA220" s="13"/>
      <c r="AB220" s="13"/>
      <c r="AC220" s="13"/>
      <c r="AD220" s="13"/>
      <c r="AE220" s="13"/>
      <c r="AT220" s="244" t="s">
        <v>242</v>
      </c>
      <c r="AU220" s="244" t="s">
        <v>91</v>
      </c>
      <c r="AV220" s="13" t="s">
        <v>91</v>
      </c>
      <c r="AW220" s="13" t="s">
        <v>42</v>
      </c>
      <c r="AX220" s="13" t="s">
        <v>85</v>
      </c>
      <c r="AY220" s="244" t="s">
        <v>230</v>
      </c>
    </row>
    <row r="221" spans="1:65" s="2" customFormat="1" ht="14.4" customHeight="1">
      <c r="A221" s="41"/>
      <c r="B221" s="42"/>
      <c r="C221" s="215" t="s">
        <v>748</v>
      </c>
      <c r="D221" s="215" t="s">
        <v>232</v>
      </c>
      <c r="E221" s="216" t="s">
        <v>2767</v>
      </c>
      <c r="F221" s="217" t="s">
        <v>2768</v>
      </c>
      <c r="G221" s="218" t="s">
        <v>327</v>
      </c>
      <c r="H221" s="219">
        <v>180</v>
      </c>
      <c r="I221" s="220"/>
      <c r="J221" s="221">
        <f>ROUND(I221*H221,2)</f>
        <v>0</v>
      </c>
      <c r="K221" s="217" t="s">
        <v>2638</v>
      </c>
      <c r="L221" s="47"/>
      <c r="M221" s="222" t="s">
        <v>19</v>
      </c>
      <c r="N221" s="223" t="s">
        <v>52</v>
      </c>
      <c r="O221" s="87"/>
      <c r="P221" s="224">
        <f>O221*H221</f>
        <v>0</v>
      </c>
      <c r="Q221" s="224">
        <v>0.00019</v>
      </c>
      <c r="R221" s="224">
        <f>Q221*H221</f>
        <v>0.0342</v>
      </c>
      <c r="S221" s="224">
        <v>0</v>
      </c>
      <c r="T221" s="225">
        <f>S221*H221</f>
        <v>0</v>
      </c>
      <c r="U221" s="41"/>
      <c r="V221" s="41"/>
      <c r="W221" s="41"/>
      <c r="X221" s="41"/>
      <c r="Y221" s="41"/>
      <c r="Z221" s="41"/>
      <c r="AA221" s="41"/>
      <c r="AB221" s="41"/>
      <c r="AC221" s="41"/>
      <c r="AD221" s="41"/>
      <c r="AE221" s="41"/>
      <c r="AR221" s="226" t="s">
        <v>109</v>
      </c>
      <c r="AT221" s="226" t="s">
        <v>232</v>
      </c>
      <c r="AU221" s="226" t="s">
        <v>91</v>
      </c>
      <c r="AY221" s="19" t="s">
        <v>230</v>
      </c>
      <c r="BE221" s="227">
        <f>IF(N221="základní",J221,0)</f>
        <v>0</v>
      </c>
      <c r="BF221" s="227">
        <f>IF(N221="snížená",J221,0)</f>
        <v>0</v>
      </c>
      <c r="BG221" s="227">
        <f>IF(N221="zákl. přenesená",J221,0)</f>
        <v>0</v>
      </c>
      <c r="BH221" s="227">
        <f>IF(N221="sníž. přenesená",J221,0)</f>
        <v>0</v>
      </c>
      <c r="BI221" s="227">
        <f>IF(N221="nulová",J221,0)</f>
        <v>0</v>
      </c>
      <c r="BJ221" s="19" t="s">
        <v>85</v>
      </c>
      <c r="BK221" s="227">
        <f>ROUND(I221*H221,2)</f>
        <v>0</v>
      </c>
      <c r="BL221" s="19" t="s">
        <v>109</v>
      </c>
      <c r="BM221" s="226" t="s">
        <v>2769</v>
      </c>
    </row>
    <row r="222" spans="1:47" s="2" customFormat="1" ht="12">
      <c r="A222" s="41"/>
      <c r="B222" s="42"/>
      <c r="C222" s="43"/>
      <c r="D222" s="228" t="s">
        <v>238</v>
      </c>
      <c r="E222" s="43"/>
      <c r="F222" s="229" t="s">
        <v>2768</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19" t="s">
        <v>238</v>
      </c>
      <c r="AU222" s="19" t="s">
        <v>91</v>
      </c>
    </row>
    <row r="223" spans="1:51" s="13" customFormat="1" ht="12">
      <c r="A223" s="13"/>
      <c r="B223" s="234"/>
      <c r="C223" s="235"/>
      <c r="D223" s="228" t="s">
        <v>242</v>
      </c>
      <c r="E223" s="236" t="s">
        <v>19</v>
      </c>
      <c r="F223" s="237" t="s">
        <v>2770</v>
      </c>
      <c r="G223" s="235"/>
      <c r="H223" s="238">
        <v>180</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242</v>
      </c>
      <c r="AU223" s="244" t="s">
        <v>91</v>
      </c>
      <c r="AV223" s="13" t="s">
        <v>91</v>
      </c>
      <c r="AW223" s="13" t="s">
        <v>42</v>
      </c>
      <c r="AX223" s="13" t="s">
        <v>85</v>
      </c>
      <c r="AY223" s="244" t="s">
        <v>230</v>
      </c>
    </row>
    <row r="224" spans="1:65" s="2" customFormat="1" ht="14.4" customHeight="1">
      <c r="A224" s="41"/>
      <c r="B224" s="42"/>
      <c r="C224" s="215" t="s">
        <v>752</v>
      </c>
      <c r="D224" s="215" t="s">
        <v>232</v>
      </c>
      <c r="E224" s="216" t="s">
        <v>2771</v>
      </c>
      <c r="F224" s="217" t="s">
        <v>2772</v>
      </c>
      <c r="G224" s="218" t="s">
        <v>327</v>
      </c>
      <c r="H224" s="219">
        <v>180</v>
      </c>
      <c r="I224" s="220"/>
      <c r="J224" s="221">
        <f>ROUND(I224*H224,2)</f>
        <v>0</v>
      </c>
      <c r="K224" s="217" t="s">
        <v>2638</v>
      </c>
      <c r="L224" s="47"/>
      <c r="M224" s="222" t="s">
        <v>19</v>
      </c>
      <c r="N224" s="223" t="s">
        <v>52</v>
      </c>
      <c r="O224" s="87"/>
      <c r="P224" s="224">
        <f>O224*H224</f>
        <v>0</v>
      </c>
      <c r="Q224" s="224">
        <v>9E-05</v>
      </c>
      <c r="R224" s="224">
        <f>Q224*H224</f>
        <v>0.016200000000000003</v>
      </c>
      <c r="S224" s="224">
        <v>0</v>
      </c>
      <c r="T224" s="225">
        <f>S224*H224</f>
        <v>0</v>
      </c>
      <c r="U224" s="41"/>
      <c r="V224" s="41"/>
      <c r="W224" s="41"/>
      <c r="X224" s="41"/>
      <c r="Y224" s="41"/>
      <c r="Z224" s="41"/>
      <c r="AA224" s="41"/>
      <c r="AB224" s="41"/>
      <c r="AC224" s="41"/>
      <c r="AD224" s="41"/>
      <c r="AE224" s="41"/>
      <c r="AR224" s="226" t="s">
        <v>109</v>
      </c>
      <c r="AT224" s="226" t="s">
        <v>232</v>
      </c>
      <c r="AU224" s="226" t="s">
        <v>91</v>
      </c>
      <c r="AY224" s="19" t="s">
        <v>230</v>
      </c>
      <c r="BE224" s="227">
        <f>IF(N224="základní",J224,0)</f>
        <v>0</v>
      </c>
      <c r="BF224" s="227">
        <f>IF(N224="snížená",J224,0)</f>
        <v>0</v>
      </c>
      <c r="BG224" s="227">
        <f>IF(N224="zákl. přenesená",J224,0)</f>
        <v>0</v>
      </c>
      <c r="BH224" s="227">
        <f>IF(N224="sníž. přenesená",J224,0)</f>
        <v>0</v>
      </c>
      <c r="BI224" s="227">
        <f>IF(N224="nulová",J224,0)</f>
        <v>0</v>
      </c>
      <c r="BJ224" s="19" t="s">
        <v>85</v>
      </c>
      <c r="BK224" s="227">
        <f>ROUND(I224*H224,2)</f>
        <v>0</v>
      </c>
      <c r="BL224" s="19" t="s">
        <v>109</v>
      </c>
      <c r="BM224" s="226" t="s">
        <v>2773</v>
      </c>
    </row>
    <row r="225" spans="1:47" s="2" customFormat="1" ht="12">
      <c r="A225" s="41"/>
      <c r="B225" s="42"/>
      <c r="C225" s="43"/>
      <c r="D225" s="228" t="s">
        <v>238</v>
      </c>
      <c r="E225" s="43"/>
      <c r="F225" s="229" t="s">
        <v>2772</v>
      </c>
      <c r="G225" s="43"/>
      <c r="H225" s="43"/>
      <c r="I225" s="230"/>
      <c r="J225" s="43"/>
      <c r="K225" s="43"/>
      <c r="L225" s="47"/>
      <c r="M225" s="231"/>
      <c r="N225" s="232"/>
      <c r="O225" s="87"/>
      <c r="P225" s="87"/>
      <c r="Q225" s="87"/>
      <c r="R225" s="87"/>
      <c r="S225" s="87"/>
      <c r="T225" s="88"/>
      <c r="U225" s="41"/>
      <c r="V225" s="41"/>
      <c r="W225" s="41"/>
      <c r="X225" s="41"/>
      <c r="Y225" s="41"/>
      <c r="Z225" s="41"/>
      <c r="AA225" s="41"/>
      <c r="AB225" s="41"/>
      <c r="AC225" s="41"/>
      <c r="AD225" s="41"/>
      <c r="AE225" s="41"/>
      <c r="AT225" s="19" t="s">
        <v>238</v>
      </c>
      <c r="AU225" s="19" t="s">
        <v>91</v>
      </c>
    </row>
    <row r="226" spans="1:51" s="13" customFormat="1" ht="12">
      <c r="A226" s="13"/>
      <c r="B226" s="234"/>
      <c r="C226" s="235"/>
      <c r="D226" s="228" t="s">
        <v>242</v>
      </c>
      <c r="E226" s="236" t="s">
        <v>19</v>
      </c>
      <c r="F226" s="237" t="s">
        <v>2770</v>
      </c>
      <c r="G226" s="235"/>
      <c r="H226" s="238">
        <v>180</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242</v>
      </c>
      <c r="AU226" s="244" t="s">
        <v>91</v>
      </c>
      <c r="AV226" s="13" t="s">
        <v>91</v>
      </c>
      <c r="AW226" s="13" t="s">
        <v>42</v>
      </c>
      <c r="AX226" s="13" t="s">
        <v>85</v>
      </c>
      <c r="AY226" s="244" t="s">
        <v>230</v>
      </c>
    </row>
    <row r="227" spans="1:63" s="12" customFormat="1" ht="22.8" customHeight="1">
      <c r="A227" s="12"/>
      <c r="B227" s="199"/>
      <c r="C227" s="200"/>
      <c r="D227" s="201" t="s">
        <v>80</v>
      </c>
      <c r="E227" s="213" t="s">
        <v>793</v>
      </c>
      <c r="F227" s="213" t="s">
        <v>794</v>
      </c>
      <c r="G227" s="200"/>
      <c r="H227" s="200"/>
      <c r="I227" s="203"/>
      <c r="J227" s="214">
        <f>BK227</f>
        <v>0</v>
      </c>
      <c r="K227" s="200"/>
      <c r="L227" s="205"/>
      <c r="M227" s="206"/>
      <c r="N227" s="207"/>
      <c r="O227" s="207"/>
      <c r="P227" s="208">
        <f>SUM(P228:P229)</f>
        <v>0</v>
      </c>
      <c r="Q227" s="207"/>
      <c r="R227" s="208">
        <f>SUM(R228:R229)</f>
        <v>0</v>
      </c>
      <c r="S227" s="207"/>
      <c r="T227" s="209">
        <f>SUM(T228:T229)</f>
        <v>0</v>
      </c>
      <c r="U227" s="12"/>
      <c r="V227" s="12"/>
      <c r="W227" s="12"/>
      <c r="X227" s="12"/>
      <c r="Y227" s="12"/>
      <c r="Z227" s="12"/>
      <c r="AA227" s="12"/>
      <c r="AB227" s="12"/>
      <c r="AC227" s="12"/>
      <c r="AD227" s="12"/>
      <c r="AE227" s="12"/>
      <c r="AR227" s="210" t="s">
        <v>85</v>
      </c>
      <c r="AT227" s="211" t="s">
        <v>80</v>
      </c>
      <c r="AU227" s="211" t="s">
        <v>85</v>
      </c>
      <c r="AY227" s="210" t="s">
        <v>230</v>
      </c>
      <c r="BK227" s="212">
        <f>SUM(BK228:BK229)</f>
        <v>0</v>
      </c>
    </row>
    <row r="228" spans="1:65" s="2" customFormat="1" ht="24.15" customHeight="1">
      <c r="A228" s="41"/>
      <c r="B228" s="42"/>
      <c r="C228" s="215" t="s">
        <v>757</v>
      </c>
      <c r="D228" s="215" t="s">
        <v>232</v>
      </c>
      <c r="E228" s="216" t="s">
        <v>2774</v>
      </c>
      <c r="F228" s="217" t="s">
        <v>2775</v>
      </c>
      <c r="G228" s="218" t="s">
        <v>369</v>
      </c>
      <c r="H228" s="219">
        <v>1.2</v>
      </c>
      <c r="I228" s="220"/>
      <c r="J228" s="221">
        <f>ROUND(I228*H228,2)</f>
        <v>0</v>
      </c>
      <c r="K228" s="217" t="s">
        <v>2638</v>
      </c>
      <c r="L228" s="47"/>
      <c r="M228" s="222" t="s">
        <v>19</v>
      </c>
      <c r="N228" s="223" t="s">
        <v>52</v>
      </c>
      <c r="O228" s="87"/>
      <c r="P228" s="224">
        <f>O228*H228</f>
        <v>0</v>
      </c>
      <c r="Q228" s="224">
        <v>0</v>
      </c>
      <c r="R228" s="224">
        <f>Q228*H228</f>
        <v>0</v>
      </c>
      <c r="S228" s="224">
        <v>0</v>
      </c>
      <c r="T228" s="225">
        <f>S228*H228</f>
        <v>0</v>
      </c>
      <c r="U228" s="41"/>
      <c r="V228" s="41"/>
      <c r="W228" s="41"/>
      <c r="X228" s="41"/>
      <c r="Y228" s="41"/>
      <c r="Z228" s="41"/>
      <c r="AA228" s="41"/>
      <c r="AB228" s="41"/>
      <c r="AC228" s="41"/>
      <c r="AD228" s="41"/>
      <c r="AE228" s="41"/>
      <c r="AR228" s="226" t="s">
        <v>109</v>
      </c>
      <c r="AT228" s="226" t="s">
        <v>232</v>
      </c>
      <c r="AU228" s="226" t="s">
        <v>91</v>
      </c>
      <c r="AY228" s="19" t="s">
        <v>230</v>
      </c>
      <c r="BE228" s="227">
        <f>IF(N228="základní",J228,0)</f>
        <v>0</v>
      </c>
      <c r="BF228" s="227">
        <f>IF(N228="snížená",J228,0)</f>
        <v>0</v>
      </c>
      <c r="BG228" s="227">
        <f>IF(N228="zákl. přenesená",J228,0)</f>
        <v>0</v>
      </c>
      <c r="BH228" s="227">
        <f>IF(N228="sníž. přenesená",J228,0)</f>
        <v>0</v>
      </c>
      <c r="BI228" s="227">
        <f>IF(N228="nulová",J228,0)</f>
        <v>0</v>
      </c>
      <c r="BJ228" s="19" t="s">
        <v>85</v>
      </c>
      <c r="BK228" s="227">
        <f>ROUND(I228*H228,2)</f>
        <v>0</v>
      </c>
      <c r="BL228" s="19" t="s">
        <v>109</v>
      </c>
      <c r="BM228" s="226" t="s">
        <v>2776</v>
      </c>
    </row>
    <row r="229" spans="1:47" s="2" customFormat="1" ht="12">
      <c r="A229" s="41"/>
      <c r="B229" s="42"/>
      <c r="C229" s="43"/>
      <c r="D229" s="228" t="s">
        <v>238</v>
      </c>
      <c r="E229" s="43"/>
      <c r="F229" s="229" t="s">
        <v>2775</v>
      </c>
      <c r="G229" s="43"/>
      <c r="H229" s="43"/>
      <c r="I229" s="230"/>
      <c r="J229" s="43"/>
      <c r="K229" s="43"/>
      <c r="L229" s="47"/>
      <c r="M229" s="291"/>
      <c r="N229" s="292"/>
      <c r="O229" s="293"/>
      <c r="P229" s="293"/>
      <c r="Q229" s="293"/>
      <c r="R229" s="293"/>
      <c r="S229" s="293"/>
      <c r="T229" s="294"/>
      <c r="U229" s="41"/>
      <c r="V229" s="41"/>
      <c r="W229" s="41"/>
      <c r="X229" s="41"/>
      <c r="Y229" s="41"/>
      <c r="Z229" s="41"/>
      <c r="AA229" s="41"/>
      <c r="AB229" s="41"/>
      <c r="AC229" s="41"/>
      <c r="AD229" s="41"/>
      <c r="AE229" s="41"/>
      <c r="AT229" s="19" t="s">
        <v>238</v>
      </c>
      <c r="AU229" s="19" t="s">
        <v>91</v>
      </c>
    </row>
    <row r="230" spans="1:31" s="2" customFormat="1" ht="6.95" customHeight="1">
      <c r="A230" s="41"/>
      <c r="B230" s="62"/>
      <c r="C230" s="63"/>
      <c r="D230" s="63"/>
      <c r="E230" s="63"/>
      <c r="F230" s="63"/>
      <c r="G230" s="63"/>
      <c r="H230" s="63"/>
      <c r="I230" s="63"/>
      <c r="J230" s="63"/>
      <c r="K230" s="63"/>
      <c r="L230" s="47"/>
      <c r="M230" s="41"/>
      <c r="O230" s="41"/>
      <c r="P230" s="41"/>
      <c r="Q230" s="41"/>
      <c r="R230" s="41"/>
      <c r="S230" s="41"/>
      <c r="T230" s="41"/>
      <c r="U230" s="41"/>
      <c r="V230" s="41"/>
      <c r="W230" s="41"/>
      <c r="X230" s="41"/>
      <c r="Y230" s="41"/>
      <c r="Z230" s="41"/>
      <c r="AA230" s="41"/>
      <c r="AB230" s="41"/>
      <c r="AC230" s="41"/>
      <c r="AD230" s="41"/>
      <c r="AE230" s="41"/>
    </row>
  </sheetData>
  <sheetProtection password="BB7A" sheet="1" objects="1" scenarios="1" formatColumns="0" formatRows="0" autoFilter="0"/>
  <autoFilter ref="C95:K22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s="1" customFormat="1" ht="12" customHeight="1">
      <c r="B8" s="22"/>
      <c r="D8" s="145" t="s">
        <v>199</v>
      </c>
      <c r="L8" s="22"/>
    </row>
    <row r="9" spans="1:31" s="2" customFormat="1" ht="16.5" customHeight="1">
      <c r="A9" s="41"/>
      <c r="B9" s="47"/>
      <c r="C9" s="41"/>
      <c r="D9" s="41"/>
      <c r="E9" s="146" t="s">
        <v>200</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201</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202</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5" t="s">
        <v>90</v>
      </c>
      <c r="G13" s="41"/>
      <c r="H13" s="41"/>
      <c r="I13" s="145" t="s">
        <v>20</v>
      </c>
      <c r="J13" s="135"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5" t="s">
        <v>203</v>
      </c>
      <c r="G14" s="41"/>
      <c r="H14" s="41"/>
      <c r="I14" s="145" t="s">
        <v>24</v>
      </c>
      <c r="J14" s="149" t="str">
        <f>'Rekapitulace stavby'!AN8</f>
        <v>22. 3. 2021</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30</v>
      </c>
      <c r="E16" s="41"/>
      <c r="F16" s="41"/>
      <c r="G16" s="41"/>
      <c r="H16" s="41"/>
      <c r="I16" s="145" t="s">
        <v>31</v>
      </c>
      <c r="J16" s="135" t="str">
        <f>IF('Rekapitulace stavby'!AN10="","",'Rekapitulace stavby'!AN10)</f>
        <v>00254843</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5" t="str">
        <f>IF('Rekapitulace stavby'!E11="","",'Rekapitulace stavby'!E11)</f>
        <v>Město Ostrov</v>
      </c>
      <c r="F17" s="41"/>
      <c r="G17" s="41"/>
      <c r="H17" s="41"/>
      <c r="I17" s="145" t="s">
        <v>34</v>
      </c>
      <c r="J17" s="135" t="str">
        <f>IF('Rekapitulace stavby'!AN11="","",'Rekapitulace stavby'!AN11)</f>
        <v>CZ00254843</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36</v>
      </c>
      <c r="E19" s="41"/>
      <c r="F19" s="41"/>
      <c r="G19" s="41"/>
      <c r="H19" s="41"/>
      <c r="I19" s="145" t="s">
        <v>31</v>
      </c>
      <c r="J19" s="35"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5"/>
      <c r="G20" s="135"/>
      <c r="H20" s="135"/>
      <c r="I20" s="145" t="s">
        <v>34</v>
      </c>
      <c r="J20" s="35"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38</v>
      </c>
      <c r="E22" s="41"/>
      <c r="F22" s="41"/>
      <c r="G22" s="41"/>
      <c r="H22" s="41"/>
      <c r="I22" s="145" t="s">
        <v>31</v>
      </c>
      <c r="J22" s="135" t="str">
        <f>IF('Rekapitulace stavby'!AN16="","",'Rekapitulace stavby'!AN16)</f>
        <v>25201255</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5" t="str">
        <f>IF('Rekapitulace stavby'!E17="","",'Rekapitulace stavby'!E17)</f>
        <v>Architektonické studio Hysek s.r.o.</v>
      </c>
      <c r="F23" s="41"/>
      <c r="G23" s="41"/>
      <c r="H23" s="41"/>
      <c r="I23" s="145" t="s">
        <v>34</v>
      </c>
      <c r="J23" s="135" t="str">
        <f>IF('Rekapitulace stavby'!AN17="","",'Rekapitulace stavby'!AN17)</f>
        <v>CZ25201255</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43</v>
      </c>
      <c r="E25" s="41"/>
      <c r="F25" s="41"/>
      <c r="G25" s="41"/>
      <c r="H25" s="41"/>
      <c r="I25" s="145" t="s">
        <v>31</v>
      </c>
      <c r="J25" s="135" t="s">
        <v>19</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5" t="s">
        <v>204</v>
      </c>
      <c r="F26" s="41"/>
      <c r="G26" s="41"/>
      <c r="H26" s="41"/>
      <c r="I26" s="145" t="s">
        <v>34</v>
      </c>
      <c r="J26" s="135" t="s">
        <v>19</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45</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47</v>
      </c>
      <c r="E32" s="41"/>
      <c r="F32" s="41"/>
      <c r="G32" s="41"/>
      <c r="H32" s="41"/>
      <c r="I32" s="41"/>
      <c r="J32" s="156">
        <f>ROUND(J91,2)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49</v>
      </c>
      <c r="G34" s="41"/>
      <c r="H34" s="41"/>
      <c r="I34" s="157" t="s">
        <v>48</v>
      </c>
      <c r="J34" s="157" t="s">
        <v>50</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51</v>
      </c>
      <c r="E35" s="145" t="s">
        <v>52</v>
      </c>
      <c r="F35" s="159">
        <f>ROUND((SUM(BE91:BE212)),2)</f>
        <v>0</v>
      </c>
      <c r="G35" s="41"/>
      <c r="H35" s="41"/>
      <c r="I35" s="160">
        <v>0.21</v>
      </c>
      <c r="J35" s="159">
        <f>ROUND(((SUM(BE91:BE212))*I35),2)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53</v>
      </c>
      <c r="F36" s="159">
        <f>ROUND((SUM(BF91:BF212)),2)</f>
        <v>0</v>
      </c>
      <c r="G36" s="41"/>
      <c r="H36" s="41"/>
      <c r="I36" s="160">
        <v>0.15</v>
      </c>
      <c r="J36" s="159">
        <f>ROUND(((SUM(BF91:BF212))*I36),2)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54</v>
      </c>
      <c r="F37" s="159">
        <f>ROUND((SUM(BG91:BG212)),2)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55</v>
      </c>
      <c r="F38" s="159">
        <f>ROUND((SUM(BH91:BH212)),2)</f>
        <v>0</v>
      </c>
      <c r="G38" s="41"/>
      <c r="H38" s="41"/>
      <c r="I38" s="160">
        <v>0.15</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56</v>
      </c>
      <c r="F39" s="159">
        <f>ROUND((SUM(BI91:BI212)),2)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57</v>
      </c>
      <c r="E41" s="163"/>
      <c r="F41" s="163"/>
      <c r="G41" s="164" t="s">
        <v>58</v>
      </c>
      <c r="H41" s="165" t="s">
        <v>59</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5" t="s">
        <v>205</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KOUPALIŠTĚ OSTROV - rekonstrukce velkého bazénu</v>
      </c>
      <c r="F50" s="34"/>
      <c r="G50" s="34"/>
      <c r="H50" s="34"/>
      <c r="I50" s="43"/>
      <c r="J50" s="43"/>
      <c r="K50" s="43"/>
      <c r="L50" s="147"/>
      <c r="S50" s="41"/>
      <c r="T50" s="41"/>
      <c r="U50" s="41"/>
      <c r="V50" s="41"/>
      <c r="W50" s="41"/>
      <c r="X50" s="41"/>
      <c r="Y50" s="41"/>
      <c r="Z50" s="41"/>
      <c r="AA50" s="41"/>
      <c r="AB50" s="41"/>
      <c r="AC50" s="41"/>
      <c r="AD50" s="41"/>
      <c r="AE50" s="41"/>
    </row>
    <row r="51" spans="2:12" s="1" customFormat="1" ht="12" customHeight="1">
      <c r="B51" s="23"/>
      <c r="C51" s="34" t="s">
        <v>199</v>
      </c>
      <c r="D51" s="24"/>
      <c r="E51" s="24"/>
      <c r="F51" s="24"/>
      <c r="G51" s="24"/>
      <c r="H51" s="24"/>
      <c r="I51" s="24"/>
      <c r="J51" s="24"/>
      <c r="K51" s="24"/>
      <c r="L51" s="22"/>
    </row>
    <row r="52" spans="1:31" s="2" customFormat="1" ht="16.5" customHeight="1">
      <c r="A52" s="41"/>
      <c r="B52" s="42"/>
      <c r="C52" s="43"/>
      <c r="D52" s="43"/>
      <c r="E52" s="172" t="s">
        <v>200</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4" t="s">
        <v>201</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D.1 - Bourací práce (SO 01)</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Ostrov nad Ohří</v>
      </c>
      <c r="G56" s="43"/>
      <c r="H56" s="43"/>
      <c r="I56" s="34" t="s">
        <v>24</v>
      </c>
      <c r="J56" s="75" t="str">
        <f>IF(J14="","",J14)</f>
        <v>22. 3. 2021</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25.65" customHeight="1">
      <c r="A58" s="41"/>
      <c r="B58" s="42"/>
      <c r="C58" s="34" t="s">
        <v>30</v>
      </c>
      <c r="D58" s="43"/>
      <c r="E58" s="43"/>
      <c r="F58" s="29" t="str">
        <f>E17</f>
        <v>Město Ostrov</v>
      </c>
      <c r="G58" s="43"/>
      <c r="H58" s="43"/>
      <c r="I58" s="34" t="s">
        <v>38</v>
      </c>
      <c r="J58" s="39" t="str">
        <f>E23</f>
        <v>Architektonické studio Hysek s.r.o.</v>
      </c>
      <c r="K58" s="43"/>
      <c r="L58" s="147"/>
      <c r="S58" s="41"/>
      <c r="T58" s="41"/>
      <c r="U58" s="41"/>
      <c r="V58" s="41"/>
      <c r="W58" s="41"/>
      <c r="X58" s="41"/>
      <c r="Y58" s="41"/>
      <c r="Z58" s="41"/>
      <c r="AA58" s="41"/>
      <c r="AB58" s="41"/>
      <c r="AC58" s="41"/>
      <c r="AD58" s="41"/>
      <c r="AE58" s="41"/>
    </row>
    <row r="59" spans="1:31" s="2" customFormat="1" ht="40.05" customHeight="1">
      <c r="A59" s="41"/>
      <c r="B59" s="42"/>
      <c r="C59" s="34" t="s">
        <v>36</v>
      </c>
      <c r="D59" s="43"/>
      <c r="E59" s="43"/>
      <c r="F59" s="29" t="str">
        <f>IF(E20="","",E20)</f>
        <v>Vyplň údaj</v>
      </c>
      <c r="G59" s="43"/>
      <c r="H59" s="43"/>
      <c r="I59" s="34" t="s">
        <v>43</v>
      </c>
      <c r="J59" s="39" t="str">
        <f>E26</f>
        <v>Architektonické studio Hyysek s.r.o.</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206</v>
      </c>
      <c r="D61" s="174"/>
      <c r="E61" s="174"/>
      <c r="F61" s="174"/>
      <c r="G61" s="174"/>
      <c r="H61" s="174"/>
      <c r="I61" s="174"/>
      <c r="J61" s="175" t="s">
        <v>207</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79</v>
      </c>
      <c r="D63" s="43"/>
      <c r="E63" s="43"/>
      <c r="F63" s="43"/>
      <c r="G63" s="43"/>
      <c r="H63" s="43"/>
      <c r="I63" s="43"/>
      <c r="J63" s="105">
        <f>J91</f>
        <v>0</v>
      </c>
      <c r="K63" s="43"/>
      <c r="L63" s="147"/>
      <c r="S63" s="41"/>
      <c r="T63" s="41"/>
      <c r="U63" s="41"/>
      <c r="V63" s="41"/>
      <c r="W63" s="41"/>
      <c r="X63" s="41"/>
      <c r="Y63" s="41"/>
      <c r="Z63" s="41"/>
      <c r="AA63" s="41"/>
      <c r="AB63" s="41"/>
      <c r="AC63" s="41"/>
      <c r="AD63" s="41"/>
      <c r="AE63" s="41"/>
      <c r="AU63" s="19" t="s">
        <v>208</v>
      </c>
    </row>
    <row r="64" spans="1:31" s="9" customFormat="1" ht="24.95" customHeight="1">
      <c r="A64" s="9"/>
      <c r="B64" s="177"/>
      <c r="C64" s="178"/>
      <c r="D64" s="179" t="s">
        <v>209</v>
      </c>
      <c r="E64" s="180"/>
      <c r="F64" s="180"/>
      <c r="G64" s="180"/>
      <c r="H64" s="180"/>
      <c r="I64" s="180"/>
      <c r="J64" s="181">
        <f>J92</f>
        <v>0</v>
      </c>
      <c r="K64" s="178"/>
      <c r="L64" s="182"/>
      <c r="S64" s="9"/>
      <c r="T64" s="9"/>
      <c r="U64" s="9"/>
      <c r="V64" s="9"/>
      <c r="W64" s="9"/>
      <c r="X64" s="9"/>
      <c r="Y64" s="9"/>
      <c r="Z64" s="9"/>
      <c r="AA64" s="9"/>
      <c r="AB64" s="9"/>
      <c r="AC64" s="9"/>
      <c r="AD64" s="9"/>
      <c r="AE64" s="9"/>
    </row>
    <row r="65" spans="1:31" s="10" customFormat="1" ht="19.9" customHeight="1">
      <c r="A65" s="10"/>
      <c r="B65" s="183"/>
      <c r="C65" s="127"/>
      <c r="D65" s="184" t="s">
        <v>210</v>
      </c>
      <c r="E65" s="185"/>
      <c r="F65" s="185"/>
      <c r="G65" s="185"/>
      <c r="H65" s="185"/>
      <c r="I65" s="185"/>
      <c r="J65" s="186">
        <f>J93</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211</v>
      </c>
      <c r="E66" s="185"/>
      <c r="F66" s="185"/>
      <c r="G66" s="185"/>
      <c r="H66" s="185"/>
      <c r="I66" s="185"/>
      <c r="J66" s="186">
        <f>J126</f>
        <v>0</v>
      </c>
      <c r="K66" s="127"/>
      <c r="L66" s="187"/>
      <c r="S66" s="10"/>
      <c r="T66" s="10"/>
      <c r="U66" s="10"/>
      <c r="V66" s="10"/>
      <c r="W66" s="10"/>
      <c r="X66" s="10"/>
      <c r="Y66" s="10"/>
      <c r="Z66" s="10"/>
      <c r="AA66" s="10"/>
      <c r="AB66" s="10"/>
      <c r="AC66" s="10"/>
      <c r="AD66" s="10"/>
      <c r="AE66" s="10"/>
    </row>
    <row r="67" spans="1:31" s="10" customFormat="1" ht="19.9" customHeight="1">
      <c r="A67" s="10"/>
      <c r="B67" s="183"/>
      <c r="C67" s="127"/>
      <c r="D67" s="184" t="s">
        <v>212</v>
      </c>
      <c r="E67" s="185"/>
      <c r="F67" s="185"/>
      <c r="G67" s="185"/>
      <c r="H67" s="185"/>
      <c r="I67" s="185"/>
      <c r="J67" s="186">
        <f>J132</f>
        <v>0</v>
      </c>
      <c r="K67" s="127"/>
      <c r="L67" s="187"/>
      <c r="S67" s="10"/>
      <c r="T67" s="10"/>
      <c r="U67" s="10"/>
      <c r="V67" s="10"/>
      <c r="W67" s="10"/>
      <c r="X67" s="10"/>
      <c r="Y67" s="10"/>
      <c r="Z67" s="10"/>
      <c r="AA67" s="10"/>
      <c r="AB67" s="10"/>
      <c r="AC67" s="10"/>
      <c r="AD67" s="10"/>
      <c r="AE67" s="10"/>
    </row>
    <row r="68" spans="1:31" s="10" customFormat="1" ht="19.9" customHeight="1">
      <c r="A68" s="10"/>
      <c r="B68" s="183"/>
      <c r="C68" s="127"/>
      <c r="D68" s="184" t="s">
        <v>213</v>
      </c>
      <c r="E68" s="185"/>
      <c r="F68" s="185"/>
      <c r="G68" s="185"/>
      <c r="H68" s="185"/>
      <c r="I68" s="185"/>
      <c r="J68" s="186">
        <f>J188</f>
        <v>0</v>
      </c>
      <c r="K68" s="127"/>
      <c r="L68" s="187"/>
      <c r="S68" s="10"/>
      <c r="T68" s="10"/>
      <c r="U68" s="10"/>
      <c r="V68" s="10"/>
      <c r="W68" s="10"/>
      <c r="X68" s="10"/>
      <c r="Y68" s="10"/>
      <c r="Z68" s="10"/>
      <c r="AA68" s="10"/>
      <c r="AB68" s="10"/>
      <c r="AC68" s="10"/>
      <c r="AD68" s="10"/>
      <c r="AE68" s="10"/>
    </row>
    <row r="69" spans="1:31" s="9" customFormat="1" ht="24.95" customHeight="1">
      <c r="A69" s="9"/>
      <c r="B69" s="177"/>
      <c r="C69" s="178"/>
      <c r="D69" s="179" t="s">
        <v>214</v>
      </c>
      <c r="E69" s="180"/>
      <c r="F69" s="180"/>
      <c r="G69" s="180"/>
      <c r="H69" s="180"/>
      <c r="I69" s="180"/>
      <c r="J69" s="181">
        <f>J208</f>
        <v>0</v>
      </c>
      <c r="K69" s="178"/>
      <c r="L69" s="182"/>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pans="1:31" s="2" customFormat="1" ht="24.95" customHeight="1">
      <c r="A76" s="41"/>
      <c r="B76" s="42"/>
      <c r="C76" s="25" t="s">
        <v>215</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16</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172" t="str">
        <f>E7</f>
        <v>KOUPALIŠTĚ OSTROV - rekonstrukce velkého bazénu</v>
      </c>
      <c r="F79" s="34"/>
      <c r="G79" s="34"/>
      <c r="H79" s="34"/>
      <c r="I79" s="43"/>
      <c r="J79" s="43"/>
      <c r="K79" s="43"/>
      <c r="L79" s="147"/>
      <c r="S79" s="41"/>
      <c r="T79" s="41"/>
      <c r="U79" s="41"/>
      <c r="V79" s="41"/>
      <c r="W79" s="41"/>
      <c r="X79" s="41"/>
      <c r="Y79" s="41"/>
      <c r="Z79" s="41"/>
      <c r="AA79" s="41"/>
      <c r="AB79" s="41"/>
      <c r="AC79" s="41"/>
      <c r="AD79" s="41"/>
      <c r="AE79" s="41"/>
    </row>
    <row r="80" spans="2:12" s="1" customFormat="1" ht="12" customHeight="1">
      <c r="B80" s="23"/>
      <c r="C80" s="34" t="s">
        <v>199</v>
      </c>
      <c r="D80" s="24"/>
      <c r="E80" s="24"/>
      <c r="F80" s="24"/>
      <c r="G80" s="24"/>
      <c r="H80" s="24"/>
      <c r="I80" s="24"/>
      <c r="J80" s="24"/>
      <c r="K80" s="24"/>
      <c r="L80" s="22"/>
    </row>
    <row r="81" spans="1:31" s="2" customFormat="1" ht="16.5" customHeight="1">
      <c r="A81" s="41"/>
      <c r="B81" s="42"/>
      <c r="C81" s="43"/>
      <c r="D81" s="43"/>
      <c r="E81" s="172" t="s">
        <v>200</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201</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E11</f>
        <v>D.1 - Bourací práce (SO 01)</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F14</f>
        <v>Ostrov nad Ohří</v>
      </c>
      <c r="G85" s="43"/>
      <c r="H85" s="43"/>
      <c r="I85" s="34" t="s">
        <v>24</v>
      </c>
      <c r="J85" s="75" t="str">
        <f>IF(J14="","",J14)</f>
        <v>22. 3. 2021</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25.65" customHeight="1">
      <c r="A87" s="41"/>
      <c r="B87" s="42"/>
      <c r="C87" s="34" t="s">
        <v>30</v>
      </c>
      <c r="D87" s="43"/>
      <c r="E87" s="43"/>
      <c r="F87" s="29" t="str">
        <f>E17</f>
        <v>Město Ostrov</v>
      </c>
      <c r="G87" s="43"/>
      <c r="H87" s="43"/>
      <c r="I87" s="34" t="s">
        <v>38</v>
      </c>
      <c r="J87" s="39" t="str">
        <f>E23</f>
        <v>Architektonické studio Hysek s.r.o.</v>
      </c>
      <c r="K87" s="43"/>
      <c r="L87" s="147"/>
      <c r="S87" s="41"/>
      <c r="T87" s="41"/>
      <c r="U87" s="41"/>
      <c r="V87" s="41"/>
      <c r="W87" s="41"/>
      <c r="X87" s="41"/>
      <c r="Y87" s="41"/>
      <c r="Z87" s="41"/>
      <c r="AA87" s="41"/>
      <c r="AB87" s="41"/>
      <c r="AC87" s="41"/>
      <c r="AD87" s="41"/>
      <c r="AE87" s="41"/>
    </row>
    <row r="88" spans="1:31" s="2" customFormat="1" ht="40.05" customHeight="1">
      <c r="A88" s="41"/>
      <c r="B88" s="42"/>
      <c r="C88" s="34" t="s">
        <v>36</v>
      </c>
      <c r="D88" s="43"/>
      <c r="E88" s="43"/>
      <c r="F88" s="29" t="str">
        <f>IF(E20="","",E20)</f>
        <v>Vyplň údaj</v>
      </c>
      <c r="G88" s="43"/>
      <c r="H88" s="43"/>
      <c r="I88" s="34" t="s">
        <v>43</v>
      </c>
      <c r="J88" s="39" t="str">
        <f>E26</f>
        <v>Architektonické studio Hyysek s.r.o.</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216</v>
      </c>
      <c r="D90" s="191" t="s">
        <v>66</v>
      </c>
      <c r="E90" s="191" t="s">
        <v>62</v>
      </c>
      <c r="F90" s="191" t="s">
        <v>63</v>
      </c>
      <c r="G90" s="191" t="s">
        <v>217</v>
      </c>
      <c r="H90" s="191" t="s">
        <v>218</v>
      </c>
      <c r="I90" s="191" t="s">
        <v>219</v>
      </c>
      <c r="J90" s="191" t="s">
        <v>207</v>
      </c>
      <c r="K90" s="192" t="s">
        <v>220</v>
      </c>
      <c r="L90" s="193"/>
      <c r="M90" s="95" t="s">
        <v>19</v>
      </c>
      <c r="N90" s="96" t="s">
        <v>51</v>
      </c>
      <c r="O90" s="96" t="s">
        <v>221</v>
      </c>
      <c r="P90" s="96" t="s">
        <v>222</v>
      </c>
      <c r="Q90" s="96" t="s">
        <v>223</v>
      </c>
      <c r="R90" s="96" t="s">
        <v>224</v>
      </c>
      <c r="S90" s="96" t="s">
        <v>225</v>
      </c>
      <c r="T90" s="97" t="s">
        <v>226</v>
      </c>
      <c r="U90" s="188"/>
      <c r="V90" s="188"/>
      <c r="W90" s="188"/>
      <c r="X90" s="188"/>
      <c r="Y90" s="188"/>
      <c r="Z90" s="188"/>
      <c r="AA90" s="188"/>
      <c r="AB90" s="188"/>
      <c r="AC90" s="188"/>
      <c r="AD90" s="188"/>
      <c r="AE90" s="188"/>
    </row>
    <row r="91" spans="1:63" s="2" customFormat="1" ht="22.8" customHeight="1">
      <c r="A91" s="41"/>
      <c r="B91" s="42"/>
      <c r="C91" s="102" t="s">
        <v>227</v>
      </c>
      <c r="D91" s="43"/>
      <c r="E91" s="43"/>
      <c r="F91" s="43"/>
      <c r="G91" s="43"/>
      <c r="H91" s="43"/>
      <c r="I91" s="43"/>
      <c r="J91" s="194">
        <f>BK91</f>
        <v>0</v>
      </c>
      <c r="K91" s="43"/>
      <c r="L91" s="47"/>
      <c r="M91" s="98"/>
      <c r="N91" s="195"/>
      <c r="O91" s="99"/>
      <c r="P91" s="196">
        <f>P92+P208</f>
        <v>0</v>
      </c>
      <c r="Q91" s="99"/>
      <c r="R91" s="196">
        <f>R92+R208</f>
        <v>0</v>
      </c>
      <c r="S91" s="99"/>
      <c r="T91" s="197">
        <f>T92+T208</f>
        <v>857.82575</v>
      </c>
      <c r="U91" s="41"/>
      <c r="V91" s="41"/>
      <c r="W91" s="41"/>
      <c r="X91" s="41"/>
      <c r="Y91" s="41"/>
      <c r="Z91" s="41"/>
      <c r="AA91" s="41"/>
      <c r="AB91" s="41"/>
      <c r="AC91" s="41"/>
      <c r="AD91" s="41"/>
      <c r="AE91" s="41"/>
      <c r="AT91" s="19" t="s">
        <v>80</v>
      </c>
      <c r="AU91" s="19" t="s">
        <v>208</v>
      </c>
      <c r="BK91" s="198">
        <f>BK92+BK208</f>
        <v>0</v>
      </c>
    </row>
    <row r="92" spans="1:63" s="12" customFormat="1" ht="25.9" customHeight="1">
      <c r="A92" s="12"/>
      <c r="B92" s="199"/>
      <c r="C92" s="200"/>
      <c r="D92" s="201" t="s">
        <v>80</v>
      </c>
      <c r="E92" s="202" t="s">
        <v>228</v>
      </c>
      <c r="F92" s="202" t="s">
        <v>229</v>
      </c>
      <c r="G92" s="200"/>
      <c r="H92" s="200"/>
      <c r="I92" s="203"/>
      <c r="J92" s="204">
        <f>BK92</f>
        <v>0</v>
      </c>
      <c r="K92" s="200"/>
      <c r="L92" s="205"/>
      <c r="M92" s="206"/>
      <c r="N92" s="207"/>
      <c r="O92" s="207"/>
      <c r="P92" s="208">
        <f>P93+P126+P132+P188</f>
        <v>0</v>
      </c>
      <c r="Q92" s="207"/>
      <c r="R92" s="208">
        <f>R93+R126+R132+R188</f>
        <v>0</v>
      </c>
      <c r="S92" s="207"/>
      <c r="T92" s="209">
        <f>T93+T126+T132+T188</f>
        <v>857.82575</v>
      </c>
      <c r="U92" s="12"/>
      <c r="V92" s="12"/>
      <c r="W92" s="12"/>
      <c r="X92" s="12"/>
      <c r="Y92" s="12"/>
      <c r="Z92" s="12"/>
      <c r="AA92" s="12"/>
      <c r="AB92" s="12"/>
      <c r="AC92" s="12"/>
      <c r="AD92" s="12"/>
      <c r="AE92" s="12"/>
      <c r="AR92" s="210" t="s">
        <v>85</v>
      </c>
      <c r="AT92" s="211" t="s">
        <v>80</v>
      </c>
      <c r="AU92" s="211" t="s">
        <v>81</v>
      </c>
      <c r="AY92" s="210" t="s">
        <v>230</v>
      </c>
      <c r="BK92" s="212">
        <f>BK93+BK126+BK132+BK188</f>
        <v>0</v>
      </c>
    </row>
    <row r="93" spans="1:63" s="12" customFormat="1" ht="22.8" customHeight="1">
      <c r="A93" s="12"/>
      <c r="B93" s="199"/>
      <c r="C93" s="200"/>
      <c r="D93" s="201" t="s">
        <v>80</v>
      </c>
      <c r="E93" s="213" t="s">
        <v>85</v>
      </c>
      <c r="F93" s="213" t="s">
        <v>231</v>
      </c>
      <c r="G93" s="200"/>
      <c r="H93" s="200"/>
      <c r="I93" s="203"/>
      <c r="J93" s="214">
        <f>BK93</f>
        <v>0</v>
      </c>
      <c r="K93" s="200"/>
      <c r="L93" s="205"/>
      <c r="M93" s="206"/>
      <c r="N93" s="207"/>
      <c r="O93" s="207"/>
      <c r="P93" s="208">
        <f>SUM(P94:P125)</f>
        <v>0</v>
      </c>
      <c r="Q93" s="207"/>
      <c r="R93" s="208">
        <f>SUM(R94:R125)</f>
        <v>0</v>
      </c>
      <c r="S93" s="207"/>
      <c r="T93" s="209">
        <f>SUM(T94:T125)</f>
        <v>9.8175</v>
      </c>
      <c r="U93" s="12"/>
      <c r="V93" s="12"/>
      <c r="W93" s="12"/>
      <c r="X93" s="12"/>
      <c r="Y93" s="12"/>
      <c r="Z93" s="12"/>
      <c r="AA93" s="12"/>
      <c r="AB93" s="12"/>
      <c r="AC93" s="12"/>
      <c r="AD93" s="12"/>
      <c r="AE93" s="12"/>
      <c r="AR93" s="210" t="s">
        <v>85</v>
      </c>
      <c r="AT93" s="211" t="s">
        <v>80</v>
      </c>
      <c r="AU93" s="211" t="s">
        <v>85</v>
      </c>
      <c r="AY93" s="210" t="s">
        <v>230</v>
      </c>
      <c r="BK93" s="212">
        <f>SUM(BK94:BK125)</f>
        <v>0</v>
      </c>
    </row>
    <row r="94" spans="1:65" s="2" customFormat="1" ht="24.15" customHeight="1">
      <c r="A94" s="41"/>
      <c r="B94" s="42"/>
      <c r="C94" s="215" t="s">
        <v>85</v>
      </c>
      <c r="D94" s="215" t="s">
        <v>232</v>
      </c>
      <c r="E94" s="216" t="s">
        <v>233</v>
      </c>
      <c r="F94" s="217" t="s">
        <v>234</v>
      </c>
      <c r="G94" s="218" t="s">
        <v>235</v>
      </c>
      <c r="H94" s="219">
        <v>38.5</v>
      </c>
      <c r="I94" s="220"/>
      <c r="J94" s="221">
        <f>ROUND(I94*H94,2)</f>
        <v>0</v>
      </c>
      <c r="K94" s="217" t="s">
        <v>236</v>
      </c>
      <c r="L94" s="47"/>
      <c r="M94" s="222" t="s">
        <v>19</v>
      </c>
      <c r="N94" s="223" t="s">
        <v>52</v>
      </c>
      <c r="O94" s="87"/>
      <c r="P94" s="224">
        <f>O94*H94</f>
        <v>0</v>
      </c>
      <c r="Q94" s="224">
        <v>0</v>
      </c>
      <c r="R94" s="224">
        <f>Q94*H94</f>
        <v>0</v>
      </c>
      <c r="S94" s="224">
        <v>0.255</v>
      </c>
      <c r="T94" s="225">
        <f>S94*H94</f>
        <v>9.8175</v>
      </c>
      <c r="U94" s="41"/>
      <c r="V94" s="41"/>
      <c r="W94" s="41"/>
      <c r="X94" s="41"/>
      <c r="Y94" s="41"/>
      <c r="Z94" s="41"/>
      <c r="AA94" s="41"/>
      <c r="AB94" s="41"/>
      <c r="AC94" s="41"/>
      <c r="AD94" s="41"/>
      <c r="AE94" s="41"/>
      <c r="AR94" s="226" t="s">
        <v>109</v>
      </c>
      <c r="AT94" s="226" t="s">
        <v>232</v>
      </c>
      <c r="AU94" s="226" t="s">
        <v>91</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237</v>
      </c>
    </row>
    <row r="95" spans="1:47" s="2" customFormat="1" ht="12">
      <c r="A95" s="41"/>
      <c r="B95" s="42"/>
      <c r="C95" s="43"/>
      <c r="D95" s="228" t="s">
        <v>238</v>
      </c>
      <c r="E95" s="43"/>
      <c r="F95" s="229" t="s">
        <v>239</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91</v>
      </c>
    </row>
    <row r="96" spans="1:47" s="2" customFormat="1" ht="12">
      <c r="A96" s="41"/>
      <c r="B96" s="42"/>
      <c r="C96" s="43"/>
      <c r="D96" s="228" t="s">
        <v>240</v>
      </c>
      <c r="E96" s="43"/>
      <c r="F96" s="233" t="s">
        <v>241</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19" t="s">
        <v>240</v>
      </c>
      <c r="AU96" s="19" t="s">
        <v>91</v>
      </c>
    </row>
    <row r="97" spans="1:51" s="13" customFormat="1" ht="12">
      <c r="A97" s="13"/>
      <c r="B97" s="234"/>
      <c r="C97" s="235"/>
      <c r="D97" s="228" t="s">
        <v>242</v>
      </c>
      <c r="E97" s="236" t="s">
        <v>19</v>
      </c>
      <c r="F97" s="237" t="s">
        <v>243</v>
      </c>
      <c r="G97" s="235"/>
      <c r="H97" s="238">
        <v>38.5</v>
      </c>
      <c r="I97" s="239"/>
      <c r="J97" s="235"/>
      <c r="K97" s="235"/>
      <c r="L97" s="240"/>
      <c r="M97" s="241"/>
      <c r="N97" s="242"/>
      <c r="O97" s="242"/>
      <c r="P97" s="242"/>
      <c r="Q97" s="242"/>
      <c r="R97" s="242"/>
      <c r="S97" s="242"/>
      <c r="T97" s="243"/>
      <c r="U97" s="13"/>
      <c r="V97" s="13"/>
      <c r="W97" s="13"/>
      <c r="X97" s="13"/>
      <c r="Y97" s="13"/>
      <c r="Z97" s="13"/>
      <c r="AA97" s="13"/>
      <c r="AB97" s="13"/>
      <c r="AC97" s="13"/>
      <c r="AD97" s="13"/>
      <c r="AE97" s="13"/>
      <c r="AT97" s="244" t="s">
        <v>242</v>
      </c>
      <c r="AU97" s="244" t="s">
        <v>91</v>
      </c>
      <c r="AV97" s="13" t="s">
        <v>91</v>
      </c>
      <c r="AW97" s="13" t="s">
        <v>42</v>
      </c>
      <c r="AX97" s="13" t="s">
        <v>81</v>
      </c>
      <c r="AY97" s="244" t="s">
        <v>230</v>
      </c>
    </row>
    <row r="98" spans="1:51" s="14" customFormat="1" ht="12">
      <c r="A98" s="14"/>
      <c r="B98" s="245"/>
      <c r="C98" s="246"/>
      <c r="D98" s="228" t="s">
        <v>242</v>
      </c>
      <c r="E98" s="247" t="s">
        <v>19</v>
      </c>
      <c r="F98" s="248" t="s">
        <v>244</v>
      </c>
      <c r="G98" s="246"/>
      <c r="H98" s="249">
        <v>38.5</v>
      </c>
      <c r="I98" s="250"/>
      <c r="J98" s="246"/>
      <c r="K98" s="246"/>
      <c r="L98" s="251"/>
      <c r="M98" s="252"/>
      <c r="N98" s="253"/>
      <c r="O98" s="253"/>
      <c r="P98" s="253"/>
      <c r="Q98" s="253"/>
      <c r="R98" s="253"/>
      <c r="S98" s="253"/>
      <c r="T98" s="254"/>
      <c r="U98" s="14"/>
      <c r="V98" s="14"/>
      <c r="W98" s="14"/>
      <c r="X98" s="14"/>
      <c r="Y98" s="14"/>
      <c r="Z98" s="14"/>
      <c r="AA98" s="14"/>
      <c r="AB98" s="14"/>
      <c r="AC98" s="14"/>
      <c r="AD98" s="14"/>
      <c r="AE98" s="14"/>
      <c r="AT98" s="255" t="s">
        <v>242</v>
      </c>
      <c r="AU98" s="255" t="s">
        <v>91</v>
      </c>
      <c r="AV98" s="14" t="s">
        <v>109</v>
      </c>
      <c r="AW98" s="14" t="s">
        <v>42</v>
      </c>
      <c r="AX98" s="14" t="s">
        <v>85</v>
      </c>
      <c r="AY98" s="255" t="s">
        <v>230</v>
      </c>
    </row>
    <row r="99" spans="1:65" s="2" customFormat="1" ht="24.15" customHeight="1">
      <c r="A99" s="41"/>
      <c r="B99" s="42"/>
      <c r="C99" s="215" t="s">
        <v>91</v>
      </c>
      <c r="D99" s="215" t="s">
        <v>232</v>
      </c>
      <c r="E99" s="216" t="s">
        <v>245</v>
      </c>
      <c r="F99" s="217" t="s">
        <v>246</v>
      </c>
      <c r="G99" s="218" t="s">
        <v>235</v>
      </c>
      <c r="H99" s="219">
        <v>118.44</v>
      </c>
      <c r="I99" s="220"/>
      <c r="J99" s="221">
        <f>ROUND(I99*H99,2)</f>
        <v>0</v>
      </c>
      <c r="K99" s="217" t="s">
        <v>236</v>
      </c>
      <c r="L99" s="47"/>
      <c r="M99" s="222" t="s">
        <v>19</v>
      </c>
      <c r="N99" s="223"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109</v>
      </c>
      <c r="AT99" s="226" t="s">
        <v>232</v>
      </c>
      <c r="AU99" s="226" t="s">
        <v>91</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247</v>
      </c>
    </row>
    <row r="100" spans="1:47" s="2" customFormat="1" ht="12">
      <c r="A100" s="41"/>
      <c r="B100" s="42"/>
      <c r="C100" s="43"/>
      <c r="D100" s="228" t="s">
        <v>238</v>
      </c>
      <c r="E100" s="43"/>
      <c r="F100" s="229" t="s">
        <v>248</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91</v>
      </c>
    </row>
    <row r="101" spans="1:47" s="2" customFormat="1" ht="12">
      <c r="A101" s="41"/>
      <c r="B101" s="42"/>
      <c r="C101" s="43"/>
      <c r="D101" s="228" t="s">
        <v>240</v>
      </c>
      <c r="E101" s="43"/>
      <c r="F101" s="233" t="s">
        <v>249</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240</v>
      </c>
      <c r="AU101" s="19" t="s">
        <v>91</v>
      </c>
    </row>
    <row r="102" spans="1:51" s="13" customFormat="1" ht="12">
      <c r="A102" s="13"/>
      <c r="B102" s="234"/>
      <c r="C102" s="235"/>
      <c r="D102" s="228" t="s">
        <v>242</v>
      </c>
      <c r="E102" s="236" t="s">
        <v>19</v>
      </c>
      <c r="F102" s="237" t="s">
        <v>250</v>
      </c>
      <c r="G102" s="235"/>
      <c r="H102" s="238">
        <v>118.44</v>
      </c>
      <c r="I102" s="239"/>
      <c r="J102" s="235"/>
      <c r="K102" s="235"/>
      <c r="L102" s="240"/>
      <c r="M102" s="241"/>
      <c r="N102" s="242"/>
      <c r="O102" s="242"/>
      <c r="P102" s="242"/>
      <c r="Q102" s="242"/>
      <c r="R102" s="242"/>
      <c r="S102" s="242"/>
      <c r="T102" s="243"/>
      <c r="U102" s="13"/>
      <c r="V102" s="13"/>
      <c r="W102" s="13"/>
      <c r="X102" s="13"/>
      <c r="Y102" s="13"/>
      <c r="Z102" s="13"/>
      <c r="AA102" s="13"/>
      <c r="AB102" s="13"/>
      <c r="AC102" s="13"/>
      <c r="AD102" s="13"/>
      <c r="AE102" s="13"/>
      <c r="AT102" s="244" t="s">
        <v>242</v>
      </c>
      <c r="AU102" s="244" t="s">
        <v>91</v>
      </c>
      <c r="AV102" s="13" t="s">
        <v>91</v>
      </c>
      <c r="AW102" s="13" t="s">
        <v>42</v>
      </c>
      <c r="AX102" s="13" t="s">
        <v>81</v>
      </c>
      <c r="AY102" s="244" t="s">
        <v>230</v>
      </c>
    </row>
    <row r="103" spans="1:51" s="14" customFormat="1" ht="12">
      <c r="A103" s="14"/>
      <c r="B103" s="245"/>
      <c r="C103" s="246"/>
      <c r="D103" s="228" t="s">
        <v>242</v>
      </c>
      <c r="E103" s="247" t="s">
        <v>19</v>
      </c>
      <c r="F103" s="248" t="s">
        <v>244</v>
      </c>
      <c r="G103" s="246"/>
      <c r="H103" s="249">
        <v>118.44</v>
      </c>
      <c r="I103" s="250"/>
      <c r="J103" s="246"/>
      <c r="K103" s="246"/>
      <c r="L103" s="251"/>
      <c r="M103" s="252"/>
      <c r="N103" s="253"/>
      <c r="O103" s="253"/>
      <c r="P103" s="253"/>
      <c r="Q103" s="253"/>
      <c r="R103" s="253"/>
      <c r="S103" s="253"/>
      <c r="T103" s="254"/>
      <c r="U103" s="14"/>
      <c r="V103" s="14"/>
      <c r="W103" s="14"/>
      <c r="X103" s="14"/>
      <c r="Y103" s="14"/>
      <c r="Z103" s="14"/>
      <c r="AA103" s="14"/>
      <c r="AB103" s="14"/>
      <c r="AC103" s="14"/>
      <c r="AD103" s="14"/>
      <c r="AE103" s="14"/>
      <c r="AT103" s="255" t="s">
        <v>242</v>
      </c>
      <c r="AU103" s="255" t="s">
        <v>91</v>
      </c>
      <c r="AV103" s="14" t="s">
        <v>109</v>
      </c>
      <c r="AW103" s="14" t="s">
        <v>42</v>
      </c>
      <c r="AX103" s="14" t="s">
        <v>85</v>
      </c>
      <c r="AY103" s="255" t="s">
        <v>230</v>
      </c>
    </row>
    <row r="104" spans="1:65" s="2" customFormat="1" ht="24.15" customHeight="1">
      <c r="A104" s="41"/>
      <c r="B104" s="42"/>
      <c r="C104" s="215" t="s">
        <v>102</v>
      </c>
      <c r="D104" s="215" t="s">
        <v>232</v>
      </c>
      <c r="E104" s="216" t="s">
        <v>251</v>
      </c>
      <c r="F104" s="217" t="s">
        <v>252</v>
      </c>
      <c r="G104" s="218" t="s">
        <v>253</v>
      </c>
      <c r="H104" s="219">
        <v>144.126</v>
      </c>
      <c r="I104" s="220"/>
      <c r="J104" s="221">
        <f>ROUND(I104*H104,2)</f>
        <v>0</v>
      </c>
      <c r="K104" s="217" t="s">
        <v>236</v>
      </c>
      <c r="L104" s="47"/>
      <c r="M104" s="222" t="s">
        <v>19</v>
      </c>
      <c r="N104" s="223"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109</v>
      </c>
      <c r="AT104" s="226" t="s">
        <v>232</v>
      </c>
      <c r="AU104" s="226" t="s">
        <v>91</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254</v>
      </c>
    </row>
    <row r="105" spans="1:47" s="2" customFormat="1" ht="12">
      <c r="A105" s="41"/>
      <c r="B105" s="42"/>
      <c r="C105" s="43"/>
      <c r="D105" s="228" t="s">
        <v>238</v>
      </c>
      <c r="E105" s="43"/>
      <c r="F105" s="229" t="s">
        <v>255</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91</v>
      </c>
    </row>
    <row r="106" spans="1:47" s="2" customFormat="1" ht="12">
      <c r="A106" s="41"/>
      <c r="B106" s="42"/>
      <c r="C106" s="43"/>
      <c r="D106" s="228" t="s">
        <v>240</v>
      </c>
      <c r="E106" s="43"/>
      <c r="F106" s="233" t="s">
        <v>256</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240</v>
      </c>
      <c r="AU106" s="19" t="s">
        <v>91</v>
      </c>
    </row>
    <row r="107" spans="1:51" s="13" customFormat="1" ht="12">
      <c r="A107" s="13"/>
      <c r="B107" s="234"/>
      <c r="C107" s="235"/>
      <c r="D107" s="228" t="s">
        <v>242</v>
      </c>
      <c r="E107" s="236" t="s">
        <v>19</v>
      </c>
      <c r="F107" s="237" t="s">
        <v>257</v>
      </c>
      <c r="G107" s="235"/>
      <c r="H107" s="238">
        <v>144.126</v>
      </c>
      <c r="I107" s="239"/>
      <c r="J107" s="235"/>
      <c r="K107" s="235"/>
      <c r="L107" s="240"/>
      <c r="M107" s="241"/>
      <c r="N107" s="242"/>
      <c r="O107" s="242"/>
      <c r="P107" s="242"/>
      <c r="Q107" s="242"/>
      <c r="R107" s="242"/>
      <c r="S107" s="242"/>
      <c r="T107" s="243"/>
      <c r="U107" s="13"/>
      <c r="V107" s="13"/>
      <c r="W107" s="13"/>
      <c r="X107" s="13"/>
      <c r="Y107" s="13"/>
      <c r="Z107" s="13"/>
      <c r="AA107" s="13"/>
      <c r="AB107" s="13"/>
      <c r="AC107" s="13"/>
      <c r="AD107" s="13"/>
      <c r="AE107" s="13"/>
      <c r="AT107" s="244" t="s">
        <v>242</v>
      </c>
      <c r="AU107" s="244" t="s">
        <v>91</v>
      </c>
      <c r="AV107" s="13" t="s">
        <v>91</v>
      </c>
      <c r="AW107" s="13" t="s">
        <v>42</v>
      </c>
      <c r="AX107" s="13" t="s">
        <v>81</v>
      </c>
      <c r="AY107" s="244" t="s">
        <v>230</v>
      </c>
    </row>
    <row r="108" spans="1:51" s="14" customFormat="1" ht="12">
      <c r="A108" s="14"/>
      <c r="B108" s="245"/>
      <c r="C108" s="246"/>
      <c r="D108" s="228" t="s">
        <v>242</v>
      </c>
      <c r="E108" s="247" t="s">
        <v>19</v>
      </c>
      <c r="F108" s="248" t="s">
        <v>244</v>
      </c>
      <c r="G108" s="246"/>
      <c r="H108" s="249">
        <v>144.126</v>
      </c>
      <c r="I108" s="250"/>
      <c r="J108" s="246"/>
      <c r="K108" s="246"/>
      <c r="L108" s="251"/>
      <c r="M108" s="252"/>
      <c r="N108" s="253"/>
      <c r="O108" s="253"/>
      <c r="P108" s="253"/>
      <c r="Q108" s="253"/>
      <c r="R108" s="253"/>
      <c r="S108" s="253"/>
      <c r="T108" s="254"/>
      <c r="U108" s="14"/>
      <c r="V108" s="14"/>
      <c r="W108" s="14"/>
      <c r="X108" s="14"/>
      <c r="Y108" s="14"/>
      <c r="Z108" s="14"/>
      <c r="AA108" s="14"/>
      <c r="AB108" s="14"/>
      <c r="AC108" s="14"/>
      <c r="AD108" s="14"/>
      <c r="AE108" s="14"/>
      <c r="AT108" s="255" t="s">
        <v>242</v>
      </c>
      <c r="AU108" s="255" t="s">
        <v>91</v>
      </c>
      <c r="AV108" s="14" t="s">
        <v>109</v>
      </c>
      <c r="AW108" s="14" t="s">
        <v>42</v>
      </c>
      <c r="AX108" s="14" t="s">
        <v>85</v>
      </c>
      <c r="AY108" s="255" t="s">
        <v>230</v>
      </c>
    </row>
    <row r="109" spans="1:65" s="2" customFormat="1" ht="24.15" customHeight="1">
      <c r="A109" s="41"/>
      <c r="B109" s="42"/>
      <c r="C109" s="215" t="s">
        <v>109</v>
      </c>
      <c r="D109" s="215" t="s">
        <v>232</v>
      </c>
      <c r="E109" s="216" t="s">
        <v>258</v>
      </c>
      <c r="F109" s="217" t="s">
        <v>259</v>
      </c>
      <c r="G109" s="218" t="s">
        <v>253</v>
      </c>
      <c r="H109" s="219">
        <v>323.784</v>
      </c>
      <c r="I109" s="220"/>
      <c r="J109" s="221">
        <f>ROUND(I109*H109,2)</f>
        <v>0</v>
      </c>
      <c r="K109" s="217" t="s">
        <v>236</v>
      </c>
      <c r="L109" s="47"/>
      <c r="M109" s="222" t="s">
        <v>19</v>
      </c>
      <c r="N109" s="223"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109</v>
      </c>
      <c r="AT109" s="226" t="s">
        <v>232</v>
      </c>
      <c r="AU109" s="226" t="s">
        <v>91</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109</v>
      </c>
      <c r="BM109" s="226" t="s">
        <v>260</v>
      </c>
    </row>
    <row r="110" spans="1:47" s="2" customFormat="1" ht="12">
      <c r="A110" s="41"/>
      <c r="B110" s="42"/>
      <c r="C110" s="43"/>
      <c r="D110" s="228" t="s">
        <v>238</v>
      </c>
      <c r="E110" s="43"/>
      <c r="F110" s="229" t="s">
        <v>261</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91</v>
      </c>
    </row>
    <row r="111" spans="1:47" s="2" customFormat="1" ht="12">
      <c r="A111" s="41"/>
      <c r="B111" s="42"/>
      <c r="C111" s="43"/>
      <c r="D111" s="228" t="s">
        <v>240</v>
      </c>
      <c r="E111" s="43"/>
      <c r="F111" s="233" t="s">
        <v>262</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240</v>
      </c>
      <c r="AU111" s="19" t="s">
        <v>91</v>
      </c>
    </row>
    <row r="112" spans="1:51" s="13" customFormat="1" ht="12">
      <c r="A112" s="13"/>
      <c r="B112" s="234"/>
      <c r="C112" s="235"/>
      <c r="D112" s="228" t="s">
        <v>242</v>
      </c>
      <c r="E112" s="236" t="s">
        <v>19</v>
      </c>
      <c r="F112" s="237" t="s">
        <v>263</v>
      </c>
      <c r="G112" s="235"/>
      <c r="H112" s="238">
        <v>161.892</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242</v>
      </c>
      <c r="AU112" s="244" t="s">
        <v>91</v>
      </c>
      <c r="AV112" s="13" t="s">
        <v>91</v>
      </c>
      <c r="AW112" s="13" t="s">
        <v>42</v>
      </c>
      <c r="AX112" s="13" t="s">
        <v>81</v>
      </c>
      <c r="AY112" s="244" t="s">
        <v>230</v>
      </c>
    </row>
    <row r="113" spans="1:51" s="13" customFormat="1" ht="12">
      <c r="A113" s="13"/>
      <c r="B113" s="234"/>
      <c r="C113" s="235"/>
      <c r="D113" s="228" t="s">
        <v>242</v>
      </c>
      <c r="E113" s="236" t="s">
        <v>19</v>
      </c>
      <c r="F113" s="237" t="s">
        <v>264</v>
      </c>
      <c r="G113" s="235"/>
      <c r="H113" s="238">
        <v>161.892</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242</v>
      </c>
      <c r="AU113" s="244" t="s">
        <v>91</v>
      </c>
      <c r="AV113" s="13" t="s">
        <v>91</v>
      </c>
      <c r="AW113" s="13" t="s">
        <v>42</v>
      </c>
      <c r="AX113" s="13" t="s">
        <v>81</v>
      </c>
      <c r="AY113" s="244" t="s">
        <v>230</v>
      </c>
    </row>
    <row r="114" spans="1:51" s="14" customFormat="1" ht="12">
      <c r="A114" s="14"/>
      <c r="B114" s="245"/>
      <c r="C114" s="246"/>
      <c r="D114" s="228" t="s">
        <v>242</v>
      </c>
      <c r="E114" s="247" t="s">
        <v>19</v>
      </c>
      <c r="F114" s="248" t="s">
        <v>244</v>
      </c>
      <c r="G114" s="246"/>
      <c r="H114" s="249">
        <v>323.784</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242</v>
      </c>
      <c r="AU114" s="255" t="s">
        <v>91</v>
      </c>
      <c r="AV114" s="14" t="s">
        <v>109</v>
      </c>
      <c r="AW114" s="14" t="s">
        <v>42</v>
      </c>
      <c r="AX114" s="14" t="s">
        <v>85</v>
      </c>
      <c r="AY114" s="255" t="s">
        <v>230</v>
      </c>
    </row>
    <row r="115" spans="1:65" s="2" customFormat="1" ht="24.15" customHeight="1">
      <c r="A115" s="41"/>
      <c r="B115" s="42"/>
      <c r="C115" s="215" t="s">
        <v>265</v>
      </c>
      <c r="D115" s="215" t="s">
        <v>232</v>
      </c>
      <c r="E115" s="216" t="s">
        <v>266</v>
      </c>
      <c r="F115" s="217" t="s">
        <v>267</v>
      </c>
      <c r="G115" s="218" t="s">
        <v>253</v>
      </c>
      <c r="H115" s="219">
        <v>161.892</v>
      </c>
      <c r="I115" s="220"/>
      <c r="J115" s="221">
        <f>ROUND(I115*H115,2)</f>
        <v>0</v>
      </c>
      <c r="K115" s="217" t="s">
        <v>236</v>
      </c>
      <c r="L115" s="47"/>
      <c r="M115" s="222" t="s">
        <v>19</v>
      </c>
      <c r="N115" s="223"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109</v>
      </c>
      <c r="AT115" s="226" t="s">
        <v>232</v>
      </c>
      <c r="AU115" s="226" t="s">
        <v>91</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109</v>
      </c>
      <c r="BM115" s="226" t="s">
        <v>268</v>
      </c>
    </row>
    <row r="116" spans="1:47" s="2" customFormat="1" ht="12">
      <c r="A116" s="41"/>
      <c r="B116" s="42"/>
      <c r="C116" s="43"/>
      <c r="D116" s="228" t="s">
        <v>238</v>
      </c>
      <c r="E116" s="43"/>
      <c r="F116" s="229" t="s">
        <v>269</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91</v>
      </c>
    </row>
    <row r="117" spans="1:47" s="2" customFormat="1" ht="12">
      <c r="A117" s="41"/>
      <c r="B117" s="42"/>
      <c r="C117" s="43"/>
      <c r="D117" s="228" t="s">
        <v>240</v>
      </c>
      <c r="E117" s="43"/>
      <c r="F117" s="233" t="s">
        <v>270</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240</v>
      </c>
      <c r="AU117" s="19" t="s">
        <v>91</v>
      </c>
    </row>
    <row r="118" spans="1:51" s="13" customFormat="1" ht="12">
      <c r="A118" s="13"/>
      <c r="B118" s="234"/>
      <c r="C118" s="235"/>
      <c r="D118" s="228" t="s">
        <v>242</v>
      </c>
      <c r="E118" s="236" t="s">
        <v>19</v>
      </c>
      <c r="F118" s="237" t="s">
        <v>264</v>
      </c>
      <c r="G118" s="235"/>
      <c r="H118" s="238">
        <v>161.892</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242</v>
      </c>
      <c r="AU118" s="244" t="s">
        <v>91</v>
      </c>
      <c r="AV118" s="13" t="s">
        <v>91</v>
      </c>
      <c r="AW118" s="13" t="s">
        <v>42</v>
      </c>
      <c r="AX118" s="13" t="s">
        <v>81</v>
      </c>
      <c r="AY118" s="244" t="s">
        <v>230</v>
      </c>
    </row>
    <row r="119" spans="1:51" s="14" customFormat="1" ht="12">
      <c r="A119" s="14"/>
      <c r="B119" s="245"/>
      <c r="C119" s="246"/>
      <c r="D119" s="228" t="s">
        <v>242</v>
      </c>
      <c r="E119" s="247" t="s">
        <v>19</v>
      </c>
      <c r="F119" s="248" t="s">
        <v>244</v>
      </c>
      <c r="G119" s="246"/>
      <c r="H119" s="249">
        <v>161.892</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242</v>
      </c>
      <c r="AU119" s="255" t="s">
        <v>91</v>
      </c>
      <c r="AV119" s="14" t="s">
        <v>109</v>
      </c>
      <c r="AW119" s="14" t="s">
        <v>42</v>
      </c>
      <c r="AX119" s="14" t="s">
        <v>85</v>
      </c>
      <c r="AY119" s="255" t="s">
        <v>230</v>
      </c>
    </row>
    <row r="120" spans="1:65" s="2" customFormat="1" ht="14.4" customHeight="1">
      <c r="A120" s="41"/>
      <c r="B120" s="42"/>
      <c r="C120" s="215" t="s">
        <v>271</v>
      </c>
      <c r="D120" s="215" t="s">
        <v>232</v>
      </c>
      <c r="E120" s="216" t="s">
        <v>272</v>
      </c>
      <c r="F120" s="217" t="s">
        <v>273</v>
      </c>
      <c r="G120" s="218" t="s">
        <v>253</v>
      </c>
      <c r="H120" s="219">
        <v>161.892</v>
      </c>
      <c r="I120" s="220"/>
      <c r="J120" s="221">
        <f>ROUND(I120*H120,2)</f>
        <v>0</v>
      </c>
      <c r="K120" s="217" t="s">
        <v>236</v>
      </c>
      <c r="L120" s="47"/>
      <c r="M120" s="222" t="s">
        <v>19</v>
      </c>
      <c r="N120" s="223"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109</v>
      </c>
      <c r="AT120" s="226" t="s">
        <v>232</v>
      </c>
      <c r="AU120" s="226" t="s">
        <v>91</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274</v>
      </c>
    </row>
    <row r="121" spans="1:47" s="2" customFormat="1" ht="12">
      <c r="A121" s="41"/>
      <c r="B121" s="42"/>
      <c r="C121" s="43"/>
      <c r="D121" s="228" t="s">
        <v>238</v>
      </c>
      <c r="E121" s="43"/>
      <c r="F121" s="229" t="s">
        <v>275</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91</v>
      </c>
    </row>
    <row r="122" spans="1:47" s="2" customFormat="1" ht="12">
      <c r="A122" s="41"/>
      <c r="B122" s="42"/>
      <c r="C122" s="43"/>
      <c r="D122" s="228" t="s">
        <v>240</v>
      </c>
      <c r="E122" s="43"/>
      <c r="F122" s="233" t="s">
        <v>276</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240</v>
      </c>
      <c r="AU122" s="19" t="s">
        <v>91</v>
      </c>
    </row>
    <row r="123" spans="1:51" s="13" customFormat="1" ht="12">
      <c r="A123" s="13"/>
      <c r="B123" s="234"/>
      <c r="C123" s="235"/>
      <c r="D123" s="228" t="s">
        <v>242</v>
      </c>
      <c r="E123" s="236" t="s">
        <v>19</v>
      </c>
      <c r="F123" s="237" t="s">
        <v>277</v>
      </c>
      <c r="G123" s="235"/>
      <c r="H123" s="238">
        <v>144.126</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242</v>
      </c>
      <c r="AU123" s="244" t="s">
        <v>91</v>
      </c>
      <c r="AV123" s="13" t="s">
        <v>91</v>
      </c>
      <c r="AW123" s="13" t="s">
        <v>42</v>
      </c>
      <c r="AX123" s="13" t="s">
        <v>81</v>
      </c>
      <c r="AY123" s="244" t="s">
        <v>230</v>
      </c>
    </row>
    <row r="124" spans="1:51" s="13" customFormat="1" ht="12">
      <c r="A124" s="13"/>
      <c r="B124" s="234"/>
      <c r="C124" s="235"/>
      <c r="D124" s="228" t="s">
        <v>242</v>
      </c>
      <c r="E124" s="236" t="s">
        <v>19</v>
      </c>
      <c r="F124" s="237" t="s">
        <v>278</v>
      </c>
      <c r="G124" s="235"/>
      <c r="H124" s="238">
        <v>17.766</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242</v>
      </c>
      <c r="AU124" s="244" t="s">
        <v>91</v>
      </c>
      <c r="AV124" s="13" t="s">
        <v>91</v>
      </c>
      <c r="AW124" s="13" t="s">
        <v>42</v>
      </c>
      <c r="AX124" s="13" t="s">
        <v>81</v>
      </c>
      <c r="AY124" s="244" t="s">
        <v>230</v>
      </c>
    </row>
    <row r="125" spans="1:51" s="14" customFormat="1" ht="12">
      <c r="A125" s="14"/>
      <c r="B125" s="245"/>
      <c r="C125" s="246"/>
      <c r="D125" s="228" t="s">
        <v>242</v>
      </c>
      <c r="E125" s="247" t="s">
        <v>19</v>
      </c>
      <c r="F125" s="248" t="s">
        <v>244</v>
      </c>
      <c r="G125" s="246"/>
      <c r="H125" s="249">
        <v>161.892</v>
      </c>
      <c r="I125" s="250"/>
      <c r="J125" s="246"/>
      <c r="K125" s="246"/>
      <c r="L125" s="251"/>
      <c r="M125" s="252"/>
      <c r="N125" s="253"/>
      <c r="O125" s="253"/>
      <c r="P125" s="253"/>
      <c r="Q125" s="253"/>
      <c r="R125" s="253"/>
      <c r="S125" s="253"/>
      <c r="T125" s="254"/>
      <c r="U125" s="14"/>
      <c r="V125" s="14"/>
      <c r="W125" s="14"/>
      <c r="X125" s="14"/>
      <c r="Y125" s="14"/>
      <c r="Z125" s="14"/>
      <c r="AA125" s="14"/>
      <c r="AB125" s="14"/>
      <c r="AC125" s="14"/>
      <c r="AD125" s="14"/>
      <c r="AE125" s="14"/>
      <c r="AT125" s="255" t="s">
        <v>242</v>
      </c>
      <c r="AU125" s="255" t="s">
        <v>91</v>
      </c>
      <c r="AV125" s="14" t="s">
        <v>109</v>
      </c>
      <c r="AW125" s="14" t="s">
        <v>42</v>
      </c>
      <c r="AX125" s="14" t="s">
        <v>85</v>
      </c>
      <c r="AY125" s="255" t="s">
        <v>230</v>
      </c>
    </row>
    <row r="126" spans="1:63" s="12" customFormat="1" ht="22.8" customHeight="1">
      <c r="A126" s="12"/>
      <c r="B126" s="199"/>
      <c r="C126" s="200"/>
      <c r="D126" s="201" t="s">
        <v>80</v>
      </c>
      <c r="E126" s="213" t="s">
        <v>279</v>
      </c>
      <c r="F126" s="213" t="s">
        <v>280</v>
      </c>
      <c r="G126" s="200"/>
      <c r="H126" s="200"/>
      <c r="I126" s="203"/>
      <c r="J126" s="214">
        <f>BK126</f>
        <v>0</v>
      </c>
      <c r="K126" s="200"/>
      <c r="L126" s="205"/>
      <c r="M126" s="206"/>
      <c r="N126" s="207"/>
      <c r="O126" s="207"/>
      <c r="P126" s="208">
        <f>SUM(P127:P131)</f>
        <v>0</v>
      </c>
      <c r="Q126" s="207"/>
      <c r="R126" s="208">
        <f>SUM(R127:R131)</f>
        <v>0</v>
      </c>
      <c r="S126" s="207"/>
      <c r="T126" s="209">
        <f>SUM(T127:T131)</f>
        <v>1.7496</v>
      </c>
      <c r="U126" s="12"/>
      <c r="V126" s="12"/>
      <c r="W126" s="12"/>
      <c r="X126" s="12"/>
      <c r="Y126" s="12"/>
      <c r="Z126" s="12"/>
      <c r="AA126" s="12"/>
      <c r="AB126" s="12"/>
      <c r="AC126" s="12"/>
      <c r="AD126" s="12"/>
      <c r="AE126" s="12"/>
      <c r="AR126" s="210" t="s">
        <v>85</v>
      </c>
      <c r="AT126" s="211" t="s">
        <v>80</v>
      </c>
      <c r="AU126" s="211" t="s">
        <v>85</v>
      </c>
      <c r="AY126" s="210" t="s">
        <v>230</v>
      </c>
      <c r="BK126" s="212">
        <f>SUM(BK127:BK131)</f>
        <v>0</v>
      </c>
    </row>
    <row r="127" spans="1:65" s="2" customFormat="1" ht="24.15" customHeight="1">
      <c r="A127" s="41"/>
      <c r="B127" s="42"/>
      <c r="C127" s="215" t="s">
        <v>281</v>
      </c>
      <c r="D127" s="215" t="s">
        <v>232</v>
      </c>
      <c r="E127" s="216" t="s">
        <v>282</v>
      </c>
      <c r="F127" s="217" t="s">
        <v>283</v>
      </c>
      <c r="G127" s="218" t="s">
        <v>253</v>
      </c>
      <c r="H127" s="219">
        <v>4.86</v>
      </c>
      <c r="I127" s="220"/>
      <c r="J127" s="221">
        <f>ROUND(I127*H127,2)</f>
        <v>0</v>
      </c>
      <c r="K127" s="217" t="s">
        <v>236</v>
      </c>
      <c r="L127" s="47"/>
      <c r="M127" s="222" t="s">
        <v>19</v>
      </c>
      <c r="N127" s="223" t="s">
        <v>52</v>
      </c>
      <c r="O127" s="87"/>
      <c r="P127" s="224">
        <f>O127*H127</f>
        <v>0</v>
      </c>
      <c r="Q127" s="224">
        <v>0</v>
      </c>
      <c r="R127" s="224">
        <f>Q127*H127</f>
        <v>0</v>
      </c>
      <c r="S127" s="224">
        <v>0.36</v>
      </c>
      <c r="T127" s="225">
        <f>S127*H127</f>
        <v>1.7496</v>
      </c>
      <c r="U127" s="41"/>
      <c r="V127" s="41"/>
      <c r="W127" s="41"/>
      <c r="X127" s="41"/>
      <c r="Y127" s="41"/>
      <c r="Z127" s="41"/>
      <c r="AA127" s="41"/>
      <c r="AB127" s="41"/>
      <c r="AC127" s="41"/>
      <c r="AD127" s="41"/>
      <c r="AE127" s="41"/>
      <c r="AR127" s="226" t="s">
        <v>109</v>
      </c>
      <c r="AT127" s="226" t="s">
        <v>232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284</v>
      </c>
    </row>
    <row r="128" spans="1:47" s="2" customFormat="1" ht="12">
      <c r="A128" s="41"/>
      <c r="B128" s="42"/>
      <c r="C128" s="43"/>
      <c r="D128" s="228" t="s">
        <v>238</v>
      </c>
      <c r="E128" s="43"/>
      <c r="F128" s="229" t="s">
        <v>285</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47" s="2" customFormat="1" ht="12">
      <c r="A129" s="41"/>
      <c r="B129" s="42"/>
      <c r="C129" s="43"/>
      <c r="D129" s="228" t="s">
        <v>240</v>
      </c>
      <c r="E129" s="43"/>
      <c r="F129" s="233" t="s">
        <v>286</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240</v>
      </c>
      <c r="AU129" s="19" t="s">
        <v>91</v>
      </c>
    </row>
    <row r="130" spans="1:51" s="13" customFormat="1" ht="12">
      <c r="A130" s="13"/>
      <c r="B130" s="234"/>
      <c r="C130" s="235"/>
      <c r="D130" s="228" t="s">
        <v>242</v>
      </c>
      <c r="E130" s="236" t="s">
        <v>19</v>
      </c>
      <c r="F130" s="237" t="s">
        <v>287</v>
      </c>
      <c r="G130" s="235"/>
      <c r="H130" s="238">
        <v>4.86</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242</v>
      </c>
      <c r="AU130" s="244" t="s">
        <v>91</v>
      </c>
      <c r="AV130" s="13" t="s">
        <v>91</v>
      </c>
      <c r="AW130" s="13" t="s">
        <v>42</v>
      </c>
      <c r="AX130" s="13" t="s">
        <v>81</v>
      </c>
      <c r="AY130" s="244" t="s">
        <v>230</v>
      </c>
    </row>
    <row r="131" spans="1:51" s="14" customFormat="1" ht="12">
      <c r="A131" s="14"/>
      <c r="B131" s="245"/>
      <c r="C131" s="246"/>
      <c r="D131" s="228" t="s">
        <v>242</v>
      </c>
      <c r="E131" s="247" t="s">
        <v>19</v>
      </c>
      <c r="F131" s="248" t="s">
        <v>244</v>
      </c>
      <c r="G131" s="246"/>
      <c r="H131" s="249">
        <v>4.86</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242</v>
      </c>
      <c r="AU131" s="255" t="s">
        <v>91</v>
      </c>
      <c r="AV131" s="14" t="s">
        <v>109</v>
      </c>
      <c r="AW131" s="14" t="s">
        <v>42</v>
      </c>
      <c r="AX131" s="14" t="s">
        <v>85</v>
      </c>
      <c r="AY131" s="255" t="s">
        <v>230</v>
      </c>
    </row>
    <row r="132" spans="1:63" s="12" customFormat="1" ht="22.8" customHeight="1">
      <c r="A132" s="12"/>
      <c r="B132" s="199"/>
      <c r="C132" s="200"/>
      <c r="D132" s="201" t="s">
        <v>80</v>
      </c>
      <c r="E132" s="213" t="s">
        <v>288</v>
      </c>
      <c r="F132" s="213" t="s">
        <v>289</v>
      </c>
      <c r="G132" s="200"/>
      <c r="H132" s="200"/>
      <c r="I132" s="203"/>
      <c r="J132" s="214">
        <f>BK132</f>
        <v>0</v>
      </c>
      <c r="K132" s="200"/>
      <c r="L132" s="205"/>
      <c r="M132" s="206"/>
      <c r="N132" s="207"/>
      <c r="O132" s="207"/>
      <c r="P132" s="208">
        <f>SUM(P133:P187)</f>
        <v>0</v>
      </c>
      <c r="Q132" s="207"/>
      <c r="R132" s="208">
        <f>SUM(R133:R187)</f>
        <v>0</v>
      </c>
      <c r="S132" s="207"/>
      <c r="T132" s="209">
        <f>SUM(T133:T187)</f>
        <v>846.25865</v>
      </c>
      <c r="U132" s="12"/>
      <c r="V132" s="12"/>
      <c r="W132" s="12"/>
      <c r="X132" s="12"/>
      <c r="Y132" s="12"/>
      <c r="Z132" s="12"/>
      <c r="AA132" s="12"/>
      <c r="AB132" s="12"/>
      <c r="AC132" s="12"/>
      <c r="AD132" s="12"/>
      <c r="AE132" s="12"/>
      <c r="AR132" s="210" t="s">
        <v>85</v>
      </c>
      <c r="AT132" s="211" t="s">
        <v>80</v>
      </c>
      <c r="AU132" s="211" t="s">
        <v>85</v>
      </c>
      <c r="AY132" s="210" t="s">
        <v>230</v>
      </c>
      <c r="BK132" s="212">
        <f>SUM(BK133:BK187)</f>
        <v>0</v>
      </c>
    </row>
    <row r="133" spans="1:65" s="2" customFormat="1" ht="14.4" customHeight="1">
      <c r="A133" s="41"/>
      <c r="B133" s="42"/>
      <c r="C133" s="215" t="s">
        <v>279</v>
      </c>
      <c r="D133" s="215" t="s">
        <v>232</v>
      </c>
      <c r="E133" s="216" t="s">
        <v>290</v>
      </c>
      <c r="F133" s="217" t="s">
        <v>291</v>
      </c>
      <c r="G133" s="218" t="s">
        <v>253</v>
      </c>
      <c r="H133" s="219">
        <v>64.482</v>
      </c>
      <c r="I133" s="220"/>
      <c r="J133" s="221">
        <f>ROUND(I133*H133,2)</f>
        <v>0</v>
      </c>
      <c r="K133" s="217" t="s">
        <v>236</v>
      </c>
      <c r="L133" s="47"/>
      <c r="M133" s="222" t="s">
        <v>19</v>
      </c>
      <c r="N133" s="223" t="s">
        <v>52</v>
      </c>
      <c r="O133" s="87"/>
      <c r="P133" s="224">
        <f>O133*H133</f>
        <v>0</v>
      </c>
      <c r="Q133" s="224">
        <v>0</v>
      </c>
      <c r="R133" s="224">
        <f>Q133*H133</f>
        <v>0</v>
      </c>
      <c r="S133" s="224">
        <v>2</v>
      </c>
      <c r="T133" s="225">
        <f>S133*H133</f>
        <v>128.964</v>
      </c>
      <c r="U133" s="41"/>
      <c r="V133" s="41"/>
      <c r="W133" s="41"/>
      <c r="X133" s="41"/>
      <c r="Y133" s="41"/>
      <c r="Z133" s="41"/>
      <c r="AA133" s="41"/>
      <c r="AB133" s="41"/>
      <c r="AC133" s="41"/>
      <c r="AD133" s="41"/>
      <c r="AE133" s="41"/>
      <c r="AR133" s="226" t="s">
        <v>109</v>
      </c>
      <c r="AT133" s="226" t="s">
        <v>232</v>
      </c>
      <c r="AU133" s="226" t="s">
        <v>91</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292</v>
      </c>
    </row>
    <row r="134" spans="1:47" s="2" customFormat="1" ht="12">
      <c r="A134" s="41"/>
      <c r="B134" s="42"/>
      <c r="C134" s="43"/>
      <c r="D134" s="228" t="s">
        <v>238</v>
      </c>
      <c r="E134" s="43"/>
      <c r="F134" s="229" t="s">
        <v>293</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91</v>
      </c>
    </row>
    <row r="135" spans="1:51" s="13" customFormat="1" ht="12">
      <c r="A135" s="13"/>
      <c r="B135" s="234"/>
      <c r="C135" s="235"/>
      <c r="D135" s="228" t="s">
        <v>242</v>
      </c>
      <c r="E135" s="236" t="s">
        <v>19</v>
      </c>
      <c r="F135" s="237" t="s">
        <v>294</v>
      </c>
      <c r="G135" s="235"/>
      <c r="H135" s="238">
        <v>25.536</v>
      </c>
      <c r="I135" s="239"/>
      <c r="J135" s="235"/>
      <c r="K135" s="235"/>
      <c r="L135" s="240"/>
      <c r="M135" s="241"/>
      <c r="N135" s="242"/>
      <c r="O135" s="242"/>
      <c r="P135" s="242"/>
      <c r="Q135" s="242"/>
      <c r="R135" s="242"/>
      <c r="S135" s="242"/>
      <c r="T135" s="243"/>
      <c r="U135" s="13"/>
      <c r="V135" s="13"/>
      <c r="W135" s="13"/>
      <c r="X135" s="13"/>
      <c r="Y135" s="13"/>
      <c r="Z135" s="13"/>
      <c r="AA135" s="13"/>
      <c r="AB135" s="13"/>
      <c r="AC135" s="13"/>
      <c r="AD135" s="13"/>
      <c r="AE135" s="13"/>
      <c r="AT135" s="244" t="s">
        <v>242</v>
      </c>
      <c r="AU135" s="244" t="s">
        <v>91</v>
      </c>
      <c r="AV135" s="13" t="s">
        <v>91</v>
      </c>
      <c r="AW135" s="13" t="s">
        <v>42</v>
      </c>
      <c r="AX135" s="13" t="s">
        <v>81</v>
      </c>
      <c r="AY135" s="244" t="s">
        <v>230</v>
      </c>
    </row>
    <row r="136" spans="1:51" s="13" customFormat="1" ht="12">
      <c r="A136" s="13"/>
      <c r="B136" s="234"/>
      <c r="C136" s="235"/>
      <c r="D136" s="228" t="s">
        <v>242</v>
      </c>
      <c r="E136" s="236" t="s">
        <v>19</v>
      </c>
      <c r="F136" s="237" t="s">
        <v>295</v>
      </c>
      <c r="G136" s="235"/>
      <c r="H136" s="238">
        <v>13.48</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242</v>
      </c>
      <c r="AU136" s="244" t="s">
        <v>91</v>
      </c>
      <c r="AV136" s="13" t="s">
        <v>91</v>
      </c>
      <c r="AW136" s="13" t="s">
        <v>42</v>
      </c>
      <c r="AX136" s="13" t="s">
        <v>81</v>
      </c>
      <c r="AY136" s="244" t="s">
        <v>230</v>
      </c>
    </row>
    <row r="137" spans="1:51" s="13" customFormat="1" ht="12">
      <c r="A137" s="13"/>
      <c r="B137" s="234"/>
      <c r="C137" s="235"/>
      <c r="D137" s="228" t="s">
        <v>242</v>
      </c>
      <c r="E137" s="236" t="s">
        <v>19</v>
      </c>
      <c r="F137" s="237" t="s">
        <v>296</v>
      </c>
      <c r="G137" s="235"/>
      <c r="H137" s="238">
        <v>25.466</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242</v>
      </c>
      <c r="AU137" s="244" t="s">
        <v>91</v>
      </c>
      <c r="AV137" s="13" t="s">
        <v>91</v>
      </c>
      <c r="AW137" s="13" t="s">
        <v>42</v>
      </c>
      <c r="AX137" s="13" t="s">
        <v>81</v>
      </c>
      <c r="AY137" s="244" t="s">
        <v>230</v>
      </c>
    </row>
    <row r="138" spans="1:51" s="14" customFormat="1" ht="12">
      <c r="A138" s="14"/>
      <c r="B138" s="245"/>
      <c r="C138" s="246"/>
      <c r="D138" s="228" t="s">
        <v>242</v>
      </c>
      <c r="E138" s="247" t="s">
        <v>19</v>
      </c>
      <c r="F138" s="248" t="s">
        <v>244</v>
      </c>
      <c r="G138" s="246"/>
      <c r="H138" s="249">
        <v>64.482</v>
      </c>
      <c r="I138" s="250"/>
      <c r="J138" s="246"/>
      <c r="K138" s="246"/>
      <c r="L138" s="251"/>
      <c r="M138" s="252"/>
      <c r="N138" s="253"/>
      <c r="O138" s="253"/>
      <c r="P138" s="253"/>
      <c r="Q138" s="253"/>
      <c r="R138" s="253"/>
      <c r="S138" s="253"/>
      <c r="T138" s="254"/>
      <c r="U138" s="14"/>
      <c r="V138" s="14"/>
      <c r="W138" s="14"/>
      <c r="X138" s="14"/>
      <c r="Y138" s="14"/>
      <c r="Z138" s="14"/>
      <c r="AA138" s="14"/>
      <c r="AB138" s="14"/>
      <c r="AC138" s="14"/>
      <c r="AD138" s="14"/>
      <c r="AE138" s="14"/>
      <c r="AT138" s="255" t="s">
        <v>242</v>
      </c>
      <c r="AU138" s="255" t="s">
        <v>91</v>
      </c>
      <c r="AV138" s="14" t="s">
        <v>109</v>
      </c>
      <c r="AW138" s="14" t="s">
        <v>42</v>
      </c>
      <c r="AX138" s="14" t="s">
        <v>85</v>
      </c>
      <c r="AY138" s="255" t="s">
        <v>230</v>
      </c>
    </row>
    <row r="139" spans="1:65" s="2" customFormat="1" ht="14.4" customHeight="1">
      <c r="A139" s="41"/>
      <c r="B139" s="42"/>
      <c r="C139" s="215" t="s">
        <v>288</v>
      </c>
      <c r="D139" s="215" t="s">
        <v>232</v>
      </c>
      <c r="E139" s="216" t="s">
        <v>297</v>
      </c>
      <c r="F139" s="217" t="s">
        <v>298</v>
      </c>
      <c r="G139" s="218" t="s">
        <v>253</v>
      </c>
      <c r="H139" s="219">
        <v>34.56</v>
      </c>
      <c r="I139" s="220"/>
      <c r="J139" s="221">
        <f>ROUND(I139*H139,2)</f>
        <v>0</v>
      </c>
      <c r="K139" s="217" t="s">
        <v>236</v>
      </c>
      <c r="L139" s="47"/>
      <c r="M139" s="222" t="s">
        <v>19</v>
      </c>
      <c r="N139" s="223" t="s">
        <v>52</v>
      </c>
      <c r="O139" s="87"/>
      <c r="P139" s="224">
        <f>O139*H139</f>
        <v>0</v>
      </c>
      <c r="Q139" s="224">
        <v>0</v>
      </c>
      <c r="R139" s="224">
        <f>Q139*H139</f>
        <v>0</v>
      </c>
      <c r="S139" s="224">
        <v>2.4</v>
      </c>
      <c r="T139" s="225">
        <f>S139*H139</f>
        <v>82.944</v>
      </c>
      <c r="U139" s="41"/>
      <c r="V139" s="41"/>
      <c r="W139" s="41"/>
      <c r="X139" s="41"/>
      <c r="Y139" s="41"/>
      <c r="Z139" s="41"/>
      <c r="AA139" s="41"/>
      <c r="AB139" s="41"/>
      <c r="AC139" s="41"/>
      <c r="AD139" s="41"/>
      <c r="AE139" s="41"/>
      <c r="AR139" s="226" t="s">
        <v>109</v>
      </c>
      <c r="AT139" s="226" t="s">
        <v>232</v>
      </c>
      <c r="AU139" s="226" t="s">
        <v>91</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109</v>
      </c>
      <c r="BM139" s="226" t="s">
        <v>299</v>
      </c>
    </row>
    <row r="140" spans="1:47" s="2" customFormat="1" ht="12">
      <c r="A140" s="41"/>
      <c r="B140" s="42"/>
      <c r="C140" s="43"/>
      <c r="D140" s="228" t="s">
        <v>238</v>
      </c>
      <c r="E140" s="43"/>
      <c r="F140" s="229" t="s">
        <v>300</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91</v>
      </c>
    </row>
    <row r="141" spans="1:51" s="13" customFormat="1" ht="12">
      <c r="A141" s="13"/>
      <c r="B141" s="234"/>
      <c r="C141" s="235"/>
      <c r="D141" s="228" t="s">
        <v>242</v>
      </c>
      <c r="E141" s="236" t="s">
        <v>19</v>
      </c>
      <c r="F141" s="237" t="s">
        <v>301</v>
      </c>
      <c r="G141" s="235"/>
      <c r="H141" s="238">
        <v>34.56</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242</v>
      </c>
      <c r="AU141" s="244" t="s">
        <v>91</v>
      </c>
      <c r="AV141" s="13" t="s">
        <v>91</v>
      </c>
      <c r="AW141" s="13" t="s">
        <v>42</v>
      </c>
      <c r="AX141" s="13" t="s">
        <v>81</v>
      </c>
      <c r="AY141" s="244" t="s">
        <v>230</v>
      </c>
    </row>
    <row r="142" spans="1:51" s="14" customFormat="1" ht="12">
      <c r="A142" s="14"/>
      <c r="B142" s="245"/>
      <c r="C142" s="246"/>
      <c r="D142" s="228" t="s">
        <v>242</v>
      </c>
      <c r="E142" s="247" t="s">
        <v>19</v>
      </c>
      <c r="F142" s="248" t="s">
        <v>244</v>
      </c>
      <c r="G142" s="246"/>
      <c r="H142" s="249">
        <v>34.56</v>
      </c>
      <c r="I142" s="250"/>
      <c r="J142" s="246"/>
      <c r="K142" s="246"/>
      <c r="L142" s="251"/>
      <c r="M142" s="252"/>
      <c r="N142" s="253"/>
      <c r="O142" s="253"/>
      <c r="P142" s="253"/>
      <c r="Q142" s="253"/>
      <c r="R142" s="253"/>
      <c r="S142" s="253"/>
      <c r="T142" s="254"/>
      <c r="U142" s="14"/>
      <c r="V142" s="14"/>
      <c r="W142" s="14"/>
      <c r="X142" s="14"/>
      <c r="Y142" s="14"/>
      <c r="Z142" s="14"/>
      <c r="AA142" s="14"/>
      <c r="AB142" s="14"/>
      <c r="AC142" s="14"/>
      <c r="AD142" s="14"/>
      <c r="AE142" s="14"/>
      <c r="AT142" s="255" t="s">
        <v>242</v>
      </c>
      <c r="AU142" s="255" t="s">
        <v>91</v>
      </c>
      <c r="AV142" s="14" t="s">
        <v>109</v>
      </c>
      <c r="AW142" s="14" t="s">
        <v>42</v>
      </c>
      <c r="AX142" s="14" t="s">
        <v>85</v>
      </c>
      <c r="AY142" s="255" t="s">
        <v>230</v>
      </c>
    </row>
    <row r="143" spans="1:65" s="2" customFormat="1" ht="24.15" customHeight="1">
      <c r="A143" s="41"/>
      <c r="B143" s="42"/>
      <c r="C143" s="215" t="s">
        <v>302</v>
      </c>
      <c r="D143" s="215" t="s">
        <v>232</v>
      </c>
      <c r="E143" s="216" t="s">
        <v>303</v>
      </c>
      <c r="F143" s="217" t="s">
        <v>304</v>
      </c>
      <c r="G143" s="218" t="s">
        <v>253</v>
      </c>
      <c r="H143" s="219">
        <v>37.076</v>
      </c>
      <c r="I143" s="220"/>
      <c r="J143" s="221">
        <f>ROUND(I143*H143,2)</f>
        <v>0</v>
      </c>
      <c r="K143" s="217" t="s">
        <v>236</v>
      </c>
      <c r="L143" s="47"/>
      <c r="M143" s="222" t="s">
        <v>19</v>
      </c>
      <c r="N143" s="223" t="s">
        <v>52</v>
      </c>
      <c r="O143" s="87"/>
      <c r="P143" s="224">
        <f>O143*H143</f>
        <v>0</v>
      </c>
      <c r="Q143" s="224">
        <v>0</v>
      </c>
      <c r="R143" s="224">
        <f>Q143*H143</f>
        <v>0</v>
      </c>
      <c r="S143" s="224">
        <v>2.1</v>
      </c>
      <c r="T143" s="225">
        <f>S143*H143</f>
        <v>77.8596</v>
      </c>
      <c r="U143" s="41"/>
      <c r="V143" s="41"/>
      <c r="W143" s="41"/>
      <c r="X143" s="41"/>
      <c r="Y143" s="41"/>
      <c r="Z143" s="41"/>
      <c r="AA143" s="41"/>
      <c r="AB143" s="41"/>
      <c r="AC143" s="41"/>
      <c r="AD143" s="41"/>
      <c r="AE143" s="41"/>
      <c r="AR143" s="226" t="s">
        <v>109</v>
      </c>
      <c r="AT143" s="226" t="s">
        <v>232</v>
      </c>
      <c r="AU143" s="226" t="s">
        <v>91</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305</v>
      </c>
    </row>
    <row r="144" spans="1:47" s="2" customFormat="1" ht="12">
      <c r="A144" s="41"/>
      <c r="B144" s="42"/>
      <c r="C144" s="43"/>
      <c r="D144" s="228" t="s">
        <v>238</v>
      </c>
      <c r="E144" s="43"/>
      <c r="F144" s="229" t="s">
        <v>306</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91</v>
      </c>
    </row>
    <row r="145" spans="1:51" s="13" customFormat="1" ht="12">
      <c r="A145" s="13"/>
      <c r="B145" s="234"/>
      <c r="C145" s="235"/>
      <c r="D145" s="228" t="s">
        <v>242</v>
      </c>
      <c r="E145" s="236" t="s">
        <v>19</v>
      </c>
      <c r="F145" s="237" t="s">
        <v>307</v>
      </c>
      <c r="G145" s="235"/>
      <c r="H145" s="238">
        <v>37.076</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242</v>
      </c>
      <c r="AU145" s="244" t="s">
        <v>91</v>
      </c>
      <c r="AV145" s="13" t="s">
        <v>91</v>
      </c>
      <c r="AW145" s="13" t="s">
        <v>42</v>
      </c>
      <c r="AX145" s="13" t="s">
        <v>81</v>
      </c>
      <c r="AY145" s="244" t="s">
        <v>230</v>
      </c>
    </row>
    <row r="146" spans="1:51" s="14" customFormat="1" ht="12">
      <c r="A146" s="14"/>
      <c r="B146" s="245"/>
      <c r="C146" s="246"/>
      <c r="D146" s="228" t="s">
        <v>242</v>
      </c>
      <c r="E146" s="247" t="s">
        <v>19</v>
      </c>
      <c r="F146" s="248" t="s">
        <v>244</v>
      </c>
      <c r="G146" s="246"/>
      <c r="H146" s="249">
        <v>37.076</v>
      </c>
      <c r="I146" s="250"/>
      <c r="J146" s="246"/>
      <c r="K146" s="246"/>
      <c r="L146" s="251"/>
      <c r="M146" s="252"/>
      <c r="N146" s="253"/>
      <c r="O146" s="253"/>
      <c r="P146" s="253"/>
      <c r="Q146" s="253"/>
      <c r="R146" s="253"/>
      <c r="S146" s="253"/>
      <c r="T146" s="254"/>
      <c r="U146" s="14"/>
      <c r="V146" s="14"/>
      <c r="W146" s="14"/>
      <c r="X146" s="14"/>
      <c r="Y146" s="14"/>
      <c r="Z146" s="14"/>
      <c r="AA146" s="14"/>
      <c r="AB146" s="14"/>
      <c r="AC146" s="14"/>
      <c r="AD146" s="14"/>
      <c r="AE146" s="14"/>
      <c r="AT146" s="255" t="s">
        <v>242</v>
      </c>
      <c r="AU146" s="255" t="s">
        <v>91</v>
      </c>
      <c r="AV146" s="14" t="s">
        <v>109</v>
      </c>
      <c r="AW146" s="14" t="s">
        <v>42</v>
      </c>
      <c r="AX146" s="14" t="s">
        <v>85</v>
      </c>
      <c r="AY146" s="255" t="s">
        <v>230</v>
      </c>
    </row>
    <row r="147" spans="1:65" s="2" customFormat="1" ht="14.4" customHeight="1">
      <c r="A147" s="41"/>
      <c r="B147" s="42"/>
      <c r="C147" s="215" t="s">
        <v>308</v>
      </c>
      <c r="D147" s="215" t="s">
        <v>232</v>
      </c>
      <c r="E147" s="216" t="s">
        <v>309</v>
      </c>
      <c r="F147" s="217" t="s">
        <v>310</v>
      </c>
      <c r="G147" s="218" t="s">
        <v>253</v>
      </c>
      <c r="H147" s="219">
        <v>3.752</v>
      </c>
      <c r="I147" s="220"/>
      <c r="J147" s="221">
        <f>ROUND(I147*H147,2)</f>
        <v>0</v>
      </c>
      <c r="K147" s="217" t="s">
        <v>236</v>
      </c>
      <c r="L147" s="47"/>
      <c r="M147" s="222" t="s">
        <v>19</v>
      </c>
      <c r="N147" s="223" t="s">
        <v>52</v>
      </c>
      <c r="O147" s="87"/>
      <c r="P147" s="224">
        <f>O147*H147</f>
        <v>0</v>
      </c>
      <c r="Q147" s="224">
        <v>0</v>
      </c>
      <c r="R147" s="224">
        <f>Q147*H147</f>
        <v>0</v>
      </c>
      <c r="S147" s="224">
        <v>2.4</v>
      </c>
      <c r="T147" s="225">
        <f>S147*H147</f>
        <v>9.0048</v>
      </c>
      <c r="U147" s="41"/>
      <c r="V147" s="41"/>
      <c r="W147" s="41"/>
      <c r="X147" s="41"/>
      <c r="Y147" s="41"/>
      <c r="Z147" s="41"/>
      <c r="AA147" s="41"/>
      <c r="AB147" s="41"/>
      <c r="AC147" s="41"/>
      <c r="AD147" s="41"/>
      <c r="AE147" s="41"/>
      <c r="AR147" s="226" t="s">
        <v>109</v>
      </c>
      <c r="AT147" s="226" t="s">
        <v>232</v>
      </c>
      <c r="AU147" s="226" t="s">
        <v>91</v>
      </c>
      <c r="AY147" s="19" t="s">
        <v>230</v>
      </c>
      <c r="BE147" s="227">
        <f>IF(N147="základní",J147,0)</f>
        <v>0</v>
      </c>
      <c r="BF147" s="227">
        <f>IF(N147="snížená",J147,0)</f>
        <v>0</v>
      </c>
      <c r="BG147" s="227">
        <f>IF(N147="zákl. přenesená",J147,0)</f>
        <v>0</v>
      </c>
      <c r="BH147" s="227">
        <f>IF(N147="sníž. přenesená",J147,0)</f>
        <v>0</v>
      </c>
      <c r="BI147" s="227">
        <f>IF(N147="nulová",J147,0)</f>
        <v>0</v>
      </c>
      <c r="BJ147" s="19" t="s">
        <v>85</v>
      </c>
      <c r="BK147" s="227">
        <f>ROUND(I147*H147,2)</f>
        <v>0</v>
      </c>
      <c r="BL147" s="19" t="s">
        <v>109</v>
      </c>
      <c r="BM147" s="226" t="s">
        <v>311</v>
      </c>
    </row>
    <row r="148" spans="1:47" s="2" customFormat="1" ht="12">
      <c r="A148" s="41"/>
      <c r="B148" s="42"/>
      <c r="C148" s="43"/>
      <c r="D148" s="228" t="s">
        <v>238</v>
      </c>
      <c r="E148" s="43"/>
      <c r="F148" s="229" t="s">
        <v>312</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238</v>
      </c>
      <c r="AU148" s="19" t="s">
        <v>91</v>
      </c>
    </row>
    <row r="149" spans="1:47" s="2" customFormat="1" ht="12">
      <c r="A149" s="41"/>
      <c r="B149" s="42"/>
      <c r="C149" s="43"/>
      <c r="D149" s="228" t="s">
        <v>240</v>
      </c>
      <c r="E149" s="43"/>
      <c r="F149" s="233" t="s">
        <v>313</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240</v>
      </c>
      <c r="AU149" s="19" t="s">
        <v>91</v>
      </c>
    </row>
    <row r="150" spans="1:51" s="13" customFormat="1" ht="12">
      <c r="A150" s="13"/>
      <c r="B150" s="234"/>
      <c r="C150" s="235"/>
      <c r="D150" s="228" t="s">
        <v>242</v>
      </c>
      <c r="E150" s="236" t="s">
        <v>19</v>
      </c>
      <c r="F150" s="237" t="s">
        <v>314</v>
      </c>
      <c r="G150" s="235"/>
      <c r="H150" s="238">
        <v>0.4</v>
      </c>
      <c r="I150" s="239"/>
      <c r="J150" s="235"/>
      <c r="K150" s="235"/>
      <c r="L150" s="240"/>
      <c r="M150" s="241"/>
      <c r="N150" s="242"/>
      <c r="O150" s="242"/>
      <c r="P150" s="242"/>
      <c r="Q150" s="242"/>
      <c r="R150" s="242"/>
      <c r="S150" s="242"/>
      <c r="T150" s="243"/>
      <c r="U150" s="13"/>
      <c r="V150" s="13"/>
      <c r="W150" s="13"/>
      <c r="X150" s="13"/>
      <c r="Y150" s="13"/>
      <c r="Z150" s="13"/>
      <c r="AA150" s="13"/>
      <c r="AB150" s="13"/>
      <c r="AC150" s="13"/>
      <c r="AD150" s="13"/>
      <c r="AE150" s="13"/>
      <c r="AT150" s="244" t="s">
        <v>242</v>
      </c>
      <c r="AU150" s="244" t="s">
        <v>91</v>
      </c>
      <c r="AV150" s="13" t="s">
        <v>91</v>
      </c>
      <c r="AW150" s="13" t="s">
        <v>42</v>
      </c>
      <c r="AX150" s="13" t="s">
        <v>81</v>
      </c>
      <c r="AY150" s="244" t="s">
        <v>230</v>
      </c>
    </row>
    <row r="151" spans="1:51" s="13" customFormat="1" ht="12">
      <c r="A151" s="13"/>
      <c r="B151" s="234"/>
      <c r="C151" s="235"/>
      <c r="D151" s="228" t="s">
        <v>242</v>
      </c>
      <c r="E151" s="236" t="s">
        <v>19</v>
      </c>
      <c r="F151" s="237" t="s">
        <v>315</v>
      </c>
      <c r="G151" s="235"/>
      <c r="H151" s="238">
        <v>0.222</v>
      </c>
      <c r="I151" s="239"/>
      <c r="J151" s="235"/>
      <c r="K151" s="235"/>
      <c r="L151" s="240"/>
      <c r="M151" s="241"/>
      <c r="N151" s="242"/>
      <c r="O151" s="242"/>
      <c r="P151" s="242"/>
      <c r="Q151" s="242"/>
      <c r="R151" s="242"/>
      <c r="S151" s="242"/>
      <c r="T151" s="243"/>
      <c r="U151" s="13"/>
      <c r="V151" s="13"/>
      <c r="W151" s="13"/>
      <c r="X151" s="13"/>
      <c r="Y151" s="13"/>
      <c r="Z151" s="13"/>
      <c r="AA151" s="13"/>
      <c r="AB151" s="13"/>
      <c r="AC151" s="13"/>
      <c r="AD151" s="13"/>
      <c r="AE151" s="13"/>
      <c r="AT151" s="244" t="s">
        <v>242</v>
      </c>
      <c r="AU151" s="244" t="s">
        <v>91</v>
      </c>
      <c r="AV151" s="13" t="s">
        <v>91</v>
      </c>
      <c r="AW151" s="13" t="s">
        <v>42</v>
      </c>
      <c r="AX151" s="13" t="s">
        <v>81</v>
      </c>
      <c r="AY151" s="244" t="s">
        <v>230</v>
      </c>
    </row>
    <row r="152" spans="1:51" s="13" customFormat="1" ht="12">
      <c r="A152" s="13"/>
      <c r="B152" s="234"/>
      <c r="C152" s="235"/>
      <c r="D152" s="228" t="s">
        <v>242</v>
      </c>
      <c r="E152" s="236" t="s">
        <v>19</v>
      </c>
      <c r="F152" s="237" t="s">
        <v>316</v>
      </c>
      <c r="G152" s="235"/>
      <c r="H152" s="238">
        <v>1.961</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242</v>
      </c>
      <c r="AU152" s="244" t="s">
        <v>91</v>
      </c>
      <c r="AV152" s="13" t="s">
        <v>91</v>
      </c>
      <c r="AW152" s="13" t="s">
        <v>42</v>
      </c>
      <c r="AX152" s="13" t="s">
        <v>81</v>
      </c>
      <c r="AY152" s="244" t="s">
        <v>230</v>
      </c>
    </row>
    <row r="153" spans="1:51" s="13" customFormat="1" ht="12">
      <c r="A153" s="13"/>
      <c r="B153" s="234"/>
      <c r="C153" s="235"/>
      <c r="D153" s="228" t="s">
        <v>242</v>
      </c>
      <c r="E153" s="236" t="s">
        <v>19</v>
      </c>
      <c r="F153" s="237" t="s">
        <v>317</v>
      </c>
      <c r="G153" s="235"/>
      <c r="H153" s="238">
        <v>1.169</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242</v>
      </c>
      <c r="AU153" s="244" t="s">
        <v>91</v>
      </c>
      <c r="AV153" s="13" t="s">
        <v>91</v>
      </c>
      <c r="AW153" s="13" t="s">
        <v>42</v>
      </c>
      <c r="AX153" s="13" t="s">
        <v>81</v>
      </c>
      <c r="AY153" s="244" t="s">
        <v>230</v>
      </c>
    </row>
    <row r="154" spans="1:51" s="14" customFormat="1" ht="12">
      <c r="A154" s="14"/>
      <c r="B154" s="245"/>
      <c r="C154" s="246"/>
      <c r="D154" s="228" t="s">
        <v>242</v>
      </c>
      <c r="E154" s="247" t="s">
        <v>19</v>
      </c>
      <c r="F154" s="248" t="s">
        <v>244</v>
      </c>
      <c r="G154" s="246"/>
      <c r="H154" s="249">
        <v>3.752</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242</v>
      </c>
      <c r="AU154" s="255" t="s">
        <v>91</v>
      </c>
      <c r="AV154" s="14" t="s">
        <v>109</v>
      </c>
      <c r="AW154" s="14" t="s">
        <v>42</v>
      </c>
      <c r="AX154" s="14" t="s">
        <v>85</v>
      </c>
      <c r="AY154" s="255" t="s">
        <v>230</v>
      </c>
    </row>
    <row r="155" spans="1:65" s="2" customFormat="1" ht="14.4" customHeight="1">
      <c r="A155" s="41"/>
      <c r="B155" s="42"/>
      <c r="C155" s="215" t="s">
        <v>318</v>
      </c>
      <c r="D155" s="215" t="s">
        <v>232</v>
      </c>
      <c r="E155" s="216" t="s">
        <v>319</v>
      </c>
      <c r="F155" s="217" t="s">
        <v>320</v>
      </c>
      <c r="G155" s="218" t="s">
        <v>253</v>
      </c>
      <c r="H155" s="219">
        <v>2.68</v>
      </c>
      <c r="I155" s="220"/>
      <c r="J155" s="221">
        <f>ROUND(I155*H155,2)</f>
        <v>0</v>
      </c>
      <c r="K155" s="217" t="s">
        <v>236</v>
      </c>
      <c r="L155" s="47"/>
      <c r="M155" s="222" t="s">
        <v>19</v>
      </c>
      <c r="N155" s="223" t="s">
        <v>52</v>
      </c>
      <c r="O155" s="87"/>
      <c r="P155" s="224">
        <f>O155*H155</f>
        <v>0</v>
      </c>
      <c r="Q155" s="224">
        <v>0</v>
      </c>
      <c r="R155" s="224">
        <f>Q155*H155</f>
        <v>0</v>
      </c>
      <c r="S155" s="224">
        <v>2.4</v>
      </c>
      <c r="T155" s="225">
        <f>S155*H155</f>
        <v>6.432</v>
      </c>
      <c r="U155" s="41"/>
      <c r="V155" s="41"/>
      <c r="W155" s="41"/>
      <c r="X155" s="41"/>
      <c r="Y155" s="41"/>
      <c r="Z155" s="41"/>
      <c r="AA155" s="41"/>
      <c r="AB155" s="41"/>
      <c r="AC155" s="41"/>
      <c r="AD155" s="41"/>
      <c r="AE155" s="41"/>
      <c r="AR155" s="226" t="s">
        <v>109</v>
      </c>
      <c r="AT155" s="226" t="s">
        <v>232</v>
      </c>
      <c r="AU155" s="226" t="s">
        <v>91</v>
      </c>
      <c r="AY155" s="19" t="s">
        <v>230</v>
      </c>
      <c r="BE155" s="227">
        <f>IF(N155="základní",J155,0)</f>
        <v>0</v>
      </c>
      <c r="BF155" s="227">
        <f>IF(N155="snížená",J155,0)</f>
        <v>0</v>
      </c>
      <c r="BG155" s="227">
        <f>IF(N155="zákl. přenesená",J155,0)</f>
        <v>0</v>
      </c>
      <c r="BH155" s="227">
        <f>IF(N155="sníž. přenesená",J155,0)</f>
        <v>0</v>
      </c>
      <c r="BI155" s="227">
        <f>IF(N155="nulová",J155,0)</f>
        <v>0</v>
      </c>
      <c r="BJ155" s="19" t="s">
        <v>85</v>
      </c>
      <c r="BK155" s="227">
        <f>ROUND(I155*H155,2)</f>
        <v>0</v>
      </c>
      <c r="BL155" s="19" t="s">
        <v>109</v>
      </c>
      <c r="BM155" s="226" t="s">
        <v>321</v>
      </c>
    </row>
    <row r="156" spans="1:47" s="2" customFormat="1" ht="12">
      <c r="A156" s="41"/>
      <c r="B156" s="42"/>
      <c r="C156" s="43"/>
      <c r="D156" s="228" t="s">
        <v>238</v>
      </c>
      <c r="E156" s="43"/>
      <c r="F156" s="229" t="s">
        <v>322</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19" t="s">
        <v>238</v>
      </c>
      <c r="AU156" s="19" t="s">
        <v>91</v>
      </c>
    </row>
    <row r="157" spans="1:47" s="2" customFormat="1" ht="12">
      <c r="A157" s="41"/>
      <c r="B157" s="42"/>
      <c r="C157" s="43"/>
      <c r="D157" s="228" t="s">
        <v>240</v>
      </c>
      <c r="E157" s="43"/>
      <c r="F157" s="233" t="s">
        <v>313</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240</v>
      </c>
      <c r="AU157" s="19" t="s">
        <v>91</v>
      </c>
    </row>
    <row r="158" spans="1:51" s="13" customFormat="1" ht="12">
      <c r="A158" s="13"/>
      <c r="B158" s="234"/>
      <c r="C158" s="235"/>
      <c r="D158" s="228" t="s">
        <v>242</v>
      </c>
      <c r="E158" s="236" t="s">
        <v>19</v>
      </c>
      <c r="F158" s="237" t="s">
        <v>323</v>
      </c>
      <c r="G158" s="235"/>
      <c r="H158" s="238">
        <v>2.68</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242</v>
      </c>
      <c r="AU158" s="244" t="s">
        <v>91</v>
      </c>
      <c r="AV158" s="13" t="s">
        <v>91</v>
      </c>
      <c r="AW158" s="13" t="s">
        <v>42</v>
      </c>
      <c r="AX158" s="13" t="s">
        <v>81</v>
      </c>
      <c r="AY158" s="244" t="s">
        <v>230</v>
      </c>
    </row>
    <row r="159" spans="1:51" s="14" customFormat="1" ht="12">
      <c r="A159" s="14"/>
      <c r="B159" s="245"/>
      <c r="C159" s="246"/>
      <c r="D159" s="228" t="s">
        <v>242</v>
      </c>
      <c r="E159" s="247" t="s">
        <v>19</v>
      </c>
      <c r="F159" s="248" t="s">
        <v>244</v>
      </c>
      <c r="G159" s="246"/>
      <c r="H159" s="249">
        <v>2.68</v>
      </c>
      <c r="I159" s="250"/>
      <c r="J159" s="246"/>
      <c r="K159" s="246"/>
      <c r="L159" s="251"/>
      <c r="M159" s="252"/>
      <c r="N159" s="253"/>
      <c r="O159" s="253"/>
      <c r="P159" s="253"/>
      <c r="Q159" s="253"/>
      <c r="R159" s="253"/>
      <c r="S159" s="253"/>
      <c r="T159" s="254"/>
      <c r="U159" s="14"/>
      <c r="V159" s="14"/>
      <c r="W159" s="14"/>
      <c r="X159" s="14"/>
      <c r="Y159" s="14"/>
      <c r="Z159" s="14"/>
      <c r="AA159" s="14"/>
      <c r="AB159" s="14"/>
      <c r="AC159" s="14"/>
      <c r="AD159" s="14"/>
      <c r="AE159" s="14"/>
      <c r="AT159" s="255" t="s">
        <v>242</v>
      </c>
      <c r="AU159" s="255" t="s">
        <v>91</v>
      </c>
      <c r="AV159" s="14" t="s">
        <v>109</v>
      </c>
      <c r="AW159" s="14" t="s">
        <v>42</v>
      </c>
      <c r="AX159" s="14" t="s">
        <v>85</v>
      </c>
      <c r="AY159" s="255" t="s">
        <v>230</v>
      </c>
    </row>
    <row r="160" spans="1:65" s="2" customFormat="1" ht="24.15" customHeight="1">
      <c r="A160" s="41"/>
      <c r="B160" s="42"/>
      <c r="C160" s="215" t="s">
        <v>324</v>
      </c>
      <c r="D160" s="215" t="s">
        <v>232</v>
      </c>
      <c r="E160" s="216" t="s">
        <v>325</v>
      </c>
      <c r="F160" s="217" t="s">
        <v>326</v>
      </c>
      <c r="G160" s="218" t="s">
        <v>327</v>
      </c>
      <c r="H160" s="219">
        <v>57.75</v>
      </c>
      <c r="I160" s="220"/>
      <c r="J160" s="221">
        <f>ROUND(I160*H160,2)</f>
        <v>0</v>
      </c>
      <c r="K160" s="217" t="s">
        <v>236</v>
      </c>
      <c r="L160" s="47"/>
      <c r="M160" s="222" t="s">
        <v>19</v>
      </c>
      <c r="N160" s="223" t="s">
        <v>52</v>
      </c>
      <c r="O160" s="87"/>
      <c r="P160" s="224">
        <f>O160*H160</f>
        <v>0</v>
      </c>
      <c r="Q160" s="224">
        <v>0</v>
      </c>
      <c r="R160" s="224">
        <f>Q160*H160</f>
        <v>0</v>
      </c>
      <c r="S160" s="224">
        <v>0.07</v>
      </c>
      <c r="T160" s="225">
        <f>S160*H160</f>
        <v>4.0425</v>
      </c>
      <c r="U160" s="41"/>
      <c r="V160" s="41"/>
      <c r="W160" s="41"/>
      <c r="X160" s="41"/>
      <c r="Y160" s="41"/>
      <c r="Z160" s="41"/>
      <c r="AA160" s="41"/>
      <c r="AB160" s="41"/>
      <c r="AC160" s="41"/>
      <c r="AD160" s="41"/>
      <c r="AE160" s="41"/>
      <c r="AR160" s="226" t="s">
        <v>109</v>
      </c>
      <c r="AT160" s="226" t="s">
        <v>232</v>
      </c>
      <c r="AU160" s="226" t="s">
        <v>91</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328</v>
      </c>
    </row>
    <row r="161" spans="1:47" s="2" customFormat="1" ht="12">
      <c r="A161" s="41"/>
      <c r="B161" s="42"/>
      <c r="C161" s="43"/>
      <c r="D161" s="228" t="s">
        <v>238</v>
      </c>
      <c r="E161" s="43"/>
      <c r="F161" s="229" t="s">
        <v>326</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91</v>
      </c>
    </row>
    <row r="162" spans="1:51" s="13" customFormat="1" ht="12">
      <c r="A162" s="13"/>
      <c r="B162" s="234"/>
      <c r="C162" s="235"/>
      <c r="D162" s="228" t="s">
        <v>242</v>
      </c>
      <c r="E162" s="236" t="s">
        <v>19</v>
      </c>
      <c r="F162" s="237" t="s">
        <v>329</v>
      </c>
      <c r="G162" s="235"/>
      <c r="H162" s="238">
        <v>57.75</v>
      </c>
      <c r="I162" s="239"/>
      <c r="J162" s="235"/>
      <c r="K162" s="235"/>
      <c r="L162" s="240"/>
      <c r="M162" s="241"/>
      <c r="N162" s="242"/>
      <c r="O162" s="242"/>
      <c r="P162" s="242"/>
      <c r="Q162" s="242"/>
      <c r="R162" s="242"/>
      <c r="S162" s="242"/>
      <c r="T162" s="243"/>
      <c r="U162" s="13"/>
      <c r="V162" s="13"/>
      <c r="W162" s="13"/>
      <c r="X162" s="13"/>
      <c r="Y162" s="13"/>
      <c r="Z162" s="13"/>
      <c r="AA162" s="13"/>
      <c r="AB162" s="13"/>
      <c r="AC162" s="13"/>
      <c r="AD162" s="13"/>
      <c r="AE162" s="13"/>
      <c r="AT162" s="244" t="s">
        <v>242</v>
      </c>
      <c r="AU162" s="244" t="s">
        <v>91</v>
      </c>
      <c r="AV162" s="13" t="s">
        <v>91</v>
      </c>
      <c r="AW162" s="13" t="s">
        <v>42</v>
      </c>
      <c r="AX162" s="13" t="s">
        <v>81</v>
      </c>
      <c r="AY162" s="244" t="s">
        <v>230</v>
      </c>
    </row>
    <row r="163" spans="1:51" s="14" customFormat="1" ht="12">
      <c r="A163" s="14"/>
      <c r="B163" s="245"/>
      <c r="C163" s="246"/>
      <c r="D163" s="228" t="s">
        <v>242</v>
      </c>
      <c r="E163" s="247" t="s">
        <v>19</v>
      </c>
      <c r="F163" s="248" t="s">
        <v>244</v>
      </c>
      <c r="G163" s="246"/>
      <c r="H163" s="249">
        <v>57.75</v>
      </c>
      <c r="I163" s="250"/>
      <c r="J163" s="246"/>
      <c r="K163" s="246"/>
      <c r="L163" s="251"/>
      <c r="M163" s="252"/>
      <c r="N163" s="253"/>
      <c r="O163" s="253"/>
      <c r="P163" s="253"/>
      <c r="Q163" s="253"/>
      <c r="R163" s="253"/>
      <c r="S163" s="253"/>
      <c r="T163" s="254"/>
      <c r="U163" s="14"/>
      <c r="V163" s="14"/>
      <c r="W163" s="14"/>
      <c r="X163" s="14"/>
      <c r="Y163" s="14"/>
      <c r="Z163" s="14"/>
      <c r="AA163" s="14"/>
      <c r="AB163" s="14"/>
      <c r="AC163" s="14"/>
      <c r="AD163" s="14"/>
      <c r="AE163" s="14"/>
      <c r="AT163" s="255" t="s">
        <v>242</v>
      </c>
      <c r="AU163" s="255" t="s">
        <v>91</v>
      </c>
      <c r="AV163" s="14" t="s">
        <v>109</v>
      </c>
      <c r="AW163" s="14" t="s">
        <v>42</v>
      </c>
      <c r="AX163" s="14" t="s">
        <v>85</v>
      </c>
      <c r="AY163" s="255" t="s">
        <v>230</v>
      </c>
    </row>
    <row r="164" spans="1:65" s="2" customFormat="1" ht="37.8" customHeight="1">
      <c r="A164" s="41"/>
      <c r="B164" s="42"/>
      <c r="C164" s="215" t="s">
        <v>330</v>
      </c>
      <c r="D164" s="215" t="s">
        <v>232</v>
      </c>
      <c r="E164" s="216" t="s">
        <v>331</v>
      </c>
      <c r="F164" s="217" t="s">
        <v>332</v>
      </c>
      <c r="G164" s="218" t="s">
        <v>253</v>
      </c>
      <c r="H164" s="219">
        <v>185.025</v>
      </c>
      <c r="I164" s="220"/>
      <c r="J164" s="221">
        <f>ROUND(I164*H164,2)</f>
        <v>0</v>
      </c>
      <c r="K164" s="217" t="s">
        <v>236</v>
      </c>
      <c r="L164" s="47"/>
      <c r="M164" s="222" t="s">
        <v>19</v>
      </c>
      <c r="N164" s="223" t="s">
        <v>52</v>
      </c>
      <c r="O164" s="87"/>
      <c r="P164" s="224">
        <f>O164*H164</f>
        <v>0</v>
      </c>
      <c r="Q164" s="224">
        <v>0</v>
      </c>
      <c r="R164" s="224">
        <f>Q164*H164</f>
        <v>0</v>
      </c>
      <c r="S164" s="224">
        <v>2.2</v>
      </c>
      <c r="T164" s="225">
        <f>S164*H164</f>
        <v>407.05500000000006</v>
      </c>
      <c r="U164" s="41"/>
      <c r="V164" s="41"/>
      <c r="W164" s="41"/>
      <c r="X164" s="41"/>
      <c r="Y164" s="41"/>
      <c r="Z164" s="41"/>
      <c r="AA164" s="41"/>
      <c r="AB164" s="41"/>
      <c r="AC164" s="41"/>
      <c r="AD164" s="41"/>
      <c r="AE164" s="41"/>
      <c r="AR164" s="226" t="s">
        <v>109</v>
      </c>
      <c r="AT164" s="226" t="s">
        <v>232</v>
      </c>
      <c r="AU164" s="226" t="s">
        <v>91</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333</v>
      </c>
    </row>
    <row r="165" spans="1:47" s="2" customFormat="1" ht="12">
      <c r="A165" s="41"/>
      <c r="B165" s="42"/>
      <c r="C165" s="43"/>
      <c r="D165" s="228" t="s">
        <v>238</v>
      </c>
      <c r="E165" s="43"/>
      <c r="F165" s="229" t="s">
        <v>334</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91</v>
      </c>
    </row>
    <row r="166" spans="1:51" s="13" customFormat="1" ht="12">
      <c r="A166" s="13"/>
      <c r="B166" s="234"/>
      <c r="C166" s="235"/>
      <c r="D166" s="228" t="s">
        <v>242</v>
      </c>
      <c r="E166" s="236" t="s">
        <v>19</v>
      </c>
      <c r="F166" s="237" t="s">
        <v>335</v>
      </c>
      <c r="G166" s="235"/>
      <c r="H166" s="238">
        <v>57.199</v>
      </c>
      <c r="I166" s="239"/>
      <c r="J166" s="235"/>
      <c r="K166" s="235"/>
      <c r="L166" s="240"/>
      <c r="M166" s="241"/>
      <c r="N166" s="242"/>
      <c r="O166" s="242"/>
      <c r="P166" s="242"/>
      <c r="Q166" s="242"/>
      <c r="R166" s="242"/>
      <c r="S166" s="242"/>
      <c r="T166" s="243"/>
      <c r="U166" s="13"/>
      <c r="V166" s="13"/>
      <c r="W166" s="13"/>
      <c r="X166" s="13"/>
      <c r="Y166" s="13"/>
      <c r="Z166" s="13"/>
      <c r="AA166" s="13"/>
      <c r="AB166" s="13"/>
      <c r="AC166" s="13"/>
      <c r="AD166" s="13"/>
      <c r="AE166" s="13"/>
      <c r="AT166" s="244" t="s">
        <v>242</v>
      </c>
      <c r="AU166" s="244" t="s">
        <v>91</v>
      </c>
      <c r="AV166" s="13" t="s">
        <v>91</v>
      </c>
      <c r="AW166" s="13" t="s">
        <v>42</v>
      </c>
      <c r="AX166" s="13" t="s">
        <v>81</v>
      </c>
      <c r="AY166" s="244" t="s">
        <v>230</v>
      </c>
    </row>
    <row r="167" spans="1:51" s="13" customFormat="1" ht="12">
      <c r="A167" s="13"/>
      <c r="B167" s="234"/>
      <c r="C167" s="235"/>
      <c r="D167" s="228" t="s">
        <v>242</v>
      </c>
      <c r="E167" s="236" t="s">
        <v>19</v>
      </c>
      <c r="F167" s="237" t="s">
        <v>336</v>
      </c>
      <c r="G167" s="235"/>
      <c r="H167" s="238">
        <v>61.611</v>
      </c>
      <c r="I167" s="239"/>
      <c r="J167" s="235"/>
      <c r="K167" s="235"/>
      <c r="L167" s="240"/>
      <c r="M167" s="241"/>
      <c r="N167" s="242"/>
      <c r="O167" s="242"/>
      <c r="P167" s="242"/>
      <c r="Q167" s="242"/>
      <c r="R167" s="242"/>
      <c r="S167" s="242"/>
      <c r="T167" s="243"/>
      <c r="U167" s="13"/>
      <c r="V167" s="13"/>
      <c r="W167" s="13"/>
      <c r="X167" s="13"/>
      <c r="Y167" s="13"/>
      <c r="Z167" s="13"/>
      <c r="AA167" s="13"/>
      <c r="AB167" s="13"/>
      <c r="AC167" s="13"/>
      <c r="AD167" s="13"/>
      <c r="AE167" s="13"/>
      <c r="AT167" s="244" t="s">
        <v>242</v>
      </c>
      <c r="AU167" s="244" t="s">
        <v>91</v>
      </c>
      <c r="AV167" s="13" t="s">
        <v>91</v>
      </c>
      <c r="AW167" s="13" t="s">
        <v>42</v>
      </c>
      <c r="AX167" s="13" t="s">
        <v>81</v>
      </c>
      <c r="AY167" s="244" t="s">
        <v>230</v>
      </c>
    </row>
    <row r="168" spans="1:51" s="13" customFormat="1" ht="12">
      <c r="A168" s="13"/>
      <c r="B168" s="234"/>
      <c r="C168" s="235"/>
      <c r="D168" s="228" t="s">
        <v>242</v>
      </c>
      <c r="E168" s="236" t="s">
        <v>19</v>
      </c>
      <c r="F168" s="237" t="s">
        <v>337</v>
      </c>
      <c r="G168" s="235"/>
      <c r="H168" s="238">
        <v>29.708</v>
      </c>
      <c r="I168" s="239"/>
      <c r="J168" s="235"/>
      <c r="K168" s="235"/>
      <c r="L168" s="240"/>
      <c r="M168" s="241"/>
      <c r="N168" s="242"/>
      <c r="O168" s="242"/>
      <c r="P168" s="242"/>
      <c r="Q168" s="242"/>
      <c r="R168" s="242"/>
      <c r="S168" s="242"/>
      <c r="T168" s="243"/>
      <c r="U168" s="13"/>
      <c r="V168" s="13"/>
      <c r="W168" s="13"/>
      <c r="X168" s="13"/>
      <c r="Y168" s="13"/>
      <c r="Z168" s="13"/>
      <c r="AA168" s="13"/>
      <c r="AB168" s="13"/>
      <c r="AC168" s="13"/>
      <c r="AD168" s="13"/>
      <c r="AE168" s="13"/>
      <c r="AT168" s="244" t="s">
        <v>242</v>
      </c>
      <c r="AU168" s="244" t="s">
        <v>91</v>
      </c>
      <c r="AV168" s="13" t="s">
        <v>91</v>
      </c>
      <c r="AW168" s="13" t="s">
        <v>42</v>
      </c>
      <c r="AX168" s="13" t="s">
        <v>81</v>
      </c>
      <c r="AY168" s="244" t="s">
        <v>230</v>
      </c>
    </row>
    <row r="169" spans="1:51" s="13" customFormat="1" ht="12">
      <c r="A169" s="13"/>
      <c r="B169" s="234"/>
      <c r="C169" s="235"/>
      <c r="D169" s="228" t="s">
        <v>242</v>
      </c>
      <c r="E169" s="236" t="s">
        <v>19</v>
      </c>
      <c r="F169" s="237" t="s">
        <v>338</v>
      </c>
      <c r="G169" s="235"/>
      <c r="H169" s="238">
        <v>33.357</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242</v>
      </c>
      <c r="AU169" s="244" t="s">
        <v>91</v>
      </c>
      <c r="AV169" s="13" t="s">
        <v>91</v>
      </c>
      <c r="AW169" s="13" t="s">
        <v>42</v>
      </c>
      <c r="AX169" s="13" t="s">
        <v>81</v>
      </c>
      <c r="AY169" s="244" t="s">
        <v>230</v>
      </c>
    </row>
    <row r="170" spans="1:51" s="13" customFormat="1" ht="12">
      <c r="A170" s="13"/>
      <c r="B170" s="234"/>
      <c r="C170" s="235"/>
      <c r="D170" s="228" t="s">
        <v>242</v>
      </c>
      <c r="E170" s="236" t="s">
        <v>19</v>
      </c>
      <c r="F170" s="237" t="s">
        <v>339</v>
      </c>
      <c r="G170" s="235"/>
      <c r="H170" s="238">
        <v>1.16</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242</v>
      </c>
      <c r="AU170" s="244" t="s">
        <v>91</v>
      </c>
      <c r="AV170" s="13" t="s">
        <v>91</v>
      </c>
      <c r="AW170" s="13" t="s">
        <v>42</v>
      </c>
      <c r="AX170" s="13" t="s">
        <v>81</v>
      </c>
      <c r="AY170" s="244" t="s">
        <v>230</v>
      </c>
    </row>
    <row r="171" spans="1:51" s="13" customFormat="1" ht="12">
      <c r="A171" s="13"/>
      <c r="B171" s="234"/>
      <c r="C171" s="235"/>
      <c r="D171" s="228" t="s">
        <v>242</v>
      </c>
      <c r="E171" s="236" t="s">
        <v>19</v>
      </c>
      <c r="F171" s="237" t="s">
        <v>340</v>
      </c>
      <c r="G171" s="235"/>
      <c r="H171" s="238">
        <v>1.99</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242</v>
      </c>
      <c r="AU171" s="244" t="s">
        <v>91</v>
      </c>
      <c r="AV171" s="13" t="s">
        <v>91</v>
      </c>
      <c r="AW171" s="13" t="s">
        <v>42</v>
      </c>
      <c r="AX171" s="13" t="s">
        <v>81</v>
      </c>
      <c r="AY171" s="244" t="s">
        <v>230</v>
      </c>
    </row>
    <row r="172" spans="1:51" s="14" customFormat="1" ht="12">
      <c r="A172" s="14"/>
      <c r="B172" s="245"/>
      <c r="C172" s="246"/>
      <c r="D172" s="228" t="s">
        <v>242</v>
      </c>
      <c r="E172" s="247" t="s">
        <v>19</v>
      </c>
      <c r="F172" s="248" t="s">
        <v>244</v>
      </c>
      <c r="G172" s="246"/>
      <c r="H172" s="249">
        <v>185.025</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242</v>
      </c>
      <c r="AU172" s="255" t="s">
        <v>91</v>
      </c>
      <c r="AV172" s="14" t="s">
        <v>109</v>
      </c>
      <c r="AW172" s="14" t="s">
        <v>42</v>
      </c>
      <c r="AX172" s="14" t="s">
        <v>85</v>
      </c>
      <c r="AY172" s="255" t="s">
        <v>230</v>
      </c>
    </row>
    <row r="173" spans="1:65" s="2" customFormat="1" ht="24.15" customHeight="1">
      <c r="A173" s="41"/>
      <c r="B173" s="42"/>
      <c r="C173" s="215" t="s">
        <v>8</v>
      </c>
      <c r="D173" s="215" t="s">
        <v>232</v>
      </c>
      <c r="E173" s="216" t="s">
        <v>341</v>
      </c>
      <c r="F173" s="217" t="s">
        <v>342</v>
      </c>
      <c r="G173" s="218" t="s">
        <v>253</v>
      </c>
      <c r="H173" s="219">
        <v>185.025</v>
      </c>
      <c r="I173" s="220"/>
      <c r="J173" s="221">
        <f>ROUND(I173*H173,2)</f>
        <v>0</v>
      </c>
      <c r="K173" s="217" t="s">
        <v>236</v>
      </c>
      <c r="L173" s="47"/>
      <c r="M173" s="222" t="s">
        <v>19</v>
      </c>
      <c r="N173" s="223" t="s">
        <v>52</v>
      </c>
      <c r="O173" s="87"/>
      <c r="P173" s="224">
        <f>O173*H173</f>
        <v>0</v>
      </c>
      <c r="Q173" s="224">
        <v>0</v>
      </c>
      <c r="R173" s="224">
        <f>Q173*H173</f>
        <v>0</v>
      </c>
      <c r="S173" s="224">
        <v>0.03</v>
      </c>
      <c r="T173" s="225">
        <f>S173*H173</f>
        <v>5.55075</v>
      </c>
      <c r="U173" s="41"/>
      <c r="V173" s="41"/>
      <c r="W173" s="41"/>
      <c r="X173" s="41"/>
      <c r="Y173" s="41"/>
      <c r="Z173" s="41"/>
      <c r="AA173" s="41"/>
      <c r="AB173" s="41"/>
      <c r="AC173" s="41"/>
      <c r="AD173" s="41"/>
      <c r="AE173" s="41"/>
      <c r="AR173" s="226" t="s">
        <v>109</v>
      </c>
      <c r="AT173" s="226" t="s">
        <v>232</v>
      </c>
      <c r="AU173" s="226" t="s">
        <v>91</v>
      </c>
      <c r="AY173" s="19" t="s">
        <v>230</v>
      </c>
      <c r="BE173" s="227">
        <f>IF(N173="základní",J173,0)</f>
        <v>0</v>
      </c>
      <c r="BF173" s="227">
        <f>IF(N173="snížená",J173,0)</f>
        <v>0</v>
      </c>
      <c r="BG173" s="227">
        <f>IF(N173="zákl. přenesená",J173,0)</f>
        <v>0</v>
      </c>
      <c r="BH173" s="227">
        <f>IF(N173="sníž. přenesená",J173,0)</f>
        <v>0</v>
      </c>
      <c r="BI173" s="227">
        <f>IF(N173="nulová",J173,0)</f>
        <v>0</v>
      </c>
      <c r="BJ173" s="19" t="s">
        <v>85</v>
      </c>
      <c r="BK173" s="227">
        <f>ROUND(I173*H173,2)</f>
        <v>0</v>
      </c>
      <c r="BL173" s="19" t="s">
        <v>109</v>
      </c>
      <c r="BM173" s="226" t="s">
        <v>343</v>
      </c>
    </row>
    <row r="174" spans="1:47" s="2" customFormat="1" ht="12">
      <c r="A174" s="41"/>
      <c r="B174" s="42"/>
      <c r="C174" s="43"/>
      <c r="D174" s="228" t="s">
        <v>238</v>
      </c>
      <c r="E174" s="43"/>
      <c r="F174" s="229" t="s">
        <v>344</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19" t="s">
        <v>238</v>
      </c>
      <c r="AU174" s="19" t="s">
        <v>91</v>
      </c>
    </row>
    <row r="175" spans="1:65" s="2" customFormat="1" ht="24.15" customHeight="1">
      <c r="A175" s="41"/>
      <c r="B175" s="42"/>
      <c r="C175" s="215" t="s">
        <v>345</v>
      </c>
      <c r="D175" s="215" t="s">
        <v>232</v>
      </c>
      <c r="E175" s="216" t="s">
        <v>346</v>
      </c>
      <c r="F175" s="217" t="s">
        <v>347</v>
      </c>
      <c r="G175" s="218" t="s">
        <v>235</v>
      </c>
      <c r="H175" s="219">
        <v>380</v>
      </c>
      <c r="I175" s="220"/>
      <c r="J175" s="221">
        <f>ROUND(I175*H175,2)</f>
        <v>0</v>
      </c>
      <c r="K175" s="217" t="s">
        <v>236</v>
      </c>
      <c r="L175" s="47"/>
      <c r="M175" s="222" t="s">
        <v>19</v>
      </c>
      <c r="N175" s="223" t="s">
        <v>52</v>
      </c>
      <c r="O175" s="87"/>
      <c r="P175" s="224">
        <f>O175*H175</f>
        <v>0</v>
      </c>
      <c r="Q175" s="224">
        <v>0</v>
      </c>
      <c r="R175" s="224">
        <f>Q175*H175</f>
        <v>0</v>
      </c>
      <c r="S175" s="224">
        <v>0.035</v>
      </c>
      <c r="T175" s="225">
        <f>S175*H175</f>
        <v>13.3</v>
      </c>
      <c r="U175" s="41"/>
      <c r="V175" s="41"/>
      <c r="W175" s="41"/>
      <c r="X175" s="41"/>
      <c r="Y175" s="41"/>
      <c r="Z175" s="41"/>
      <c r="AA175" s="41"/>
      <c r="AB175" s="41"/>
      <c r="AC175" s="41"/>
      <c r="AD175" s="41"/>
      <c r="AE175" s="41"/>
      <c r="AR175" s="226" t="s">
        <v>109</v>
      </c>
      <c r="AT175" s="226" t="s">
        <v>232</v>
      </c>
      <c r="AU175" s="226" t="s">
        <v>91</v>
      </c>
      <c r="AY175" s="19" t="s">
        <v>230</v>
      </c>
      <c r="BE175" s="227">
        <f>IF(N175="základní",J175,0)</f>
        <v>0</v>
      </c>
      <c r="BF175" s="227">
        <f>IF(N175="snížená",J175,0)</f>
        <v>0</v>
      </c>
      <c r="BG175" s="227">
        <f>IF(N175="zákl. přenesená",J175,0)</f>
        <v>0</v>
      </c>
      <c r="BH175" s="227">
        <f>IF(N175="sníž. přenesená",J175,0)</f>
        <v>0</v>
      </c>
      <c r="BI175" s="227">
        <f>IF(N175="nulová",J175,0)</f>
        <v>0</v>
      </c>
      <c r="BJ175" s="19" t="s">
        <v>85</v>
      </c>
      <c r="BK175" s="227">
        <f>ROUND(I175*H175,2)</f>
        <v>0</v>
      </c>
      <c r="BL175" s="19" t="s">
        <v>109</v>
      </c>
      <c r="BM175" s="226" t="s">
        <v>348</v>
      </c>
    </row>
    <row r="176" spans="1:47" s="2" customFormat="1" ht="12">
      <c r="A176" s="41"/>
      <c r="B176" s="42"/>
      <c r="C176" s="43"/>
      <c r="D176" s="228" t="s">
        <v>238</v>
      </c>
      <c r="E176" s="43"/>
      <c r="F176" s="229" t="s">
        <v>349</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19" t="s">
        <v>238</v>
      </c>
      <c r="AU176" s="19" t="s">
        <v>91</v>
      </c>
    </row>
    <row r="177" spans="1:47" s="2" customFormat="1" ht="12">
      <c r="A177" s="41"/>
      <c r="B177" s="42"/>
      <c r="C177" s="43"/>
      <c r="D177" s="228" t="s">
        <v>240</v>
      </c>
      <c r="E177" s="43"/>
      <c r="F177" s="233" t="s">
        <v>350</v>
      </c>
      <c r="G177" s="43"/>
      <c r="H177" s="43"/>
      <c r="I177" s="230"/>
      <c r="J177" s="43"/>
      <c r="K177" s="43"/>
      <c r="L177" s="47"/>
      <c r="M177" s="231"/>
      <c r="N177" s="232"/>
      <c r="O177" s="87"/>
      <c r="P177" s="87"/>
      <c r="Q177" s="87"/>
      <c r="R177" s="87"/>
      <c r="S177" s="87"/>
      <c r="T177" s="88"/>
      <c r="U177" s="41"/>
      <c r="V177" s="41"/>
      <c r="W177" s="41"/>
      <c r="X177" s="41"/>
      <c r="Y177" s="41"/>
      <c r="Z177" s="41"/>
      <c r="AA177" s="41"/>
      <c r="AB177" s="41"/>
      <c r="AC177" s="41"/>
      <c r="AD177" s="41"/>
      <c r="AE177" s="41"/>
      <c r="AT177" s="19" t="s">
        <v>240</v>
      </c>
      <c r="AU177" s="19" t="s">
        <v>91</v>
      </c>
    </row>
    <row r="178" spans="1:51" s="13" customFormat="1" ht="12">
      <c r="A178" s="13"/>
      <c r="B178" s="234"/>
      <c r="C178" s="235"/>
      <c r="D178" s="228" t="s">
        <v>242</v>
      </c>
      <c r="E178" s="236" t="s">
        <v>19</v>
      </c>
      <c r="F178" s="237" t="s">
        <v>351</v>
      </c>
      <c r="G178" s="235"/>
      <c r="H178" s="238">
        <v>380</v>
      </c>
      <c r="I178" s="239"/>
      <c r="J178" s="235"/>
      <c r="K178" s="235"/>
      <c r="L178" s="240"/>
      <c r="M178" s="241"/>
      <c r="N178" s="242"/>
      <c r="O178" s="242"/>
      <c r="P178" s="242"/>
      <c r="Q178" s="242"/>
      <c r="R178" s="242"/>
      <c r="S178" s="242"/>
      <c r="T178" s="243"/>
      <c r="U178" s="13"/>
      <c r="V178" s="13"/>
      <c r="W178" s="13"/>
      <c r="X178" s="13"/>
      <c r="Y178" s="13"/>
      <c r="Z178" s="13"/>
      <c r="AA178" s="13"/>
      <c r="AB178" s="13"/>
      <c r="AC178" s="13"/>
      <c r="AD178" s="13"/>
      <c r="AE178" s="13"/>
      <c r="AT178" s="244" t="s">
        <v>242</v>
      </c>
      <c r="AU178" s="244" t="s">
        <v>91</v>
      </c>
      <c r="AV178" s="13" t="s">
        <v>91</v>
      </c>
      <c r="AW178" s="13" t="s">
        <v>42</v>
      </c>
      <c r="AX178" s="13" t="s">
        <v>81</v>
      </c>
      <c r="AY178" s="244" t="s">
        <v>230</v>
      </c>
    </row>
    <row r="179" spans="1:51" s="14" customFormat="1" ht="12">
      <c r="A179" s="14"/>
      <c r="B179" s="245"/>
      <c r="C179" s="246"/>
      <c r="D179" s="228" t="s">
        <v>242</v>
      </c>
      <c r="E179" s="247" t="s">
        <v>19</v>
      </c>
      <c r="F179" s="248" t="s">
        <v>244</v>
      </c>
      <c r="G179" s="246"/>
      <c r="H179" s="249">
        <v>380</v>
      </c>
      <c r="I179" s="250"/>
      <c r="J179" s="246"/>
      <c r="K179" s="246"/>
      <c r="L179" s="251"/>
      <c r="M179" s="252"/>
      <c r="N179" s="253"/>
      <c r="O179" s="253"/>
      <c r="P179" s="253"/>
      <c r="Q179" s="253"/>
      <c r="R179" s="253"/>
      <c r="S179" s="253"/>
      <c r="T179" s="254"/>
      <c r="U179" s="14"/>
      <c r="V179" s="14"/>
      <c r="W179" s="14"/>
      <c r="X179" s="14"/>
      <c r="Y179" s="14"/>
      <c r="Z179" s="14"/>
      <c r="AA179" s="14"/>
      <c r="AB179" s="14"/>
      <c r="AC179" s="14"/>
      <c r="AD179" s="14"/>
      <c r="AE179" s="14"/>
      <c r="AT179" s="255" t="s">
        <v>242</v>
      </c>
      <c r="AU179" s="255" t="s">
        <v>91</v>
      </c>
      <c r="AV179" s="14" t="s">
        <v>109</v>
      </c>
      <c r="AW179" s="14" t="s">
        <v>42</v>
      </c>
      <c r="AX179" s="14" t="s">
        <v>85</v>
      </c>
      <c r="AY179" s="255" t="s">
        <v>230</v>
      </c>
    </row>
    <row r="180" spans="1:65" s="2" customFormat="1" ht="14.4" customHeight="1">
      <c r="A180" s="41"/>
      <c r="B180" s="42"/>
      <c r="C180" s="215" t="s">
        <v>352</v>
      </c>
      <c r="D180" s="215" t="s">
        <v>232</v>
      </c>
      <c r="E180" s="216" t="s">
        <v>353</v>
      </c>
      <c r="F180" s="217" t="s">
        <v>354</v>
      </c>
      <c r="G180" s="218" t="s">
        <v>253</v>
      </c>
      <c r="H180" s="219">
        <v>75.302</v>
      </c>
      <c r="I180" s="220"/>
      <c r="J180" s="221">
        <f>ROUND(I180*H180,2)</f>
        <v>0</v>
      </c>
      <c r="K180" s="217" t="s">
        <v>236</v>
      </c>
      <c r="L180" s="47"/>
      <c r="M180" s="222" t="s">
        <v>19</v>
      </c>
      <c r="N180" s="223" t="s">
        <v>52</v>
      </c>
      <c r="O180" s="87"/>
      <c r="P180" s="224">
        <f>O180*H180</f>
        <v>0</v>
      </c>
      <c r="Q180" s="224">
        <v>0</v>
      </c>
      <c r="R180" s="224">
        <f>Q180*H180</f>
        <v>0</v>
      </c>
      <c r="S180" s="224">
        <v>1.4</v>
      </c>
      <c r="T180" s="225">
        <f>S180*H180</f>
        <v>105.42280000000001</v>
      </c>
      <c r="U180" s="41"/>
      <c r="V180" s="41"/>
      <c r="W180" s="41"/>
      <c r="X180" s="41"/>
      <c r="Y180" s="41"/>
      <c r="Z180" s="41"/>
      <c r="AA180" s="41"/>
      <c r="AB180" s="41"/>
      <c r="AC180" s="41"/>
      <c r="AD180" s="41"/>
      <c r="AE180" s="41"/>
      <c r="AR180" s="226" t="s">
        <v>109</v>
      </c>
      <c r="AT180" s="226" t="s">
        <v>232</v>
      </c>
      <c r="AU180" s="226" t="s">
        <v>91</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109</v>
      </c>
      <c r="BM180" s="226" t="s">
        <v>355</v>
      </c>
    </row>
    <row r="181" spans="1:47" s="2" customFormat="1" ht="12">
      <c r="A181" s="41"/>
      <c r="B181" s="42"/>
      <c r="C181" s="43"/>
      <c r="D181" s="228" t="s">
        <v>238</v>
      </c>
      <c r="E181" s="43"/>
      <c r="F181" s="229" t="s">
        <v>356</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91</v>
      </c>
    </row>
    <row r="182" spans="1:51" s="13" customFormat="1" ht="12">
      <c r="A182" s="13"/>
      <c r="B182" s="234"/>
      <c r="C182" s="235"/>
      <c r="D182" s="228" t="s">
        <v>242</v>
      </c>
      <c r="E182" s="236" t="s">
        <v>19</v>
      </c>
      <c r="F182" s="237" t="s">
        <v>357</v>
      </c>
      <c r="G182" s="235"/>
      <c r="H182" s="238">
        <v>75.302</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81</v>
      </c>
      <c r="AY182" s="244" t="s">
        <v>230</v>
      </c>
    </row>
    <row r="183" spans="1:51" s="14" customFormat="1" ht="12">
      <c r="A183" s="14"/>
      <c r="B183" s="245"/>
      <c r="C183" s="246"/>
      <c r="D183" s="228" t="s">
        <v>242</v>
      </c>
      <c r="E183" s="247" t="s">
        <v>19</v>
      </c>
      <c r="F183" s="248" t="s">
        <v>244</v>
      </c>
      <c r="G183" s="246"/>
      <c r="H183" s="249">
        <v>75.302</v>
      </c>
      <c r="I183" s="250"/>
      <c r="J183" s="246"/>
      <c r="K183" s="246"/>
      <c r="L183" s="251"/>
      <c r="M183" s="252"/>
      <c r="N183" s="253"/>
      <c r="O183" s="253"/>
      <c r="P183" s="253"/>
      <c r="Q183" s="253"/>
      <c r="R183" s="253"/>
      <c r="S183" s="253"/>
      <c r="T183" s="254"/>
      <c r="U183" s="14"/>
      <c r="V183" s="14"/>
      <c r="W183" s="14"/>
      <c r="X183" s="14"/>
      <c r="Y183" s="14"/>
      <c r="Z183" s="14"/>
      <c r="AA183" s="14"/>
      <c r="AB183" s="14"/>
      <c r="AC183" s="14"/>
      <c r="AD183" s="14"/>
      <c r="AE183" s="14"/>
      <c r="AT183" s="255" t="s">
        <v>242</v>
      </c>
      <c r="AU183" s="255" t="s">
        <v>91</v>
      </c>
      <c r="AV183" s="14" t="s">
        <v>109</v>
      </c>
      <c r="AW183" s="14" t="s">
        <v>42</v>
      </c>
      <c r="AX183" s="14" t="s">
        <v>85</v>
      </c>
      <c r="AY183" s="255" t="s">
        <v>230</v>
      </c>
    </row>
    <row r="184" spans="1:65" s="2" customFormat="1" ht="14.4" customHeight="1">
      <c r="A184" s="41"/>
      <c r="B184" s="42"/>
      <c r="C184" s="215" t="s">
        <v>358</v>
      </c>
      <c r="D184" s="215" t="s">
        <v>232</v>
      </c>
      <c r="E184" s="216" t="s">
        <v>359</v>
      </c>
      <c r="F184" s="217" t="s">
        <v>360</v>
      </c>
      <c r="G184" s="218" t="s">
        <v>327</v>
      </c>
      <c r="H184" s="219">
        <v>153.6</v>
      </c>
      <c r="I184" s="220"/>
      <c r="J184" s="221">
        <f>ROUND(I184*H184,2)</f>
        <v>0</v>
      </c>
      <c r="K184" s="217" t="s">
        <v>236</v>
      </c>
      <c r="L184" s="47"/>
      <c r="M184" s="222" t="s">
        <v>19</v>
      </c>
      <c r="N184" s="223" t="s">
        <v>52</v>
      </c>
      <c r="O184" s="87"/>
      <c r="P184" s="224">
        <f>O184*H184</f>
        <v>0</v>
      </c>
      <c r="Q184" s="224">
        <v>0</v>
      </c>
      <c r="R184" s="224">
        <f>Q184*H184</f>
        <v>0</v>
      </c>
      <c r="S184" s="224">
        <v>0.037</v>
      </c>
      <c r="T184" s="225">
        <f>S184*H184</f>
        <v>5.683199999999999</v>
      </c>
      <c r="U184" s="41"/>
      <c r="V184" s="41"/>
      <c r="W184" s="41"/>
      <c r="X184" s="41"/>
      <c r="Y184" s="41"/>
      <c r="Z184" s="41"/>
      <c r="AA184" s="41"/>
      <c r="AB184" s="41"/>
      <c r="AC184" s="41"/>
      <c r="AD184" s="41"/>
      <c r="AE184" s="41"/>
      <c r="AR184" s="226" t="s">
        <v>109</v>
      </c>
      <c r="AT184" s="226" t="s">
        <v>232</v>
      </c>
      <c r="AU184" s="226" t="s">
        <v>91</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361</v>
      </c>
    </row>
    <row r="185" spans="1:47" s="2" customFormat="1" ht="12">
      <c r="A185" s="41"/>
      <c r="B185" s="42"/>
      <c r="C185" s="43"/>
      <c r="D185" s="228" t="s">
        <v>238</v>
      </c>
      <c r="E185" s="43"/>
      <c r="F185" s="229" t="s">
        <v>362</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91</v>
      </c>
    </row>
    <row r="186" spans="1:51" s="13" customFormat="1" ht="12">
      <c r="A186" s="13"/>
      <c r="B186" s="234"/>
      <c r="C186" s="235"/>
      <c r="D186" s="228" t="s">
        <v>242</v>
      </c>
      <c r="E186" s="236" t="s">
        <v>19</v>
      </c>
      <c r="F186" s="237" t="s">
        <v>363</v>
      </c>
      <c r="G186" s="235"/>
      <c r="H186" s="238">
        <v>153.6</v>
      </c>
      <c r="I186" s="239"/>
      <c r="J186" s="235"/>
      <c r="K186" s="235"/>
      <c r="L186" s="240"/>
      <c r="M186" s="241"/>
      <c r="N186" s="242"/>
      <c r="O186" s="242"/>
      <c r="P186" s="242"/>
      <c r="Q186" s="242"/>
      <c r="R186" s="242"/>
      <c r="S186" s="242"/>
      <c r="T186" s="243"/>
      <c r="U186" s="13"/>
      <c r="V186" s="13"/>
      <c r="W186" s="13"/>
      <c r="X186" s="13"/>
      <c r="Y186" s="13"/>
      <c r="Z186" s="13"/>
      <c r="AA186" s="13"/>
      <c r="AB186" s="13"/>
      <c r="AC186" s="13"/>
      <c r="AD186" s="13"/>
      <c r="AE186" s="13"/>
      <c r="AT186" s="244" t="s">
        <v>242</v>
      </c>
      <c r="AU186" s="244" t="s">
        <v>91</v>
      </c>
      <c r="AV186" s="13" t="s">
        <v>91</v>
      </c>
      <c r="AW186" s="13" t="s">
        <v>42</v>
      </c>
      <c r="AX186" s="13" t="s">
        <v>81</v>
      </c>
      <c r="AY186" s="244" t="s">
        <v>230</v>
      </c>
    </row>
    <row r="187" spans="1:51" s="14" customFormat="1" ht="12">
      <c r="A187" s="14"/>
      <c r="B187" s="245"/>
      <c r="C187" s="246"/>
      <c r="D187" s="228" t="s">
        <v>242</v>
      </c>
      <c r="E187" s="247" t="s">
        <v>19</v>
      </c>
      <c r="F187" s="248" t="s">
        <v>244</v>
      </c>
      <c r="G187" s="246"/>
      <c r="H187" s="249">
        <v>153.6</v>
      </c>
      <c r="I187" s="250"/>
      <c r="J187" s="246"/>
      <c r="K187" s="246"/>
      <c r="L187" s="251"/>
      <c r="M187" s="252"/>
      <c r="N187" s="253"/>
      <c r="O187" s="253"/>
      <c r="P187" s="253"/>
      <c r="Q187" s="253"/>
      <c r="R187" s="253"/>
      <c r="S187" s="253"/>
      <c r="T187" s="254"/>
      <c r="U187" s="14"/>
      <c r="V187" s="14"/>
      <c r="W187" s="14"/>
      <c r="X187" s="14"/>
      <c r="Y187" s="14"/>
      <c r="Z187" s="14"/>
      <c r="AA187" s="14"/>
      <c r="AB187" s="14"/>
      <c r="AC187" s="14"/>
      <c r="AD187" s="14"/>
      <c r="AE187" s="14"/>
      <c r="AT187" s="255" t="s">
        <v>242</v>
      </c>
      <c r="AU187" s="255" t="s">
        <v>91</v>
      </c>
      <c r="AV187" s="14" t="s">
        <v>109</v>
      </c>
      <c r="AW187" s="14" t="s">
        <v>42</v>
      </c>
      <c r="AX187" s="14" t="s">
        <v>85</v>
      </c>
      <c r="AY187" s="255" t="s">
        <v>230</v>
      </c>
    </row>
    <row r="188" spans="1:63" s="12" customFormat="1" ht="22.8" customHeight="1">
      <c r="A188" s="12"/>
      <c r="B188" s="199"/>
      <c r="C188" s="200"/>
      <c r="D188" s="201" t="s">
        <v>80</v>
      </c>
      <c r="E188" s="213" t="s">
        <v>364</v>
      </c>
      <c r="F188" s="213" t="s">
        <v>365</v>
      </c>
      <c r="G188" s="200"/>
      <c r="H188" s="200"/>
      <c r="I188" s="203"/>
      <c r="J188" s="214">
        <f>BK188</f>
        <v>0</v>
      </c>
      <c r="K188" s="200"/>
      <c r="L188" s="205"/>
      <c r="M188" s="206"/>
      <c r="N188" s="207"/>
      <c r="O188" s="207"/>
      <c r="P188" s="208">
        <f>SUM(P189:P207)</f>
        <v>0</v>
      </c>
      <c r="Q188" s="207"/>
      <c r="R188" s="208">
        <f>SUM(R189:R207)</f>
        <v>0</v>
      </c>
      <c r="S188" s="207"/>
      <c r="T188" s="209">
        <f>SUM(T189:T207)</f>
        <v>0</v>
      </c>
      <c r="U188" s="12"/>
      <c r="V188" s="12"/>
      <c r="W188" s="12"/>
      <c r="X188" s="12"/>
      <c r="Y188" s="12"/>
      <c r="Z188" s="12"/>
      <c r="AA188" s="12"/>
      <c r="AB188" s="12"/>
      <c r="AC188" s="12"/>
      <c r="AD188" s="12"/>
      <c r="AE188" s="12"/>
      <c r="AR188" s="210" t="s">
        <v>85</v>
      </c>
      <c r="AT188" s="211" t="s">
        <v>80</v>
      </c>
      <c r="AU188" s="211" t="s">
        <v>85</v>
      </c>
      <c r="AY188" s="210" t="s">
        <v>230</v>
      </c>
      <c r="BK188" s="212">
        <f>SUM(BK189:BK207)</f>
        <v>0</v>
      </c>
    </row>
    <row r="189" spans="1:65" s="2" customFormat="1" ht="24.15" customHeight="1">
      <c r="A189" s="41"/>
      <c r="B189" s="42"/>
      <c r="C189" s="215" t="s">
        <v>366</v>
      </c>
      <c r="D189" s="215" t="s">
        <v>232</v>
      </c>
      <c r="E189" s="216" t="s">
        <v>367</v>
      </c>
      <c r="F189" s="217" t="s">
        <v>368</v>
      </c>
      <c r="G189" s="218" t="s">
        <v>369</v>
      </c>
      <c r="H189" s="219">
        <v>857.826</v>
      </c>
      <c r="I189" s="220"/>
      <c r="J189" s="221">
        <f>ROUND(I189*H189,2)</f>
        <v>0</v>
      </c>
      <c r="K189" s="217" t="s">
        <v>236</v>
      </c>
      <c r="L189" s="47"/>
      <c r="M189" s="222" t="s">
        <v>19</v>
      </c>
      <c r="N189" s="223" t="s">
        <v>52</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109</v>
      </c>
      <c r="AT189" s="226" t="s">
        <v>232</v>
      </c>
      <c r="AU189" s="226" t="s">
        <v>91</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370</v>
      </c>
    </row>
    <row r="190" spans="1:47" s="2" customFormat="1" ht="12">
      <c r="A190" s="41"/>
      <c r="B190" s="42"/>
      <c r="C190" s="43"/>
      <c r="D190" s="228" t="s">
        <v>238</v>
      </c>
      <c r="E190" s="43"/>
      <c r="F190" s="229" t="s">
        <v>371</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19" t="s">
        <v>238</v>
      </c>
      <c r="AU190" s="19" t="s">
        <v>91</v>
      </c>
    </row>
    <row r="191" spans="1:47" s="2" customFormat="1" ht="12">
      <c r="A191" s="41"/>
      <c r="B191" s="42"/>
      <c r="C191" s="43"/>
      <c r="D191" s="228" t="s">
        <v>240</v>
      </c>
      <c r="E191" s="43"/>
      <c r="F191" s="233" t="s">
        <v>372</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240</v>
      </c>
      <c r="AU191" s="19" t="s">
        <v>91</v>
      </c>
    </row>
    <row r="192" spans="1:65" s="2" customFormat="1" ht="24.15" customHeight="1">
      <c r="A192" s="41"/>
      <c r="B192" s="42"/>
      <c r="C192" s="215" t="s">
        <v>373</v>
      </c>
      <c r="D192" s="215" t="s">
        <v>232</v>
      </c>
      <c r="E192" s="216" t="s">
        <v>374</v>
      </c>
      <c r="F192" s="217" t="s">
        <v>375</v>
      </c>
      <c r="G192" s="218" t="s">
        <v>369</v>
      </c>
      <c r="H192" s="219">
        <v>752.403</v>
      </c>
      <c r="I192" s="220"/>
      <c r="J192" s="221">
        <f>ROUND(I192*H192,2)</f>
        <v>0</v>
      </c>
      <c r="K192" s="217" t="s">
        <v>236</v>
      </c>
      <c r="L192" s="47"/>
      <c r="M192" s="222" t="s">
        <v>19</v>
      </c>
      <c r="N192" s="223"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109</v>
      </c>
      <c r="AT192" s="226" t="s">
        <v>232</v>
      </c>
      <c r="AU192" s="226" t="s">
        <v>91</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109</v>
      </c>
      <c r="BM192" s="226" t="s">
        <v>376</v>
      </c>
    </row>
    <row r="193" spans="1:47" s="2" customFormat="1" ht="12">
      <c r="A193" s="41"/>
      <c r="B193" s="42"/>
      <c r="C193" s="43"/>
      <c r="D193" s="228" t="s">
        <v>238</v>
      </c>
      <c r="E193" s="43"/>
      <c r="F193" s="229" t="s">
        <v>377</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91</v>
      </c>
    </row>
    <row r="194" spans="1:47" s="2" customFormat="1" ht="12">
      <c r="A194" s="41"/>
      <c r="B194" s="42"/>
      <c r="C194" s="43"/>
      <c r="D194" s="228" t="s">
        <v>240</v>
      </c>
      <c r="E194" s="43"/>
      <c r="F194" s="233" t="s">
        <v>378</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19" t="s">
        <v>240</v>
      </c>
      <c r="AU194" s="19" t="s">
        <v>91</v>
      </c>
    </row>
    <row r="195" spans="1:51" s="13" customFormat="1" ht="12">
      <c r="A195" s="13"/>
      <c r="B195" s="234"/>
      <c r="C195" s="235"/>
      <c r="D195" s="228" t="s">
        <v>242</v>
      </c>
      <c r="E195" s="236" t="s">
        <v>19</v>
      </c>
      <c r="F195" s="237" t="s">
        <v>379</v>
      </c>
      <c r="G195" s="235"/>
      <c r="H195" s="238">
        <v>752.403</v>
      </c>
      <c r="I195" s="239"/>
      <c r="J195" s="235"/>
      <c r="K195" s="235"/>
      <c r="L195" s="240"/>
      <c r="M195" s="241"/>
      <c r="N195" s="242"/>
      <c r="O195" s="242"/>
      <c r="P195" s="242"/>
      <c r="Q195" s="242"/>
      <c r="R195" s="242"/>
      <c r="S195" s="242"/>
      <c r="T195" s="243"/>
      <c r="U195" s="13"/>
      <c r="V195" s="13"/>
      <c r="W195" s="13"/>
      <c r="X195" s="13"/>
      <c r="Y195" s="13"/>
      <c r="Z195" s="13"/>
      <c r="AA195" s="13"/>
      <c r="AB195" s="13"/>
      <c r="AC195" s="13"/>
      <c r="AD195" s="13"/>
      <c r="AE195" s="13"/>
      <c r="AT195" s="244" t="s">
        <v>242</v>
      </c>
      <c r="AU195" s="244" t="s">
        <v>91</v>
      </c>
      <c r="AV195" s="13" t="s">
        <v>91</v>
      </c>
      <c r="AW195" s="13" t="s">
        <v>42</v>
      </c>
      <c r="AX195" s="13" t="s">
        <v>81</v>
      </c>
      <c r="AY195" s="244" t="s">
        <v>230</v>
      </c>
    </row>
    <row r="196" spans="1:51" s="14" customFormat="1" ht="12">
      <c r="A196" s="14"/>
      <c r="B196" s="245"/>
      <c r="C196" s="246"/>
      <c r="D196" s="228" t="s">
        <v>242</v>
      </c>
      <c r="E196" s="247" t="s">
        <v>19</v>
      </c>
      <c r="F196" s="248" t="s">
        <v>244</v>
      </c>
      <c r="G196" s="246"/>
      <c r="H196" s="249">
        <v>752.403</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242</v>
      </c>
      <c r="AU196" s="255" t="s">
        <v>91</v>
      </c>
      <c r="AV196" s="14" t="s">
        <v>109</v>
      </c>
      <c r="AW196" s="14" t="s">
        <v>42</v>
      </c>
      <c r="AX196" s="14" t="s">
        <v>85</v>
      </c>
      <c r="AY196" s="255" t="s">
        <v>230</v>
      </c>
    </row>
    <row r="197" spans="1:65" s="2" customFormat="1" ht="24.15" customHeight="1">
      <c r="A197" s="41"/>
      <c r="B197" s="42"/>
      <c r="C197" s="215" t="s">
        <v>7</v>
      </c>
      <c r="D197" s="215" t="s">
        <v>232</v>
      </c>
      <c r="E197" s="216" t="s">
        <v>380</v>
      </c>
      <c r="F197" s="217" t="s">
        <v>381</v>
      </c>
      <c r="G197" s="218" t="s">
        <v>369</v>
      </c>
      <c r="H197" s="219">
        <v>15800.463</v>
      </c>
      <c r="I197" s="220"/>
      <c r="J197" s="221">
        <f>ROUND(I197*H197,2)</f>
        <v>0</v>
      </c>
      <c r="K197" s="217" t="s">
        <v>236</v>
      </c>
      <c r="L197" s="47"/>
      <c r="M197" s="222" t="s">
        <v>19</v>
      </c>
      <c r="N197" s="223" t="s">
        <v>52</v>
      </c>
      <c r="O197" s="87"/>
      <c r="P197" s="224">
        <f>O197*H197</f>
        <v>0</v>
      </c>
      <c r="Q197" s="224">
        <v>0</v>
      </c>
      <c r="R197" s="224">
        <f>Q197*H197</f>
        <v>0</v>
      </c>
      <c r="S197" s="224">
        <v>0</v>
      </c>
      <c r="T197" s="225">
        <f>S197*H197</f>
        <v>0</v>
      </c>
      <c r="U197" s="41"/>
      <c r="V197" s="41"/>
      <c r="W197" s="41"/>
      <c r="X197" s="41"/>
      <c r="Y197" s="41"/>
      <c r="Z197" s="41"/>
      <c r="AA197" s="41"/>
      <c r="AB197" s="41"/>
      <c r="AC197" s="41"/>
      <c r="AD197" s="41"/>
      <c r="AE197" s="41"/>
      <c r="AR197" s="226" t="s">
        <v>109</v>
      </c>
      <c r="AT197" s="226" t="s">
        <v>232</v>
      </c>
      <c r="AU197" s="226" t="s">
        <v>91</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382</v>
      </c>
    </row>
    <row r="198" spans="1:47" s="2" customFormat="1" ht="12">
      <c r="A198" s="41"/>
      <c r="B198" s="42"/>
      <c r="C198" s="43"/>
      <c r="D198" s="228" t="s">
        <v>238</v>
      </c>
      <c r="E198" s="43"/>
      <c r="F198" s="229" t="s">
        <v>383</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91</v>
      </c>
    </row>
    <row r="199" spans="1:47" s="2" customFormat="1" ht="12">
      <c r="A199" s="41"/>
      <c r="B199" s="42"/>
      <c r="C199" s="43"/>
      <c r="D199" s="228" t="s">
        <v>240</v>
      </c>
      <c r="E199" s="43"/>
      <c r="F199" s="233" t="s">
        <v>378</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240</v>
      </c>
      <c r="AU199" s="19" t="s">
        <v>91</v>
      </c>
    </row>
    <row r="200" spans="1:51" s="13" customFormat="1" ht="12">
      <c r="A200" s="13"/>
      <c r="B200" s="234"/>
      <c r="C200" s="235"/>
      <c r="D200" s="228" t="s">
        <v>242</v>
      </c>
      <c r="E200" s="236" t="s">
        <v>19</v>
      </c>
      <c r="F200" s="237" t="s">
        <v>384</v>
      </c>
      <c r="G200" s="235"/>
      <c r="H200" s="238">
        <v>752.403</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242</v>
      </c>
      <c r="AU200" s="244" t="s">
        <v>91</v>
      </c>
      <c r="AV200" s="13" t="s">
        <v>91</v>
      </c>
      <c r="AW200" s="13" t="s">
        <v>42</v>
      </c>
      <c r="AX200" s="13" t="s">
        <v>81</v>
      </c>
      <c r="AY200" s="244" t="s">
        <v>230</v>
      </c>
    </row>
    <row r="201" spans="1:51" s="14" customFormat="1" ht="12">
      <c r="A201" s="14"/>
      <c r="B201" s="245"/>
      <c r="C201" s="246"/>
      <c r="D201" s="228" t="s">
        <v>242</v>
      </c>
      <c r="E201" s="247" t="s">
        <v>19</v>
      </c>
      <c r="F201" s="248" t="s">
        <v>244</v>
      </c>
      <c r="G201" s="246"/>
      <c r="H201" s="249">
        <v>752.403</v>
      </c>
      <c r="I201" s="250"/>
      <c r="J201" s="246"/>
      <c r="K201" s="246"/>
      <c r="L201" s="251"/>
      <c r="M201" s="252"/>
      <c r="N201" s="253"/>
      <c r="O201" s="253"/>
      <c r="P201" s="253"/>
      <c r="Q201" s="253"/>
      <c r="R201" s="253"/>
      <c r="S201" s="253"/>
      <c r="T201" s="254"/>
      <c r="U201" s="14"/>
      <c r="V201" s="14"/>
      <c r="W201" s="14"/>
      <c r="X201" s="14"/>
      <c r="Y201" s="14"/>
      <c r="Z201" s="14"/>
      <c r="AA201" s="14"/>
      <c r="AB201" s="14"/>
      <c r="AC201" s="14"/>
      <c r="AD201" s="14"/>
      <c r="AE201" s="14"/>
      <c r="AT201" s="255" t="s">
        <v>242</v>
      </c>
      <c r="AU201" s="255" t="s">
        <v>91</v>
      </c>
      <c r="AV201" s="14" t="s">
        <v>109</v>
      </c>
      <c r="AW201" s="14" t="s">
        <v>42</v>
      </c>
      <c r="AX201" s="14" t="s">
        <v>85</v>
      </c>
      <c r="AY201" s="255" t="s">
        <v>230</v>
      </c>
    </row>
    <row r="202" spans="1:51" s="13" customFormat="1" ht="12">
      <c r="A202" s="13"/>
      <c r="B202" s="234"/>
      <c r="C202" s="235"/>
      <c r="D202" s="228" t="s">
        <v>242</v>
      </c>
      <c r="E202" s="235"/>
      <c r="F202" s="237" t="s">
        <v>385</v>
      </c>
      <c r="G202" s="235"/>
      <c r="H202" s="238">
        <v>15800.463</v>
      </c>
      <c r="I202" s="239"/>
      <c r="J202" s="235"/>
      <c r="K202" s="235"/>
      <c r="L202" s="240"/>
      <c r="M202" s="241"/>
      <c r="N202" s="242"/>
      <c r="O202" s="242"/>
      <c r="P202" s="242"/>
      <c r="Q202" s="242"/>
      <c r="R202" s="242"/>
      <c r="S202" s="242"/>
      <c r="T202" s="243"/>
      <c r="U202" s="13"/>
      <c r="V202" s="13"/>
      <c r="W202" s="13"/>
      <c r="X202" s="13"/>
      <c r="Y202" s="13"/>
      <c r="Z202" s="13"/>
      <c r="AA202" s="13"/>
      <c r="AB202" s="13"/>
      <c r="AC202" s="13"/>
      <c r="AD202" s="13"/>
      <c r="AE202" s="13"/>
      <c r="AT202" s="244" t="s">
        <v>242</v>
      </c>
      <c r="AU202" s="244" t="s">
        <v>91</v>
      </c>
      <c r="AV202" s="13" t="s">
        <v>91</v>
      </c>
      <c r="AW202" s="13" t="s">
        <v>4</v>
      </c>
      <c r="AX202" s="13" t="s">
        <v>85</v>
      </c>
      <c r="AY202" s="244" t="s">
        <v>230</v>
      </c>
    </row>
    <row r="203" spans="1:65" s="2" customFormat="1" ht="37.8" customHeight="1">
      <c r="A203" s="41"/>
      <c r="B203" s="42"/>
      <c r="C203" s="215" t="s">
        <v>386</v>
      </c>
      <c r="D203" s="215" t="s">
        <v>232</v>
      </c>
      <c r="E203" s="216" t="s">
        <v>387</v>
      </c>
      <c r="F203" s="217" t="s">
        <v>388</v>
      </c>
      <c r="G203" s="218" t="s">
        <v>369</v>
      </c>
      <c r="H203" s="219">
        <v>752.403</v>
      </c>
      <c r="I203" s="220"/>
      <c r="J203" s="221">
        <f>ROUND(I203*H203,2)</f>
        <v>0</v>
      </c>
      <c r="K203" s="217" t="s">
        <v>236</v>
      </c>
      <c r="L203" s="47"/>
      <c r="M203" s="222" t="s">
        <v>19</v>
      </c>
      <c r="N203" s="223" t="s">
        <v>52</v>
      </c>
      <c r="O203" s="87"/>
      <c r="P203" s="224">
        <f>O203*H203</f>
        <v>0</v>
      </c>
      <c r="Q203" s="224">
        <v>0</v>
      </c>
      <c r="R203" s="224">
        <f>Q203*H203</f>
        <v>0</v>
      </c>
      <c r="S203" s="224">
        <v>0</v>
      </c>
      <c r="T203" s="225">
        <f>S203*H203</f>
        <v>0</v>
      </c>
      <c r="U203" s="41"/>
      <c r="V203" s="41"/>
      <c r="W203" s="41"/>
      <c r="X203" s="41"/>
      <c r="Y203" s="41"/>
      <c r="Z203" s="41"/>
      <c r="AA203" s="41"/>
      <c r="AB203" s="41"/>
      <c r="AC203" s="41"/>
      <c r="AD203" s="41"/>
      <c r="AE203" s="41"/>
      <c r="AR203" s="226" t="s">
        <v>109</v>
      </c>
      <c r="AT203" s="226" t="s">
        <v>232</v>
      </c>
      <c r="AU203" s="226" t="s">
        <v>91</v>
      </c>
      <c r="AY203" s="19" t="s">
        <v>230</v>
      </c>
      <c r="BE203" s="227">
        <f>IF(N203="základní",J203,0)</f>
        <v>0</v>
      </c>
      <c r="BF203" s="227">
        <f>IF(N203="snížená",J203,0)</f>
        <v>0</v>
      </c>
      <c r="BG203" s="227">
        <f>IF(N203="zákl. přenesená",J203,0)</f>
        <v>0</v>
      </c>
      <c r="BH203" s="227">
        <f>IF(N203="sníž. přenesená",J203,0)</f>
        <v>0</v>
      </c>
      <c r="BI203" s="227">
        <f>IF(N203="nulová",J203,0)</f>
        <v>0</v>
      </c>
      <c r="BJ203" s="19" t="s">
        <v>85</v>
      </c>
      <c r="BK203" s="227">
        <f>ROUND(I203*H203,2)</f>
        <v>0</v>
      </c>
      <c r="BL203" s="19" t="s">
        <v>109</v>
      </c>
      <c r="BM203" s="226" t="s">
        <v>389</v>
      </c>
    </row>
    <row r="204" spans="1:47" s="2" customFormat="1" ht="12">
      <c r="A204" s="41"/>
      <c r="B204" s="42"/>
      <c r="C204" s="43"/>
      <c r="D204" s="228" t="s">
        <v>238</v>
      </c>
      <c r="E204" s="43"/>
      <c r="F204" s="229" t="s">
        <v>390</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19" t="s">
        <v>238</v>
      </c>
      <c r="AU204" s="19" t="s">
        <v>91</v>
      </c>
    </row>
    <row r="205" spans="1:47" s="2" customFormat="1" ht="12">
      <c r="A205" s="41"/>
      <c r="B205" s="42"/>
      <c r="C205" s="43"/>
      <c r="D205" s="228" t="s">
        <v>240</v>
      </c>
      <c r="E205" s="43"/>
      <c r="F205" s="233" t="s">
        <v>391</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240</v>
      </c>
      <c r="AU205" s="19" t="s">
        <v>91</v>
      </c>
    </row>
    <row r="206" spans="1:51" s="13" customFormat="1" ht="12">
      <c r="A206" s="13"/>
      <c r="B206" s="234"/>
      <c r="C206" s="235"/>
      <c r="D206" s="228" t="s">
        <v>242</v>
      </c>
      <c r="E206" s="236" t="s">
        <v>19</v>
      </c>
      <c r="F206" s="237" t="s">
        <v>392</v>
      </c>
      <c r="G206" s="235"/>
      <c r="H206" s="238">
        <v>752.403</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242</v>
      </c>
      <c r="AU206" s="244" t="s">
        <v>91</v>
      </c>
      <c r="AV206" s="13" t="s">
        <v>91</v>
      </c>
      <c r="AW206" s="13" t="s">
        <v>42</v>
      </c>
      <c r="AX206" s="13" t="s">
        <v>81</v>
      </c>
      <c r="AY206" s="244" t="s">
        <v>230</v>
      </c>
    </row>
    <row r="207" spans="1:51" s="14" customFormat="1" ht="12">
      <c r="A207" s="14"/>
      <c r="B207" s="245"/>
      <c r="C207" s="246"/>
      <c r="D207" s="228" t="s">
        <v>242</v>
      </c>
      <c r="E207" s="247" t="s">
        <v>19</v>
      </c>
      <c r="F207" s="248" t="s">
        <v>244</v>
      </c>
      <c r="G207" s="246"/>
      <c r="H207" s="249">
        <v>752.403</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242</v>
      </c>
      <c r="AU207" s="255" t="s">
        <v>91</v>
      </c>
      <c r="AV207" s="14" t="s">
        <v>109</v>
      </c>
      <c r="AW207" s="14" t="s">
        <v>42</v>
      </c>
      <c r="AX207" s="14" t="s">
        <v>85</v>
      </c>
      <c r="AY207" s="255" t="s">
        <v>230</v>
      </c>
    </row>
    <row r="208" spans="1:63" s="12" customFormat="1" ht="25.9" customHeight="1">
      <c r="A208" s="12"/>
      <c r="B208" s="199"/>
      <c r="C208" s="200"/>
      <c r="D208" s="201" t="s">
        <v>80</v>
      </c>
      <c r="E208" s="202" t="s">
        <v>393</v>
      </c>
      <c r="F208" s="202" t="s">
        <v>394</v>
      </c>
      <c r="G208" s="200"/>
      <c r="H208" s="200"/>
      <c r="I208" s="203"/>
      <c r="J208" s="204">
        <f>BK208</f>
        <v>0</v>
      </c>
      <c r="K208" s="200"/>
      <c r="L208" s="205"/>
      <c r="M208" s="206"/>
      <c r="N208" s="207"/>
      <c r="O208" s="207"/>
      <c r="P208" s="208">
        <f>SUM(P209:P212)</f>
        <v>0</v>
      </c>
      <c r="Q208" s="207"/>
      <c r="R208" s="208">
        <f>SUM(R209:R212)</f>
        <v>0</v>
      </c>
      <c r="S208" s="207"/>
      <c r="T208" s="209">
        <f>SUM(T209:T212)</f>
        <v>0</v>
      </c>
      <c r="U208" s="12"/>
      <c r="V208" s="12"/>
      <c r="W208" s="12"/>
      <c r="X208" s="12"/>
      <c r="Y208" s="12"/>
      <c r="Z208" s="12"/>
      <c r="AA208" s="12"/>
      <c r="AB208" s="12"/>
      <c r="AC208" s="12"/>
      <c r="AD208" s="12"/>
      <c r="AE208" s="12"/>
      <c r="AR208" s="210" t="s">
        <v>109</v>
      </c>
      <c r="AT208" s="211" t="s">
        <v>80</v>
      </c>
      <c r="AU208" s="211" t="s">
        <v>81</v>
      </c>
      <c r="AY208" s="210" t="s">
        <v>230</v>
      </c>
      <c r="BK208" s="212">
        <f>SUM(BK209:BK212)</f>
        <v>0</v>
      </c>
    </row>
    <row r="209" spans="1:65" s="2" customFormat="1" ht="14.4" customHeight="1">
      <c r="A209" s="41"/>
      <c r="B209" s="42"/>
      <c r="C209" s="215" t="s">
        <v>395</v>
      </c>
      <c r="D209" s="215" t="s">
        <v>232</v>
      </c>
      <c r="E209" s="216" t="s">
        <v>396</v>
      </c>
      <c r="F209" s="217" t="s">
        <v>397</v>
      </c>
      <c r="G209" s="218" t="s">
        <v>398</v>
      </c>
      <c r="H209" s="219">
        <v>64</v>
      </c>
      <c r="I209" s="220"/>
      <c r="J209" s="221">
        <f>ROUND(I209*H209,2)</f>
        <v>0</v>
      </c>
      <c r="K209" s="217" t="s">
        <v>236</v>
      </c>
      <c r="L209" s="47"/>
      <c r="M209" s="222" t="s">
        <v>19</v>
      </c>
      <c r="N209" s="223"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399</v>
      </c>
      <c r="AT209" s="226" t="s">
        <v>232</v>
      </c>
      <c r="AU209" s="226" t="s">
        <v>85</v>
      </c>
      <c r="AY209" s="19" t="s">
        <v>230</v>
      </c>
      <c r="BE209" s="227">
        <f>IF(N209="základní",J209,0)</f>
        <v>0</v>
      </c>
      <c r="BF209" s="227">
        <f>IF(N209="snížená",J209,0)</f>
        <v>0</v>
      </c>
      <c r="BG209" s="227">
        <f>IF(N209="zákl. přenesená",J209,0)</f>
        <v>0</v>
      </c>
      <c r="BH209" s="227">
        <f>IF(N209="sníž. přenesená",J209,0)</f>
        <v>0</v>
      </c>
      <c r="BI209" s="227">
        <f>IF(N209="nulová",J209,0)</f>
        <v>0</v>
      </c>
      <c r="BJ209" s="19" t="s">
        <v>85</v>
      </c>
      <c r="BK209" s="227">
        <f>ROUND(I209*H209,2)</f>
        <v>0</v>
      </c>
      <c r="BL209" s="19" t="s">
        <v>399</v>
      </c>
      <c r="BM209" s="226" t="s">
        <v>400</v>
      </c>
    </row>
    <row r="210" spans="1:47" s="2" customFormat="1" ht="12">
      <c r="A210" s="41"/>
      <c r="B210" s="42"/>
      <c r="C210" s="43"/>
      <c r="D210" s="228" t="s">
        <v>238</v>
      </c>
      <c r="E210" s="43"/>
      <c r="F210" s="229" t="s">
        <v>401</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238</v>
      </c>
      <c r="AU210" s="19" t="s">
        <v>85</v>
      </c>
    </row>
    <row r="211" spans="1:51" s="13" customFormat="1" ht="12">
      <c r="A211" s="13"/>
      <c r="B211" s="234"/>
      <c r="C211" s="235"/>
      <c r="D211" s="228" t="s">
        <v>242</v>
      </c>
      <c r="E211" s="236" t="s">
        <v>19</v>
      </c>
      <c r="F211" s="237" t="s">
        <v>402</v>
      </c>
      <c r="G211" s="235"/>
      <c r="H211" s="238">
        <v>64</v>
      </c>
      <c r="I211" s="239"/>
      <c r="J211" s="235"/>
      <c r="K211" s="235"/>
      <c r="L211" s="240"/>
      <c r="M211" s="241"/>
      <c r="N211" s="242"/>
      <c r="O211" s="242"/>
      <c r="P211" s="242"/>
      <c r="Q211" s="242"/>
      <c r="R211" s="242"/>
      <c r="S211" s="242"/>
      <c r="T211" s="243"/>
      <c r="U211" s="13"/>
      <c r="V211" s="13"/>
      <c r="W211" s="13"/>
      <c r="X211" s="13"/>
      <c r="Y211" s="13"/>
      <c r="Z211" s="13"/>
      <c r="AA211" s="13"/>
      <c r="AB211" s="13"/>
      <c r="AC211" s="13"/>
      <c r="AD211" s="13"/>
      <c r="AE211" s="13"/>
      <c r="AT211" s="244" t="s">
        <v>242</v>
      </c>
      <c r="AU211" s="244" t="s">
        <v>85</v>
      </c>
      <c r="AV211" s="13" t="s">
        <v>91</v>
      </c>
      <c r="AW211" s="13" t="s">
        <v>42</v>
      </c>
      <c r="AX211" s="13" t="s">
        <v>81</v>
      </c>
      <c r="AY211" s="244" t="s">
        <v>230</v>
      </c>
    </row>
    <row r="212" spans="1:51" s="14" customFormat="1" ht="12">
      <c r="A212" s="14"/>
      <c r="B212" s="245"/>
      <c r="C212" s="246"/>
      <c r="D212" s="228" t="s">
        <v>242</v>
      </c>
      <c r="E212" s="247" t="s">
        <v>19</v>
      </c>
      <c r="F212" s="248" t="s">
        <v>244</v>
      </c>
      <c r="G212" s="246"/>
      <c r="H212" s="249">
        <v>64</v>
      </c>
      <c r="I212" s="250"/>
      <c r="J212" s="246"/>
      <c r="K212" s="246"/>
      <c r="L212" s="251"/>
      <c r="M212" s="256"/>
      <c r="N212" s="257"/>
      <c r="O212" s="257"/>
      <c r="P212" s="257"/>
      <c r="Q212" s="257"/>
      <c r="R212" s="257"/>
      <c r="S212" s="257"/>
      <c r="T212" s="258"/>
      <c r="U212" s="14"/>
      <c r="V212" s="14"/>
      <c r="W212" s="14"/>
      <c r="X212" s="14"/>
      <c r="Y212" s="14"/>
      <c r="Z212" s="14"/>
      <c r="AA212" s="14"/>
      <c r="AB212" s="14"/>
      <c r="AC212" s="14"/>
      <c r="AD212" s="14"/>
      <c r="AE212" s="14"/>
      <c r="AT212" s="255" t="s">
        <v>242</v>
      </c>
      <c r="AU212" s="255" t="s">
        <v>85</v>
      </c>
      <c r="AV212" s="14" t="s">
        <v>109</v>
      </c>
      <c r="AW212" s="14" t="s">
        <v>42</v>
      </c>
      <c r="AX212" s="14" t="s">
        <v>85</v>
      </c>
      <c r="AY212" s="255" t="s">
        <v>230</v>
      </c>
    </row>
    <row r="213" spans="1:31" s="2" customFormat="1" ht="6.95" customHeight="1">
      <c r="A213" s="41"/>
      <c r="B213" s="62"/>
      <c r="C213" s="63"/>
      <c r="D213" s="63"/>
      <c r="E213" s="63"/>
      <c r="F213" s="63"/>
      <c r="G213" s="63"/>
      <c r="H213" s="63"/>
      <c r="I213" s="63"/>
      <c r="J213" s="63"/>
      <c r="K213" s="63"/>
      <c r="L213" s="47"/>
      <c r="M213" s="41"/>
      <c r="O213" s="41"/>
      <c r="P213" s="41"/>
      <c r="Q213" s="41"/>
      <c r="R213" s="41"/>
      <c r="S213" s="41"/>
      <c r="T213" s="41"/>
      <c r="U213" s="41"/>
      <c r="V213" s="41"/>
      <c r="W213" s="41"/>
      <c r="X213" s="41"/>
      <c r="Y213" s="41"/>
      <c r="Z213" s="41"/>
      <c r="AA213" s="41"/>
      <c r="AB213" s="41"/>
      <c r="AC213" s="41"/>
      <c r="AD213" s="41"/>
      <c r="AE213" s="41"/>
    </row>
  </sheetData>
  <sheetProtection password="BB7A" sheet="1" objects="1" scenarios="1" formatColumns="0" formatRows="0" autoFilter="0"/>
  <autoFilter ref="C90:K212"/>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2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175</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2633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2777</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
        <v>19</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
        <v>44</v>
      </c>
      <c r="F19" s="41"/>
      <c r="G19" s="41"/>
      <c r="H19" s="41"/>
      <c r="I19" s="145" t="s">
        <v>34</v>
      </c>
      <c r="J19" s="135" t="s">
        <v>19</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
        <v>19</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
        <v>2635</v>
      </c>
      <c r="F25" s="41"/>
      <c r="G25" s="41"/>
      <c r="H25" s="41"/>
      <c r="I25" s="145" t="s">
        <v>34</v>
      </c>
      <c r="J25" s="135" t="s">
        <v>19</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19</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44</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ROUND(J96,2)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ROUND((SUM(BE96:BE248)),2)</f>
        <v>0</v>
      </c>
      <c r="G37" s="41"/>
      <c r="H37" s="41"/>
      <c r="I37" s="160">
        <v>0.21</v>
      </c>
      <c r="J37" s="159">
        <f>ROUND(((SUM(BE96:BE248))*I37),2)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ROUND((SUM(BF96:BF248)),2)</f>
        <v>0</v>
      </c>
      <c r="G38" s="41"/>
      <c r="H38" s="41"/>
      <c r="I38" s="160">
        <v>0.15</v>
      </c>
      <c r="J38" s="159">
        <f>ROUND(((SUM(BF96:BF248))*I38),2)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ROUND((SUM(BG96:BG248)),2)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ROUND((SUM(BH96:BH248)),2)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ROUND((SUM(BI96:BI248)),2)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2633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D.7.2 - Kanalizační přípojky</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40.05" customHeight="1">
      <c r="A62" s="41"/>
      <c r="B62" s="42"/>
      <c r="C62" s="34" t="s">
        <v>30</v>
      </c>
      <c r="D62" s="43"/>
      <c r="E62" s="43"/>
      <c r="F62" s="29" t="str">
        <f>E19</f>
        <v xml:space="preserve"> </v>
      </c>
      <c r="G62" s="43"/>
      <c r="H62" s="43"/>
      <c r="I62" s="34" t="s">
        <v>38</v>
      </c>
      <c r="J62" s="39" t="str">
        <f>E25</f>
        <v>EGYPROJEKT s.r.o. Ing. J. Egermaier</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J96</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408</v>
      </c>
      <c r="E70" s="185"/>
      <c r="F70" s="185"/>
      <c r="G70" s="185"/>
      <c r="H70" s="185"/>
      <c r="I70" s="185"/>
      <c r="J70" s="186">
        <f>J135</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211</v>
      </c>
      <c r="E71" s="185"/>
      <c r="F71" s="185"/>
      <c r="G71" s="185"/>
      <c r="H71" s="185"/>
      <c r="I71" s="185"/>
      <c r="J71" s="186">
        <f>J138</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410</v>
      </c>
      <c r="E72" s="185"/>
      <c r="F72" s="185"/>
      <c r="G72" s="185"/>
      <c r="H72" s="185"/>
      <c r="I72" s="185"/>
      <c r="J72" s="186">
        <f>J246</f>
        <v>0</v>
      </c>
      <c r="K72" s="127"/>
      <c r="L72" s="187"/>
      <c r="S72" s="10"/>
      <c r="T72" s="10"/>
      <c r="U72" s="10"/>
      <c r="V72" s="10"/>
      <c r="W72" s="10"/>
      <c r="X72" s="10"/>
      <c r="Y72" s="10"/>
      <c r="Z72" s="10"/>
      <c r="AA72" s="10"/>
      <c r="AB72" s="10"/>
      <c r="AC72" s="10"/>
      <c r="AD72" s="10"/>
      <c r="AE72" s="10"/>
    </row>
    <row r="73" spans="1:31" s="2" customFormat="1" ht="21.8"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63"/>
      <c r="J74" s="63"/>
      <c r="K74" s="63"/>
      <c r="L74" s="147"/>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65"/>
      <c r="J78" s="65"/>
      <c r="K78" s="65"/>
      <c r="L78" s="147"/>
      <c r="S78" s="41"/>
      <c r="T78" s="41"/>
      <c r="U78" s="41"/>
      <c r="V78" s="41"/>
      <c r="W78" s="41"/>
      <c r="X78" s="41"/>
      <c r="Y78" s="41"/>
      <c r="Z78" s="41"/>
      <c r="AA78" s="41"/>
      <c r="AB78" s="41"/>
      <c r="AC78" s="41"/>
      <c r="AD78" s="41"/>
      <c r="AE78" s="41"/>
    </row>
    <row r="79" spans="1:31" s="2" customFormat="1" ht="24.95" customHeight="1">
      <c r="A79" s="41"/>
      <c r="B79" s="42"/>
      <c r="C79" s="25" t="s">
        <v>215</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4" t="s">
        <v>16</v>
      </c>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6.5" customHeight="1">
      <c r="A82" s="41"/>
      <c r="B82" s="42"/>
      <c r="C82" s="43"/>
      <c r="D82" s="43"/>
      <c r="E82" s="172" t="str">
        <f>E7</f>
        <v>KOUPALIŠTĚ OSTROV - rekonstrukce velkého bazénu</v>
      </c>
      <c r="F82" s="34"/>
      <c r="G82" s="34"/>
      <c r="H82" s="34"/>
      <c r="I82" s="43"/>
      <c r="J82" s="43"/>
      <c r="K82" s="43"/>
      <c r="L82" s="147"/>
      <c r="S82" s="41"/>
      <c r="T82" s="41"/>
      <c r="U82" s="41"/>
      <c r="V82" s="41"/>
      <c r="W82" s="41"/>
      <c r="X82" s="41"/>
      <c r="Y82" s="41"/>
      <c r="Z82" s="41"/>
      <c r="AA82" s="41"/>
      <c r="AB82" s="41"/>
      <c r="AC82" s="41"/>
      <c r="AD82" s="41"/>
      <c r="AE82" s="41"/>
    </row>
    <row r="83" spans="2:12" s="1" customFormat="1" ht="12" customHeight="1">
      <c r="B83" s="23"/>
      <c r="C83" s="34" t="s">
        <v>199</v>
      </c>
      <c r="D83" s="24"/>
      <c r="E83" s="24"/>
      <c r="F83" s="24"/>
      <c r="G83" s="24"/>
      <c r="H83" s="24"/>
      <c r="I83" s="24"/>
      <c r="J83" s="24"/>
      <c r="K83" s="24"/>
      <c r="L83" s="22"/>
    </row>
    <row r="84" spans="2:12" s="1" customFormat="1" ht="16.5" customHeight="1">
      <c r="B84" s="23"/>
      <c r="C84" s="24"/>
      <c r="D84" s="24"/>
      <c r="E84" s="172" t="s">
        <v>200</v>
      </c>
      <c r="F84" s="24"/>
      <c r="G84" s="24"/>
      <c r="H84" s="24"/>
      <c r="I84" s="24"/>
      <c r="J84" s="24"/>
      <c r="K84" s="24"/>
      <c r="L84" s="22"/>
    </row>
    <row r="85" spans="2:12" s="1" customFormat="1" ht="12" customHeight="1">
      <c r="B85" s="23"/>
      <c r="C85" s="34" t="s">
        <v>201</v>
      </c>
      <c r="D85" s="24"/>
      <c r="E85" s="24"/>
      <c r="F85" s="24"/>
      <c r="G85" s="24"/>
      <c r="H85" s="24"/>
      <c r="I85" s="24"/>
      <c r="J85" s="24"/>
      <c r="K85" s="24"/>
      <c r="L85" s="22"/>
    </row>
    <row r="86" spans="1:31" s="2" customFormat="1" ht="16.5" customHeight="1">
      <c r="A86" s="41"/>
      <c r="B86" s="42"/>
      <c r="C86" s="43"/>
      <c r="D86" s="43"/>
      <c r="E86" s="259" t="s">
        <v>2633</v>
      </c>
      <c r="F86" s="43"/>
      <c r="G86" s="43"/>
      <c r="H86" s="43"/>
      <c r="I86" s="43"/>
      <c r="J86" s="43"/>
      <c r="K86" s="43"/>
      <c r="L86" s="147"/>
      <c r="S86" s="41"/>
      <c r="T86" s="41"/>
      <c r="U86" s="41"/>
      <c r="V86" s="41"/>
      <c r="W86" s="41"/>
      <c r="X86" s="41"/>
      <c r="Y86" s="41"/>
      <c r="Z86" s="41"/>
      <c r="AA86" s="41"/>
      <c r="AB86" s="41"/>
      <c r="AC86" s="41"/>
      <c r="AD86" s="41"/>
      <c r="AE86" s="41"/>
    </row>
    <row r="87" spans="1:31" s="2" customFormat="1" ht="12" customHeight="1">
      <c r="A87" s="41"/>
      <c r="B87" s="42"/>
      <c r="C87" s="34" t="s">
        <v>404</v>
      </c>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6.5" customHeight="1">
      <c r="A88" s="41"/>
      <c r="B88" s="42"/>
      <c r="C88" s="43"/>
      <c r="D88" s="43"/>
      <c r="E88" s="72" t="str">
        <f>E13</f>
        <v>D.7.2 - Kanalizační přípojky</v>
      </c>
      <c r="F88" s="43"/>
      <c r="G88" s="43"/>
      <c r="H88" s="43"/>
      <c r="I88" s="43"/>
      <c r="J88" s="43"/>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4" t="s">
        <v>22</v>
      </c>
      <c r="D90" s="43"/>
      <c r="E90" s="43"/>
      <c r="F90" s="29" t="str">
        <f>F16</f>
        <v>Ostrov</v>
      </c>
      <c r="G90" s="43"/>
      <c r="H90" s="43"/>
      <c r="I90" s="34" t="s">
        <v>24</v>
      </c>
      <c r="J90" s="75" t="str">
        <f>IF(J16="","",J16)</f>
        <v>22. 3. 2021</v>
      </c>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40.05" customHeight="1">
      <c r="A92" s="41"/>
      <c r="B92" s="42"/>
      <c r="C92" s="34" t="s">
        <v>30</v>
      </c>
      <c r="D92" s="43"/>
      <c r="E92" s="43"/>
      <c r="F92" s="29" t="str">
        <f>E19</f>
        <v xml:space="preserve"> </v>
      </c>
      <c r="G92" s="43"/>
      <c r="H92" s="43"/>
      <c r="I92" s="34" t="s">
        <v>38</v>
      </c>
      <c r="J92" s="39" t="str">
        <f>E25</f>
        <v>EGYPROJEKT s.r.o. Ing. J. Egermaier</v>
      </c>
      <c r="K92" s="43"/>
      <c r="L92" s="147"/>
      <c r="S92" s="41"/>
      <c r="T92" s="41"/>
      <c r="U92" s="41"/>
      <c r="V92" s="41"/>
      <c r="W92" s="41"/>
      <c r="X92" s="41"/>
      <c r="Y92" s="41"/>
      <c r="Z92" s="41"/>
      <c r="AA92" s="41"/>
      <c r="AB92" s="41"/>
      <c r="AC92" s="41"/>
      <c r="AD92" s="41"/>
      <c r="AE92" s="41"/>
    </row>
    <row r="93" spans="1:31" s="2" customFormat="1" ht="15.15" customHeight="1">
      <c r="A93" s="41"/>
      <c r="B93" s="42"/>
      <c r="C93" s="34" t="s">
        <v>36</v>
      </c>
      <c r="D93" s="43"/>
      <c r="E93" s="43"/>
      <c r="F93" s="29" t="str">
        <f>IF(E22="","",E22)</f>
        <v>Vyplň údaj</v>
      </c>
      <c r="G93" s="43"/>
      <c r="H93" s="43"/>
      <c r="I93" s="34" t="s">
        <v>43</v>
      </c>
      <c r="J93" s="39" t="str">
        <f>E28</f>
        <v xml:space="preserve"> </v>
      </c>
      <c r="K93" s="43"/>
      <c r="L93" s="147"/>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11" customFormat="1" ht="29.25" customHeight="1">
      <c r="A95" s="188"/>
      <c r="B95" s="189"/>
      <c r="C95" s="190" t="s">
        <v>216</v>
      </c>
      <c r="D95" s="191" t="s">
        <v>66</v>
      </c>
      <c r="E95" s="191" t="s">
        <v>62</v>
      </c>
      <c r="F95" s="191" t="s">
        <v>63</v>
      </c>
      <c r="G95" s="191" t="s">
        <v>217</v>
      </c>
      <c r="H95" s="191" t="s">
        <v>218</v>
      </c>
      <c r="I95" s="191" t="s">
        <v>219</v>
      </c>
      <c r="J95" s="191" t="s">
        <v>207</v>
      </c>
      <c r="K95" s="192" t="s">
        <v>220</v>
      </c>
      <c r="L95" s="193"/>
      <c r="M95" s="95" t="s">
        <v>19</v>
      </c>
      <c r="N95" s="96" t="s">
        <v>51</v>
      </c>
      <c r="O95" s="96" t="s">
        <v>221</v>
      </c>
      <c r="P95" s="96" t="s">
        <v>222</v>
      </c>
      <c r="Q95" s="96" t="s">
        <v>223</v>
      </c>
      <c r="R95" s="96" t="s">
        <v>224</v>
      </c>
      <c r="S95" s="96" t="s">
        <v>225</v>
      </c>
      <c r="T95" s="97" t="s">
        <v>226</v>
      </c>
      <c r="U95" s="188"/>
      <c r="V95" s="188"/>
      <c r="W95" s="188"/>
      <c r="X95" s="188"/>
      <c r="Y95" s="188"/>
      <c r="Z95" s="188"/>
      <c r="AA95" s="188"/>
      <c r="AB95" s="188"/>
      <c r="AC95" s="188"/>
      <c r="AD95" s="188"/>
      <c r="AE95" s="188"/>
    </row>
    <row r="96" spans="1:63" s="2" customFormat="1" ht="22.8" customHeight="1">
      <c r="A96" s="41"/>
      <c r="B96" s="42"/>
      <c r="C96" s="102" t="s">
        <v>227</v>
      </c>
      <c r="D96" s="43"/>
      <c r="E96" s="43"/>
      <c r="F96" s="43"/>
      <c r="G96" s="43"/>
      <c r="H96" s="43"/>
      <c r="I96" s="43"/>
      <c r="J96" s="194">
        <f>BK96</f>
        <v>0</v>
      </c>
      <c r="K96" s="43"/>
      <c r="L96" s="47"/>
      <c r="M96" s="98"/>
      <c r="N96" s="195"/>
      <c r="O96" s="99"/>
      <c r="P96" s="196">
        <f>P97</f>
        <v>0</v>
      </c>
      <c r="Q96" s="99"/>
      <c r="R96" s="196">
        <f>R97</f>
        <v>0.33698</v>
      </c>
      <c r="S96" s="99"/>
      <c r="T96" s="197">
        <f>T97</f>
        <v>0</v>
      </c>
      <c r="U96" s="41"/>
      <c r="V96" s="41"/>
      <c r="W96" s="41"/>
      <c r="X96" s="41"/>
      <c r="Y96" s="41"/>
      <c r="Z96" s="41"/>
      <c r="AA96" s="41"/>
      <c r="AB96" s="41"/>
      <c r="AC96" s="41"/>
      <c r="AD96" s="41"/>
      <c r="AE96" s="41"/>
      <c r="AT96" s="19" t="s">
        <v>80</v>
      </c>
      <c r="AU96" s="19" t="s">
        <v>208</v>
      </c>
      <c r="BK96" s="198">
        <f>BK97</f>
        <v>0</v>
      </c>
    </row>
    <row r="97" spans="1:63" s="12" customFormat="1" ht="25.9" customHeight="1">
      <c r="A97" s="12"/>
      <c r="B97" s="199"/>
      <c r="C97" s="200"/>
      <c r="D97" s="201" t="s">
        <v>80</v>
      </c>
      <c r="E97" s="202" t="s">
        <v>228</v>
      </c>
      <c r="F97" s="202" t="s">
        <v>229</v>
      </c>
      <c r="G97" s="200"/>
      <c r="H97" s="200"/>
      <c r="I97" s="203"/>
      <c r="J97" s="204">
        <f>BK97</f>
        <v>0</v>
      </c>
      <c r="K97" s="200"/>
      <c r="L97" s="205"/>
      <c r="M97" s="206"/>
      <c r="N97" s="207"/>
      <c r="O97" s="207"/>
      <c r="P97" s="208">
        <f>P98+P135+P138+P246</f>
        <v>0</v>
      </c>
      <c r="Q97" s="207"/>
      <c r="R97" s="208">
        <f>R98+R135+R138+R246</f>
        <v>0.33698</v>
      </c>
      <c r="S97" s="207"/>
      <c r="T97" s="209">
        <f>T98+T135+T138+T246</f>
        <v>0</v>
      </c>
      <c r="U97" s="12"/>
      <c r="V97" s="12"/>
      <c r="W97" s="12"/>
      <c r="X97" s="12"/>
      <c r="Y97" s="12"/>
      <c r="Z97" s="12"/>
      <c r="AA97" s="12"/>
      <c r="AB97" s="12"/>
      <c r="AC97" s="12"/>
      <c r="AD97" s="12"/>
      <c r="AE97" s="12"/>
      <c r="AR97" s="210" t="s">
        <v>85</v>
      </c>
      <c r="AT97" s="211" t="s">
        <v>80</v>
      </c>
      <c r="AU97" s="211" t="s">
        <v>81</v>
      </c>
      <c r="AY97" s="210" t="s">
        <v>230</v>
      </c>
      <c r="BK97" s="212">
        <f>BK98+BK135+BK138+BK246</f>
        <v>0</v>
      </c>
    </row>
    <row r="98" spans="1:63" s="12" customFormat="1" ht="22.8" customHeight="1">
      <c r="A98" s="12"/>
      <c r="B98" s="199"/>
      <c r="C98" s="200"/>
      <c r="D98" s="201" t="s">
        <v>80</v>
      </c>
      <c r="E98" s="213" t="s">
        <v>85</v>
      </c>
      <c r="F98" s="213" t="s">
        <v>231</v>
      </c>
      <c r="G98" s="200"/>
      <c r="H98" s="200"/>
      <c r="I98" s="203"/>
      <c r="J98" s="214">
        <f>BK98</f>
        <v>0</v>
      </c>
      <c r="K98" s="200"/>
      <c r="L98" s="205"/>
      <c r="M98" s="206"/>
      <c r="N98" s="207"/>
      <c r="O98" s="207"/>
      <c r="P98" s="208">
        <f>SUM(P99:P134)</f>
        <v>0</v>
      </c>
      <c r="Q98" s="207"/>
      <c r="R98" s="208">
        <f>SUM(R99:R134)</f>
        <v>0.21753</v>
      </c>
      <c r="S98" s="207"/>
      <c r="T98" s="209">
        <f>SUM(T99:T134)</f>
        <v>0</v>
      </c>
      <c r="U98" s="12"/>
      <c r="V98" s="12"/>
      <c r="W98" s="12"/>
      <c r="X98" s="12"/>
      <c r="Y98" s="12"/>
      <c r="Z98" s="12"/>
      <c r="AA98" s="12"/>
      <c r="AB98" s="12"/>
      <c r="AC98" s="12"/>
      <c r="AD98" s="12"/>
      <c r="AE98" s="12"/>
      <c r="AR98" s="210" t="s">
        <v>85</v>
      </c>
      <c r="AT98" s="211" t="s">
        <v>80</v>
      </c>
      <c r="AU98" s="211" t="s">
        <v>85</v>
      </c>
      <c r="AY98" s="210" t="s">
        <v>230</v>
      </c>
      <c r="BK98" s="212">
        <f>SUM(BK99:BK134)</f>
        <v>0</v>
      </c>
    </row>
    <row r="99" spans="1:65" s="2" customFormat="1" ht="24.15" customHeight="1">
      <c r="A99" s="41"/>
      <c r="B99" s="42"/>
      <c r="C99" s="215" t="s">
        <v>85</v>
      </c>
      <c r="D99" s="215" t="s">
        <v>232</v>
      </c>
      <c r="E99" s="216" t="s">
        <v>2636</v>
      </c>
      <c r="F99" s="217" t="s">
        <v>2637</v>
      </c>
      <c r="G99" s="218" t="s">
        <v>398</v>
      </c>
      <c r="H99" s="219">
        <v>60</v>
      </c>
      <c r="I99" s="220"/>
      <c r="J99" s="221">
        <f>ROUND(I99*H99,2)</f>
        <v>0</v>
      </c>
      <c r="K99" s="217" t="s">
        <v>2638</v>
      </c>
      <c r="L99" s="47"/>
      <c r="M99" s="222" t="s">
        <v>19</v>
      </c>
      <c r="N99" s="223" t="s">
        <v>52</v>
      </c>
      <c r="O99" s="87"/>
      <c r="P99" s="224">
        <f>O99*H99</f>
        <v>0</v>
      </c>
      <c r="Q99" s="224">
        <v>3E-05</v>
      </c>
      <c r="R99" s="224">
        <f>Q99*H99</f>
        <v>0.0018</v>
      </c>
      <c r="S99" s="224">
        <v>0</v>
      </c>
      <c r="T99" s="225">
        <f>S99*H99</f>
        <v>0</v>
      </c>
      <c r="U99" s="41"/>
      <c r="V99" s="41"/>
      <c r="W99" s="41"/>
      <c r="X99" s="41"/>
      <c r="Y99" s="41"/>
      <c r="Z99" s="41"/>
      <c r="AA99" s="41"/>
      <c r="AB99" s="41"/>
      <c r="AC99" s="41"/>
      <c r="AD99" s="41"/>
      <c r="AE99" s="41"/>
      <c r="AR99" s="226" t="s">
        <v>109</v>
      </c>
      <c r="AT99" s="226" t="s">
        <v>232</v>
      </c>
      <c r="AU99" s="226" t="s">
        <v>91</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2778</v>
      </c>
    </row>
    <row r="100" spans="1:47" s="2" customFormat="1" ht="12">
      <c r="A100" s="41"/>
      <c r="B100" s="42"/>
      <c r="C100" s="43"/>
      <c r="D100" s="228" t="s">
        <v>238</v>
      </c>
      <c r="E100" s="43"/>
      <c r="F100" s="229" t="s">
        <v>2637</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91</v>
      </c>
    </row>
    <row r="101" spans="1:51" s="13" customFormat="1" ht="12">
      <c r="A101" s="13"/>
      <c r="B101" s="234"/>
      <c r="C101" s="235"/>
      <c r="D101" s="228" t="s">
        <v>242</v>
      </c>
      <c r="E101" s="236" t="s">
        <v>19</v>
      </c>
      <c r="F101" s="237" t="s">
        <v>2640</v>
      </c>
      <c r="G101" s="235"/>
      <c r="H101" s="238">
        <v>60</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242</v>
      </c>
      <c r="AU101" s="244" t="s">
        <v>91</v>
      </c>
      <c r="AV101" s="13" t="s">
        <v>91</v>
      </c>
      <c r="AW101" s="13" t="s">
        <v>42</v>
      </c>
      <c r="AX101" s="13" t="s">
        <v>85</v>
      </c>
      <c r="AY101" s="244" t="s">
        <v>230</v>
      </c>
    </row>
    <row r="102" spans="1:65" s="2" customFormat="1" ht="24.15" customHeight="1">
      <c r="A102" s="41"/>
      <c r="B102" s="42"/>
      <c r="C102" s="215" t="s">
        <v>91</v>
      </c>
      <c r="D102" s="215" t="s">
        <v>232</v>
      </c>
      <c r="E102" s="216" t="s">
        <v>2641</v>
      </c>
      <c r="F102" s="217" t="s">
        <v>2642</v>
      </c>
      <c r="G102" s="218" t="s">
        <v>2643</v>
      </c>
      <c r="H102" s="219">
        <v>30</v>
      </c>
      <c r="I102" s="220"/>
      <c r="J102" s="221">
        <f>ROUND(I102*H102,2)</f>
        <v>0</v>
      </c>
      <c r="K102" s="217" t="s">
        <v>2638</v>
      </c>
      <c r="L102" s="47"/>
      <c r="M102" s="222" t="s">
        <v>19</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109</v>
      </c>
      <c r="AT102" s="226" t="s">
        <v>232</v>
      </c>
      <c r="AU102" s="226" t="s">
        <v>91</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2779</v>
      </c>
    </row>
    <row r="103" spans="1:47" s="2" customFormat="1" ht="12">
      <c r="A103" s="41"/>
      <c r="B103" s="42"/>
      <c r="C103" s="43"/>
      <c r="D103" s="228" t="s">
        <v>238</v>
      </c>
      <c r="E103" s="43"/>
      <c r="F103" s="229" t="s">
        <v>2642</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91</v>
      </c>
    </row>
    <row r="104" spans="1:51" s="13" customFormat="1" ht="12">
      <c r="A104" s="13"/>
      <c r="B104" s="234"/>
      <c r="C104" s="235"/>
      <c r="D104" s="228" t="s">
        <v>242</v>
      </c>
      <c r="E104" s="236" t="s">
        <v>19</v>
      </c>
      <c r="F104" s="237" t="s">
        <v>2645</v>
      </c>
      <c r="G104" s="235"/>
      <c r="H104" s="238">
        <v>30</v>
      </c>
      <c r="I104" s="239"/>
      <c r="J104" s="235"/>
      <c r="K104" s="235"/>
      <c r="L104" s="240"/>
      <c r="M104" s="241"/>
      <c r="N104" s="242"/>
      <c r="O104" s="242"/>
      <c r="P104" s="242"/>
      <c r="Q104" s="242"/>
      <c r="R104" s="242"/>
      <c r="S104" s="242"/>
      <c r="T104" s="243"/>
      <c r="U104" s="13"/>
      <c r="V104" s="13"/>
      <c r="W104" s="13"/>
      <c r="X104" s="13"/>
      <c r="Y104" s="13"/>
      <c r="Z104" s="13"/>
      <c r="AA104" s="13"/>
      <c r="AB104" s="13"/>
      <c r="AC104" s="13"/>
      <c r="AD104" s="13"/>
      <c r="AE104" s="13"/>
      <c r="AT104" s="244" t="s">
        <v>242</v>
      </c>
      <c r="AU104" s="244" t="s">
        <v>91</v>
      </c>
      <c r="AV104" s="13" t="s">
        <v>91</v>
      </c>
      <c r="AW104" s="13" t="s">
        <v>42</v>
      </c>
      <c r="AX104" s="13" t="s">
        <v>85</v>
      </c>
      <c r="AY104" s="244" t="s">
        <v>230</v>
      </c>
    </row>
    <row r="105" spans="1:65" s="2" customFormat="1" ht="24.15" customHeight="1">
      <c r="A105" s="41"/>
      <c r="B105" s="42"/>
      <c r="C105" s="215" t="s">
        <v>102</v>
      </c>
      <c r="D105" s="215" t="s">
        <v>232</v>
      </c>
      <c r="E105" s="216" t="s">
        <v>2780</v>
      </c>
      <c r="F105" s="217" t="s">
        <v>2781</v>
      </c>
      <c r="G105" s="218" t="s">
        <v>253</v>
      </c>
      <c r="H105" s="219">
        <v>161.7</v>
      </c>
      <c r="I105" s="220"/>
      <c r="J105" s="221">
        <f>ROUND(I105*H105,2)</f>
        <v>0</v>
      </c>
      <c r="K105" s="217" t="s">
        <v>2638</v>
      </c>
      <c r="L105" s="47"/>
      <c r="M105" s="222" t="s">
        <v>19</v>
      </c>
      <c r="N105" s="223" t="s">
        <v>52</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109</v>
      </c>
      <c r="AT105" s="226" t="s">
        <v>232</v>
      </c>
      <c r="AU105" s="226" t="s">
        <v>91</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109</v>
      </c>
      <c r="BM105" s="226" t="s">
        <v>2782</v>
      </c>
    </row>
    <row r="106" spans="1:47" s="2" customFormat="1" ht="12">
      <c r="A106" s="41"/>
      <c r="B106" s="42"/>
      <c r="C106" s="43"/>
      <c r="D106" s="228" t="s">
        <v>238</v>
      </c>
      <c r="E106" s="43"/>
      <c r="F106" s="229" t="s">
        <v>2781</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91</v>
      </c>
    </row>
    <row r="107" spans="1:65" s="2" customFormat="1" ht="14.4" customHeight="1">
      <c r="A107" s="41"/>
      <c r="B107" s="42"/>
      <c r="C107" s="215" t="s">
        <v>109</v>
      </c>
      <c r="D107" s="215" t="s">
        <v>232</v>
      </c>
      <c r="E107" s="216" t="s">
        <v>2783</v>
      </c>
      <c r="F107" s="217" t="s">
        <v>2784</v>
      </c>
      <c r="G107" s="218" t="s">
        <v>235</v>
      </c>
      <c r="H107" s="219">
        <v>253.8</v>
      </c>
      <c r="I107" s="220"/>
      <c r="J107" s="221">
        <f>ROUND(I107*H107,2)</f>
        <v>0</v>
      </c>
      <c r="K107" s="217" t="s">
        <v>2638</v>
      </c>
      <c r="L107" s="47"/>
      <c r="M107" s="222" t="s">
        <v>19</v>
      </c>
      <c r="N107" s="223" t="s">
        <v>52</v>
      </c>
      <c r="O107" s="87"/>
      <c r="P107" s="224">
        <f>O107*H107</f>
        <v>0</v>
      </c>
      <c r="Q107" s="224">
        <v>0.00085</v>
      </c>
      <c r="R107" s="224">
        <f>Q107*H107</f>
        <v>0.21573</v>
      </c>
      <c r="S107" s="224">
        <v>0</v>
      </c>
      <c r="T107" s="225">
        <f>S107*H107</f>
        <v>0</v>
      </c>
      <c r="U107" s="41"/>
      <c r="V107" s="41"/>
      <c r="W107" s="41"/>
      <c r="X107" s="41"/>
      <c r="Y107" s="41"/>
      <c r="Z107" s="41"/>
      <c r="AA107" s="41"/>
      <c r="AB107" s="41"/>
      <c r="AC107" s="41"/>
      <c r="AD107" s="41"/>
      <c r="AE107" s="41"/>
      <c r="AR107" s="226" t="s">
        <v>109</v>
      </c>
      <c r="AT107" s="226" t="s">
        <v>232</v>
      </c>
      <c r="AU107" s="226" t="s">
        <v>91</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2785</v>
      </c>
    </row>
    <row r="108" spans="1:47" s="2" customFormat="1" ht="12">
      <c r="A108" s="41"/>
      <c r="B108" s="42"/>
      <c r="C108" s="43"/>
      <c r="D108" s="228" t="s">
        <v>238</v>
      </c>
      <c r="E108" s="43"/>
      <c r="F108" s="229" t="s">
        <v>2784</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91</v>
      </c>
    </row>
    <row r="109" spans="1:51" s="13" customFormat="1" ht="12">
      <c r="A109" s="13"/>
      <c r="B109" s="234"/>
      <c r="C109" s="235"/>
      <c r="D109" s="228" t="s">
        <v>242</v>
      </c>
      <c r="E109" s="236" t="s">
        <v>19</v>
      </c>
      <c r="F109" s="237" t="s">
        <v>2786</v>
      </c>
      <c r="G109" s="235"/>
      <c r="H109" s="238">
        <v>253.8</v>
      </c>
      <c r="I109" s="239"/>
      <c r="J109" s="235"/>
      <c r="K109" s="235"/>
      <c r="L109" s="240"/>
      <c r="M109" s="241"/>
      <c r="N109" s="242"/>
      <c r="O109" s="242"/>
      <c r="P109" s="242"/>
      <c r="Q109" s="242"/>
      <c r="R109" s="242"/>
      <c r="S109" s="242"/>
      <c r="T109" s="243"/>
      <c r="U109" s="13"/>
      <c r="V109" s="13"/>
      <c r="W109" s="13"/>
      <c r="X109" s="13"/>
      <c r="Y109" s="13"/>
      <c r="Z109" s="13"/>
      <c r="AA109" s="13"/>
      <c r="AB109" s="13"/>
      <c r="AC109" s="13"/>
      <c r="AD109" s="13"/>
      <c r="AE109" s="13"/>
      <c r="AT109" s="244" t="s">
        <v>242</v>
      </c>
      <c r="AU109" s="244" t="s">
        <v>91</v>
      </c>
      <c r="AV109" s="13" t="s">
        <v>91</v>
      </c>
      <c r="AW109" s="13" t="s">
        <v>42</v>
      </c>
      <c r="AX109" s="13" t="s">
        <v>85</v>
      </c>
      <c r="AY109" s="244" t="s">
        <v>230</v>
      </c>
    </row>
    <row r="110" spans="1:65" s="2" customFormat="1" ht="24.15" customHeight="1">
      <c r="A110" s="41"/>
      <c r="B110" s="42"/>
      <c r="C110" s="215" t="s">
        <v>265</v>
      </c>
      <c r="D110" s="215" t="s">
        <v>232</v>
      </c>
      <c r="E110" s="216" t="s">
        <v>2787</v>
      </c>
      <c r="F110" s="217" t="s">
        <v>2788</v>
      </c>
      <c r="G110" s="218" t="s">
        <v>235</v>
      </c>
      <c r="H110" s="219">
        <v>253.8</v>
      </c>
      <c r="I110" s="220"/>
      <c r="J110" s="221">
        <f>ROUND(I110*H110,2)</f>
        <v>0</v>
      </c>
      <c r="K110" s="217" t="s">
        <v>2638</v>
      </c>
      <c r="L110" s="47"/>
      <c r="M110" s="222" t="s">
        <v>19</v>
      </c>
      <c r="N110" s="223"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109</v>
      </c>
      <c r="AT110" s="226" t="s">
        <v>232</v>
      </c>
      <c r="AU110" s="226" t="s">
        <v>91</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2789</v>
      </c>
    </row>
    <row r="111" spans="1:47" s="2" customFormat="1" ht="12">
      <c r="A111" s="41"/>
      <c r="B111" s="42"/>
      <c r="C111" s="43"/>
      <c r="D111" s="228" t="s">
        <v>238</v>
      </c>
      <c r="E111" s="43"/>
      <c r="F111" s="229" t="s">
        <v>2788</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91</v>
      </c>
    </row>
    <row r="112" spans="1:51" s="13" customFormat="1" ht="12">
      <c r="A112" s="13"/>
      <c r="B112" s="234"/>
      <c r="C112" s="235"/>
      <c r="D112" s="228" t="s">
        <v>242</v>
      </c>
      <c r="E112" s="236" t="s">
        <v>19</v>
      </c>
      <c r="F112" s="237" t="s">
        <v>2790</v>
      </c>
      <c r="G112" s="235"/>
      <c r="H112" s="238">
        <v>253.8</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242</v>
      </c>
      <c r="AU112" s="244" t="s">
        <v>91</v>
      </c>
      <c r="AV112" s="13" t="s">
        <v>91</v>
      </c>
      <c r="AW112" s="13" t="s">
        <v>42</v>
      </c>
      <c r="AX112" s="13" t="s">
        <v>85</v>
      </c>
      <c r="AY112" s="244" t="s">
        <v>230</v>
      </c>
    </row>
    <row r="113" spans="1:65" s="2" customFormat="1" ht="24.15" customHeight="1">
      <c r="A113" s="41"/>
      <c r="B113" s="42"/>
      <c r="C113" s="215" t="s">
        <v>271</v>
      </c>
      <c r="D113" s="215" t="s">
        <v>232</v>
      </c>
      <c r="E113" s="216" t="s">
        <v>461</v>
      </c>
      <c r="F113" s="217" t="s">
        <v>462</v>
      </c>
      <c r="G113" s="218" t="s">
        <v>253</v>
      </c>
      <c r="H113" s="219">
        <v>134.2</v>
      </c>
      <c r="I113" s="220"/>
      <c r="J113" s="221">
        <f>ROUND(I113*H113,2)</f>
        <v>0</v>
      </c>
      <c r="K113" s="217" t="s">
        <v>2638</v>
      </c>
      <c r="L113" s="47"/>
      <c r="M113" s="222" t="s">
        <v>19</v>
      </c>
      <c r="N113" s="223"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109</v>
      </c>
      <c r="AT113" s="226" t="s">
        <v>232</v>
      </c>
      <c r="AU113" s="226" t="s">
        <v>91</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2791</v>
      </c>
    </row>
    <row r="114" spans="1:47" s="2" customFormat="1" ht="12">
      <c r="A114" s="41"/>
      <c r="B114" s="42"/>
      <c r="C114" s="43"/>
      <c r="D114" s="228" t="s">
        <v>238</v>
      </c>
      <c r="E114" s="43"/>
      <c r="F114" s="229" t="s">
        <v>462</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91</v>
      </c>
    </row>
    <row r="115" spans="1:65" s="2" customFormat="1" ht="24.15" customHeight="1">
      <c r="A115" s="41"/>
      <c r="B115" s="42"/>
      <c r="C115" s="215" t="s">
        <v>281</v>
      </c>
      <c r="D115" s="215" t="s">
        <v>232</v>
      </c>
      <c r="E115" s="216" t="s">
        <v>435</v>
      </c>
      <c r="F115" s="217" t="s">
        <v>436</v>
      </c>
      <c r="G115" s="218" t="s">
        <v>253</v>
      </c>
      <c r="H115" s="219">
        <v>295.9</v>
      </c>
      <c r="I115" s="220"/>
      <c r="J115" s="221">
        <f>ROUND(I115*H115,2)</f>
        <v>0</v>
      </c>
      <c r="K115" s="217" t="s">
        <v>2638</v>
      </c>
      <c r="L115" s="47"/>
      <c r="M115" s="222" t="s">
        <v>19</v>
      </c>
      <c r="N115" s="223"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109</v>
      </c>
      <c r="AT115" s="226" t="s">
        <v>232</v>
      </c>
      <c r="AU115" s="226" t="s">
        <v>91</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109</v>
      </c>
      <c r="BM115" s="226" t="s">
        <v>2792</v>
      </c>
    </row>
    <row r="116" spans="1:47" s="2" customFormat="1" ht="12">
      <c r="A116" s="41"/>
      <c r="B116" s="42"/>
      <c r="C116" s="43"/>
      <c r="D116" s="228" t="s">
        <v>238</v>
      </c>
      <c r="E116" s="43"/>
      <c r="F116" s="229" t="s">
        <v>436</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91</v>
      </c>
    </row>
    <row r="117" spans="1:51" s="15" customFormat="1" ht="12">
      <c r="A117" s="15"/>
      <c r="B117" s="260"/>
      <c r="C117" s="261"/>
      <c r="D117" s="228" t="s">
        <v>242</v>
      </c>
      <c r="E117" s="262" t="s">
        <v>19</v>
      </c>
      <c r="F117" s="263" t="s">
        <v>2650</v>
      </c>
      <c r="G117" s="261"/>
      <c r="H117" s="262" t="s">
        <v>19</v>
      </c>
      <c r="I117" s="264"/>
      <c r="J117" s="261"/>
      <c r="K117" s="261"/>
      <c r="L117" s="265"/>
      <c r="M117" s="266"/>
      <c r="N117" s="267"/>
      <c r="O117" s="267"/>
      <c r="P117" s="267"/>
      <c r="Q117" s="267"/>
      <c r="R117" s="267"/>
      <c r="S117" s="267"/>
      <c r="T117" s="268"/>
      <c r="U117" s="15"/>
      <c r="V117" s="15"/>
      <c r="W117" s="15"/>
      <c r="X117" s="15"/>
      <c r="Y117" s="15"/>
      <c r="Z117" s="15"/>
      <c r="AA117" s="15"/>
      <c r="AB117" s="15"/>
      <c r="AC117" s="15"/>
      <c r="AD117" s="15"/>
      <c r="AE117" s="15"/>
      <c r="AT117" s="269" t="s">
        <v>242</v>
      </c>
      <c r="AU117" s="269" t="s">
        <v>91</v>
      </c>
      <c r="AV117" s="15" t="s">
        <v>85</v>
      </c>
      <c r="AW117" s="15" t="s">
        <v>42</v>
      </c>
      <c r="AX117" s="15" t="s">
        <v>81</v>
      </c>
      <c r="AY117" s="269" t="s">
        <v>230</v>
      </c>
    </row>
    <row r="118" spans="1:51" s="13" customFormat="1" ht="12">
      <c r="A118" s="13"/>
      <c r="B118" s="234"/>
      <c r="C118" s="235"/>
      <c r="D118" s="228" t="s">
        <v>242</v>
      </c>
      <c r="E118" s="236" t="s">
        <v>19</v>
      </c>
      <c r="F118" s="237" t="s">
        <v>2793</v>
      </c>
      <c r="G118" s="235"/>
      <c r="H118" s="238">
        <v>295.9</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242</v>
      </c>
      <c r="AU118" s="244" t="s">
        <v>91</v>
      </c>
      <c r="AV118" s="13" t="s">
        <v>91</v>
      </c>
      <c r="AW118" s="13" t="s">
        <v>42</v>
      </c>
      <c r="AX118" s="13" t="s">
        <v>85</v>
      </c>
      <c r="AY118" s="244" t="s">
        <v>230</v>
      </c>
    </row>
    <row r="119" spans="1:65" s="2" customFormat="1" ht="24.15" customHeight="1">
      <c r="A119" s="41"/>
      <c r="B119" s="42"/>
      <c r="C119" s="215" t="s">
        <v>279</v>
      </c>
      <c r="D119" s="215" t="s">
        <v>232</v>
      </c>
      <c r="E119" s="216" t="s">
        <v>266</v>
      </c>
      <c r="F119" s="217" t="s">
        <v>267</v>
      </c>
      <c r="G119" s="218" t="s">
        <v>253</v>
      </c>
      <c r="H119" s="219">
        <v>134.2</v>
      </c>
      <c r="I119" s="220"/>
      <c r="J119" s="221">
        <f>ROUND(I119*H119,2)</f>
        <v>0</v>
      </c>
      <c r="K119" s="217" t="s">
        <v>2638</v>
      </c>
      <c r="L119" s="47"/>
      <c r="M119" s="222" t="s">
        <v>19</v>
      </c>
      <c r="N119" s="223"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109</v>
      </c>
      <c r="AT119" s="226" t="s">
        <v>232</v>
      </c>
      <c r="AU119" s="226" t="s">
        <v>91</v>
      </c>
      <c r="AY119" s="19" t="s">
        <v>230</v>
      </c>
      <c r="BE119" s="227">
        <f>IF(N119="základní",J119,0)</f>
        <v>0</v>
      </c>
      <c r="BF119" s="227">
        <f>IF(N119="snížená",J119,0)</f>
        <v>0</v>
      </c>
      <c r="BG119" s="227">
        <f>IF(N119="zákl. přenesená",J119,0)</f>
        <v>0</v>
      </c>
      <c r="BH119" s="227">
        <f>IF(N119="sníž. přenesená",J119,0)</f>
        <v>0</v>
      </c>
      <c r="BI119" s="227">
        <f>IF(N119="nulová",J119,0)</f>
        <v>0</v>
      </c>
      <c r="BJ119" s="19" t="s">
        <v>85</v>
      </c>
      <c r="BK119" s="227">
        <f>ROUND(I119*H119,2)</f>
        <v>0</v>
      </c>
      <c r="BL119" s="19" t="s">
        <v>109</v>
      </c>
      <c r="BM119" s="226" t="s">
        <v>2794</v>
      </c>
    </row>
    <row r="120" spans="1:47" s="2" customFormat="1" ht="12">
      <c r="A120" s="41"/>
      <c r="B120" s="42"/>
      <c r="C120" s="43"/>
      <c r="D120" s="228" t="s">
        <v>238</v>
      </c>
      <c r="E120" s="43"/>
      <c r="F120" s="229" t="s">
        <v>267</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19" t="s">
        <v>238</v>
      </c>
      <c r="AU120" s="19" t="s">
        <v>91</v>
      </c>
    </row>
    <row r="121" spans="1:51" s="15" customFormat="1" ht="12">
      <c r="A121" s="15"/>
      <c r="B121" s="260"/>
      <c r="C121" s="261"/>
      <c r="D121" s="228" t="s">
        <v>242</v>
      </c>
      <c r="E121" s="262" t="s">
        <v>19</v>
      </c>
      <c r="F121" s="263" t="s">
        <v>2653</v>
      </c>
      <c r="G121" s="261"/>
      <c r="H121" s="262" t="s">
        <v>19</v>
      </c>
      <c r="I121" s="264"/>
      <c r="J121" s="261"/>
      <c r="K121" s="261"/>
      <c r="L121" s="265"/>
      <c r="M121" s="266"/>
      <c r="N121" s="267"/>
      <c r="O121" s="267"/>
      <c r="P121" s="267"/>
      <c r="Q121" s="267"/>
      <c r="R121" s="267"/>
      <c r="S121" s="267"/>
      <c r="T121" s="268"/>
      <c r="U121" s="15"/>
      <c r="V121" s="15"/>
      <c r="W121" s="15"/>
      <c r="X121" s="15"/>
      <c r="Y121" s="15"/>
      <c r="Z121" s="15"/>
      <c r="AA121" s="15"/>
      <c r="AB121" s="15"/>
      <c r="AC121" s="15"/>
      <c r="AD121" s="15"/>
      <c r="AE121" s="15"/>
      <c r="AT121" s="269" t="s">
        <v>242</v>
      </c>
      <c r="AU121" s="269" t="s">
        <v>91</v>
      </c>
      <c r="AV121" s="15" t="s">
        <v>85</v>
      </c>
      <c r="AW121" s="15" t="s">
        <v>42</v>
      </c>
      <c r="AX121" s="15" t="s">
        <v>81</v>
      </c>
      <c r="AY121" s="269" t="s">
        <v>230</v>
      </c>
    </row>
    <row r="122" spans="1:51" s="15" customFormat="1" ht="12">
      <c r="A122" s="15"/>
      <c r="B122" s="260"/>
      <c r="C122" s="261"/>
      <c r="D122" s="228" t="s">
        <v>242</v>
      </c>
      <c r="E122" s="262" t="s">
        <v>19</v>
      </c>
      <c r="F122" s="263" t="s">
        <v>2654</v>
      </c>
      <c r="G122" s="261"/>
      <c r="H122" s="262" t="s">
        <v>19</v>
      </c>
      <c r="I122" s="264"/>
      <c r="J122" s="261"/>
      <c r="K122" s="261"/>
      <c r="L122" s="265"/>
      <c r="M122" s="266"/>
      <c r="N122" s="267"/>
      <c r="O122" s="267"/>
      <c r="P122" s="267"/>
      <c r="Q122" s="267"/>
      <c r="R122" s="267"/>
      <c r="S122" s="267"/>
      <c r="T122" s="268"/>
      <c r="U122" s="15"/>
      <c r="V122" s="15"/>
      <c r="W122" s="15"/>
      <c r="X122" s="15"/>
      <c r="Y122" s="15"/>
      <c r="Z122" s="15"/>
      <c r="AA122" s="15"/>
      <c r="AB122" s="15"/>
      <c r="AC122" s="15"/>
      <c r="AD122" s="15"/>
      <c r="AE122" s="15"/>
      <c r="AT122" s="269" t="s">
        <v>242</v>
      </c>
      <c r="AU122" s="269" t="s">
        <v>91</v>
      </c>
      <c r="AV122" s="15" t="s">
        <v>85</v>
      </c>
      <c r="AW122" s="15" t="s">
        <v>42</v>
      </c>
      <c r="AX122" s="15" t="s">
        <v>81</v>
      </c>
      <c r="AY122" s="269" t="s">
        <v>230</v>
      </c>
    </row>
    <row r="123" spans="1:51" s="13" customFormat="1" ht="12">
      <c r="A123" s="13"/>
      <c r="B123" s="234"/>
      <c r="C123" s="235"/>
      <c r="D123" s="228" t="s">
        <v>242</v>
      </c>
      <c r="E123" s="236" t="s">
        <v>19</v>
      </c>
      <c r="F123" s="237" t="s">
        <v>2795</v>
      </c>
      <c r="G123" s="235"/>
      <c r="H123" s="238">
        <v>134.2</v>
      </c>
      <c r="I123" s="239"/>
      <c r="J123" s="235"/>
      <c r="K123" s="235"/>
      <c r="L123" s="240"/>
      <c r="M123" s="241"/>
      <c r="N123" s="242"/>
      <c r="O123" s="242"/>
      <c r="P123" s="242"/>
      <c r="Q123" s="242"/>
      <c r="R123" s="242"/>
      <c r="S123" s="242"/>
      <c r="T123" s="243"/>
      <c r="U123" s="13"/>
      <c r="V123" s="13"/>
      <c r="W123" s="13"/>
      <c r="X123" s="13"/>
      <c r="Y123" s="13"/>
      <c r="Z123" s="13"/>
      <c r="AA123" s="13"/>
      <c r="AB123" s="13"/>
      <c r="AC123" s="13"/>
      <c r="AD123" s="13"/>
      <c r="AE123" s="13"/>
      <c r="AT123" s="244" t="s">
        <v>242</v>
      </c>
      <c r="AU123" s="244" t="s">
        <v>91</v>
      </c>
      <c r="AV123" s="13" t="s">
        <v>91</v>
      </c>
      <c r="AW123" s="13" t="s">
        <v>42</v>
      </c>
      <c r="AX123" s="13" t="s">
        <v>85</v>
      </c>
      <c r="AY123" s="244" t="s">
        <v>230</v>
      </c>
    </row>
    <row r="124" spans="1:65" s="2" customFormat="1" ht="24.15" customHeight="1">
      <c r="A124" s="41"/>
      <c r="B124" s="42"/>
      <c r="C124" s="215" t="s">
        <v>288</v>
      </c>
      <c r="D124" s="215" t="s">
        <v>232</v>
      </c>
      <c r="E124" s="216" t="s">
        <v>2659</v>
      </c>
      <c r="F124" s="217" t="s">
        <v>2660</v>
      </c>
      <c r="G124" s="218" t="s">
        <v>253</v>
      </c>
      <c r="H124" s="219">
        <v>23.3</v>
      </c>
      <c r="I124" s="220"/>
      <c r="J124" s="221">
        <f>ROUND(I124*H124,2)</f>
        <v>0</v>
      </c>
      <c r="K124" s="217" t="s">
        <v>2638</v>
      </c>
      <c r="L124" s="47"/>
      <c r="M124" s="222" t="s">
        <v>19</v>
      </c>
      <c r="N124" s="223"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109</v>
      </c>
      <c r="AT124" s="226" t="s">
        <v>232</v>
      </c>
      <c r="AU124" s="226" t="s">
        <v>91</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2796</v>
      </c>
    </row>
    <row r="125" spans="1:47" s="2" customFormat="1" ht="12">
      <c r="A125" s="41"/>
      <c r="B125" s="42"/>
      <c r="C125" s="43"/>
      <c r="D125" s="228" t="s">
        <v>238</v>
      </c>
      <c r="E125" s="43"/>
      <c r="F125" s="229" t="s">
        <v>2660</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91</v>
      </c>
    </row>
    <row r="126" spans="1:65" s="2" customFormat="1" ht="14.4" customHeight="1">
      <c r="A126" s="41"/>
      <c r="B126" s="42"/>
      <c r="C126" s="281" t="s">
        <v>302</v>
      </c>
      <c r="D126" s="281" t="s">
        <v>482</v>
      </c>
      <c r="E126" s="282" t="s">
        <v>2662</v>
      </c>
      <c r="F126" s="283" t="s">
        <v>2663</v>
      </c>
      <c r="G126" s="284" t="s">
        <v>369</v>
      </c>
      <c r="H126" s="285">
        <v>44.3</v>
      </c>
      <c r="I126" s="286"/>
      <c r="J126" s="287">
        <f>ROUND(I126*H126,2)</f>
        <v>0</v>
      </c>
      <c r="K126" s="283" t="s">
        <v>2638</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91</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2797</v>
      </c>
    </row>
    <row r="127" spans="1:47" s="2" customFormat="1" ht="12">
      <c r="A127" s="41"/>
      <c r="B127" s="42"/>
      <c r="C127" s="43"/>
      <c r="D127" s="228" t="s">
        <v>238</v>
      </c>
      <c r="E127" s="43"/>
      <c r="F127" s="229" t="s">
        <v>2663</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91</v>
      </c>
    </row>
    <row r="128" spans="1:65" s="2" customFormat="1" ht="14.4" customHeight="1">
      <c r="A128" s="41"/>
      <c r="B128" s="42"/>
      <c r="C128" s="215" t="s">
        <v>308</v>
      </c>
      <c r="D128" s="215" t="s">
        <v>232</v>
      </c>
      <c r="E128" s="216" t="s">
        <v>2666</v>
      </c>
      <c r="F128" s="217" t="s">
        <v>2667</v>
      </c>
      <c r="G128" s="218" t="s">
        <v>1031</v>
      </c>
      <c r="H128" s="219">
        <v>2</v>
      </c>
      <c r="I128" s="220"/>
      <c r="J128" s="221">
        <f>ROUND(I128*H128,2)</f>
        <v>0</v>
      </c>
      <c r="K128" s="217" t="s">
        <v>19</v>
      </c>
      <c r="L128" s="47"/>
      <c r="M128" s="222" t="s">
        <v>19</v>
      </c>
      <c r="N128" s="223"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109</v>
      </c>
      <c r="AT128" s="226" t="s">
        <v>232</v>
      </c>
      <c r="AU128" s="226" t="s">
        <v>91</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2798</v>
      </c>
    </row>
    <row r="129" spans="1:47" s="2" customFormat="1" ht="12">
      <c r="A129" s="41"/>
      <c r="B129" s="42"/>
      <c r="C129" s="43"/>
      <c r="D129" s="228" t="s">
        <v>238</v>
      </c>
      <c r="E129" s="43"/>
      <c r="F129" s="229" t="s">
        <v>2667</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91</v>
      </c>
    </row>
    <row r="130" spans="1:51" s="13" customFormat="1" ht="12">
      <c r="A130" s="13"/>
      <c r="B130" s="234"/>
      <c r="C130" s="235"/>
      <c r="D130" s="228" t="s">
        <v>242</v>
      </c>
      <c r="E130" s="236" t="s">
        <v>19</v>
      </c>
      <c r="F130" s="237" t="s">
        <v>2669</v>
      </c>
      <c r="G130" s="235"/>
      <c r="H130" s="238">
        <v>2</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242</v>
      </c>
      <c r="AU130" s="244" t="s">
        <v>91</v>
      </c>
      <c r="AV130" s="13" t="s">
        <v>91</v>
      </c>
      <c r="AW130" s="13" t="s">
        <v>42</v>
      </c>
      <c r="AX130" s="13" t="s">
        <v>85</v>
      </c>
      <c r="AY130" s="244" t="s">
        <v>230</v>
      </c>
    </row>
    <row r="131" spans="1:65" s="2" customFormat="1" ht="14.4" customHeight="1">
      <c r="A131" s="41"/>
      <c r="B131" s="42"/>
      <c r="C131" s="215" t="s">
        <v>318</v>
      </c>
      <c r="D131" s="215" t="s">
        <v>232</v>
      </c>
      <c r="E131" s="216" t="s">
        <v>2670</v>
      </c>
      <c r="F131" s="217" t="s">
        <v>2671</v>
      </c>
      <c r="G131" s="218" t="s">
        <v>1031</v>
      </c>
      <c r="H131" s="219">
        <v>1</v>
      </c>
      <c r="I131" s="220"/>
      <c r="J131" s="221">
        <f>ROUND(I131*H131,2)</f>
        <v>0</v>
      </c>
      <c r="K131" s="217" t="s">
        <v>19</v>
      </c>
      <c r="L131" s="47"/>
      <c r="M131" s="222" t="s">
        <v>19</v>
      </c>
      <c r="N131" s="223"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109</v>
      </c>
      <c r="AT131" s="226" t="s">
        <v>232</v>
      </c>
      <c r="AU131" s="226" t="s">
        <v>91</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2799</v>
      </c>
    </row>
    <row r="132" spans="1:47" s="2" customFormat="1" ht="12">
      <c r="A132" s="41"/>
      <c r="B132" s="42"/>
      <c r="C132" s="43"/>
      <c r="D132" s="228" t="s">
        <v>238</v>
      </c>
      <c r="E132" s="43"/>
      <c r="F132" s="229" t="s">
        <v>2671</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91</v>
      </c>
    </row>
    <row r="133" spans="1:51" s="15" customFormat="1" ht="12">
      <c r="A133" s="15"/>
      <c r="B133" s="260"/>
      <c r="C133" s="261"/>
      <c r="D133" s="228" t="s">
        <v>242</v>
      </c>
      <c r="E133" s="262" t="s">
        <v>19</v>
      </c>
      <c r="F133" s="263" t="s">
        <v>2800</v>
      </c>
      <c r="G133" s="261"/>
      <c r="H133" s="262" t="s">
        <v>19</v>
      </c>
      <c r="I133" s="264"/>
      <c r="J133" s="261"/>
      <c r="K133" s="261"/>
      <c r="L133" s="265"/>
      <c r="M133" s="266"/>
      <c r="N133" s="267"/>
      <c r="O133" s="267"/>
      <c r="P133" s="267"/>
      <c r="Q133" s="267"/>
      <c r="R133" s="267"/>
      <c r="S133" s="267"/>
      <c r="T133" s="268"/>
      <c r="U133" s="15"/>
      <c r="V133" s="15"/>
      <c r="W133" s="15"/>
      <c r="X133" s="15"/>
      <c r="Y133" s="15"/>
      <c r="Z133" s="15"/>
      <c r="AA133" s="15"/>
      <c r="AB133" s="15"/>
      <c r="AC133" s="15"/>
      <c r="AD133" s="15"/>
      <c r="AE133" s="15"/>
      <c r="AT133" s="269" t="s">
        <v>242</v>
      </c>
      <c r="AU133" s="269" t="s">
        <v>91</v>
      </c>
      <c r="AV133" s="15" t="s">
        <v>85</v>
      </c>
      <c r="AW133" s="15" t="s">
        <v>42</v>
      </c>
      <c r="AX133" s="15" t="s">
        <v>81</v>
      </c>
      <c r="AY133" s="269" t="s">
        <v>230</v>
      </c>
    </row>
    <row r="134" spans="1:51" s="13" customFormat="1" ht="12">
      <c r="A134" s="13"/>
      <c r="B134" s="234"/>
      <c r="C134" s="235"/>
      <c r="D134" s="228" t="s">
        <v>242</v>
      </c>
      <c r="E134" s="236" t="s">
        <v>19</v>
      </c>
      <c r="F134" s="237" t="s">
        <v>2674</v>
      </c>
      <c r="G134" s="235"/>
      <c r="H134" s="238">
        <v>1</v>
      </c>
      <c r="I134" s="239"/>
      <c r="J134" s="235"/>
      <c r="K134" s="235"/>
      <c r="L134" s="240"/>
      <c r="M134" s="241"/>
      <c r="N134" s="242"/>
      <c r="O134" s="242"/>
      <c r="P134" s="242"/>
      <c r="Q134" s="242"/>
      <c r="R134" s="242"/>
      <c r="S134" s="242"/>
      <c r="T134" s="243"/>
      <c r="U134" s="13"/>
      <c r="V134" s="13"/>
      <c r="W134" s="13"/>
      <c r="X134" s="13"/>
      <c r="Y134" s="13"/>
      <c r="Z134" s="13"/>
      <c r="AA134" s="13"/>
      <c r="AB134" s="13"/>
      <c r="AC134" s="13"/>
      <c r="AD134" s="13"/>
      <c r="AE134" s="13"/>
      <c r="AT134" s="244" t="s">
        <v>242</v>
      </c>
      <c r="AU134" s="244" t="s">
        <v>91</v>
      </c>
      <c r="AV134" s="13" t="s">
        <v>91</v>
      </c>
      <c r="AW134" s="13" t="s">
        <v>42</v>
      </c>
      <c r="AX134" s="13" t="s">
        <v>85</v>
      </c>
      <c r="AY134" s="244" t="s">
        <v>230</v>
      </c>
    </row>
    <row r="135" spans="1:63" s="12" customFormat="1" ht="22.8" customHeight="1">
      <c r="A135" s="12"/>
      <c r="B135" s="199"/>
      <c r="C135" s="200"/>
      <c r="D135" s="201" t="s">
        <v>80</v>
      </c>
      <c r="E135" s="213" t="s">
        <v>109</v>
      </c>
      <c r="F135" s="213" t="s">
        <v>733</v>
      </c>
      <c r="G135" s="200"/>
      <c r="H135" s="200"/>
      <c r="I135" s="203"/>
      <c r="J135" s="214">
        <f>BK135</f>
        <v>0</v>
      </c>
      <c r="K135" s="200"/>
      <c r="L135" s="205"/>
      <c r="M135" s="206"/>
      <c r="N135" s="207"/>
      <c r="O135" s="207"/>
      <c r="P135" s="208">
        <f>SUM(P136:P137)</f>
        <v>0</v>
      </c>
      <c r="Q135" s="207"/>
      <c r="R135" s="208">
        <f>SUM(R136:R137)</f>
        <v>0</v>
      </c>
      <c r="S135" s="207"/>
      <c r="T135" s="209">
        <f>SUM(T136:T137)</f>
        <v>0</v>
      </c>
      <c r="U135" s="12"/>
      <c r="V135" s="12"/>
      <c r="W135" s="12"/>
      <c r="X135" s="12"/>
      <c r="Y135" s="12"/>
      <c r="Z135" s="12"/>
      <c r="AA135" s="12"/>
      <c r="AB135" s="12"/>
      <c r="AC135" s="12"/>
      <c r="AD135" s="12"/>
      <c r="AE135" s="12"/>
      <c r="AR135" s="210" t="s">
        <v>85</v>
      </c>
      <c r="AT135" s="211" t="s">
        <v>80</v>
      </c>
      <c r="AU135" s="211" t="s">
        <v>85</v>
      </c>
      <c r="AY135" s="210" t="s">
        <v>230</v>
      </c>
      <c r="BK135" s="212">
        <f>SUM(BK136:BK137)</f>
        <v>0</v>
      </c>
    </row>
    <row r="136" spans="1:65" s="2" customFormat="1" ht="14.4" customHeight="1">
      <c r="A136" s="41"/>
      <c r="B136" s="42"/>
      <c r="C136" s="215" t="s">
        <v>324</v>
      </c>
      <c r="D136" s="215" t="s">
        <v>232</v>
      </c>
      <c r="E136" s="216" t="s">
        <v>2675</v>
      </c>
      <c r="F136" s="217" t="s">
        <v>2676</v>
      </c>
      <c r="G136" s="218" t="s">
        <v>253</v>
      </c>
      <c r="H136" s="219">
        <v>4.2</v>
      </c>
      <c r="I136" s="220"/>
      <c r="J136" s="221">
        <f>ROUND(I136*H136,2)</f>
        <v>0</v>
      </c>
      <c r="K136" s="217" t="s">
        <v>2638</v>
      </c>
      <c r="L136" s="47"/>
      <c r="M136" s="222" t="s">
        <v>19</v>
      </c>
      <c r="N136" s="223"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109</v>
      </c>
      <c r="AT136" s="226" t="s">
        <v>232</v>
      </c>
      <c r="AU136" s="226" t="s">
        <v>91</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2801</v>
      </c>
    </row>
    <row r="137" spans="1:47" s="2" customFormat="1" ht="12">
      <c r="A137" s="41"/>
      <c r="B137" s="42"/>
      <c r="C137" s="43"/>
      <c r="D137" s="228" t="s">
        <v>238</v>
      </c>
      <c r="E137" s="43"/>
      <c r="F137" s="229" t="s">
        <v>2676</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91</v>
      </c>
    </row>
    <row r="138" spans="1:63" s="12" customFormat="1" ht="22.8" customHeight="1">
      <c r="A138" s="12"/>
      <c r="B138" s="199"/>
      <c r="C138" s="200"/>
      <c r="D138" s="201" t="s">
        <v>80</v>
      </c>
      <c r="E138" s="213" t="s">
        <v>279</v>
      </c>
      <c r="F138" s="213" t="s">
        <v>280</v>
      </c>
      <c r="G138" s="200"/>
      <c r="H138" s="200"/>
      <c r="I138" s="203"/>
      <c r="J138" s="214">
        <f>BK138</f>
        <v>0</v>
      </c>
      <c r="K138" s="200"/>
      <c r="L138" s="205"/>
      <c r="M138" s="206"/>
      <c r="N138" s="207"/>
      <c r="O138" s="207"/>
      <c r="P138" s="208">
        <f>SUM(P139:P245)</f>
        <v>0</v>
      </c>
      <c r="Q138" s="207"/>
      <c r="R138" s="208">
        <f>SUM(R139:R245)</f>
        <v>0.11945</v>
      </c>
      <c r="S138" s="207"/>
      <c r="T138" s="209">
        <f>SUM(T139:T245)</f>
        <v>0</v>
      </c>
      <c r="U138" s="12"/>
      <c r="V138" s="12"/>
      <c r="W138" s="12"/>
      <c r="X138" s="12"/>
      <c r="Y138" s="12"/>
      <c r="Z138" s="12"/>
      <c r="AA138" s="12"/>
      <c r="AB138" s="12"/>
      <c r="AC138" s="12"/>
      <c r="AD138" s="12"/>
      <c r="AE138" s="12"/>
      <c r="AR138" s="210" t="s">
        <v>85</v>
      </c>
      <c r="AT138" s="211" t="s">
        <v>80</v>
      </c>
      <c r="AU138" s="211" t="s">
        <v>85</v>
      </c>
      <c r="AY138" s="210" t="s">
        <v>230</v>
      </c>
      <c r="BK138" s="212">
        <f>SUM(BK139:BK245)</f>
        <v>0</v>
      </c>
    </row>
    <row r="139" spans="1:65" s="2" customFormat="1" ht="24.15" customHeight="1">
      <c r="A139" s="41"/>
      <c r="B139" s="42"/>
      <c r="C139" s="215" t="s">
        <v>330</v>
      </c>
      <c r="D139" s="215" t="s">
        <v>232</v>
      </c>
      <c r="E139" s="216" t="s">
        <v>2802</v>
      </c>
      <c r="F139" s="217" t="s">
        <v>2803</v>
      </c>
      <c r="G139" s="218" t="s">
        <v>737</v>
      </c>
      <c r="H139" s="219">
        <v>11</v>
      </c>
      <c r="I139" s="220"/>
      <c r="J139" s="221">
        <f>ROUND(I139*H139,2)</f>
        <v>0</v>
      </c>
      <c r="K139" s="217" t="s">
        <v>19</v>
      </c>
      <c r="L139" s="47"/>
      <c r="M139" s="222" t="s">
        <v>19</v>
      </c>
      <c r="N139" s="223"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109</v>
      </c>
      <c r="AT139" s="226" t="s">
        <v>232</v>
      </c>
      <c r="AU139" s="226" t="s">
        <v>91</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109</v>
      </c>
      <c r="BM139" s="226" t="s">
        <v>2804</v>
      </c>
    </row>
    <row r="140" spans="1:47" s="2" customFormat="1" ht="12">
      <c r="A140" s="41"/>
      <c r="B140" s="42"/>
      <c r="C140" s="43"/>
      <c r="D140" s="228" t="s">
        <v>238</v>
      </c>
      <c r="E140" s="43"/>
      <c r="F140" s="229" t="s">
        <v>2803</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91</v>
      </c>
    </row>
    <row r="141" spans="1:51" s="15" customFormat="1" ht="12">
      <c r="A141" s="15"/>
      <c r="B141" s="260"/>
      <c r="C141" s="261"/>
      <c r="D141" s="228" t="s">
        <v>242</v>
      </c>
      <c r="E141" s="262" t="s">
        <v>19</v>
      </c>
      <c r="F141" s="263" t="s">
        <v>2805</v>
      </c>
      <c r="G141" s="261"/>
      <c r="H141" s="262" t="s">
        <v>19</v>
      </c>
      <c r="I141" s="264"/>
      <c r="J141" s="261"/>
      <c r="K141" s="261"/>
      <c r="L141" s="265"/>
      <c r="M141" s="266"/>
      <c r="N141" s="267"/>
      <c r="O141" s="267"/>
      <c r="P141" s="267"/>
      <c r="Q141" s="267"/>
      <c r="R141" s="267"/>
      <c r="S141" s="267"/>
      <c r="T141" s="268"/>
      <c r="U141" s="15"/>
      <c r="V141" s="15"/>
      <c r="W141" s="15"/>
      <c r="X141" s="15"/>
      <c r="Y141" s="15"/>
      <c r="Z141" s="15"/>
      <c r="AA141" s="15"/>
      <c r="AB141" s="15"/>
      <c r="AC141" s="15"/>
      <c r="AD141" s="15"/>
      <c r="AE141" s="15"/>
      <c r="AT141" s="269" t="s">
        <v>242</v>
      </c>
      <c r="AU141" s="269" t="s">
        <v>91</v>
      </c>
      <c r="AV141" s="15" t="s">
        <v>85</v>
      </c>
      <c r="AW141" s="15" t="s">
        <v>42</v>
      </c>
      <c r="AX141" s="15" t="s">
        <v>81</v>
      </c>
      <c r="AY141" s="269" t="s">
        <v>230</v>
      </c>
    </row>
    <row r="142" spans="1:51" s="13" customFormat="1" ht="12">
      <c r="A142" s="13"/>
      <c r="B142" s="234"/>
      <c r="C142" s="235"/>
      <c r="D142" s="228" t="s">
        <v>242</v>
      </c>
      <c r="E142" s="236" t="s">
        <v>19</v>
      </c>
      <c r="F142" s="237" t="s">
        <v>2806</v>
      </c>
      <c r="G142" s="235"/>
      <c r="H142" s="238">
        <v>11</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242</v>
      </c>
      <c r="AU142" s="244" t="s">
        <v>91</v>
      </c>
      <c r="AV142" s="13" t="s">
        <v>91</v>
      </c>
      <c r="AW142" s="13" t="s">
        <v>42</v>
      </c>
      <c r="AX142" s="13" t="s">
        <v>85</v>
      </c>
      <c r="AY142" s="244" t="s">
        <v>230</v>
      </c>
    </row>
    <row r="143" spans="1:65" s="2" customFormat="1" ht="24.15" customHeight="1">
      <c r="A143" s="41"/>
      <c r="B143" s="42"/>
      <c r="C143" s="215" t="s">
        <v>8</v>
      </c>
      <c r="D143" s="215" t="s">
        <v>232</v>
      </c>
      <c r="E143" s="216" t="s">
        <v>2807</v>
      </c>
      <c r="F143" s="217" t="s">
        <v>2808</v>
      </c>
      <c r="G143" s="218" t="s">
        <v>737</v>
      </c>
      <c r="H143" s="219">
        <v>11</v>
      </c>
      <c r="I143" s="220"/>
      <c r="J143" s="221">
        <f>ROUND(I143*H143,2)</f>
        <v>0</v>
      </c>
      <c r="K143" s="217" t="s">
        <v>2638</v>
      </c>
      <c r="L143" s="47"/>
      <c r="M143" s="222" t="s">
        <v>19</v>
      </c>
      <c r="N143" s="223" t="s">
        <v>52</v>
      </c>
      <c r="O143" s="87"/>
      <c r="P143" s="224">
        <f>O143*H143</f>
        <v>0</v>
      </c>
      <c r="Q143" s="224">
        <v>1E-05</v>
      </c>
      <c r="R143" s="224">
        <f>Q143*H143</f>
        <v>0.00011</v>
      </c>
      <c r="S143" s="224">
        <v>0</v>
      </c>
      <c r="T143" s="225">
        <f>S143*H143</f>
        <v>0</v>
      </c>
      <c r="U143" s="41"/>
      <c r="V143" s="41"/>
      <c r="W143" s="41"/>
      <c r="X143" s="41"/>
      <c r="Y143" s="41"/>
      <c r="Z143" s="41"/>
      <c r="AA143" s="41"/>
      <c r="AB143" s="41"/>
      <c r="AC143" s="41"/>
      <c r="AD143" s="41"/>
      <c r="AE143" s="41"/>
      <c r="AR143" s="226" t="s">
        <v>109</v>
      </c>
      <c r="AT143" s="226" t="s">
        <v>232</v>
      </c>
      <c r="AU143" s="226" t="s">
        <v>91</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2809</v>
      </c>
    </row>
    <row r="144" spans="1:47" s="2" customFormat="1" ht="12">
      <c r="A144" s="41"/>
      <c r="B144" s="42"/>
      <c r="C144" s="43"/>
      <c r="D144" s="228" t="s">
        <v>238</v>
      </c>
      <c r="E144" s="43"/>
      <c r="F144" s="229" t="s">
        <v>2808</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91</v>
      </c>
    </row>
    <row r="145" spans="1:51" s="15" customFormat="1" ht="12">
      <c r="A145" s="15"/>
      <c r="B145" s="260"/>
      <c r="C145" s="261"/>
      <c r="D145" s="228" t="s">
        <v>242</v>
      </c>
      <c r="E145" s="262" t="s">
        <v>19</v>
      </c>
      <c r="F145" s="263" t="s">
        <v>2810</v>
      </c>
      <c r="G145" s="261"/>
      <c r="H145" s="262" t="s">
        <v>19</v>
      </c>
      <c r="I145" s="264"/>
      <c r="J145" s="261"/>
      <c r="K145" s="261"/>
      <c r="L145" s="265"/>
      <c r="M145" s="266"/>
      <c r="N145" s="267"/>
      <c r="O145" s="267"/>
      <c r="P145" s="267"/>
      <c r="Q145" s="267"/>
      <c r="R145" s="267"/>
      <c r="S145" s="267"/>
      <c r="T145" s="268"/>
      <c r="U145" s="15"/>
      <c r="V145" s="15"/>
      <c r="W145" s="15"/>
      <c r="X145" s="15"/>
      <c r="Y145" s="15"/>
      <c r="Z145" s="15"/>
      <c r="AA145" s="15"/>
      <c r="AB145" s="15"/>
      <c r="AC145" s="15"/>
      <c r="AD145" s="15"/>
      <c r="AE145" s="15"/>
      <c r="AT145" s="269" t="s">
        <v>242</v>
      </c>
      <c r="AU145" s="269" t="s">
        <v>91</v>
      </c>
      <c r="AV145" s="15" t="s">
        <v>85</v>
      </c>
      <c r="AW145" s="15" t="s">
        <v>42</v>
      </c>
      <c r="AX145" s="15" t="s">
        <v>81</v>
      </c>
      <c r="AY145" s="269" t="s">
        <v>230</v>
      </c>
    </row>
    <row r="146" spans="1:51" s="13" customFormat="1" ht="12">
      <c r="A146" s="13"/>
      <c r="B146" s="234"/>
      <c r="C146" s="235"/>
      <c r="D146" s="228" t="s">
        <v>242</v>
      </c>
      <c r="E146" s="236" t="s">
        <v>19</v>
      </c>
      <c r="F146" s="237" t="s">
        <v>2806</v>
      </c>
      <c r="G146" s="235"/>
      <c r="H146" s="238">
        <v>11</v>
      </c>
      <c r="I146" s="239"/>
      <c r="J146" s="235"/>
      <c r="K146" s="235"/>
      <c r="L146" s="240"/>
      <c r="M146" s="241"/>
      <c r="N146" s="242"/>
      <c r="O146" s="242"/>
      <c r="P146" s="242"/>
      <c r="Q146" s="242"/>
      <c r="R146" s="242"/>
      <c r="S146" s="242"/>
      <c r="T146" s="243"/>
      <c r="U146" s="13"/>
      <c r="V146" s="13"/>
      <c r="W146" s="13"/>
      <c r="X146" s="13"/>
      <c r="Y146" s="13"/>
      <c r="Z146" s="13"/>
      <c r="AA146" s="13"/>
      <c r="AB146" s="13"/>
      <c r="AC146" s="13"/>
      <c r="AD146" s="13"/>
      <c r="AE146" s="13"/>
      <c r="AT146" s="244" t="s">
        <v>242</v>
      </c>
      <c r="AU146" s="244" t="s">
        <v>91</v>
      </c>
      <c r="AV146" s="13" t="s">
        <v>91</v>
      </c>
      <c r="AW146" s="13" t="s">
        <v>42</v>
      </c>
      <c r="AX146" s="13" t="s">
        <v>85</v>
      </c>
      <c r="AY146" s="244" t="s">
        <v>230</v>
      </c>
    </row>
    <row r="147" spans="1:65" s="2" customFormat="1" ht="24.15" customHeight="1">
      <c r="A147" s="41"/>
      <c r="B147" s="42"/>
      <c r="C147" s="281" t="s">
        <v>345</v>
      </c>
      <c r="D147" s="281" t="s">
        <v>482</v>
      </c>
      <c r="E147" s="282" t="s">
        <v>2811</v>
      </c>
      <c r="F147" s="283" t="s">
        <v>2812</v>
      </c>
      <c r="G147" s="284" t="s">
        <v>737</v>
      </c>
      <c r="H147" s="285">
        <v>11</v>
      </c>
      <c r="I147" s="286"/>
      <c r="J147" s="287">
        <f>ROUND(I147*H147,2)</f>
        <v>0</v>
      </c>
      <c r="K147" s="283" t="s">
        <v>2638</v>
      </c>
      <c r="L147" s="288"/>
      <c r="M147" s="289" t="s">
        <v>19</v>
      </c>
      <c r="N147" s="290" t="s">
        <v>52</v>
      </c>
      <c r="O147" s="87"/>
      <c r="P147" s="224">
        <f>O147*H147</f>
        <v>0</v>
      </c>
      <c r="Q147" s="224">
        <v>0.00128</v>
      </c>
      <c r="R147" s="224">
        <f>Q147*H147</f>
        <v>0.01408</v>
      </c>
      <c r="S147" s="224">
        <v>0</v>
      </c>
      <c r="T147" s="225">
        <f>S147*H147</f>
        <v>0</v>
      </c>
      <c r="U147" s="41"/>
      <c r="V147" s="41"/>
      <c r="W147" s="41"/>
      <c r="X147" s="41"/>
      <c r="Y147" s="41"/>
      <c r="Z147" s="41"/>
      <c r="AA147" s="41"/>
      <c r="AB147" s="41"/>
      <c r="AC147" s="41"/>
      <c r="AD147" s="41"/>
      <c r="AE147" s="41"/>
      <c r="AR147" s="226" t="s">
        <v>279</v>
      </c>
      <c r="AT147" s="226" t="s">
        <v>482</v>
      </c>
      <c r="AU147" s="226" t="s">
        <v>91</v>
      </c>
      <c r="AY147" s="19" t="s">
        <v>230</v>
      </c>
      <c r="BE147" s="227">
        <f>IF(N147="základní",J147,0)</f>
        <v>0</v>
      </c>
      <c r="BF147" s="227">
        <f>IF(N147="snížená",J147,0)</f>
        <v>0</v>
      </c>
      <c r="BG147" s="227">
        <f>IF(N147="zákl. přenesená",J147,0)</f>
        <v>0</v>
      </c>
      <c r="BH147" s="227">
        <f>IF(N147="sníž. přenesená",J147,0)</f>
        <v>0</v>
      </c>
      <c r="BI147" s="227">
        <f>IF(N147="nulová",J147,0)</f>
        <v>0</v>
      </c>
      <c r="BJ147" s="19" t="s">
        <v>85</v>
      </c>
      <c r="BK147" s="227">
        <f>ROUND(I147*H147,2)</f>
        <v>0</v>
      </c>
      <c r="BL147" s="19" t="s">
        <v>109</v>
      </c>
      <c r="BM147" s="226" t="s">
        <v>2813</v>
      </c>
    </row>
    <row r="148" spans="1:47" s="2" customFormat="1" ht="12">
      <c r="A148" s="41"/>
      <c r="B148" s="42"/>
      <c r="C148" s="43"/>
      <c r="D148" s="228" t="s">
        <v>238</v>
      </c>
      <c r="E148" s="43"/>
      <c r="F148" s="229" t="s">
        <v>2812</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238</v>
      </c>
      <c r="AU148" s="19" t="s">
        <v>91</v>
      </c>
    </row>
    <row r="149" spans="1:51" s="13" customFormat="1" ht="12">
      <c r="A149" s="13"/>
      <c r="B149" s="234"/>
      <c r="C149" s="235"/>
      <c r="D149" s="228" t="s">
        <v>242</v>
      </c>
      <c r="E149" s="236" t="s">
        <v>19</v>
      </c>
      <c r="F149" s="237" t="s">
        <v>2806</v>
      </c>
      <c r="G149" s="235"/>
      <c r="H149" s="238">
        <v>11</v>
      </c>
      <c r="I149" s="239"/>
      <c r="J149" s="235"/>
      <c r="K149" s="235"/>
      <c r="L149" s="240"/>
      <c r="M149" s="241"/>
      <c r="N149" s="242"/>
      <c r="O149" s="242"/>
      <c r="P149" s="242"/>
      <c r="Q149" s="242"/>
      <c r="R149" s="242"/>
      <c r="S149" s="242"/>
      <c r="T149" s="243"/>
      <c r="U149" s="13"/>
      <c r="V149" s="13"/>
      <c r="W149" s="13"/>
      <c r="X149" s="13"/>
      <c r="Y149" s="13"/>
      <c r="Z149" s="13"/>
      <c r="AA149" s="13"/>
      <c r="AB149" s="13"/>
      <c r="AC149" s="13"/>
      <c r="AD149" s="13"/>
      <c r="AE149" s="13"/>
      <c r="AT149" s="244" t="s">
        <v>242</v>
      </c>
      <c r="AU149" s="244" t="s">
        <v>91</v>
      </c>
      <c r="AV149" s="13" t="s">
        <v>91</v>
      </c>
      <c r="AW149" s="13" t="s">
        <v>42</v>
      </c>
      <c r="AX149" s="13" t="s">
        <v>85</v>
      </c>
      <c r="AY149" s="244" t="s">
        <v>230</v>
      </c>
    </row>
    <row r="150" spans="1:65" s="2" customFormat="1" ht="24.15" customHeight="1">
      <c r="A150" s="41"/>
      <c r="B150" s="42"/>
      <c r="C150" s="215" t="s">
        <v>352</v>
      </c>
      <c r="D150" s="215" t="s">
        <v>232</v>
      </c>
      <c r="E150" s="216" t="s">
        <v>2814</v>
      </c>
      <c r="F150" s="217" t="s">
        <v>2815</v>
      </c>
      <c r="G150" s="218" t="s">
        <v>327</v>
      </c>
      <c r="H150" s="219">
        <v>3</v>
      </c>
      <c r="I150" s="220"/>
      <c r="J150" s="221">
        <f>ROUND(I150*H150,2)</f>
        <v>0</v>
      </c>
      <c r="K150" s="217" t="s">
        <v>2638</v>
      </c>
      <c r="L150" s="47"/>
      <c r="M150" s="222" t="s">
        <v>19</v>
      </c>
      <c r="N150" s="223" t="s">
        <v>52</v>
      </c>
      <c r="O150" s="87"/>
      <c r="P150" s="224">
        <f>O150*H150</f>
        <v>0</v>
      </c>
      <c r="Q150" s="224">
        <v>0.00144</v>
      </c>
      <c r="R150" s="224">
        <f>Q150*H150</f>
        <v>0.00432</v>
      </c>
      <c r="S150" s="224">
        <v>0</v>
      </c>
      <c r="T150" s="225">
        <f>S150*H150</f>
        <v>0</v>
      </c>
      <c r="U150" s="41"/>
      <c r="V150" s="41"/>
      <c r="W150" s="41"/>
      <c r="X150" s="41"/>
      <c r="Y150" s="41"/>
      <c r="Z150" s="41"/>
      <c r="AA150" s="41"/>
      <c r="AB150" s="41"/>
      <c r="AC150" s="41"/>
      <c r="AD150" s="41"/>
      <c r="AE150" s="41"/>
      <c r="AR150" s="226" t="s">
        <v>109</v>
      </c>
      <c r="AT150" s="226" t="s">
        <v>232</v>
      </c>
      <c r="AU150" s="226" t="s">
        <v>91</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2816</v>
      </c>
    </row>
    <row r="151" spans="1:47" s="2" customFormat="1" ht="12">
      <c r="A151" s="41"/>
      <c r="B151" s="42"/>
      <c r="C151" s="43"/>
      <c r="D151" s="228" t="s">
        <v>238</v>
      </c>
      <c r="E151" s="43"/>
      <c r="F151" s="229" t="s">
        <v>2817</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91</v>
      </c>
    </row>
    <row r="152" spans="1:51" s="15" customFormat="1" ht="12">
      <c r="A152" s="15"/>
      <c r="B152" s="260"/>
      <c r="C152" s="261"/>
      <c r="D152" s="228" t="s">
        <v>242</v>
      </c>
      <c r="E152" s="262" t="s">
        <v>19</v>
      </c>
      <c r="F152" s="263" t="s">
        <v>2810</v>
      </c>
      <c r="G152" s="261"/>
      <c r="H152" s="262" t="s">
        <v>19</v>
      </c>
      <c r="I152" s="264"/>
      <c r="J152" s="261"/>
      <c r="K152" s="261"/>
      <c r="L152" s="265"/>
      <c r="M152" s="266"/>
      <c r="N152" s="267"/>
      <c r="O152" s="267"/>
      <c r="P152" s="267"/>
      <c r="Q152" s="267"/>
      <c r="R152" s="267"/>
      <c r="S152" s="267"/>
      <c r="T152" s="268"/>
      <c r="U152" s="15"/>
      <c r="V152" s="15"/>
      <c r="W152" s="15"/>
      <c r="X152" s="15"/>
      <c r="Y152" s="15"/>
      <c r="Z152" s="15"/>
      <c r="AA152" s="15"/>
      <c r="AB152" s="15"/>
      <c r="AC152" s="15"/>
      <c r="AD152" s="15"/>
      <c r="AE152" s="15"/>
      <c r="AT152" s="269" t="s">
        <v>242</v>
      </c>
      <c r="AU152" s="269" t="s">
        <v>91</v>
      </c>
      <c r="AV152" s="15" t="s">
        <v>85</v>
      </c>
      <c r="AW152" s="15" t="s">
        <v>42</v>
      </c>
      <c r="AX152" s="15" t="s">
        <v>81</v>
      </c>
      <c r="AY152" s="269" t="s">
        <v>230</v>
      </c>
    </row>
    <row r="153" spans="1:51" s="13" customFormat="1" ht="12">
      <c r="A153" s="13"/>
      <c r="B153" s="234"/>
      <c r="C153" s="235"/>
      <c r="D153" s="228" t="s">
        <v>242</v>
      </c>
      <c r="E153" s="236" t="s">
        <v>19</v>
      </c>
      <c r="F153" s="237" t="s">
        <v>2818</v>
      </c>
      <c r="G153" s="235"/>
      <c r="H153" s="238">
        <v>3</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242</v>
      </c>
      <c r="AU153" s="244" t="s">
        <v>91</v>
      </c>
      <c r="AV153" s="13" t="s">
        <v>91</v>
      </c>
      <c r="AW153" s="13" t="s">
        <v>42</v>
      </c>
      <c r="AX153" s="13" t="s">
        <v>85</v>
      </c>
      <c r="AY153" s="244" t="s">
        <v>230</v>
      </c>
    </row>
    <row r="154" spans="1:65" s="2" customFormat="1" ht="14.4" customHeight="1">
      <c r="A154" s="41"/>
      <c r="B154" s="42"/>
      <c r="C154" s="215" t="s">
        <v>358</v>
      </c>
      <c r="D154" s="215" t="s">
        <v>232</v>
      </c>
      <c r="E154" s="216" t="s">
        <v>2819</v>
      </c>
      <c r="F154" s="217" t="s">
        <v>2820</v>
      </c>
      <c r="G154" s="218" t="s">
        <v>737</v>
      </c>
      <c r="H154" s="219">
        <v>70</v>
      </c>
      <c r="I154" s="220"/>
      <c r="J154" s="221">
        <f>ROUND(I154*H154,2)</f>
        <v>0</v>
      </c>
      <c r="K154" s="217" t="s">
        <v>2638</v>
      </c>
      <c r="L154" s="47"/>
      <c r="M154" s="222" t="s">
        <v>19</v>
      </c>
      <c r="N154" s="223"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109</v>
      </c>
      <c r="AT154" s="226" t="s">
        <v>232</v>
      </c>
      <c r="AU154" s="226" t="s">
        <v>91</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2821</v>
      </c>
    </row>
    <row r="155" spans="1:47" s="2" customFormat="1" ht="12">
      <c r="A155" s="41"/>
      <c r="B155" s="42"/>
      <c r="C155" s="43"/>
      <c r="D155" s="228" t="s">
        <v>238</v>
      </c>
      <c r="E155" s="43"/>
      <c r="F155" s="229" t="s">
        <v>2822</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91</v>
      </c>
    </row>
    <row r="156" spans="1:51" s="15" customFormat="1" ht="12">
      <c r="A156" s="15"/>
      <c r="B156" s="260"/>
      <c r="C156" s="261"/>
      <c r="D156" s="228" t="s">
        <v>242</v>
      </c>
      <c r="E156" s="262" t="s">
        <v>19</v>
      </c>
      <c r="F156" s="263" t="s">
        <v>2823</v>
      </c>
      <c r="G156" s="261"/>
      <c r="H156" s="262" t="s">
        <v>19</v>
      </c>
      <c r="I156" s="264"/>
      <c r="J156" s="261"/>
      <c r="K156" s="261"/>
      <c r="L156" s="265"/>
      <c r="M156" s="266"/>
      <c r="N156" s="267"/>
      <c r="O156" s="267"/>
      <c r="P156" s="267"/>
      <c r="Q156" s="267"/>
      <c r="R156" s="267"/>
      <c r="S156" s="267"/>
      <c r="T156" s="268"/>
      <c r="U156" s="15"/>
      <c r="V156" s="15"/>
      <c r="W156" s="15"/>
      <c r="X156" s="15"/>
      <c r="Y156" s="15"/>
      <c r="Z156" s="15"/>
      <c r="AA156" s="15"/>
      <c r="AB156" s="15"/>
      <c r="AC156" s="15"/>
      <c r="AD156" s="15"/>
      <c r="AE156" s="15"/>
      <c r="AT156" s="269" t="s">
        <v>242</v>
      </c>
      <c r="AU156" s="269" t="s">
        <v>91</v>
      </c>
      <c r="AV156" s="15" t="s">
        <v>85</v>
      </c>
      <c r="AW156" s="15" t="s">
        <v>42</v>
      </c>
      <c r="AX156" s="15" t="s">
        <v>81</v>
      </c>
      <c r="AY156" s="269" t="s">
        <v>230</v>
      </c>
    </row>
    <row r="157" spans="1:51" s="13" customFormat="1" ht="12">
      <c r="A157" s="13"/>
      <c r="B157" s="234"/>
      <c r="C157" s="235"/>
      <c r="D157" s="228" t="s">
        <v>242</v>
      </c>
      <c r="E157" s="236" t="s">
        <v>19</v>
      </c>
      <c r="F157" s="237" t="s">
        <v>2824</v>
      </c>
      <c r="G157" s="235"/>
      <c r="H157" s="238">
        <v>70</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242</v>
      </c>
      <c r="AU157" s="244" t="s">
        <v>91</v>
      </c>
      <c r="AV157" s="13" t="s">
        <v>91</v>
      </c>
      <c r="AW157" s="13" t="s">
        <v>42</v>
      </c>
      <c r="AX157" s="13" t="s">
        <v>85</v>
      </c>
      <c r="AY157" s="244" t="s">
        <v>230</v>
      </c>
    </row>
    <row r="158" spans="1:65" s="2" customFormat="1" ht="14.4" customHeight="1">
      <c r="A158" s="41"/>
      <c r="B158" s="42"/>
      <c r="C158" s="281" t="s">
        <v>366</v>
      </c>
      <c r="D158" s="281" t="s">
        <v>482</v>
      </c>
      <c r="E158" s="282" t="s">
        <v>2825</v>
      </c>
      <c r="F158" s="283" t="s">
        <v>2826</v>
      </c>
      <c r="G158" s="284" t="s">
        <v>737</v>
      </c>
      <c r="H158" s="285">
        <v>11</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91</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2827</v>
      </c>
    </row>
    <row r="159" spans="1:47" s="2" customFormat="1" ht="12">
      <c r="A159" s="41"/>
      <c r="B159" s="42"/>
      <c r="C159" s="43"/>
      <c r="D159" s="228" t="s">
        <v>238</v>
      </c>
      <c r="E159" s="43"/>
      <c r="F159" s="229" t="s">
        <v>2826</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91</v>
      </c>
    </row>
    <row r="160" spans="1:51" s="15" customFormat="1" ht="12">
      <c r="A160" s="15"/>
      <c r="B160" s="260"/>
      <c r="C160" s="261"/>
      <c r="D160" s="228" t="s">
        <v>242</v>
      </c>
      <c r="E160" s="262" t="s">
        <v>19</v>
      </c>
      <c r="F160" s="263" t="s">
        <v>2828</v>
      </c>
      <c r="G160" s="261"/>
      <c r="H160" s="262" t="s">
        <v>19</v>
      </c>
      <c r="I160" s="264"/>
      <c r="J160" s="261"/>
      <c r="K160" s="261"/>
      <c r="L160" s="265"/>
      <c r="M160" s="266"/>
      <c r="N160" s="267"/>
      <c r="O160" s="267"/>
      <c r="P160" s="267"/>
      <c r="Q160" s="267"/>
      <c r="R160" s="267"/>
      <c r="S160" s="267"/>
      <c r="T160" s="268"/>
      <c r="U160" s="15"/>
      <c r="V160" s="15"/>
      <c r="W160" s="15"/>
      <c r="X160" s="15"/>
      <c r="Y160" s="15"/>
      <c r="Z160" s="15"/>
      <c r="AA160" s="15"/>
      <c r="AB160" s="15"/>
      <c r="AC160" s="15"/>
      <c r="AD160" s="15"/>
      <c r="AE160" s="15"/>
      <c r="AT160" s="269" t="s">
        <v>242</v>
      </c>
      <c r="AU160" s="269" t="s">
        <v>91</v>
      </c>
      <c r="AV160" s="15" t="s">
        <v>85</v>
      </c>
      <c r="AW160" s="15" t="s">
        <v>42</v>
      </c>
      <c r="AX160" s="15" t="s">
        <v>81</v>
      </c>
      <c r="AY160" s="269" t="s">
        <v>230</v>
      </c>
    </row>
    <row r="161" spans="1:51" s="13" customFormat="1" ht="12">
      <c r="A161" s="13"/>
      <c r="B161" s="234"/>
      <c r="C161" s="235"/>
      <c r="D161" s="228" t="s">
        <v>242</v>
      </c>
      <c r="E161" s="236" t="s">
        <v>19</v>
      </c>
      <c r="F161" s="237" t="s">
        <v>2806</v>
      </c>
      <c r="G161" s="235"/>
      <c r="H161" s="238">
        <v>11</v>
      </c>
      <c r="I161" s="239"/>
      <c r="J161" s="235"/>
      <c r="K161" s="235"/>
      <c r="L161" s="240"/>
      <c r="M161" s="241"/>
      <c r="N161" s="242"/>
      <c r="O161" s="242"/>
      <c r="P161" s="242"/>
      <c r="Q161" s="242"/>
      <c r="R161" s="242"/>
      <c r="S161" s="242"/>
      <c r="T161" s="243"/>
      <c r="U161" s="13"/>
      <c r="V161" s="13"/>
      <c r="W161" s="13"/>
      <c r="X161" s="13"/>
      <c r="Y161" s="13"/>
      <c r="Z161" s="13"/>
      <c r="AA161" s="13"/>
      <c r="AB161" s="13"/>
      <c r="AC161" s="13"/>
      <c r="AD161" s="13"/>
      <c r="AE161" s="13"/>
      <c r="AT161" s="244" t="s">
        <v>242</v>
      </c>
      <c r="AU161" s="244" t="s">
        <v>91</v>
      </c>
      <c r="AV161" s="13" t="s">
        <v>91</v>
      </c>
      <c r="AW161" s="13" t="s">
        <v>42</v>
      </c>
      <c r="AX161" s="13" t="s">
        <v>85</v>
      </c>
      <c r="AY161" s="244" t="s">
        <v>230</v>
      </c>
    </row>
    <row r="162" spans="1:65" s="2" customFormat="1" ht="14.4" customHeight="1">
      <c r="A162" s="41"/>
      <c r="B162" s="42"/>
      <c r="C162" s="281" t="s">
        <v>373</v>
      </c>
      <c r="D162" s="281" t="s">
        <v>482</v>
      </c>
      <c r="E162" s="282" t="s">
        <v>2829</v>
      </c>
      <c r="F162" s="283" t="s">
        <v>2830</v>
      </c>
      <c r="G162" s="284" t="s">
        <v>737</v>
      </c>
      <c r="H162" s="285">
        <v>22</v>
      </c>
      <c r="I162" s="286"/>
      <c r="J162" s="287">
        <f>ROUND(I162*H162,2)</f>
        <v>0</v>
      </c>
      <c r="K162" s="283" t="s">
        <v>19</v>
      </c>
      <c r="L162" s="288"/>
      <c r="M162" s="289" t="s">
        <v>19</v>
      </c>
      <c r="N162" s="290" t="s">
        <v>52</v>
      </c>
      <c r="O162" s="87"/>
      <c r="P162" s="224">
        <f>O162*H162</f>
        <v>0</v>
      </c>
      <c r="Q162" s="224">
        <v>0.0002</v>
      </c>
      <c r="R162" s="224">
        <f>Q162*H162</f>
        <v>0.0044</v>
      </c>
      <c r="S162" s="224">
        <v>0</v>
      </c>
      <c r="T162" s="225">
        <f>S162*H162</f>
        <v>0</v>
      </c>
      <c r="U162" s="41"/>
      <c r="V162" s="41"/>
      <c r="W162" s="41"/>
      <c r="X162" s="41"/>
      <c r="Y162" s="41"/>
      <c r="Z162" s="41"/>
      <c r="AA162" s="41"/>
      <c r="AB162" s="41"/>
      <c r="AC162" s="41"/>
      <c r="AD162" s="41"/>
      <c r="AE162" s="41"/>
      <c r="AR162" s="226" t="s">
        <v>279</v>
      </c>
      <c r="AT162" s="226" t="s">
        <v>482</v>
      </c>
      <c r="AU162" s="226" t="s">
        <v>91</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2831</v>
      </c>
    </row>
    <row r="163" spans="1:47" s="2" customFormat="1" ht="12">
      <c r="A163" s="41"/>
      <c r="B163" s="42"/>
      <c r="C163" s="43"/>
      <c r="D163" s="228" t="s">
        <v>238</v>
      </c>
      <c r="E163" s="43"/>
      <c r="F163" s="229" t="s">
        <v>2830</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91</v>
      </c>
    </row>
    <row r="164" spans="1:51" s="15" customFormat="1" ht="12">
      <c r="A164" s="15"/>
      <c r="B164" s="260"/>
      <c r="C164" s="261"/>
      <c r="D164" s="228" t="s">
        <v>242</v>
      </c>
      <c r="E164" s="262" t="s">
        <v>19</v>
      </c>
      <c r="F164" s="263" t="s">
        <v>2828</v>
      </c>
      <c r="G164" s="261"/>
      <c r="H164" s="262" t="s">
        <v>19</v>
      </c>
      <c r="I164" s="264"/>
      <c r="J164" s="261"/>
      <c r="K164" s="261"/>
      <c r="L164" s="265"/>
      <c r="M164" s="266"/>
      <c r="N164" s="267"/>
      <c r="O164" s="267"/>
      <c r="P164" s="267"/>
      <c r="Q164" s="267"/>
      <c r="R164" s="267"/>
      <c r="S164" s="267"/>
      <c r="T164" s="268"/>
      <c r="U164" s="15"/>
      <c r="V164" s="15"/>
      <c r="W164" s="15"/>
      <c r="X164" s="15"/>
      <c r="Y164" s="15"/>
      <c r="Z164" s="15"/>
      <c r="AA164" s="15"/>
      <c r="AB164" s="15"/>
      <c r="AC164" s="15"/>
      <c r="AD164" s="15"/>
      <c r="AE164" s="15"/>
      <c r="AT164" s="269" t="s">
        <v>242</v>
      </c>
      <c r="AU164" s="269" t="s">
        <v>91</v>
      </c>
      <c r="AV164" s="15" t="s">
        <v>85</v>
      </c>
      <c r="AW164" s="15" t="s">
        <v>42</v>
      </c>
      <c r="AX164" s="15" t="s">
        <v>81</v>
      </c>
      <c r="AY164" s="269" t="s">
        <v>230</v>
      </c>
    </row>
    <row r="165" spans="1:51" s="13" customFormat="1" ht="12">
      <c r="A165" s="13"/>
      <c r="B165" s="234"/>
      <c r="C165" s="235"/>
      <c r="D165" s="228" t="s">
        <v>242</v>
      </c>
      <c r="E165" s="236" t="s">
        <v>19</v>
      </c>
      <c r="F165" s="237" t="s">
        <v>2832</v>
      </c>
      <c r="G165" s="235"/>
      <c r="H165" s="238">
        <v>22</v>
      </c>
      <c r="I165" s="239"/>
      <c r="J165" s="235"/>
      <c r="K165" s="235"/>
      <c r="L165" s="240"/>
      <c r="M165" s="241"/>
      <c r="N165" s="242"/>
      <c r="O165" s="242"/>
      <c r="P165" s="242"/>
      <c r="Q165" s="242"/>
      <c r="R165" s="242"/>
      <c r="S165" s="242"/>
      <c r="T165" s="243"/>
      <c r="U165" s="13"/>
      <c r="V165" s="13"/>
      <c r="W165" s="13"/>
      <c r="X165" s="13"/>
      <c r="Y165" s="13"/>
      <c r="Z165" s="13"/>
      <c r="AA165" s="13"/>
      <c r="AB165" s="13"/>
      <c r="AC165" s="13"/>
      <c r="AD165" s="13"/>
      <c r="AE165" s="13"/>
      <c r="AT165" s="244" t="s">
        <v>242</v>
      </c>
      <c r="AU165" s="244" t="s">
        <v>91</v>
      </c>
      <c r="AV165" s="13" t="s">
        <v>91</v>
      </c>
      <c r="AW165" s="13" t="s">
        <v>42</v>
      </c>
      <c r="AX165" s="13" t="s">
        <v>85</v>
      </c>
      <c r="AY165" s="244" t="s">
        <v>230</v>
      </c>
    </row>
    <row r="166" spans="1:65" s="2" customFormat="1" ht="14.4" customHeight="1">
      <c r="A166" s="41"/>
      <c r="B166" s="42"/>
      <c r="C166" s="281" t="s">
        <v>7</v>
      </c>
      <c r="D166" s="281" t="s">
        <v>482</v>
      </c>
      <c r="E166" s="282" t="s">
        <v>2833</v>
      </c>
      <c r="F166" s="283" t="s">
        <v>2834</v>
      </c>
      <c r="G166" s="284" t="s">
        <v>737</v>
      </c>
      <c r="H166" s="285">
        <v>11</v>
      </c>
      <c r="I166" s="286"/>
      <c r="J166" s="287">
        <f>ROUND(I166*H166,2)</f>
        <v>0</v>
      </c>
      <c r="K166" s="283" t="s">
        <v>2638</v>
      </c>
      <c r="L166" s="288"/>
      <c r="M166" s="289" t="s">
        <v>19</v>
      </c>
      <c r="N166" s="290" t="s">
        <v>52</v>
      </c>
      <c r="O166" s="87"/>
      <c r="P166" s="224">
        <f>O166*H166</f>
        <v>0</v>
      </c>
      <c r="Q166" s="224">
        <v>0.00028</v>
      </c>
      <c r="R166" s="224">
        <f>Q166*H166</f>
        <v>0.00308</v>
      </c>
      <c r="S166" s="224">
        <v>0</v>
      </c>
      <c r="T166" s="225">
        <f>S166*H166</f>
        <v>0</v>
      </c>
      <c r="U166" s="41"/>
      <c r="V166" s="41"/>
      <c r="W166" s="41"/>
      <c r="X166" s="41"/>
      <c r="Y166" s="41"/>
      <c r="Z166" s="41"/>
      <c r="AA166" s="41"/>
      <c r="AB166" s="41"/>
      <c r="AC166" s="41"/>
      <c r="AD166" s="41"/>
      <c r="AE166" s="41"/>
      <c r="AR166" s="226" t="s">
        <v>279</v>
      </c>
      <c r="AT166" s="226" t="s">
        <v>482</v>
      </c>
      <c r="AU166" s="226" t="s">
        <v>91</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2835</v>
      </c>
    </row>
    <row r="167" spans="1:47" s="2" customFormat="1" ht="12">
      <c r="A167" s="41"/>
      <c r="B167" s="42"/>
      <c r="C167" s="43"/>
      <c r="D167" s="228" t="s">
        <v>238</v>
      </c>
      <c r="E167" s="43"/>
      <c r="F167" s="229" t="s">
        <v>2834</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91</v>
      </c>
    </row>
    <row r="168" spans="1:51" s="15" customFormat="1" ht="12">
      <c r="A168" s="15"/>
      <c r="B168" s="260"/>
      <c r="C168" s="261"/>
      <c r="D168" s="228" t="s">
        <v>242</v>
      </c>
      <c r="E168" s="262" t="s">
        <v>19</v>
      </c>
      <c r="F168" s="263" t="s">
        <v>2828</v>
      </c>
      <c r="G168" s="261"/>
      <c r="H168" s="262" t="s">
        <v>19</v>
      </c>
      <c r="I168" s="264"/>
      <c r="J168" s="261"/>
      <c r="K168" s="261"/>
      <c r="L168" s="265"/>
      <c r="M168" s="266"/>
      <c r="N168" s="267"/>
      <c r="O168" s="267"/>
      <c r="P168" s="267"/>
      <c r="Q168" s="267"/>
      <c r="R168" s="267"/>
      <c r="S168" s="267"/>
      <c r="T168" s="268"/>
      <c r="U168" s="15"/>
      <c r="V168" s="15"/>
      <c r="W168" s="15"/>
      <c r="X168" s="15"/>
      <c r="Y168" s="15"/>
      <c r="Z168" s="15"/>
      <c r="AA168" s="15"/>
      <c r="AB168" s="15"/>
      <c r="AC168" s="15"/>
      <c r="AD168" s="15"/>
      <c r="AE168" s="15"/>
      <c r="AT168" s="269" t="s">
        <v>242</v>
      </c>
      <c r="AU168" s="269" t="s">
        <v>91</v>
      </c>
      <c r="AV168" s="15" t="s">
        <v>85</v>
      </c>
      <c r="AW168" s="15" t="s">
        <v>42</v>
      </c>
      <c r="AX168" s="15" t="s">
        <v>81</v>
      </c>
      <c r="AY168" s="269" t="s">
        <v>230</v>
      </c>
    </row>
    <row r="169" spans="1:51" s="13" customFormat="1" ht="12">
      <c r="A169" s="13"/>
      <c r="B169" s="234"/>
      <c r="C169" s="235"/>
      <c r="D169" s="228" t="s">
        <v>242</v>
      </c>
      <c r="E169" s="236" t="s">
        <v>19</v>
      </c>
      <c r="F169" s="237" t="s">
        <v>2806</v>
      </c>
      <c r="G169" s="235"/>
      <c r="H169" s="238">
        <v>11</v>
      </c>
      <c r="I169" s="239"/>
      <c r="J169" s="235"/>
      <c r="K169" s="235"/>
      <c r="L169" s="240"/>
      <c r="M169" s="241"/>
      <c r="N169" s="242"/>
      <c r="O169" s="242"/>
      <c r="P169" s="242"/>
      <c r="Q169" s="242"/>
      <c r="R169" s="242"/>
      <c r="S169" s="242"/>
      <c r="T169" s="243"/>
      <c r="U169" s="13"/>
      <c r="V169" s="13"/>
      <c r="W169" s="13"/>
      <c r="X169" s="13"/>
      <c r="Y169" s="13"/>
      <c r="Z169" s="13"/>
      <c r="AA169" s="13"/>
      <c r="AB169" s="13"/>
      <c r="AC169" s="13"/>
      <c r="AD169" s="13"/>
      <c r="AE169" s="13"/>
      <c r="AT169" s="244" t="s">
        <v>242</v>
      </c>
      <c r="AU169" s="244" t="s">
        <v>91</v>
      </c>
      <c r="AV169" s="13" t="s">
        <v>91</v>
      </c>
      <c r="AW169" s="13" t="s">
        <v>42</v>
      </c>
      <c r="AX169" s="13" t="s">
        <v>85</v>
      </c>
      <c r="AY169" s="244" t="s">
        <v>230</v>
      </c>
    </row>
    <row r="170" spans="1:65" s="2" customFormat="1" ht="14.4" customHeight="1">
      <c r="A170" s="41"/>
      <c r="B170" s="42"/>
      <c r="C170" s="281" t="s">
        <v>386</v>
      </c>
      <c r="D170" s="281" t="s">
        <v>482</v>
      </c>
      <c r="E170" s="282" t="s">
        <v>2836</v>
      </c>
      <c r="F170" s="283" t="s">
        <v>2837</v>
      </c>
      <c r="G170" s="284" t="s">
        <v>737</v>
      </c>
      <c r="H170" s="285">
        <v>11</v>
      </c>
      <c r="I170" s="286"/>
      <c r="J170" s="287">
        <f>ROUND(I170*H170,2)</f>
        <v>0</v>
      </c>
      <c r="K170" s="283" t="s">
        <v>2638</v>
      </c>
      <c r="L170" s="288"/>
      <c r="M170" s="289" t="s">
        <v>19</v>
      </c>
      <c r="N170" s="290" t="s">
        <v>52</v>
      </c>
      <c r="O170" s="87"/>
      <c r="P170" s="224">
        <f>O170*H170</f>
        <v>0</v>
      </c>
      <c r="Q170" s="224">
        <v>0.00026</v>
      </c>
      <c r="R170" s="224">
        <f>Q170*H170</f>
        <v>0.0028599999999999997</v>
      </c>
      <c r="S170" s="224">
        <v>0</v>
      </c>
      <c r="T170" s="225">
        <f>S170*H170</f>
        <v>0</v>
      </c>
      <c r="U170" s="41"/>
      <c r="V170" s="41"/>
      <c r="W170" s="41"/>
      <c r="X170" s="41"/>
      <c r="Y170" s="41"/>
      <c r="Z170" s="41"/>
      <c r="AA170" s="41"/>
      <c r="AB170" s="41"/>
      <c r="AC170" s="41"/>
      <c r="AD170" s="41"/>
      <c r="AE170" s="41"/>
      <c r="AR170" s="226" t="s">
        <v>279</v>
      </c>
      <c r="AT170" s="226" t="s">
        <v>482</v>
      </c>
      <c r="AU170" s="226" t="s">
        <v>91</v>
      </c>
      <c r="AY170" s="19" t="s">
        <v>230</v>
      </c>
      <c r="BE170" s="227">
        <f>IF(N170="základní",J170,0)</f>
        <v>0</v>
      </c>
      <c r="BF170" s="227">
        <f>IF(N170="snížená",J170,0)</f>
        <v>0</v>
      </c>
      <c r="BG170" s="227">
        <f>IF(N170="zákl. přenesená",J170,0)</f>
        <v>0</v>
      </c>
      <c r="BH170" s="227">
        <f>IF(N170="sníž. přenesená",J170,0)</f>
        <v>0</v>
      </c>
      <c r="BI170" s="227">
        <f>IF(N170="nulová",J170,0)</f>
        <v>0</v>
      </c>
      <c r="BJ170" s="19" t="s">
        <v>85</v>
      </c>
      <c r="BK170" s="227">
        <f>ROUND(I170*H170,2)</f>
        <v>0</v>
      </c>
      <c r="BL170" s="19" t="s">
        <v>109</v>
      </c>
      <c r="BM170" s="226" t="s">
        <v>2838</v>
      </c>
    </row>
    <row r="171" spans="1:47" s="2" customFormat="1" ht="12">
      <c r="A171" s="41"/>
      <c r="B171" s="42"/>
      <c r="C171" s="43"/>
      <c r="D171" s="228" t="s">
        <v>238</v>
      </c>
      <c r="E171" s="43"/>
      <c r="F171" s="229" t="s">
        <v>2837</v>
      </c>
      <c r="G171" s="43"/>
      <c r="H171" s="43"/>
      <c r="I171" s="230"/>
      <c r="J171" s="43"/>
      <c r="K171" s="43"/>
      <c r="L171" s="47"/>
      <c r="M171" s="231"/>
      <c r="N171" s="232"/>
      <c r="O171" s="87"/>
      <c r="P171" s="87"/>
      <c r="Q171" s="87"/>
      <c r="R171" s="87"/>
      <c r="S171" s="87"/>
      <c r="T171" s="88"/>
      <c r="U171" s="41"/>
      <c r="V171" s="41"/>
      <c r="W171" s="41"/>
      <c r="X171" s="41"/>
      <c r="Y171" s="41"/>
      <c r="Z171" s="41"/>
      <c r="AA171" s="41"/>
      <c r="AB171" s="41"/>
      <c r="AC171" s="41"/>
      <c r="AD171" s="41"/>
      <c r="AE171" s="41"/>
      <c r="AT171" s="19" t="s">
        <v>238</v>
      </c>
      <c r="AU171" s="19" t="s">
        <v>91</v>
      </c>
    </row>
    <row r="172" spans="1:51" s="15" customFormat="1" ht="12">
      <c r="A172" s="15"/>
      <c r="B172" s="260"/>
      <c r="C172" s="261"/>
      <c r="D172" s="228" t="s">
        <v>242</v>
      </c>
      <c r="E172" s="262" t="s">
        <v>19</v>
      </c>
      <c r="F172" s="263" t="s">
        <v>2828</v>
      </c>
      <c r="G172" s="261"/>
      <c r="H172" s="262" t="s">
        <v>19</v>
      </c>
      <c r="I172" s="264"/>
      <c r="J172" s="261"/>
      <c r="K172" s="261"/>
      <c r="L172" s="265"/>
      <c r="M172" s="266"/>
      <c r="N172" s="267"/>
      <c r="O172" s="267"/>
      <c r="P172" s="267"/>
      <c r="Q172" s="267"/>
      <c r="R172" s="267"/>
      <c r="S172" s="267"/>
      <c r="T172" s="268"/>
      <c r="U172" s="15"/>
      <c r="V172" s="15"/>
      <c r="W172" s="15"/>
      <c r="X172" s="15"/>
      <c r="Y172" s="15"/>
      <c r="Z172" s="15"/>
      <c r="AA172" s="15"/>
      <c r="AB172" s="15"/>
      <c r="AC172" s="15"/>
      <c r="AD172" s="15"/>
      <c r="AE172" s="15"/>
      <c r="AT172" s="269" t="s">
        <v>242</v>
      </c>
      <c r="AU172" s="269" t="s">
        <v>91</v>
      </c>
      <c r="AV172" s="15" t="s">
        <v>85</v>
      </c>
      <c r="AW172" s="15" t="s">
        <v>42</v>
      </c>
      <c r="AX172" s="15" t="s">
        <v>81</v>
      </c>
      <c r="AY172" s="269" t="s">
        <v>230</v>
      </c>
    </row>
    <row r="173" spans="1:51" s="13" customFormat="1" ht="12">
      <c r="A173" s="13"/>
      <c r="B173" s="234"/>
      <c r="C173" s="235"/>
      <c r="D173" s="228" t="s">
        <v>242</v>
      </c>
      <c r="E173" s="236" t="s">
        <v>19</v>
      </c>
      <c r="F173" s="237" t="s">
        <v>2806</v>
      </c>
      <c r="G173" s="235"/>
      <c r="H173" s="238">
        <v>11</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242</v>
      </c>
      <c r="AU173" s="244" t="s">
        <v>91</v>
      </c>
      <c r="AV173" s="13" t="s">
        <v>91</v>
      </c>
      <c r="AW173" s="13" t="s">
        <v>42</v>
      </c>
      <c r="AX173" s="13" t="s">
        <v>85</v>
      </c>
      <c r="AY173" s="244" t="s">
        <v>230</v>
      </c>
    </row>
    <row r="174" spans="1:65" s="2" customFormat="1" ht="14.4" customHeight="1">
      <c r="A174" s="41"/>
      <c r="B174" s="42"/>
      <c r="C174" s="281" t="s">
        <v>395</v>
      </c>
      <c r="D174" s="281" t="s">
        <v>482</v>
      </c>
      <c r="E174" s="282" t="s">
        <v>2839</v>
      </c>
      <c r="F174" s="283" t="s">
        <v>2840</v>
      </c>
      <c r="G174" s="284" t="s">
        <v>737</v>
      </c>
      <c r="H174" s="285">
        <v>5</v>
      </c>
      <c r="I174" s="286"/>
      <c r="J174" s="287">
        <f>ROUND(I174*H174,2)</f>
        <v>0</v>
      </c>
      <c r="K174" s="283" t="s">
        <v>19</v>
      </c>
      <c r="L174" s="288"/>
      <c r="M174" s="289" t="s">
        <v>19</v>
      </c>
      <c r="N174" s="290" t="s">
        <v>52</v>
      </c>
      <c r="O174" s="87"/>
      <c r="P174" s="224">
        <f>O174*H174</f>
        <v>0</v>
      </c>
      <c r="Q174" s="224">
        <v>0</v>
      </c>
      <c r="R174" s="224">
        <f>Q174*H174</f>
        <v>0</v>
      </c>
      <c r="S174" s="224">
        <v>0</v>
      </c>
      <c r="T174" s="225">
        <f>S174*H174</f>
        <v>0</v>
      </c>
      <c r="U174" s="41"/>
      <c r="V174" s="41"/>
      <c r="W174" s="41"/>
      <c r="X174" s="41"/>
      <c r="Y174" s="41"/>
      <c r="Z174" s="41"/>
      <c r="AA174" s="41"/>
      <c r="AB174" s="41"/>
      <c r="AC174" s="41"/>
      <c r="AD174" s="41"/>
      <c r="AE174" s="41"/>
      <c r="AR174" s="226" t="s">
        <v>279</v>
      </c>
      <c r="AT174" s="226" t="s">
        <v>482</v>
      </c>
      <c r="AU174" s="226" t="s">
        <v>91</v>
      </c>
      <c r="AY174" s="19" t="s">
        <v>230</v>
      </c>
      <c r="BE174" s="227">
        <f>IF(N174="základní",J174,0)</f>
        <v>0</v>
      </c>
      <c r="BF174" s="227">
        <f>IF(N174="snížená",J174,0)</f>
        <v>0</v>
      </c>
      <c r="BG174" s="227">
        <f>IF(N174="zákl. přenesená",J174,0)</f>
        <v>0</v>
      </c>
      <c r="BH174" s="227">
        <f>IF(N174="sníž. přenesená",J174,0)</f>
        <v>0</v>
      </c>
      <c r="BI174" s="227">
        <f>IF(N174="nulová",J174,0)</f>
        <v>0</v>
      </c>
      <c r="BJ174" s="19" t="s">
        <v>85</v>
      </c>
      <c r="BK174" s="227">
        <f>ROUND(I174*H174,2)</f>
        <v>0</v>
      </c>
      <c r="BL174" s="19" t="s">
        <v>109</v>
      </c>
      <c r="BM174" s="226" t="s">
        <v>2841</v>
      </c>
    </row>
    <row r="175" spans="1:47" s="2" customFormat="1" ht="12">
      <c r="A175" s="41"/>
      <c r="B175" s="42"/>
      <c r="C175" s="43"/>
      <c r="D175" s="228" t="s">
        <v>238</v>
      </c>
      <c r="E175" s="43"/>
      <c r="F175" s="229" t="s">
        <v>2840</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19" t="s">
        <v>238</v>
      </c>
      <c r="AU175" s="19" t="s">
        <v>91</v>
      </c>
    </row>
    <row r="176" spans="1:51" s="15" customFormat="1" ht="12">
      <c r="A176" s="15"/>
      <c r="B176" s="260"/>
      <c r="C176" s="261"/>
      <c r="D176" s="228" t="s">
        <v>242</v>
      </c>
      <c r="E176" s="262" t="s">
        <v>19</v>
      </c>
      <c r="F176" s="263" t="s">
        <v>2842</v>
      </c>
      <c r="G176" s="261"/>
      <c r="H176" s="262" t="s">
        <v>19</v>
      </c>
      <c r="I176" s="264"/>
      <c r="J176" s="261"/>
      <c r="K176" s="261"/>
      <c r="L176" s="265"/>
      <c r="M176" s="266"/>
      <c r="N176" s="267"/>
      <c r="O176" s="267"/>
      <c r="P176" s="267"/>
      <c r="Q176" s="267"/>
      <c r="R176" s="267"/>
      <c r="S176" s="267"/>
      <c r="T176" s="268"/>
      <c r="U176" s="15"/>
      <c r="V176" s="15"/>
      <c r="W176" s="15"/>
      <c r="X176" s="15"/>
      <c r="Y176" s="15"/>
      <c r="Z176" s="15"/>
      <c r="AA176" s="15"/>
      <c r="AB176" s="15"/>
      <c r="AC176" s="15"/>
      <c r="AD176" s="15"/>
      <c r="AE176" s="15"/>
      <c r="AT176" s="269" t="s">
        <v>242</v>
      </c>
      <c r="AU176" s="269" t="s">
        <v>91</v>
      </c>
      <c r="AV176" s="15" t="s">
        <v>85</v>
      </c>
      <c r="AW176" s="15" t="s">
        <v>42</v>
      </c>
      <c r="AX176" s="15" t="s">
        <v>81</v>
      </c>
      <c r="AY176" s="269" t="s">
        <v>230</v>
      </c>
    </row>
    <row r="177" spans="1:51" s="13" customFormat="1" ht="12">
      <c r="A177" s="13"/>
      <c r="B177" s="234"/>
      <c r="C177" s="235"/>
      <c r="D177" s="228" t="s">
        <v>242</v>
      </c>
      <c r="E177" s="236" t="s">
        <v>19</v>
      </c>
      <c r="F177" s="237" t="s">
        <v>2843</v>
      </c>
      <c r="G177" s="235"/>
      <c r="H177" s="238">
        <v>5</v>
      </c>
      <c r="I177" s="239"/>
      <c r="J177" s="235"/>
      <c r="K177" s="235"/>
      <c r="L177" s="240"/>
      <c r="M177" s="241"/>
      <c r="N177" s="242"/>
      <c r="O177" s="242"/>
      <c r="P177" s="242"/>
      <c r="Q177" s="242"/>
      <c r="R177" s="242"/>
      <c r="S177" s="242"/>
      <c r="T177" s="243"/>
      <c r="U177" s="13"/>
      <c r="V177" s="13"/>
      <c r="W177" s="13"/>
      <c r="X177" s="13"/>
      <c r="Y177" s="13"/>
      <c r="Z177" s="13"/>
      <c r="AA177" s="13"/>
      <c r="AB177" s="13"/>
      <c r="AC177" s="13"/>
      <c r="AD177" s="13"/>
      <c r="AE177" s="13"/>
      <c r="AT177" s="244" t="s">
        <v>242</v>
      </c>
      <c r="AU177" s="244" t="s">
        <v>91</v>
      </c>
      <c r="AV177" s="13" t="s">
        <v>91</v>
      </c>
      <c r="AW177" s="13" t="s">
        <v>42</v>
      </c>
      <c r="AX177" s="13" t="s">
        <v>85</v>
      </c>
      <c r="AY177" s="244" t="s">
        <v>230</v>
      </c>
    </row>
    <row r="178" spans="1:65" s="2" customFormat="1" ht="14.4" customHeight="1">
      <c r="A178" s="41"/>
      <c r="B178" s="42"/>
      <c r="C178" s="281" t="s">
        <v>649</v>
      </c>
      <c r="D178" s="281" t="s">
        <v>482</v>
      </c>
      <c r="E178" s="282" t="s">
        <v>2844</v>
      </c>
      <c r="F178" s="283" t="s">
        <v>2845</v>
      </c>
      <c r="G178" s="284" t="s">
        <v>737</v>
      </c>
      <c r="H178" s="285">
        <v>36</v>
      </c>
      <c r="I178" s="286"/>
      <c r="J178" s="287">
        <f>ROUND(I178*H178,2)</f>
        <v>0</v>
      </c>
      <c r="K178" s="283" t="s">
        <v>19</v>
      </c>
      <c r="L178" s="288"/>
      <c r="M178" s="289" t="s">
        <v>19</v>
      </c>
      <c r="N178" s="290"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279</v>
      </c>
      <c r="AT178" s="226" t="s">
        <v>482</v>
      </c>
      <c r="AU178" s="226" t="s">
        <v>91</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2846</v>
      </c>
    </row>
    <row r="179" spans="1:47" s="2" customFormat="1" ht="12">
      <c r="A179" s="41"/>
      <c r="B179" s="42"/>
      <c r="C179" s="43"/>
      <c r="D179" s="228" t="s">
        <v>238</v>
      </c>
      <c r="E179" s="43"/>
      <c r="F179" s="229" t="s">
        <v>2845</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91</v>
      </c>
    </row>
    <row r="180" spans="1:51" s="15" customFormat="1" ht="12">
      <c r="A180" s="15"/>
      <c r="B180" s="260"/>
      <c r="C180" s="261"/>
      <c r="D180" s="228" t="s">
        <v>242</v>
      </c>
      <c r="E180" s="262" t="s">
        <v>19</v>
      </c>
      <c r="F180" s="263" t="s">
        <v>2847</v>
      </c>
      <c r="G180" s="261"/>
      <c r="H180" s="262" t="s">
        <v>19</v>
      </c>
      <c r="I180" s="264"/>
      <c r="J180" s="261"/>
      <c r="K180" s="261"/>
      <c r="L180" s="265"/>
      <c r="M180" s="266"/>
      <c r="N180" s="267"/>
      <c r="O180" s="267"/>
      <c r="P180" s="267"/>
      <c r="Q180" s="267"/>
      <c r="R180" s="267"/>
      <c r="S180" s="267"/>
      <c r="T180" s="268"/>
      <c r="U180" s="15"/>
      <c r="V180" s="15"/>
      <c r="W180" s="15"/>
      <c r="X180" s="15"/>
      <c r="Y180" s="15"/>
      <c r="Z180" s="15"/>
      <c r="AA180" s="15"/>
      <c r="AB180" s="15"/>
      <c r="AC180" s="15"/>
      <c r="AD180" s="15"/>
      <c r="AE180" s="15"/>
      <c r="AT180" s="269" t="s">
        <v>242</v>
      </c>
      <c r="AU180" s="269" t="s">
        <v>91</v>
      </c>
      <c r="AV180" s="15" t="s">
        <v>85</v>
      </c>
      <c r="AW180" s="15" t="s">
        <v>42</v>
      </c>
      <c r="AX180" s="15" t="s">
        <v>81</v>
      </c>
      <c r="AY180" s="269" t="s">
        <v>230</v>
      </c>
    </row>
    <row r="181" spans="1:51" s="13" customFormat="1" ht="12">
      <c r="A181" s="13"/>
      <c r="B181" s="234"/>
      <c r="C181" s="235"/>
      <c r="D181" s="228" t="s">
        <v>242</v>
      </c>
      <c r="E181" s="236" t="s">
        <v>19</v>
      </c>
      <c r="F181" s="237" t="s">
        <v>2848</v>
      </c>
      <c r="G181" s="235"/>
      <c r="H181" s="238">
        <v>8</v>
      </c>
      <c r="I181" s="239"/>
      <c r="J181" s="235"/>
      <c r="K181" s="235"/>
      <c r="L181" s="240"/>
      <c r="M181" s="241"/>
      <c r="N181" s="242"/>
      <c r="O181" s="242"/>
      <c r="P181" s="242"/>
      <c r="Q181" s="242"/>
      <c r="R181" s="242"/>
      <c r="S181" s="242"/>
      <c r="T181" s="243"/>
      <c r="U181" s="13"/>
      <c r="V181" s="13"/>
      <c r="W181" s="13"/>
      <c r="X181" s="13"/>
      <c r="Y181" s="13"/>
      <c r="Z181" s="13"/>
      <c r="AA181" s="13"/>
      <c r="AB181" s="13"/>
      <c r="AC181" s="13"/>
      <c r="AD181" s="13"/>
      <c r="AE181" s="13"/>
      <c r="AT181" s="244" t="s">
        <v>242</v>
      </c>
      <c r="AU181" s="244" t="s">
        <v>91</v>
      </c>
      <c r="AV181" s="13" t="s">
        <v>91</v>
      </c>
      <c r="AW181" s="13" t="s">
        <v>42</v>
      </c>
      <c r="AX181" s="13" t="s">
        <v>81</v>
      </c>
      <c r="AY181" s="244" t="s">
        <v>230</v>
      </c>
    </row>
    <row r="182" spans="1:51" s="15" customFormat="1" ht="12">
      <c r="A182" s="15"/>
      <c r="B182" s="260"/>
      <c r="C182" s="261"/>
      <c r="D182" s="228" t="s">
        <v>242</v>
      </c>
      <c r="E182" s="262" t="s">
        <v>19</v>
      </c>
      <c r="F182" s="263" t="s">
        <v>2849</v>
      </c>
      <c r="G182" s="261"/>
      <c r="H182" s="262" t="s">
        <v>19</v>
      </c>
      <c r="I182" s="264"/>
      <c r="J182" s="261"/>
      <c r="K182" s="261"/>
      <c r="L182" s="265"/>
      <c r="M182" s="266"/>
      <c r="N182" s="267"/>
      <c r="O182" s="267"/>
      <c r="P182" s="267"/>
      <c r="Q182" s="267"/>
      <c r="R182" s="267"/>
      <c r="S182" s="267"/>
      <c r="T182" s="268"/>
      <c r="U182" s="15"/>
      <c r="V182" s="15"/>
      <c r="W182" s="15"/>
      <c r="X182" s="15"/>
      <c r="Y182" s="15"/>
      <c r="Z182" s="15"/>
      <c r="AA182" s="15"/>
      <c r="AB182" s="15"/>
      <c r="AC182" s="15"/>
      <c r="AD182" s="15"/>
      <c r="AE182" s="15"/>
      <c r="AT182" s="269" t="s">
        <v>242</v>
      </c>
      <c r="AU182" s="269" t="s">
        <v>91</v>
      </c>
      <c r="AV182" s="15" t="s">
        <v>85</v>
      </c>
      <c r="AW182" s="15" t="s">
        <v>42</v>
      </c>
      <c r="AX182" s="15" t="s">
        <v>81</v>
      </c>
      <c r="AY182" s="269" t="s">
        <v>230</v>
      </c>
    </row>
    <row r="183" spans="1:51" s="13" customFormat="1" ht="12">
      <c r="A183" s="13"/>
      <c r="B183" s="234"/>
      <c r="C183" s="235"/>
      <c r="D183" s="228" t="s">
        <v>242</v>
      </c>
      <c r="E183" s="236" t="s">
        <v>19</v>
      </c>
      <c r="F183" s="237" t="s">
        <v>2850</v>
      </c>
      <c r="G183" s="235"/>
      <c r="H183" s="238">
        <v>20</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242</v>
      </c>
      <c r="AU183" s="244" t="s">
        <v>91</v>
      </c>
      <c r="AV183" s="13" t="s">
        <v>91</v>
      </c>
      <c r="AW183" s="13" t="s">
        <v>42</v>
      </c>
      <c r="AX183" s="13" t="s">
        <v>81</v>
      </c>
      <c r="AY183" s="244" t="s">
        <v>230</v>
      </c>
    </row>
    <row r="184" spans="1:51" s="15" customFormat="1" ht="12">
      <c r="A184" s="15"/>
      <c r="B184" s="260"/>
      <c r="C184" s="261"/>
      <c r="D184" s="228" t="s">
        <v>242</v>
      </c>
      <c r="E184" s="262" t="s">
        <v>19</v>
      </c>
      <c r="F184" s="263" t="s">
        <v>2851</v>
      </c>
      <c r="G184" s="261"/>
      <c r="H184" s="262" t="s">
        <v>19</v>
      </c>
      <c r="I184" s="264"/>
      <c r="J184" s="261"/>
      <c r="K184" s="261"/>
      <c r="L184" s="265"/>
      <c r="M184" s="266"/>
      <c r="N184" s="267"/>
      <c r="O184" s="267"/>
      <c r="P184" s="267"/>
      <c r="Q184" s="267"/>
      <c r="R184" s="267"/>
      <c r="S184" s="267"/>
      <c r="T184" s="268"/>
      <c r="U184" s="15"/>
      <c r="V184" s="15"/>
      <c r="W184" s="15"/>
      <c r="X184" s="15"/>
      <c r="Y184" s="15"/>
      <c r="Z184" s="15"/>
      <c r="AA184" s="15"/>
      <c r="AB184" s="15"/>
      <c r="AC184" s="15"/>
      <c r="AD184" s="15"/>
      <c r="AE184" s="15"/>
      <c r="AT184" s="269" t="s">
        <v>242</v>
      </c>
      <c r="AU184" s="269" t="s">
        <v>91</v>
      </c>
      <c r="AV184" s="15" t="s">
        <v>85</v>
      </c>
      <c r="AW184" s="15" t="s">
        <v>42</v>
      </c>
      <c r="AX184" s="15" t="s">
        <v>81</v>
      </c>
      <c r="AY184" s="269" t="s">
        <v>230</v>
      </c>
    </row>
    <row r="185" spans="1:51" s="13" customFormat="1" ht="12">
      <c r="A185" s="13"/>
      <c r="B185" s="234"/>
      <c r="C185" s="235"/>
      <c r="D185" s="228" t="s">
        <v>242</v>
      </c>
      <c r="E185" s="236" t="s">
        <v>19</v>
      </c>
      <c r="F185" s="237" t="s">
        <v>2852</v>
      </c>
      <c r="G185" s="235"/>
      <c r="H185" s="238">
        <v>8</v>
      </c>
      <c r="I185" s="239"/>
      <c r="J185" s="235"/>
      <c r="K185" s="235"/>
      <c r="L185" s="240"/>
      <c r="M185" s="241"/>
      <c r="N185" s="242"/>
      <c r="O185" s="242"/>
      <c r="P185" s="242"/>
      <c r="Q185" s="242"/>
      <c r="R185" s="242"/>
      <c r="S185" s="242"/>
      <c r="T185" s="243"/>
      <c r="U185" s="13"/>
      <c r="V185" s="13"/>
      <c r="W185" s="13"/>
      <c r="X185" s="13"/>
      <c r="Y185" s="13"/>
      <c r="Z185" s="13"/>
      <c r="AA185" s="13"/>
      <c r="AB185" s="13"/>
      <c r="AC185" s="13"/>
      <c r="AD185" s="13"/>
      <c r="AE185" s="13"/>
      <c r="AT185" s="244" t="s">
        <v>242</v>
      </c>
      <c r="AU185" s="244" t="s">
        <v>91</v>
      </c>
      <c r="AV185" s="13" t="s">
        <v>91</v>
      </c>
      <c r="AW185" s="13" t="s">
        <v>42</v>
      </c>
      <c r="AX185" s="13" t="s">
        <v>81</v>
      </c>
      <c r="AY185" s="244" t="s">
        <v>230</v>
      </c>
    </row>
    <row r="186" spans="1:51" s="14" customFormat="1" ht="12">
      <c r="A186" s="14"/>
      <c r="B186" s="245"/>
      <c r="C186" s="246"/>
      <c r="D186" s="228" t="s">
        <v>242</v>
      </c>
      <c r="E186" s="247" t="s">
        <v>19</v>
      </c>
      <c r="F186" s="248" t="s">
        <v>244</v>
      </c>
      <c r="G186" s="246"/>
      <c r="H186" s="249">
        <v>36</v>
      </c>
      <c r="I186" s="250"/>
      <c r="J186" s="246"/>
      <c r="K186" s="246"/>
      <c r="L186" s="251"/>
      <c r="M186" s="252"/>
      <c r="N186" s="253"/>
      <c r="O186" s="253"/>
      <c r="P186" s="253"/>
      <c r="Q186" s="253"/>
      <c r="R186" s="253"/>
      <c r="S186" s="253"/>
      <c r="T186" s="254"/>
      <c r="U186" s="14"/>
      <c r="V186" s="14"/>
      <c r="W186" s="14"/>
      <c r="X186" s="14"/>
      <c r="Y186" s="14"/>
      <c r="Z186" s="14"/>
      <c r="AA186" s="14"/>
      <c r="AB186" s="14"/>
      <c r="AC186" s="14"/>
      <c r="AD186" s="14"/>
      <c r="AE186" s="14"/>
      <c r="AT186" s="255" t="s">
        <v>242</v>
      </c>
      <c r="AU186" s="255" t="s">
        <v>91</v>
      </c>
      <c r="AV186" s="14" t="s">
        <v>109</v>
      </c>
      <c r="AW186" s="14" t="s">
        <v>42</v>
      </c>
      <c r="AX186" s="14" t="s">
        <v>85</v>
      </c>
      <c r="AY186" s="255" t="s">
        <v>230</v>
      </c>
    </row>
    <row r="187" spans="1:65" s="2" customFormat="1" ht="14.4" customHeight="1">
      <c r="A187" s="41"/>
      <c r="B187" s="42"/>
      <c r="C187" s="281" t="s">
        <v>655</v>
      </c>
      <c r="D187" s="281" t="s">
        <v>482</v>
      </c>
      <c r="E187" s="282" t="s">
        <v>2853</v>
      </c>
      <c r="F187" s="283" t="s">
        <v>2854</v>
      </c>
      <c r="G187" s="284" t="s">
        <v>737</v>
      </c>
      <c r="H187" s="285">
        <v>9</v>
      </c>
      <c r="I187" s="286"/>
      <c r="J187" s="287">
        <f>ROUND(I187*H187,2)</f>
        <v>0</v>
      </c>
      <c r="K187" s="283" t="s">
        <v>19</v>
      </c>
      <c r="L187" s="288"/>
      <c r="M187" s="289" t="s">
        <v>19</v>
      </c>
      <c r="N187" s="290" t="s">
        <v>52</v>
      </c>
      <c r="O187" s="87"/>
      <c r="P187" s="224">
        <f>O187*H187</f>
        <v>0</v>
      </c>
      <c r="Q187" s="224">
        <v>0</v>
      </c>
      <c r="R187" s="224">
        <f>Q187*H187</f>
        <v>0</v>
      </c>
      <c r="S187" s="224">
        <v>0</v>
      </c>
      <c r="T187" s="225">
        <f>S187*H187</f>
        <v>0</v>
      </c>
      <c r="U187" s="41"/>
      <c r="V187" s="41"/>
      <c r="W187" s="41"/>
      <c r="X187" s="41"/>
      <c r="Y187" s="41"/>
      <c r="Z187" s="41"/>
      <c r="AA187" s="41"/>
      <c r="AB187" s="41"/>
      <c r="AC187" s="41"/>
      <c r="AD187" s="41"/>
      <c r="AE187" s="41"/>
      <c r="AR187" s="226" t="s">
        <v>279</v>
      </c>
      <c r="AT187" s="226" t="s">
        <v>482</v>
      </c>
      <c r="AU187" s="226" t="s">
        <v>91</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2855</v>
      </c>
    </row>
    <row r="188" spans="1:47" s="2" customFormat="1" ht="12">
      <c r="A188" s="41"/>
      <c r="B188" s="42"/>
      <c r="C188" s="43"/>
      <c r="D188" s="228" t="s">
        <v>238</v>
      </c>
      <c r="E188" s="43"/>
      <c r="F188" s="229" t="s">
        <v>2854</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91</v>
      </c>
    </row>
    <row r="189" spans="1:51" s="15" customFormat="1" ht="12">
      <c r="A189" s="15"/>
      <c r="B189" s="260"/>
      <c r="C189" s="261"/>
      <c r="D189" s="228" t="s">
        <v>242</v>
      </c>
      <c r="E189" s="262" t="s">
        <v>19</v>
      </c>
      <c r="F189" s="263" t="s">
        <v>2851</v>
      </c>
      <c r="G189" s="261"/>
      <c r="H189" s="262" t="s">
        <v>19</v>
      </c>
      <c r="I189" s="264"/>
      <c r="J189" s="261"/>
      <c r="K189" s="261"/>
      <c r="L189" s="265"/>
      <c r="M189" s="266"/>
      <c r="N189" s="267"/>
      <c r="O189" s="267"/>
      <c r="P189" s="267"/>
      <c r="Q189" s="267"/>
      <c r="R189" s="267"/>
      <c r="S189" s="267"/>
      <c r="T189" s="268"/>
      <c r="U189" s="15"/>
      <c r="V189" s="15"/>
      <c r="W189" s="15"/>
      <c r="X189" s="15"/>
      <c r="Y189" s="15"/>
      <c r="Z189" s="15"/>
      <c r="AA189" s="15"/>
      <c r="AB189" s="15"/>
      <c r="AC189" s="15"/>
      <c r="AD189" s="15"/>
      <c r="AE189" s="15"/>
      <c r="AT189" s="269" t="s">
        <v>242</v>
      </c>
      <c r="AU189" s="269" t="s">
        <v>91</v>
      </c>
      <c r="AV189" s="15" t="s">
        <v>85</v>
      </c>
      <c r="AW189" s="15" t="s">
        <v>42</v>
      </c>
      <c r="AX189" s="15" t="s">
        <v>81</v>
      </c>
      <c r="AY189" s="269" t="s">
        <v>230</v>
      </c>
    </row>
    <row r="190" spans="1:51" s="13" customFormat="1" ht="12">
      <c r="A190" s="13"/>
      <c r="B190" s="234"/>
      <c r="C190" s="235"/>
      <c r="D190" s="228" t="s">
        <v>242</v>
      </c>
      <c r="E190" s="236" t="s">
        <v>19</v>
      </c>
      <c r="F190" s="237" t="s">
        <v>2856</v>
      </c>
      <c r="G190" s="235"/>
      <c r="H190" s="238">
        <v>5</v>
      </c>
      <c r="I190" s="239"/>
      <c r="J190" s="235"/>
      <c r="K190" s="235"/>
      <c r="L190" s="240"/>
      <c r="M190" s="241"/>
      <c r="N190" s="242"/>
      <c r="O190" s="242"/>
      <c r="P190" s="242"/>
      <c r="Q190" s="242"/>
      <c r="R190" s="242"/>
      <c r="S190" s="242"/>
      <c r="T190" s="243"/>
      <c r="U190" s="13"/>
      <c r="V190" s="13"/>
      <c r="W190" s="13"/>
      <c r="X190" s="13"/>
      <c r="Y190" s="13"/>
      <c r="Z190" s="13"/>
      <c r="AA190" s="13"/>
      <c r="AB190" s="13"/>
      <c r="AC190" s="13"/>
      <c r="AD190" s="13"/>
      <c r="AE190" s="13"/>
      <c r="AT190" s="244" t="s">
        <v>242</v>
      </c>
      <c r="AU190" s="244" t="s">
        <v>91</v>
      </c>
      <c r="AV190" s="13" t="s">
        <v>91</v>
      </c>
      <c r="AW190" s="13" t="s">
        <v>42</v>
      </c>
      <c r="AX190" s="13" t="s">
        <v>81</v>
      </c>
      <c r="AY190" s="244" t="s">
        <v>230</v>
      </c>
    </row>
    <row r="191" spans="1:51" s="15" customFormat="1" ht="12">
      <c r="A191" s="15"/>
      <c r="B191" s="260"/>
      <c r="C191" s="261"/>
      <c r="D191" s="228" t="s">
        <v>242</v>
      </c>
      <c r="E191" s="262" t="s">
        <v>19</v>
      </c>
      <c r="F191" s="263" t="s">
        <v>2857</v>
      </c>
      <c r="G191" s="261"/>
      <c r="H191" s="262" t="s">
        <v>19</v>
      </c>
      <c r="I191" s="264"/>
      <c r="J191" s="261"/>
      <c r="K191" s="261"/>
      <c r="L191" s="265"/>
      <c r="M191" s="266"/>
      <c r="N191" s="267"/>
      <c r="O191" s="267"/>
      <c r="P191" s="267"/>
      <c r="Q191" s="267"/>
      <c r="R191" s="267"/>
      <c r="S191" s="267"/>
      <c r="T191" s="268"/>
      <c r="U191" s="15"/>
      <c r="V191" s="15"/>
      <c r="W191" s="15"/>
      <c r="X191" s="15"/>
      <c r="Y191" s="15"/>
      <c r="Z191" s="15"/>
      <c r="AA191" s="15"/>
      <c r="AB191" s="15"/>
      <c r="AC191" s="15"/>
      <c r="AD191" s="15"/>
      <c r="AE191" s="15"/>
      <c r="AT191" s="269" t="s">
        <v>242</v>
      </c>
      <c r="AU191" s="269" t="s">
        <v>91</v>
      </c>
      <c r="AV191" s="15" t="s">
        <v>85</v>
      </c>
      <c r="AW191" s="15" t="s">
        <v>42</v>
      </c>
      <c r="AX191" s="15" t="s">
        <v>81</v>
      </c>
      <c r="AY191" s="269" t="s">
        <v>230</v>
      </c>
    </row>
    <row r="192" spans="1:51" s="13" customFormat="1" ht="12">
      <c r="A192" s="13"/>
      <c r="B192" s="234"/>
      <c r="C192" s="235"/>
      <c r="D192" s="228" t="s">
        <v>242</v>
      </c>
      <c r="E192" s="236" t="s">
        <v>19</v>
      </c>
      <c r="F192" s="237" t="s">
        <v>2858</v>
      </c>
      <c r="G192" s="235"/>
      <c r="H192" s="238">
        <v>4</v>
      </c>
      <c r="I192" s="239"/>
      <c r="J192" s="235"/>
      <c r="K192" s="235"/>
      <c r="L192" s="240"/>
      <c r="M192" s="241"/>
      <c r="N192" s="242"/>
      <c r="O192" s="242"/>
      <c r="P192" s="242"/>
      <c r="Q192" s="242"/>
      <c r="R192" s="242"/>
      <c r="S192" s="242"/>
      <c r="T192" s="243"/>
      <c r="U192" s="13"/>
      <c r="V192" s="13"/>
      <c r="W192" s="13"/>
      <c r="X192" s="13"/>
      <c r="Y192" s="13"/>
      <c r="Z192" s="13"/>
      <c r="AA192" s="13"/>
      <c r="AB192" s="13"/>
      <c r="AC192" s="13"/>
      <c r="AD192" s="13"/>
      <c r="AE192" s="13"/>
      <c r="AT192" s="244" t="s">
        <v>242</v>
      </c>
      <c r="AU192" s="244" t="s">
        <v>91</v>
      </c>
      <c r="AV192" s="13" t="s">
        <v>91</v>
      </c>
      <c r="AW192" s="13" t="s">
        <v>42</v>
      </c>
      <c r="AX192" s="13" t="s">
        <v>81</v>
      </c>
      <c r="AY192" s="244" t="s">
        <v>230</v>
      </c>
    </row>
    <row r="193" spans="1:51" s="14" customFormat="1" ht="12">
      <c r="A193" s="14"/>
      <c r="B193" s="245"/>
      <c r="C193" s="246"/>
      <c r="D193" s="228" t="s">
        <v>242</v>
      </c>
      <c r="E193" s="247" t="s">
        <v>19</v>
      </c>
      <c r="F193" s="248" t="s">
        <v>244</v>
      </c>
      <c r="G193" s="246"/>
      <c r="H193" s="249">
        <v>9</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242</v>
      </c>
      <c r="AU193" s="255" t="s">
        <v>91</v>
      </c>
      <c r="AV193" s="14" t="s">
        <v>109</v>
      </c>
      <c r="AW193" s="14" t="s">
        <v>42</v>
      </c>
      <c r="AX193" s="14" t="s">
        <v>85</v>
      </c>
      <c r="AY193" s="255" t="s">
        <v>230</v>
      </c>
    </row>
    <row r="194" spans="1:65" s="2" customFormat="1" ht="14.4" customHeight="1">
      <c r="A194" s="41"/>
      <c r="B194" s="42"/>
      <c r="C194" s="281" t="s">
        <v>662</v>
      </c>
      <c r="D194" s="281" t="s">
        <v>482</v>
      </c>
      <c r="E194" s="282" t="s">
        <v>2859</v>
      </c>
      <c r="F194" s="283" t="s">
        <v>2860</v>
      </c>
      <c r="G194" s="284" t="s">
        <v>2861</v>
      </c>
      <c r="H194" s="285">
        <v>60</v>
      </c>
      <c r="I194" s="286"/>
      <c r="J194" s="287">
        <f>ROUND(I194*H194,2)</f>
        <v>0</v>
      </c>
      <c r="K194" s="283" t="s">
        <v>19</v>
      </c>
      <c r="L194" s="288"/>
      <c r="M194" s="289" t="s">
        <v>19</v>
      </c>
      <c r="N194" s="290"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279</v>
      </c>
      <c r="AT194" s="226" t="s">
        <v>482</v>
      </c>
      <c r="AU194" s="226" t="s">
        <v>91</v>
      </c>
      <c r="AY194" s="19" t="s">
        <v>230</v>
      </c>
      <c r="BE194" s="227">
        <f>IF(N194="základní",J194,0)</f>
        <v>0</v>
      </c>
      <c r="BF194" s="227">
        <f>IF(N194="snížená",J194,0)</f>
        <v>0</v>
      </c>
      <c r="BG194" s="227">
        <f>IF(N194="zákl. přenesená",J194,0)</f>
        <v>0</v>
      </c>
      <c r="BH194" s="227">
        <f>IF(N194="sníž. přenesená",J194,0)</f>
        <v>0</v>
      </c>
      <c r="BI194" s="227">
        <f>IF(N194="nulová",J194,0)</f>
        <v>0</v>
      </c>
      <c r="BJ194" s="19" t="s">
        <v>85</v>
      </c>
      <c r="BK194" s="227">
        <f>ROUND(I194*H194,2)</f>
        <v>0</v>
      </c>
      <c r="BL194" s="19" t="s">
        <v>109</v>
      </c>
      <c r="BM194" s="226" t="s">
        <v>2862</v>
      </c>
    </row>
    <row r="195" spans="1:47" s="2" customFormat="1" ht="12">
      <c r="A195" s="41"/>
      <c r="B195" s="42"/>
      <c r="C195" s="43"/>
      <c r="D195" s="228" t="s">
        <v>238</v>
      </c>
      <c r="E195" s="43"/>
      <c r="F195" s="229" t="s">
        <v>2860</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238</v>
      </c>
      <c r="AU195" s="19" t="s">
        <v>91</v>
      </c>
    </row>
    <row r="196" spans="1:51" s="15" customFormat="1" ht="12">
      <c r="A196" s="15"/>
      <c r="B196" s="260"/>
      <c r="C196" s="261"/>
      <c r="D196" s="228" t="s">
        <v>242</v>
      </c>
      <c r="E196" s="262" t="s">
        <v>19</v>
      </c>
      <c r="F196" s="263" t="s">
        <v>2842</v>
      </c>
      <c r="G196" s="261"/>
      <c r="H196" s="262" t="s">
        <v>19</v>
      </c>
      <c r="I196" s="264"/>
      <c r="J196" s="261"/>
      <c r="K196" s="261"/>
      <c r="L196" s="265"/>
      <c r="M196" s="266"/>
      <c r="N196" s="267"/>
      <c r="O196" s="267"/>
      <c r="P196" s="267"/>
      <c r="Q196" s="267"/>
      <c r="R196" s="267"/>
      <c r="S196" s="267"/>
      <c r="T196" s="268"/>
      <c r="U196" s="15"/>
      <c r="V196" s="15"/>
      <c r="W196" s="15"/>
      <c r="X196" s="15"/>
      <c r="Y196" s="15"/>
      <c r="Z196" s="15"/>
      <c r="AA196" s="15"/>
      <c r="AB196" s="15"/>
      <c r="AC196" s="15"/>
      <c r="AD196" s="15"/>
      <c r="AE196" s="15"/>
      <c r="AT196" s="269" t="s">
        <v>242</v>
      </c>
      <c r="AU196" s="269" t="s">
        <v>91</v>
      </c>
      <c r="AV196" s="15" t="s">
        <v>85</v>
      </c>
      <c r="AW196" s="15" t="s">
        <v>42</v>
      </c>
      <c r="AX196" s="15" t="s">
        <v>81</v>
      </c>
      <c r="AY196" s="269" t="s">
        <v>230</v>
      </c>
    </row>
    <row r="197" spans="1:51" s="13" customFormat="1" ht="12">
      <c r="A197" s="13"/>
      <c r="B197" s="234"/>
      <c r="C197" s="235"/>
      <c r="D197" s="228" t="s">
        <v>242</v>
      </c>
      <c r="E197" s="236" t="s">
        <v>19</v>
      </c>
      <c r="F197" s="237" t="s">
        <v>2863</v>
      </c>
      <c r="G197" s="235"/>
      <c r="H197" s="238">
        <v>60</v>
      </c>
      <c r="I197" s="239"/>
      <c r="J197" s="235"/>
      <c r="K197" s="235"/>
      <c r="L197" s="240"/>
      <c r="M197" s="241"/>
      <c r="N197" s="242"/>
      <c r="O197" s="242"/>
      <c r="P197" s="242"/>
      <c r="Q197" s="242"/>
      <c r="R197" s="242"/>
      <c r="S197" s="242"/>
      <c r="T197" s="243"/>
      <c r="U197" s="13"/>
      <c r="V197" s="13"/>
      <c r="W197" s="13"/>
      <c r="X197" s="13"/>
      <c r="Y197" s="13"/>
      <c r="Z197" s="13"/>
      <c r="AA197" s="13"/>
      <c r="AB197" s="13"/>
      <c r="AC197" s="13"/>
      <c r="AD197" s="13"/>
      <c r="AE197" s="13"/>
      <c r="AT197" s="244" t="s">
        <v>242</v>
      </c>
      <c r="AU197" s="244" t="s">
        <v>91</v>
      </c>
      <c r="AV197" s="13" t="s">
        <v>91</v>
      </c>
      <c r="AW197" s="13" t="s">
        <v>42</v>
      </c>
      <c r="AX197" s="13" t="s">
        <v>85</v>
      </c>
      <c r="AY197" s="244" t="s">
        <v>230</v>
      </c>
    </row>
    <row r="198" spans="1:65" s="2" customFormat="1" ht="14.4" customHeight="1">
      <c r="A198" s="41"/>
      <c r="B198" s="42"/>
      <c r="C198" s="281" t="s">
        <v>668</v>
      </c>
      <c r="D198" s="281" t="s">
        <v>482</v>
      </c>
      <c r="E198" s="282" t="s">
        <v>2864</v>
      </c>
      <c r="F198" s="283" t="s">
        <v>2865</v>
      </c>
      <c r="G198" s="284" t="s">
        <v>2861</v>
      </c>
      <c r="H198" s="285">
        <v>25</v>
      </c>
      <c r="I198" s="286"/>
      <c r="J198" s="287">
        <f>ROUND(I198*H198,2)</f>
        <v>0</v>
      </c>
      <c r="K198" s="283" t="s">
        <v>19</v>
      </c>
      <c r="L198" s="288"/>
      <c r="M198" s="289" t="s">
        <v>19</v>
      </c>
      <c r="N198" s="290" t="s">
        <v>52</v>
      </c>
      <c r="O198" s="87"/>
      <c r="P198" s="224">
        <f>O198*H198</f>
        <v>0</v>
      </c>
      <c r="Q198" s="224">
        <v>0</v>
      </c>
      <c r="R198" s="224">
        <f>Q198*H198</f>
        <v>0</v>
      </c>
      <c r="S198" s="224">
        <v>0</v>
      </c>
      <c r="T198" s="225">
        <f>S198*H198</f>
        <v>0</v>
      </c>
      <c r="U198" s="41"/>
      <c r="V198" s="41"/>
      <c r="W198" s="41"/>
      <c r="X198" s="41"/>
      <c r="Y198" s="41"/>
      <c r="Z198" s="41"/>
      <c r="AA198" s="41"/>
      <c r="AB198" s="41"/>
      <c r="AC198" s="41"/>
      <c r="AD198" s="41"/>
      <c r="AE198" s="41"/>
      <c r="AR198" s="226" t="s">
        <v>279</v>
      </c>
      <c r="AT198" s="226" t="s">
        <v>482</v>
      </c>
      <c r="AU198" s="226" t="s">
        <v>91</v>
      </c>
      <c r="AY198" s="19" t="s">
        <v>230</v>
      </c>
      <c r="BE198" s="227">
        <f>IF(N198="základní",J198,0)</f>
        <v>0</v>
      </c>
      <c r="BF198" s="227">
        <f>IF(N198="snížená",J198,0)</f>
        <v>0</v>
      </c>
      <c r="BG198" s="227">
        <f>IF(N198="zákl. přenesená",J198,0)</f>
        <v>0</v>
      </c>
      <c r="BH198" s="227">
        <f>IF(N198="sníž. přenesená",J198,0)</f>
        <v>0</v>
      </c>
      <c r="BI198" s="227">
        <f>IF(N198="nulová",J198,0)</f>
        <v>0</v>
      </c>
      <c r="BJ198" s="19" t="s">
        <v>85</v>
      </c>
      <c r="BK198" s="227">
        <f>ROUND(I198*H198,2)</f>
        <v>0</v>
      </c>
      <c r="BL198" s="19" t="s">
        <v>109</v>
      </c>
      <c r="BM198" s="226" t="s">
        <v>2866</v>
      </c>
    </row>
    <row r="199" spans="1:47" s="2" customFormat="1" ht="12">
      <c r="A199" s="41"/>
      <c r="B199" s="42"/>
      <c r="C199" s="43"/>
      <c r="D199" s="228" t="s">
        <v>238</v>
      </c>
      <c r="E199" s="43"/>
      <c r="F199" s="229" t="s">
        <v>2865</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238</v>
      </c>
      <c r="AU199" s="19" t="s">
        <v>91</v>
      </c>
    </row>
    <row r="200" spans="1:51" s="15" customFormat="1" ht="12">
      <c r="A200" s="15"/>
      <c r="B200" s="260"/>
      <c r="C200" s="261"/>
      <c r="D200" s="228" t="s">
        <v>242</v>
      </c>
      <c r="E200" s="262" t="s">
        <v>19</v>
      </c>
      <c r="F200" s="263" t="s">
        <v>2842</v>
      </c>
      <c r="G200" s="261"/>
      <c r="H200" s="262" t="s">
        <v>19</v>
      </c>
      <c r="I200" s="264"/>
      <c r="J200" s="261"/>
      <c r="K200" s="261"/>
      <c r="L200" s="265"/>
      <c r="M200" s="266"/>
      <c r="N200" s="267"/>
      <c r="O200" s="267"/>
      <c r="P200" s="267"/>
      <c r="Q200" s="267"/>
      <c r="R200" s="267"/>
      <c r="S200" s="267"/>
      <c r="T200" s="268"/>
      <c r="U200" s="15"/>
      <c r="V200" s="15"/>
      <c r="W200" s="15"/>
      <c r="X200" s="15"/>
      <c r="Y200" s="15"/>
      <c r="Z200" s="15"/>
      <c r="AA200" s="15"/>
      <c r="AB200" s="15"/>
      <c r="AC200" s="15"/>
      <c r="AD200" s="15"/>
      <c r="AE200" s="15"/>
      <c r="AT200" s="269" t="s">
        <v>242</v>
      </c>
      <c r="AU200" s="269" t="s">
        <v>91</v>
      </c>
      <c r="AV200" s="15" t="s">
        <v>85</v>
      </c>
      <c r="AW200" s="15" t="s">
        <v>42</v>
      </c>
      <c r="AX200" s="15" t="s">
        <v>81</v>
      </c>
      <c r="AY200" s="269" t="s">
        <v>230</v>
      </c>
    </row>
    <row r="201" spans="1:51" s="13" customFormat="1" ht="12">
      <c r="A201" s="13"/>
      <c r="B201" s="234"/>
      <c r="C201" s="235"/>
      <c r="D201" s="228" t="s">
        <v>242</v>
      </c>
      <c r="E201" s="236" t="s">
        <v>19</v>
      </c>
      <c r="F201" s="237" t="s">
        <v>2867</v>
      </c>
      <c r="G201" s="235"/>
      <c r="H201" s="238">
        <v>25</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242</v>
      </c>
      <c r="AU201" s="244" t="s">
        <v>91</v>
      </c>
      <c r="AV201" s="13" t="s">
        <v>91</v>
      </c>
      <c r="AW201" s="13" t="s">
        <v>42</v>
      </c>
      <c r="AX201" s="13" t="s">
        <v>85</v>
      </c>
      <c r="AY201" s="244" t="s">
        <v>230</v>
      </c>
    </row>
    <row r="202" spans="1:65" s="2" customFormat="1" ht="24.15" customHeight="1">
      <c r="A202" s="41"/>
      <c r="B202" s="42"/>
      <c r="C202" s="215" t="s">
        <v>676</v>
      </c>
      <c r="D202" s="215" t="s">
        <v>232</v>
      </c>
      <c r="E202" s="216" t="s">
        <v>2868</v>
      </c>
      <c r="F202" s="217" t="s">
        <v>2869</v>
      </c>
      <c r="G202" s="218" t="s">
        <v>327</v>
      </c>
      <c r="H202" s="219">
        <v>115</v>
      </c>
      <c r="I202" s="220"/>
      <c r="J202" s="221">
        <f>ROUND(I202*H202,2)</f>
        <v>0</v>
      </c>
      <c r="K202" s="217" t="s">
        <v>19</v>
      </c>
      <c r="L202" s="47"/>
      <c r="M202" s="222" t="s">
        <v>19</v>
      </c>
      <c r="N202" s="223" t="s">
        <v>52</v>
      </c>
      <c r="O202" s="87"/>
      <c r="P202" s="224">
        <f>O202*H202</f>
        <v>0</v>
      </c>
      <c r="Q202" s="224">
        <v>1E-05</v>
      </c>
      <c r="R202" s="224">
        <f>Q202*H202</f>
        <v>0.0011500000000000002</v>
      </c>
      <c r="S202" s="224">
        <v>0</v>
      </c>
      <c r="T202" s="225">
        <f>S202*H202</f>
        <v>0</v>
      </c>
      <c r="U202" s="41"/>
      <c r="V202" s="41"/>
      <c r="W202" s="41"/>
      <c r="X202" s="41"/>
      <c r="Y202" s="41"/>
      <c r="Z202" s="41"/>
      <c r="AA202" s="41"/>
      <c r="AB202" s="41"/>
      <c r="AC202" s="41"/>
      <c r="AD202" s="41"/>
      <c r="AE202" s="41"/>
      <c r="AR202" s="226" t="s">
        <v>109</v>
      </c>
      <c r="AT202" s="226" t="s">
        <v>232</v>
      </c>
      <c r="AU202" s="226" t="s">
        <v>91</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109</v>
      </c>
      <c r="BM202" s="226" t="s">
        <v>2870</v>
      </c>
    </row>
    <row r="203" spans="1:47" s="2" customFormat="1" ht="12">
      <c r="A203" s="41"/>
      <c r="B203" s="42"/>
      <c r="C203" s="43"/>
      <c r="D203" s="228" t="s">
        <v>238</v>
      </c>
      <c r="E203" s="43"/>
      <c r="F203" s="229" t="s">
        <v>2869</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91</v>
      </c>
    </row>
    <row r="204" spans="1:51" s="15" customFormat="1" ht="12">
      <c r="A204" s="15"/>
      <c r="B204" s="260"/>
      <c r="C204" s="261"/>
      <c r="D204" s="228" t="s">
        <v>242</v>
      </c>
      <c r="E204" s="262" t="s">
        <v>19</v>
      </c>
      <c r="F204" s="263" t="s">
        <v>2871</v>
      </c>
      <c r="G204" s="261"/>
      <c r="H204" s="262" t="s">
        <v>19</v>
      </c>
      <c r="I204" s="264"/>
      <c r="J204" s="261"/>
      <c r="K204" s="261"/>
      <c r="L204" s="265"/>
      <c r="M204" s="266"/>
      <c r="N204" s="267"/>
      <c r="O204" s="267"/>
      <c r="P204" s="267"/>
      <c r="Q204" s="267"/>
      <c r="R204" s="267"/>
      <c r="S204" s="267"/>
      <c r="T204" s="268"/>
      <c r="U204" s="15"/>
      <c r="V204" s="15"/>
      <c r="W204" s="15"/>
      <c r="X204" s="15"/>
      <c r="Y204" s="15"/>
      <c r="Z204" s="15"/>
      <c r="AA204" s="15"/>
      <c r="AB204" s="15"/>
      <c r="AC204" s="15"/>
      <c r="AD204" s="15"/>
      <c r="AE204" s="15"/>
      <c r="AT204" s="269" t="s">
        <v>242</v>
      </c>
      <c r="AU204" s="269" t="s">
        <v>91</v>
      </c>
      <c r="AV204" s="15" t="s">
        <v>85</v>
      </c>
      <c r="AW204" s="15" t="s">
        <v>42</v>
      </c>
      <c r="AX204" s="15" t="s">
        <v>81</v>
      </c>
      <c r="AY204" s="269" t="s">
        <v>230</v>
      </c>
    </row>
    <row r="205" spans="1:51" s="15" customFormat="1" ht="12">
      <c r="A205" s="15"/>
      <c r="B205" s="260"/>
      <c r="C205" s="261"/>
      <c r="D205" s="228" t="s">
        <v>242</v>
      </c>
      <c r="E205" s="262" t="s">
        <v>19</v>
      </c>
      <c r="F205" s="263" t="s">
        <v>2872</v>
      </c>
      <c r="G205" s="261"/>
      <c r="H205" s="262" t="s">
        <v>19</v>
      </c>
      <c r="I205" s="264"/>
      <c r="J205" s="261"/>
      <c r="K205" s="261"/>
      <c r="L205" s="265"/>
      <c r="M205" s="266"/>
      <c r="N205" s="267"/>
      <c r="O205" s="267"/>
      <c r="P205" s="267"/>
      <c r="Q205" s="267"/>
      <c r="R205" s="267"/>
      <c r="S205" s="267"/>
      <c r="T205" s="268"/>
      <c r="U205" s="15"/>
      <c r="V205" s="15"/>
      <c r="W205" s="15"/>
      <c r="X205" s="15"/>
      <c r="Y205" s="15"/>
      <c r="Z205" s="15"/>
      <c r="AA205" s="15"/>
      <c r="AB205" s="15"/>
      <c r="AC205" s="15"/>
      <c r="AD205" s="15"/>
      <c r="AE205" s="15"/>
      <c r="AT205" s="269" t="s">
        <v>242</v>
      </c>
      <c r="AU205" s="269" t="s">
        <v>91</v>
      </c>
      <c r="AV205" s="15" t="s">
        <v>85</v>
      </c>
      <c r="AW205" s="15" t="s">
        <v>42</v>
      </c>
      <c r="AX205" s="15" t="s">
        <v>81</v>
      </c>
      <c r="AY205" s="269" t="s">
        <v>230</v>
      </c>
    </row>
    <row r="206" spans="1:51" s="13" customFormat="1" ht="12">
      <c r="A206" s="13"/>
      <c r="B206" s="234"/>
      <c r="C206" s="235"/>
      <c r="D206" s="228" t="s">
        <v>242</v>
      </c>
      <c r="E206" s="236" t="s">
        <v>19</v>
      </c>
      <c r="F206" s="237" t="s">
        <v>2873</v>
      </c>
      <c r="G206" s="235"/>
      <c r="H206" s="238">
        <v>36</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242</v>
      </c>
      <c r="AU206" s="244" t="s">
        <v>91</v>
      </c>
      <c r="AV206" s="13" t="s">
        <v>91</v>
      </c>
      <c r="AW206" s="13" t="s">
        <v>42</v>
      </c>
      <c r="AX206" s="13" t="s">
        <v>81</v>
      </c>
      <c r="AY206" s="244" t="s">
        <v>230</v>
      </c>
    </row>
    <row r="207" spans="1:51" s="15" customFormat="1" ht="12">
      <c r="A207" s="15"/>
      <c r="B207" s="260"/>
      <c r="C207" s="261"/>
      <c r="D207" s="228" t="s">
        <v>242</v>
      </c>
      <c r="E207" s="262" t="s">
        <v>19</v>
      </c>
      <c r="F207" s="263" t="s">
        <v>2874</v>
      </c>
      <c r="G207" s="261"/>
      <c r="H207" s="262" t="s">
        <v>19</v>
      </c>
      <c r="I207" s="264"/>
      <c r="J207" s="261"/>
      <c r="K207" s="261"/>
      <c r="L207" s="265"/>
      <c r="M207" s="266"/>
      <c r="N207" s="267"/>
      <c r="O207" s="267"/>
      <c r="P207" s="267"/>
      <c r="Q207" s="267"/>
      <c r="R207" s="267"/>
      <c r="S207" s="267"/>
      <c r="T207" s="268"/>
      <c r="U207" s="15"/>
      <c r="V207" s="15"/>
      <c r="W207" s="15"/>
      <c r="X207" s="15"/>
      <c r="Y207" s="15"/>
      <c r="Z207" s="15"/>
      <c r="AA207" s="15"/>
      <c r="AB207" s="15"/>
      <c r="AC207" s="15"/>
      <c r="AD207" s="15"/>
      <c r="AE207" s="15"/>
      <c r="AT207" s="269" t="s">
        <v>242</v>
      </c>
      <c r="AU207" s="269" t="s">
        <v>91</v>
      </c>
      <c r="AV207" s="15" t="s">
        <v>85</v>
      </c>
      <c r="AW207" s="15" t="s">
        <v>42</v>
      </c>
      <c r="AX207" s="15" t="s">
        <v>81</v>
      </c>
      <c r="AY207" s="269" t="s">
        <v>230</v>
      </c>
    </row>
    <row r="208" spans="1:51" s="13" customFormat="1" ht="12">
      <c r="A208" s="13"/>
      <c r="B208" s="234"/>
      <c r="C208" s="235"/>
      <c r="D208" s="228" t="s">
        <v>242</v>
      </c>
      <c r="E208" s="236" t="s">
        <v>19</v>
      </c>
      <c r="F208" s="237" t="s">
        <v>2875</v>
      </c>
      <c r="G208" s="235"/>
      <c r="H208" s="238">
        <v>32</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242</v>
      </c>
      <c r="AU208" s="244" t="s">
        <v>91</v>
      </c>
      <c r="AV208" s="13" t="s">
        <v>91</v>
      </c>
      <c r="AW208" s="13" t="s">
        <v>42</v>
      </c>
      <c r="AX208" s="13" t="s">
        <v>81</v>
      </c>
      <c r="AY208" s="244" t="s">
        <v>230</v>
      </c>
    </row>
    <row r="209" spans="1:51" s="15" customFormat="1" ht="12">
      <c r="A209" s="15"/>
      <c r="B209" s="260"/>
      <c r="C209" s="261"/>
      <c r="D209" s="228" t="s">
        <v>242</v>
      </c>
      <c r="E209" s="262" t="s">
        <v>19</v>
      </c>
      <c r="F209" s="263" t="s">
        <v>2876</v>
      </c>
      <c r="G209" s="261"/>
      <c r="H209" s="262" t="s">
        <v>19</v>
      </c>
      <c r="I209" s="264"/>
      <c r="J209" s="261"/>
      <c r="K209" s="261"/>
      <c r="L209" s="265"/>
      <c r="M209" s="266"/>
      <c r="N209" s="267"/>
      <c r="O209" s="267"/>
      <c r="P209" s="267"/>
      <c r="Q209" s="267"/>
      <c r="R209" s="267"/>
      <c r="S209" s="267"/>
      <c r="T209" s="268"/>
      <c r="U209" s="15"/>
      <c r="V209" s="15"/>
      <c r="W209" s="15"/>
      <c r="X209" s="15"/>
      <c r="Y209" s="15"/>
      <c r="Z209" s="15"/>
      <c r="AA209" s="15"/>
      <c r="AB209" s="15"/>
      <c r="AC209" s="15"/>
      <c r="AD209" s="15"/>
      <c r="AE209" s="15"/>
      <c r="AT209" s="269" t="s">
        <v>242</v>
      </c>
      <c r="AU209" s="269" t="s">
        <v>91</v>
      </c>
      <c r="AV209" s="15" t="s">
        <v>85</v>
      </c>
      <c r="AW209" s="15" t="s">
        <v>42</v>
      </c>
      <c r="AX209" s="15" t="s">
        <v>81</v>
      </c>
      <c r="AY209" s="269" t="s">
        <v>230</v>
      </c>
    </row>
    <row r="210" spans="1:51" s="13" customFormat="1" ht="12">
      <c r="A210" s="13"/>
      <c r="B210" s="234"/>
      <c r="C210" s="235"/>
      <c r="D210" s="228" t="s">
        <v>242</v>
      </c>
      <c r="E210" s="236" t="s">
        <v>19</v>
      </c>
      <c r="F210" s="237" t="s">
        <v>2877</v>
      </c>
      <c r="G210" s="235"/>
      <c r="H210" s="238">
        <v>7</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242</v>
      </c>
      <c r="AU210" s="244" t="s">
        <v>91</v>
      </c>
      <c r="AV210" s="13" t="s">
        <v>91</v>
      </c>
      <c r="AW210" s="13" t="s">
        <v>42</v>
      </c>
      <c r="AX210" s="13" t="s">
        <v>81</v>
      </c>
      <c r="AY210" s="244" t="s">
        <v>230</v>
      </c>
    </row>
    <row r="211" spans="1:51" s="16" customFormat="1" ht="12">
      <c r="A211" s="16"/>
      <c r="B211" s="270"/>
      <c r="C211" s="271"/>
      <c r="D211" s="228" t="s">
        <v>242</v>
      </c>
      <c r="E211" s="272" t="s">
        <v>19</v>
      </c>
      <c r="F211" s="273" t="s">
        <v>2878</v>
      </c>
      <c r="G211" s="271"/>
      <c r="H211" s="274">
        <v>75</v>
      </c>
      <c r="I211" s="275"/>
      <c r="J211" s="271"/>
      <c r="K211" s="271"/>
      <c r="L211" s="276"/>
      <c r="M211" s="277"/>
      <c r="N211" s="278"/>
      <c r="O211" s="278"/>
      <c r="P211" s="278"/>
      <c r="Q211" s="278"/>
      <c r="R211" s="278"/>
      <c r="S211" s="278"/>
      <c r="T211" s="279"/>
      <c r="U211" s="16"/>
      <c r="V211" s="16"/>
      <c r="W211" s="16"/>
      <c r="X211" s="16"/>
      <c r="Y211" s="16"/>
      <c r="Z211" s="16"/>
      <c r="AA211" s="16"/>
      <c r="AB211" s="16"/>
      <c r="AC211" s="16"/>
      <c r="AD211" s="16"/>
      <c r="AE211" s="16"/>
      <c r="AT211" s="280" t="s">
        <v>242</v>
      </c>
      <c r="AU211" s="280" t="s">
        <v>91</v>
      </c>
      <c r="AV211" s="16" t="s">
        <v>102</v>
      </c>
      <c r="AW211" s="16" t="s">
        <v>42</v>
      </c>
      <c r="AX211" s="16" t="s">
        <v>81</v>
      </c>
      <c r="AY211" s="280" t="s">
        <v>230</v>
      </c>
    </row>
    <row r="212" spans="1:51" s="15" customFormat="1" ht="12">
      <c r="A212" s="15"/>
      <c r="B212" s="260"/>
      <c r="C212" s="261"/>
      <c r="D212" s="228" t="s">
        <v>242</v>
      </c>
      <c r="E212" s="262" t="s">
        <v>19</v>
      </c>
      <c r="F212" s="263" t="s">
        <v>2879</v>
      </c>
      <c r="G212" s="261"/>
      <c r="H212" s="262" t="s">
        <v>19</v>
      </c>
      <c r="I212" s="264"/>
      <c r="J212" s="261"/>
      <c r="K212" s="261"/>
      <c r="L212" s="265"/>
      <c r="M212" s="266"/>
      <c r="N212" s="267"/>
      <c r="O212" s="267"/>
      <c r="P212" s="267"/>
      <c r="Q212" s="267"/>
      <c r="R212" s="267"/>
      <c r="S212" s="267"/>
      <c r="T212" s="268"/>
      <c r="U212" s="15"/>
      <c r="V212" s="15"/>
      <c r="W212" s="15"/>
      <c r="X212" s="15"/>
      <c r="Y212" s="15"/>
      <c r="Z212" s="15"/>
      <c r="AA212" s="15"/>
      <c r="AB212" s="15"/>
      <c r="AC212" s="15"/>
      <c r="AD212" s="15"/>
      <c r="AE212" s="15"/>
      <c r="AT212" s="269" t="s">
        <v>242</v>
      </c>
      <c r="AU212" s="269" t="s">
        <v>91</v>
      </c>
      <c r="AV212" s="15" t="s">
        <v>85</v>
      </c>
      <c r="AW212" s="15" t="s">
        <v>42</v>
      </c>
      <c r="AX212" s="15" t="s">
        <v>81</v>
      </c>
      <c r="AY212" s="269" t="s">
        <v>230</v>
      </c>
    </row>
    <row r="213" spans="1:51" s="13" customFormat="1" ht="12">
      <c r="A213" s="13"/>
      <c r="B213" s="234"/>
      <c r="C213" s="235"/>
      <c r="D213" s="228" t="s">
        <v>242</v>
      </c>
      <c r="E213" s="236" t="s">
        <v>19</v>
      </c>
      <c r="F213" s="237" t="s">
        <v>2880</v>
      </c>
      <c r="G213" s="235"/>
      <c r="H213" s="238">
        <v>30</v>
      </c>
      <c r="I213" s="239"/>
      <c r="J213" s="235"/>
      <c r="K213" s="235"/>
      <c r="L213" s="240"/>
      <c r="M213" s="241"/>
      <c r="N213" s="242"/>
      <c r="O213" s="242"/>
      <c r="P213" s="242"/>
      <c r="Q213" s="242"/>
      <c r="R213" s="242"/>
      <c r="S213" s="242"/>
      <c r="T213" s="243"/>
      <c r="U213" s="13"/>
      <c r="V213" s="13"/>
      <c r="W213" s="13"/>
      <c r="X213" s="13"/>
      <c r="Y213" s="13"/>
      <c r="Z213" s="13"/>
      <c r="AA213" s="13"/>
      <c r="AB213" s="13"/>
      <c r="AC213" s="13"/>
      <c r="AD213" s="13"/>
      <c r="AE213" s="13"/>
      <c r="AT213" s="244" t="s">
        <v>242</v>
      </c>
      <c r="AU213" s="244" t="s">
        <v>91</v>
      </c>
      <c r="AV213" s="13" t="s">
        <v>91</v>
      </c>
      <c r="AW213" s="13" t="s">
        <v>42</v>
      </c>
      <c r="AX213" s="13" t="s">
        <v>81</v>
      </c>
      <c r="AY213" s="244" t="s">
        <v>230</v>
      </c>
    </row>
    <row r="214" spans="1:51" s="16" customFormat="1" ht="12">
      <c r="A214" s="16"/>
      <c r="B214" s="270"/>
      <c r="C214" s="271"/>
      <c r="D214" s="228" t="s">
        <v>242</v>
      </c>
      <c r="E214" s="272" t="s">
        <v>19</v>
      </c>
      <c r="F214" s="273" t="s">
        <v>2881</v>
      </c>
      <c r="G214" s="271"/>
      <c r="H214" s="274">
        <v>30</v>
      </c>
      <c r="I214" s="275"/>
      <c r="J214" s="271"/>
      <c r="K214" s="271"/>
      <c r="L214" s="276"/>
      <c r="M214" s="277"/>
      <c r="N214" s="278"/>
      <c r="O214" s="278"/>
      <c r="P214" s="278"/>
      <c r="Q214" s="278"/>
      <c r="R214" s="278"/>
      <c r="S214" s="278"/>
      <c r="T214" s="279"/>
      <c r="U214" s="16"/>
      <c r="V214" s="16"/>
      <c r="W214" s="16"/>
      <c r="X214" s="16"/>
      <c r="Y214" s="16"/>
      <c r="Z214" s="16"/>
      <c r="AA214" s="16"/>
      <c r="AB214" s="16"/>
      <c r="AC214" s="16"/>
      <c r="AD214" s="16"/>
      <c r="AE214" s="16"/>
      <c r="AT214" s="280" t="s">
        <v>242</v>
      </c>
      <c r="AU214" s="280" t="s">
        <v>91</v>
      </c>
      <c r="AV214" s="16" t="s">
        <v>102</v>
      </c>
      <c r="AW214" s="16" t="s">
        <v>42</v>
      </c>
      <c r="AX214" s="16" t="s">
        <v>81</v>
      </c>
      <c r="AY214" s="280" t="s">
        <v>230</v>
      </c>
    </row>
    <row r="215" spans="1:51" s="15" customFormat="1" ht="12">
      <c r="A215" s="15"/>
      <c r="B215" s="260"/>
      <c r="C215" s="261"/>
      <c r="D215" s="228" t="s">
        <v>242</v>
      </c>
      <c r="E215" s="262" t="s">
        <v>19</v>
      </c>
      <c r="F215" s="263" t="s">
        <v>2882</v>
      </c>
      <c r="G215" s="261"/>
      <c r="H215" s="262" t="s">
        <v>19</v>
      </c>
      <c r="I215" s="264"/>
      <c r="J215" s="261"/>
      <c r="K215" s="261"/>
      <c r="L215" s="265"/>
      <c r="M215" s="266"/>
      <c r="N215" s="267"/>
      <c r="O215" s="267"/>
      <c r="P215" s="267"/>
      <c r="Q215" s="267"/>
      <c r="R215" s="267"/>
      <c r="S215" s="267"/>
      <c r="T215" s="268"/>
      <c r="U215" s="15"/>
      <c r="V215" s="15"/>
      <c r="W215" s="15"/>
      <c r="X215" s="15"/>
      <c r="Y215" s="15"/>
      <c r="Z215" s="15"/>
      <c r="AA215" s="15"/>
      <c r="AB215" s="15"/>
      <c r="AC215" s="15"/>
      <c r="AD215" s="15"/>
      <c r="AE215" s="15"/>
      <c r="AT215" s="269" t="s">
        <v>242</v>
      </c>
      <c r="AU215" s="269" t="s">
        <v>91</v>
      </c>
      <c r="AV215" s="15" t="s">
        <v>85</v>
      </c>
      <c r="AW215" s="15" t="s">
        <v>42</v>
      </c>
      <c r="AX215" s="15" t="s">
        <v>81</v>
      </c>
      <c r="AY215" s="269" t="s">
        <v>230</v>
      </c>
    </row>
    <row r="216" spans="1:51" s="13" customFormat="1" ht="12">
      <c r="A216" s="13"/>
      <c r="B216" s="234"/>
      <c r="C216" s="235"/>
      <c r="D216" s="228" t="s">
        <v>242</v>
      </c>
      <c r="E216" s="236" t="s">
        <v>19</v>
      </c>
      <c r="F216" s="237" t="s">
        <v>2883</v>
      </c>
      <c r="G216" s="235"/>
      <c r="H216" s="238">
        <v>10</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242</v>
      </c>
      <c r="AU216" s="244" t="s">
        <v>91</v>
      </c>
      <c r="AV216" s="13" t="s">
        <v>91</v>
      </c>
      <c r="AW216" s="13" t="s">
        <v>42</v>
      </c>
      <c r="AX216" s="13" t="s">
        <v>81</v>
      </c>
      <c r="AY216" s="244" t="s">
        <v>230</v>
      </c>
    </row>
    <row r="217" spans="1:51" s="16" customFormat="1" ht="12">
      <c r="A217" s="16"/>
      <c r="B217" s="270"/>
      <c r="C217" s="271"/>
      <c r="D217" s="228" t="s">
        <v>242</v>
      </c>
      <c r="E217" s="272" t="s">
        <v>19</v>
      </c>
      <c r="F217" s="273" t="s">
        <v>2884</v>
      </c>
      <c r="G217" s="271"/>
      <c r="H217" s="274">
        <v>10</v>
      </c>
      <c r="I217" s="275"/>
      <c r="J217" s="271"/>
      <c r="K217" s="271"/>
      <c r="L217" s="276"/>
      <c r="M217" s="277"/>
      <c r="N217" s="278"/>
      <c r="O217" s="278"/>
      <c r="P217" s="278"/>
      <c r="Q217" s="278"/>
      <c r="R217" s="278"/>
      <c r="S217" s="278"/>
      <c r="T217" s="279"/>
      <c r="U217" s="16"/>
      <c r="V217" s="16"/>
      <c r="W217" s="16"/>
      <c r="X217" s="16"/>
      <c r="Y217" s="16"/>
      <c r="Z217" s="16"/>
      <c r="AA217" s="16"/>
      <c r="AB217" s="16"/>
      <c r="AC217" s="16"/>
      <c r="AD217" s="16"/>
      <c r="AE217" s="16"/>
      <c r="AT217" s="280" t="s">
        <v>242</v>
      </c>
      <c r="AU217" s="280" t="s">
        <v>91</v>
      </c>
      <c r="AV217" s="16" t="s">
        <v>102</v>
      </c>
      <c r="AW217" s="16" t="s">
        <v>42</v>
      </c>
      <c r="AX217" s="16" t="s">
        <v>81</v>
      </c>
      <c r="AY217" s="280" t="s">
        <v>230</v>
      </c>
    </row>
    <row r="218" spans="1:51" s="14" customFormat="1" ht="12">
      <c r="A218" s="14"/>
      <c r="B218" s="245"/>
      <c r="C218" s="246"/>
      <c r="D218" s="228" t="s">
        <v>242</v>
      </c>
      <c r="E218" s="247" t="s">
        <v>19</v>
      </c>
      <c r="F218" s="248" t="s">
        <v>244</v>
      </c>
      <c r="G218" s="246"/>
      <c r="H218" s="249">
        <v>115</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242</v>
      </c>
      <c r="AU218" s="255" t="s">
        <v>91</v>
      </c>
      <c r="AV218" s="14" t="s">
        <v>109</v>
      </c>
      <c r="AW218" s="14" t="s">
        <v>42</v>
      </c>
      <c r="AX218" s="14" t="s">
        <v>85</v>
      </c>
      <c r="AY218" s="255" t="s">
        <v>230</v>
      </c>
    </row>
    <row r="219" spans="1:65" s="2" customFormat="1" ht="14.4" customHeight="1">
      <c r="A219" s="41"/>
      <c r="B219" s="42"/>
      <c r="C219" s="281" t="s">
        <v>691</v>
      </c>
      <c r="D219" s="281" t="s">
        <v>482</v>
      </c>
      <c r="E219" s="282" t="s">
        <v>2885</v>
      </c>
      <c r="F219" s="283" t="s">
        <v>2886</v>
      </c>
      <c r="G219" s="284" t="s">
        <v>327</v>
      </c>
      <c r="H219" s="285">
        <v>75</v>
      </c>
      <c r="I219" s="286"/>
      <c r="J219" s="287">
        <f>ROUND(I219*H219,2)</f>
        <v>0</v>
      </c>
      <c r="K219" s="283" t="s">
        <v>2638</v>
      </c>
      <c r="L219" s="288"/>
      <c r="M219" s="289" t="s">
        <v>19</v>
      </c>
      <c r="N219" s="290" t="s">
        <v>52</v>
      </c>
      <c r="O219" s="87"/>
      <c r="P219" s="224">
        <f>O219*H219</f>
        <v>0</v>
      </c>
      <c r="Q219" s="224">
        <v>0.00101</v>
      </c>
      <c r="R219" s="224">
        <f>Q219*H219</f>
        <v>0.07575</v>
      </c>
      <c r="S219" s="224">
        <v>0</v>
      </c>
      <c r="T219" s="225">
        <f>S219*H219</f>
        <v>0</v>
      </c>
      <c r="U219" s="41"/>
      <c r="V219" s="41"/>
      <c r="W219" s="41"/>
      <c r="X219" s="41"/>
      <c r="Y219" s="41"/>
      <c r="Z219" s="41"/>
      <c r="AA219" s="41"/>
      <c r="AB219" s="41"/>
      <c r="AC219" s="41"/>
      <c r="AD219" s="41"/>
      <c r="AE219" s="41"/>
      <c r="AR219" s="226" t="s">
        <v>279</v>
      </c>
      <c r="AT219" s="226" t="s">
        <v>482</v>
      </c>
      <c r="AU219" s="226" t="s">
        <v>91</v>
      </c>
      <c r="AY219" s="19" t="s">
        <v>230</v>
      </c>
      <c r="BE219" s="227">
        <f>IF(N219="základní",J219,0)</f>
        <v>0</v>
      </c>
      <c r="BF219" s="227">
        <f>IF(N219="snížená",J219,0)</f>
        <v>0</v>
      </c>
      <c r="BG219" s="227">
        <f>IF(N219="zákl. přenesená",J219,0)</f>
        <v>0</v>
      </c>
      <c r="BH219" s="227">
        <f>IF(N219="sníž. přenesená",J219,0)</f>
        <v>0</v>
      </c>
      <c r="BI219" s="227">
        <f>IF(N219="nulová",J219,0)</f>
        <v>0</v>
      </c>
      <c r="BJ219" s="19" t="s">
        <v>85</v>
      </c>
      <c r="BK219" s="227">
        <f>ROUND(I219*H219,2)</f>
        <v>0</v>
      </c>
      <c r="BL219" s="19" t="s">
        <v>109</v>
      </c>
      <c r="BM219" s="226" t="s">
        <v>2887</v>
      </c>
    </row>
    <row r="220" spans="1:47" s="2" customFormat="1" ht="12">
      <c r="A220" s="41"/>
      <c r="B220" s="42"/>
      <c r="C220" s="43"/>
      <c r="D220" s="228" t="s">
        <v>238</v>
      </c>
      <c r="E220" s="43"/>
      <c r="F220" s="229" t="s">
        <v>2886</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19" t="s">
        <v>238</v>
      </c>
      <c r="AU220" s="19" t="s">
        <v>91</v>
      </c>
    </row>
    <row r="221" spans="1:51" s="13" customFormat="1" ht="12">
      <c r="A221" s="13"/>
      <c r="B221" s="234"/>
      <c r="C221" s="235"/>
      <c r="D221" s="228" t="s">
        <v>242</v>
      </c>
      <c r="E221" s="236" t="s">
        <v>19</v>
      </c>
      <c r="F221" s="237" t="s">
        <v>2888</v>
      </c>
      <c r="G221" s="235"/>
      <c r="H221" s="238">
        <v>75</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242</v>
      </c>
      <c r="AU221" s="244" t="s">
        <v>91</v>
      </c>
      <c r="AV221" s="13" t="s">
        <v>91</v>
      </c>
      <c r="AW221" s="13" t="s">
        <v>42</v>
      </c>
      <c r="AX221" s="13" t="s">
        <v>85</v>
      </c>
      <c r="AY221" s="244" t="s">
        <v>230</v>
      </c>
    </row>
    <row r="222" spans="1:65" s="2" customFormat="1" ht="14.4" customHeight="1">
      <c r="A222" s="41"/>
      <c r="B222" s="42"/>
      <c r="C222" s="281" t="s">
        <v>710</v>
      </c>
      <c r="D222" s="281" t="s">
        <v>482</v>
      </c>
      <c r="E222" s="282" t="s">
        <v>2889</v>
      </c>
      <c r="F222" s="283" t="s">
        <v>2890</v>
      </c>
      <c r="G222" s="284" t="s">
        <v>327</v>
      </c>
      <c r="H222" s="285">
        <v>30</v>
      </c>
      <c r="I222" s="286"/>
      <c r="J222" s="287">
        <f>ROUND(I222*H222,2)</f>
        <v>0</v>
      </c>
      <c r="K222" s="283" t="s">
        <v>2638</v>
      </c>
      <c r="L222" s="288"/>
      <c r="M222" s="289" t="s">
        <v>19</v>
      </c>
      <c r="N222" s="290" t="s">
        <v>52</v>
      </c>
      <c r="O222" s="87"/>
      <c r="P222" s="224">
        <f>O222*H222</f>
        <v>0</v>
      </c>
      <c r="Q222" s="224">
        <v>0.0003</v>
      </c>
      <c r="R222" s="224">
        <f>Q222*H222</f>
        <v>0.009</v>
      </c>
      <c r="S222" s="224">
        <v>0</v>
      </c>
      <c r="T222" s="225">
        <f>S222*H222</f>
        <v>0</v>
      </c>
      <c r="U222" s="41"/>
      <c r="V222" s="41"/>
      <c r="W222" s="41"/>
      <c r="X222" s="41"/>
      <c r="Y222" s="41"/>
      <c r="Z222" s="41"/>
      <c r="AA222" s="41"/>
      <c r="AB222" s="41"/>
      <c r="AC222" s="41"/>
      <c r="AD222" s="41"/>
      <c r="AE222" s="41"/>
      <c r="AR222" s="226" t="s">
        <v>279</v>
      </c>
      <c r="AT222" s="226" t="s">
        <v>482</v>
      </c>
      <c r="AU222" s="226" t="s">
        <v>91</v>
      </c>
      <c r="AY222" s="19" t="s">
        <v>230</v>
      </c>
      <c r="BE222" s="227">
        <f>IF(N222="základní",J222,0)</f>
        <v>0</v>
      </c>
      <c r="BF222" s="227">
        <f>IF(N222="snížená",J222,0)</f>
        <v>0</v>
      </c>
      <c r="BG222" s="227">
        <f>IF(N222="zákl. přenesená",J222,0)</f>
        <v>0</v>
      </c>
      <c r="BH222" s="227">
        <f>IF(N222="sníž. přenesená",J222,0)</f>
        <v>0</v>
      </c>
      <c r="BI222" s="227">
        <f>IF(N222="nulová",J222,0)</f>
        <v>0</v>
      </c>
      <c r="BJ222" s="19" t="s">
        <v>85</v>
      </c>
      <c r="BK222" s="227">
        <f>ROUND(I222*H222,2)</f>
        <v>0</v>
      </c>
      <c r="BL222" s="19" t="s">
        <v>109</v>
      </c>
      <c r="BM222" s="226" t="s">
        <v>2891</v>
      </c>
    </row>
    <row r="223" spans="1:47" s="2" customFormat="1" ht="12">
      <c r="A223" s="41"/>
      <c r="B223" s="42"/>
      <c r="C223" s="43"/>
      <c r="D223" s="228" t="s">
        <v>238</v>
      </c>
      <c r="E223" s="43"/>
      <c r="F223" s="229" t="s">
        <v>2890</v>
      </c>
      <c r="G223" s="43"/>
      <c r="H223" s="43"/>
      <c r="I223" s="230"/>
      <c r="J223" s="43"/>
      <c r="K223" s="43"/>
      <c r="L223" s="47"/>
      <c r="M223" s="231"/>
      <c r="N223" s="232"/>
      <c r="O223" s="87"/>
      <c r="P223" s="87"/>
      <c r="Q223" s="87"/>
      <c r="R223" s="87"/>
      <c r="S223" s="87"/>
      <c r="T223" s="88"/>
      <c r="U223" s="41"/>
      <c r="V223" s="41"/>
      <c r="W223" s="41"/>
      <c r="X223" s="41"/>
      <c r="Y223" s="41"/>
      <c r="Z223" s="41"/>
      <c r="AA223" s="41"/>
      <c r="AB223" s="41"/>
      <c r="AC223" s="41"/>
      <c r="AD223" s="41"/>
      <c r="AE223" s="41"/>
      <c r="AT223" s="19" t="s">
        <v>238</v>
      </c>
      <c r="AU223" s="19" t="s">
        <v>91</v>
      </c>
    </row>
    <row r="224" spans="1:51" s="13" customFormat="1" ht="12">
      <c r="A224" s="13"/>
      <c r="B224" s="234"/>
      <c r="C224" s="235"/>
      <c r="D224" s="228" t="s">
        <v>242</v>
      </c>
      <c r="E224" s="236" t="s">
        <v>19</v>
      </c>
      <c r="F224" s="237" t="s">
        <v>2645</v>
      </c>
      <c r="G224" s="235"/>
      <c r="H224" s="238">
        <v>30</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242</v>
      </c>
      <c r="AU224" s="244" t="s">
        <v>91</v>
      </c>
      <c r="AV224" s="13" t="s">
        <v>91</v>
      </c>
      <c r="AW224" s="13" t="s">
        <v>42</v>
      </c>
      <c r="AX224" s="13" t="s">
        <v>85</v>
      </c>
      <c r="AY224" s="244" t="s">
        <v>230</v>
      </c>
    </row>
    <row r="225" spans="1:65" s="2" customFormat="1" ht="14.4" customHeight="1">
      <c r="A225" s="41"/>
      <c r="B225" s="42"/>
      <c r="C225" s="281" t="s">
        <v>715</v>
      </c>
      <c r="D225" s="281" t="s">
        <v>482</v>
      </c>
      <c r="E225" s="282" t="s">
        <v>2892</v>
      </c>
      <c r="F225" s="283" t="s">
        <v>2893</v>
      </c>
      <c r="G225" s="284" t="s">
        <v>327</v>
      </c>
      <c r="H225" s="285">
        <v>10</v>
      </c>
      <c r="I225" s="286"/>
      <c r="J225" s="287">
        <f>ROUND(I225*H225,2)</f>
        <v>0</v>
      </c>
      <c r="K225" s="283" t="s">
        <v>2638</v>
      </c>
      <c r="L225" s="288"/>
      <c r="M225" s="289" t="s">
        <v>19</v>
      </c>
      <c r="N225" s="290" t="s">
        <v>52</v>
      </c>
      <c r="O225" s="87"/>
      <c r="P225" s="224">
        <f>O225*H225</f>
        <v>0</v>
      </c>
      <c r="Q225" s="224">
        <v>0.00024</v>
      </c>
      <c r="R225" s="224">
        <f>Q225*H225</f>
        <v>0.0024000000000000002</v>
      </c>
      <c r="S225" s="224">
        <v>0</v>
      </c>
      <c r="T225" s="225">
        <f>S225*H225</f>
        <v>0</v>
      </c>
      <c r="U225" s="41"/>
      <c r="V225" s="41"/>
      <c r="W225" s="41"/>
      <c r="X225" s="41"/>
      <c r="Y225" s="41"/>
      <c r="Z225" s="41"/>
      <c r="AA225" s="41"/>
      <c r="AB225" s="41"/>
      <c r="AC225" s="41"/>
      <c r="AD225" s="41"/>
      <c r="AE225" s="41"/>
      <c r="AR225" s="226" t="s">
        <v>279</v>
      </c>
      <c r="AT225" s="226" t="s">
        <v>482</v>
      </c>
      <c r="AU225" s="226" t="s">
        <v>91</v>
      </c>
      <c r="AY225" s="19" t="s">
        <v>230</v>
      </c>
      <c r="BE225" s="227">
        <f>IF(N225="základní",J225,0)</f>
        <v>0</v>
      </c>
      <c r="BF225" s="227">
        <f>IF(N225="snížená",J225,0)</f>
        <v>0</v>
      </c>
      <c r="BG225" s="227">
        <f>IF(N225="zákl. přenesená",J225,0)</f>
        <v>0</v>
      </c>
      <c r="BH225" s="227">
        <f>IF(N225="sníž. přenesená",J225,0)</f>
        <v>0</v>
      </c>
      <c r="BI225" s="227">
        <f>IF(N225="nulová",J225,0)</f>
        <v>0</v>
      </c>
      <c r="BJ225" s="19" t="s">
        <v>85</v>
      </c>
      <c r="BK225" s="227">
        <f>ROUND(I225*H225,2)</f>
        <v>0</v>
      </c>
      <c r="BL225" s="19" t="s">
        <v>109</v>
      </c>
      <c r="BM225" s="226" t="s">
        <v>2894</v>
      </c>
    </row>
    <row r="226" spans="1:47" s="2" customFormat="1" ht="12">
      <c r="A226" s="41"/>
      <c r="B226" s="42"/>
      <c r="C226" s="43"/>
      <c r="D226" s="228" t="s">
        <v>238</v>
      </c>
      <c r="E226" s="43"/>
      <c r="F226" s="229" t="s">
        <v>2893</v>
      </c>
      <c r="G226" s="43"/>
      <c r="H226" s="43"/>
      <c r="I226" s="230"/>
      <c r="J226" s="43"/>
      <c r="K226" s="43"/>
      <c r="L226" s="47"/>
      <c r="M226" s="231"/>
      <c r="N226" s="232"/>
      <c r="O226" s="87"/>
      <c r="P226" s="87"/>
      <c r="Q226" s="87"/>
      <c r="R226" s="87"/>
      <c r="S226" s="87"/>
      <c r="T226" s="88"/>
      <c r="U226" s="41"/>
      <c r="V226" s="41"/>
      <c r="W226" s="41"/>
      <c r="X226" s="41"/>
      <c r="Y226" s="41"/>
      <c r="Z226" s="41"/>
      <c r="AA226" s="41"/>
      <c r="AB226" s="41"/>
      <c r="AC226" s="41"/>
      <c r="AD226" s="41"/>
      <c r="AE226" s="41"/>
      <c r="AT226" s="19" t="s">
        <v>238</v>
      </c>
      <c r="AU226" s="19" t="s">
        <v>91</v>
      </c>
    </row>
    <row r="227" spans="1:51" s="13" customFormat="1" ht="12">
      <c r="A227" s="13"/>
      <c r="B227" s="234"/>
      <c r="C227" s="235"/>
      <c r="D227" s="228" t="s">
        <v>242</v>
      </c>
      <c r="E227" s="236" t="s">
        <v>19</v>
      </c>
      <c r="F227" s="237" t="s">
        <v>2686</v>
      </c>
      <c r="G227" s="235"/>
      <c r="H227" s="238">
        <v>10</v>
      </c>
      <c r="I227" s="239"/>
      <c r="J227" s="235"/>
      <c r="K227" s="235"/>
      <c r="L227" s="240"/>
      <c r="M227" s="241"/>
      <c r="N227" s="242"/>
      <c r="O227" s="242"/>
      <c r="P227" s="242"/>
      <c r="Q227" s="242"/>
      <c r="R227" s="242"/>
      <c r="S227" s="242"/>
      <c r="T227" s="243"/>
      <c r="U227" s="13"/>
      <c r="V227" s="13"/>
      <c r="W227" s="13"/>
      <c r="X227" s="13"/>
      <c r="Y227" s="13"/>
      <c r="Z227" s="13"/>
      <c r="AA227" s="13"/>
      <c r="AB227" s="13"/>
      <c r="AC227" s="13"/>
      <c r="AD227" s="13"/>
      <c r="AE227" s="13"/>
      <c r="AT227" s="244" t="s">
        <v>242</v>
      </c>
      <c r="AU227" s="244" t="s">
        <v>91</v>
      </c>
      <c r="AV227" s="13" t="s">
        <v>91</v>
      </c>
      <c r="AW227" s="13" t="s">
        <v>42</v>
      </c>
      <c r="AX227" s="13" t="s">
        <v>85</v>
      </c>
      <c r="AY227" s="244" t="s">
        <v>230</v>
      </c>
    </row>
    <row r="228" spans="1:65" s="2" customFormat="1" ht="24.15" customHeight="1">
      <c r="A228" s="41"/>
      <c r="B228" s="42"/>
      <c r="C228" s="215" t="s">
        <v>722</v>
      </c>
      <c r="D228" s="215" t="s">
        <v>232</v>
      </c>
      <c r="E228" s="216" t="s">
        <v>2895</v>
      </c>
      <c r="F228" s="217" t="s">
        <v>2896</v>
      </c>
      <c r="G228" s="218" t="s">
        <v>2897</v>
      </c>
      <c r="H228" s="219">
        <v>1</v>
      </c>
      <c r="I228" s="220"/>
      <c r="J228" s="221">
        <f>ROUND(I228*H228,2)</f>
        <v>0</v>
      </c>
      <c r="K228" s="217" t="s">
        <v>2638</v>
      </c>
      <c r="L228" s="47"/>
      <c r="M228" s="222" t="s">
        <v>19</v>
      </c>
      <c r="N228" s="223" t="s">
        <v>52</v>
      </c>
      <c r="O228" s="87"/>
      <c r="P228" s="224">
        <f>O228*H228</f>
        <v>0</v>
      </c>
      <c r="Q228" s="224">
        <v>0.0001</v>
      </c>
      <c r="R228" s="224">
        <f>Q228*H228</f>
        <v>0.0001</v>
      </c>
      <c r="S228" s="224">
        <v>0</v>
      </c>
      <c r="T228" s="225">
        <f>S228*H228</f>
        <v>0</v>
      </c>
      <c r="U228" s="41"/>
      <c r="V228" s="41"/>
      <c r="W228" s="41"/>
      <c r="X228" s="41"/>
      <c r="Y228" s="41"/>
      <c r="Z228" s="41"/>
      <c r="AA228" s="41"/>
      <c r="AB228" s="41"/>
      <c r="AC228" s="41"/>
      <c r="AD228" s="41"/>
      <c r="AE228" s="41"/>
      <c r="AR228" s="226" t="s">
        <v>109</v>
      </c>
      <c r="AT228" s="226" t="s">
        <v>232</v>
      </c>
      <c r="AU228" s="226" t="s">
        <v>91</v>
      </c>
      <c r="AY228" s="19" t="s">
        <v>230</v>
      </c>
      <c r="BE228" s="227">
        <f>IF(N228="základní",J228,0)</f>
        <v>0</v>
      </c>
      <c r="BF228" s="227">
        <f>IF(N228="snížená",J228,0)</f>
        <v>0</v>
      </c>
      <c r="BG228" s="227">
        <f>IF(N228="zákl. přenesená",J228,0)</f>
        <v>0</v>
      </c>
      <c r="BH228" s="227">
        <f>IF(N228="sníž. přenesená",J228,0)</f>
        <v>0</v>
      </c>
      <c r="BI228" s="227">
        <f>IF(N228="nulová",J228,0)</f>
        <v>0</v>
      </c>
      <c r="BJ228" s="19" t="s">
        <v>85</v>
      </c>
      <c r="BK228" s="227">
        <f>ROUND(I228*H228,2)</f>
        <v>0</v>
      </c>
      <c r="BL228" s="19" t="s">
        <v>109</v>
      </c>
      <c r="BM228" s="226" t="s">
        <v>2898</v>
      </c>
    </row>
    <row r="229" spans="1:47" s="2" customFormat="1" ht="12">
      <c r="A229" s="41"/>
      <c r="B229" s="42"/>
      <c r="C229" s="43"/>
      <c r="D229" s="228" t="s">
        <v>238</v>
      </c>
      <c r="E229" s="43"/>
      <c r="F229" s="229" t="s">
        <v>2896</v>
      </c>
      <c r="G229" s="43"/>
      <c r="H229" s="43"/>
      <c r="I229" s="230"/>
      <c r="J229" s="43"/>
      <c r="K229" s="43"/>
      <c r="L229" s="47"/>
      <c r="M229" s="231"/>
      <c r="N229" s="232"/>
      <c r="O229" s="87"/>
      <c r="P229" s="87"/>
      <c r="Q229" s="87"/>
      <c r="R229" s="87"/>
      <c r="S229" s="87"/>
      <c r="T229" s="88"/>
      <c r="U229" s="41"/>
      <c r="V229" s="41"/>
      <c r="W229" s="41"/>
      <c r="X229" s="41"/>
      <c r="Y229" s="41"/>
      <c r="Z229" s="41"/>
      <c r="AA229" s="41"/>
      <c r="AB229" s="41"/>
      <c r="AC229" s="41"/>
      <c r="AD229" s="41"/>
      <c r="AE229" s="41"/>
      <c r="AT229" s="19" t="s">
        <v>238</v>
      </c>
      <c r="AU229" s="19" t="s">
        <v>91</v>
      </c>
    </row>
    <row r="230" spans="1:51" s="13" customFormat="1" ht="12">
      <c r="A230" s="13"/>
      <c r="B230" s="234"/>
      <c r="C230" s="235"/>
      <c r="D230" s="228" t="s">
        <v>242</v>
      </c>
      <c r="E230" s="236" t="s">
        <v>19</v>
      </c>
      <c r="F230" s="237" t="s">
        <v>2674</v>
      </c>
      <c r="G230" s="235"/>
      <c r="H230" s="238">
        <v>1</v>
      </c>
      <c r="I230" s="239"/>
      <c r="J230" s="235"/>
      <c r="K230" s="235"/>
      <c r="L230" s="240"/>
      <c r="M230" s="241"/>
      <c r="N230" s="242"/>
      <c r="O230" s="242"/>
      <c r="P230" s="242"/>
      <c r="Q230" s="242"/>
      <c r="R230" s="242"/>
      <c r="S230" s="242"/>
      <c r="T230" s="243"/>
      <c r="U230" s="13"/>
      <c r="V230" s="13"/>
      <c r="W230" s="13"/>
      <c r="X230" s="13"/>
      <c r="Y230" s="13"/>
      <c r="Z230" s="13"/>
      <c r="AA230" s="13"/>
      <c r="AB230" s="13"/>
      <c r="AC230" s="13"/>
      <c r="AD230" s="13"/>
      <c r="AE230" s="13"/>
      <c r="AT230" s="244" t="s">
        <v>242</v>
      </c>
      <c r="AU230" s="244" t="s">
        <v>91</v>
      </c>
      <c r="AV230" s="13" t="s">
        <v>91</v>
      </c>
      <c r="AW230" s="13" t="s">
        <v>42</v>
      </c>
      <c r="AX230" s="13" t="s">
        <v>85</v>
      </c>
      <c r="AY230" s="244" t="s">
        <v>230</v>
      </c>
    </row>
    <row r="231" spans="1:65" s="2" customFormat="1" ht="24.15" customHeight="1">
      <c r="A231" s="41"/>
      <c r="B231" s="42"/>
      <c r="C231" s="215" t="s">
        <v>729</v>
      </c>
      <c r="D231" s="215" t="s">
        <v>232</v>
      </c>
      <c r="E231" s="216" t="s">
        <v>2899</v>
      </c>
      <c r="F231" s="217" t="s">
        <v>2900</v>
      </c>
      <c r="G231" s="218" t="s">
        <v>737</v>
      </c>
      <c r="H231" s="219">
        <v>10</v>
      </c>
      <c r="I231" s="220"/>
      <c r="J231" s="221">
        <f>ROUND(I231*H231,2)</f>
        <v>0</v>
      </c>
      <c r="K231" s="217" t="s">
        <v>2638</v>
      </c>
      <c r="L231" s="47"/>
      <c r="M231" s="222" t="s">
        <v>19</v>
      </c>
      <c r="N231" s="223" t="s">
        <v>52</v>
      </c>
      <c r="O231" s="87"/>
      <c r="P231" s="224">
        <f>O231*H231</f>
        <v>0</v>
      </c>
      <c r="Q231" s="224">
        <v>0</v>
      </c>
      <c r="R231" s="224">
        <f>Q231*H231</f>
        <v>0</v>
      </c>
      <c r="S231" s="224">
        <v>0</v>
      </c>
      <c r="T231" s="225">
        <f>S231*H231</f>
        <v>0</v>
      </c>
      <c r="U231" s="41"/>
      <c r="V231" s="41"/>
      <c r="W231" s="41"/>
      <c r="X231" s="41"/>
      <c r="Y231" s="41"/>
      <c r="Z231" s="41"/>
      <c r="AA231" s="41"/>
      <c r="AB231" s="41"/>
      <c r="AC231" s="41"/>
      <c r="AD231" s="41"/>
      <c r="AE231" s="41"/>
      <c r="AR231" s="226" t="s">
        <v>109</v>
      </c>
      <c r="AT231" s="226" t="s">
        <v>232</v>
      </c>
      <c r="AU231" s="226" t="s">
        <v>91</v>
      </c>
      <c r="AY231" s="19" t="s">
        <v>230</v>
      </c>
      <c r="BE231" s="227">
        <f>IF(N231="základní",J231,0)</f>
        <v>0</v>
      </c>
      <c r="BF231" s="227">
        <f>IF(N231="snížená",J231,0)</f>
        <v>0</v>
      </c>
      <c r="BG231" s="227">
        <f>IF(N231="zákl. přenesená",J231,0)</f>
        <v>0</v>
      </c>
      <c r="BH231" s="227">
        <f>IF(N231="sníž. přenesená",J231,0)</f>
        <v>0</v>
      </c>
      <c r="BI231" s="227">
        <f>IF(N231="nulová",J231,0)</f>
        <v>0</v>
      </c>
      <c r="BJ231" s="19" t="s">
        <v>85</v>
      </c>
      <c r="BK231" s="227">
        <f>ROUND(I231*H231,2)</f>
        <v>0</v>
      </c>
      <c r="BL231" s="19" t="s">
        <v>109</v>
      </c>
      <c r="BM231" s="226" t="s">
        <v>2901</v>
      </c>
    </row>
    <row r="232" spans="1:47" s="2" customFormat="1" ht="12">
      <c r="A232" s="41"/>
      <c r="B232" s="42"/>
      <c r="C232" s="43"/>
      <c r="D232" s="228" t="s">
        <v>238</v>
      </c>
      <c r="E232" s="43"/>
      <c r="F232" s="229" t="s">
        <v>2900</v>
      </c>
      <c r="G232" s="43"/>
      <c r="H232" s="43"/>
      <c r="I232" s="230"/>
      <c r="J232" s="43"/>
      <c r="K232" s="43"/>
      <c r="L232" s="47"/>
      <c r="M232" s="231"/>
      <c r="N232" s="232"/>
      <c r="O232" s="87"/>
      <c r="P232" s="87"/>
      <c r="Q232" s="87"/>
      <c r="R232" s="87"/>
      <c r="S232" s="87"/>
      <c r="T232" s="88"/>
      <c r="U232" s="41"/>
      <c r="V232" s="41"/>
      <c r="W232" s="41"/>
      <c r="X232" s="41"/>
      <c r="Y232" s="41"/>
      <c r="Z232" s="41"/>
      <c r="AA232" s="41"/>
      <c r="AB232" s="41"/>
      <c r="AC232" s="41"/>
      <c r="AD232" s="41"/>
      <c r="AE232" s="41"/>
      <c r="AT232" s="19" t="s">
        <v>238</v>
      </c>
      <c r="AU232" s="19" t="s">
        <v>91</v>
      </c>
    </row>
    <row r="233" spans="1:51" s="15" customFormat="1" ht="12">
      <c r="A233" s="15"/>
      <c r="B233" s="260"/>
      <c r="C233" s="261"/>
      <c r="D233" s="228" t="s">
        <v>242</v>
      </c>
      <c r="E233" s="262" t="s">
        <v>19</v>
      </c>
      <c r="F233" s="263" t="s">
        <v>2902</v>
      </c>
      <c r="G233" s="261"/>
      <c r="H233" s="262" t="s">
        <v>19</v>
      </c>
      <c r="I233" s="264"/>
      <c r="J233" s="261"/>
      <c r="K233" s="261"/>
      <c r="L233" s="265"/>
      <c r="M233" s="266"/>
      <c r="N233" s="267"/>
      <c r="O233" s="267"/>
      <c r="P233" s="267"/>
      <c r="Q233" s="267"/>
      <c r="R233" s="267"/>
      <c r="S233" s="267"/>
      <c r="T233" s="268"/>
      <c r="U233" s="15"/>
      <c r="V233" s="15"/>
      <c r="W233" s="15"/>
      <c r="X233" s="15"/>
      <c r="Y233" s="15"/>
      <c r="Z233" s="15"/>
      <c r="AA233" s="15"/>
      <c r="AB233" s="15"/>
      <c r="AC233" s="15"/>
      <c r="AD233" s="15"/>
      <c r="AE233" s="15"/>
      <c r="AT233" s="269" t="s">
        <v>242</v>
      </c>
      <c r="AU233" s="269" t="s">
        <v>91</v>
      </c>
      <c r="AV233" s="15" t="s">
        <v>85</v>
      </c>
      <c r="AW233" s="15" t="s">
        <v>42</v>
      </c>
      <c r="AX233" s="15" t="s">
        <v>81</v>
      </c>
      <c r="AY233" s="269" t="s">
        <v>230</v>
      </c>
    </row>
    <row r="234" spans="1:51" s="15" customFormat="1" ht="12">
      <c r="A234" s="15"/>
      <c r="B234" s="260"/>
      <c r="C234" s="261"/>
      <c r="D234" s="228" t="s">
        <v>242</v>
      </c>
      <c r="E234" s="262" t="s">
        <v>19</v>
      </c>
      <c r="F234" s="263" t="s">
        <v>2903</v>
      </c>
      <c r="G234" s="261"/>
      <c r="H234" s="262" t="s">
        <v>19</v>
      </c>
      <c r="I234" s="264"/>
      <c r="J234" s="261"/>
      <c r="K234" s="261"/>
      <c r="L234" s="265"/>
      <c r="M234" s="266"/>
      <c r="N234" s="267"/>
      <c r="O234" s="267"/>
      <c r="P234" s="267"/>
      <c r="Q234" s="267"/>
      <c r="R234" s="267"/>
      <c r="S234" s="267"/>
      <c r="T234" s="268"/>
      <c r="U234" s="15"/>
      <c r="V234" s="15"/>
      <c r="W234" s="15"/>
      <c r="X234" s="15"/>
      <c r="Y234" s="15"/>
      <c r="Z234" s="15"/>
      <c r="AA234" s="15"/>
      <c r="AB234" s="15"/>
      <c r="AC234" s="15"/>
      <c r="AD234" s="15"/>
      <c r="AE234" s="15"/>
      <c r="AT234" s="269" t="s">
        <v>242</v>
      </c>
      <c r="AU234" s="269" t="s">
        <v>91</v>
      </c>
      <c r="AV234" s="15" t="s">
        <v>85</v>
      </c>
      <c r="AW234" s="15" t="s">
        <v>42</v>
      </c>
      <c r="AX234" s="15" t="s">
        <v>81</v>
      </c>
      <c r="AY234" s="269" t="s">
        <v>230</v>
      </c>
    </row>
    <row r="235" spans="1:51" s="15" customFormat="1" ht="12">
      <c r="A235" s="15"/>
      <c r="B235" s="260"/>
      <c r="C235" s="261"/>
      <c r="D235" s="228" t="s">
        <v>242</v>
      </c>
      <c r="E235" s="262" t="s">
        <v>19</v>
      </c>
      <c r="F235" s="263" t="s">
        <v>2904</v>
      </c>
      <c r="G235" s="261"/>
      <c r="H235" s="262" t="s">
        <v>19</v>
      </c>
      <c r="I235" s="264"/>
      <c r="J235" s="261"/>
      <c r="K235" s="261"/>
      <c r="L235" s="265"/>
      <c r="M235" s="266"/>
      <c r="N235" s="267"/>
      <c r="O235" s="267"/>
      <c r="P235" s="267"/>
      <c r="Q235" s="267"/>
      <c r="R235" s="267"/>
      <c r="S235" s="267"/>
      <c r="T235" s="268"/>
      <c r="U235" s="15"/>
      <c r="V235" s="15"/>
      <c r="W235" s="15"/>
      <c r="X235" s="15"/>
      <c r="Y235" s="15"/>
      <c r="Z235" s="15"/>
      <c r="AA235" s="15"/>
      <c r="AB235" s="15"/>
      <c r="AC235" s="15"/>
      <c r="AD235" s="15"/>
      <c r="AE235" s="15"/>
      <c r="AT235" s="269" t="s">
        <v>242</v>
      </c>
      <c r="AU235" s="269" t="s">
        <v>91</v>
      </c>
      <c r="AV235" s="15" t="s">
        <v>85</v>
      </c>
      <c r="AW235" s="15" t="s">
        <v>42</v>
      </c>
      <c r="AX235" s="15" t="s">
        <v>81</v>
      </c>
      <c r="AY235" s="269" t="s">
        <v>230</v>
      </c>
    </row>
    <row r="236" spans="1:51" s="13" customFormat="1" ht="12">
      <c r="A236" s="13"/>
      <c r="B236" s="234"/>
      <c r="C236" s="235"/>
      <c r="D236" s="228" t="s">
        <v>242</v>
      </c>
      <c r="E236" s="236" t="s">
        <v>19</v>
      </c>
      <c r="F236" s="237" t="s">
        <v>2843</v>
      </c>
      <c r="G236" s="235"/>
      <c r="H236" s="238">
        <v>5</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242</v>
      </c>
      <c r="AU236" s="244" t="s">
        <v>91</v>
      </c>
      <c r="AV236" s="13" t="s">
        <v>91</v>
      </c>
      <c r="AW236" s="13" t="s">
        <v>42</v>
      </c>
      <c r="AX236" s="13" t="s">
        <v>81</v>
      </c>
      <c r="AY236" s="244" t="s">
        <v>230</v>
      </c>
    </row>
    <row r="237" spans="1:51" s="15" customFormat="1" ht="12">
      <c r="A237" s="15"/>
      <c r="B237" s="260"/>
      <c r="C237" s="261"/>
      <c r="D237" s="228" t="s">
        <v>242</v>
      </c>
      <c r="E237" s="262" t="s">
        <v>19</v>
      </c>
      <c r="F237" s="263" t="s">
        <v>2905</v>
      </c>
      <c r="G237" s="261"/>
      <c r="H237" s="262" t="s">
        <v>19</v>
      </c>
      <c r="I237" s="264"/>
      <c r="J237" s="261"/>
      <c r="K237" s="261"/>
      <c r="L237" s="265"/>
      <c r="M237" s="266"/>
      <c r="N237" s="267"/>
      <c r="O237" s="267"/>
      <c r="P237" s="267"/>
      <c r="Q237" s="267"/>
      <c r="R237" s="267"/>
      <c r="S237" s="267"/>
      <c r="T237" s="268"/>
      <c r="U237" s="15"/>
      <c r="V237" s="15"/>
      <c r="W237" s="15"/>
      <c r="X237" s="15"/>
      <c r="Y237" s="15"/>
      <c r="Z237" s="15"/>
      <c r="AA237" s="15"/>
      <c r="AB237" s="15"/>
      <c r="AC237" s="15"/>
      <c r="AD237" s="15"/>
      <c r="AE237" s="15"/>
      <c r="AT237" s="269" t="s">
        <v>242</v>
      </c>
      <c r="AU237" s="269" t="s">
        <v>91</v>
      </c>
      <c r="AV237" s="15" t="s">
        <v>85</v>
      </c>
      <c r="AW237" s="15" t="s">
        <v>42</v>
      </c>
      <c r="AX237" s="15" t="s">
        <v>81</v>
      </c>
      <c r="AY237" s="269" t="s">
        <v>230</v>
      </c>
    </row>
    <row r="238" spans="1:51" s="13" customFormat="1" ht="12">
      <c r="A238" s="13"/>
      <c r="B238" s="234"/>
      <c r="C238" s="235"/>
      <c r="D238" s="228" t="s">
        <v>242</v>
      </c>
      <c r="E238" s="236" t="s">
        <v>19</v>
      </c>
      <c r="F238" s="237" t="s">
        <v>2843</v>
      </c>
      <c r="G238" s="235"/>
      <c r="H238" s="238">
        <v>5</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242</v>
      </c>
      <c r="AU238" s="244" t="s">
        <v>91</v>
      </c>
      <c r="AV238" s="13" t="s">
        <v>91</v>
      </c>
      <c r="AW238" s="13" t="s">
        <v>42</v>
      </c>
      <c r="AX238" s="13" t="s">
        <v>81</v>
      </c>
      <c r="AY238" s="244" t="s">
        <v>230</v>
      </c>
    </row>
    <row r="239" spans="1:51" s="14" customFormat="1" ht="12">
      <c r="A239" s="14"/>
      <c r="B239" s="245"/>
      <c r="C239" s="246"/>
      <c r="D239" s="228" t="s">
        <v>242</v>
      </c>
      <c r="E239" s="247" t="s">
        <v>19</v>
      </c>
      <c r="F239" s="248" t="s">
        <v>244</v>
      </c>
      <c r="G239" s="246"/>
      <c r="H239" s="249">
        <v>10</v>
      </c>
      <c r="I239" s="250"/>
      <c r="J239" s="246"/>
      <c r="K239" s="246"/>
      <c r="L239" s="251"/>
      <c r="M239" s="252"/>
      <c r="N239" s="253"/>
      <c r="O239" s="253"/>
      <c r="P239" s="253"/>
      <c r="Q239" s="253"/>
      <c r="R239" s="253"/>
      <c r="S239" s="253"/>
      <c r="T239" s="254"/>
      <c r="U239" s="14"/>
      <c r="V239" s="14"/>
      <c r="W239" s="14"/>
      <c r="X239" s="14"/>
      <c r="Y239" s="14"/>
      <c r="Z239" s="14"/>
      <c r="AA239" s="14"/>
      <c r="AB239" s="14"/>
      <c r="AC239" s="14"/>
      <c r="AD239" s="14"/>
      <c r="AE239" s="14"/>
      <c r="AT239" s="255" t="s">
        <v>242</v>
      </c>
      <c r="AU239" s="255" t="s">
        <v>91</v>
      </c>
      <c r="AV239" s="14" t="s">
        <v>109</v>
      </c>
      <c r="AW239" s="14" t="s">
        <v>42</v>
      </c>
      <c r="AX239" s="14" t="s">
        <v>85</v>
      </c>
      <c r="AY239" s="255" t="s">
        <v>230</v>
      </c>
    </row>
    <row r="240" spans="1:65" s="2" customFormat="1" ht="14.4" customHeight="1">
      <c r="A240" s="41"/>
      <c r="B240" s="42"/>
      <c r="C240" s="281" t="s">
        <v>734</v>
      </c>
      <c r="D240" s="281" t="s">
        <v>482</v>
      </c>
      <c r="E240" s="282" t="s">
        <v>2906</v>
      </c>
      <c r="F240" s="283" t="s">
        <v>2907</v>
      </c>
      <c r="G240" s="284" t="s">
        <v>737</v>
      </c>
      <c r="H240" s="285">
        <v>5</v>
      </c>
      <c r="I240" s="286"/>
      <c r="J240" s="287">
        <f>ROUND(I240*H240,2)</f>
        <v>0</v>
      </c>
      <c r="K240" s="283" t="s">
        <v>19</v>
      </c>
      <c r="L240" s="288"/>
      <c r="M240" s="289" t="s">
        <v>19</v>
      </c>
      <c r="N240" s="290" t="s">
        <v>52</v>
      </c>
      <c r="O240" s="87"/>
      <c r="P240" s="224">
        <f>O240*H240</f>
        <v>0</v>
      </c>
      <c r="Q240" s="224">
        <v>0.00022</v>
      </c>
      <c r="R240" s="224">
        <f>Q240*H240</f>
        <v>0.0011</v>
      </c>
      <c r="S240" s="224">
        <v>0</v>
      </c>
      <c r="T240" s="225">
        <f>S240*H240</f>
        <v>0</v>
      </c>
      <c r="U240" s="41"/>
      <c r="V240" s="41"/>
      <c r="W240" s="41"/>
      <c r="X240" s="41"/>
      <c r="Y240" s="41"/>
      <c r="Z240" s="41"/>
      <c r="AA240" s="41"/>
      <c r="AB240" s="41"/>
      <c r="AC240" s="41"/>
      <c r="AD240" s="41"/>
      <c r="AE240" s="41"/>
      <c r="AR240" s="226" t="s">
        <v>279</v>
      </c>
      <c r="AT240" s="226" t="s">
        <v>482</v>
      </c>
      <c r="AU240" s="226" t="s">
        <v>91</v>
      </c>
      <c r="AY240" s="19" t="s">
        <v>230</v>
      </c>
      <c r="BE240" s="227">
        <f>IF(N240="základní",J240,0)</f>
        <v>0</v>
      </c>
      <c r="BF240" s="227">
        <f>IF(N240="snížená",J240,0)</f>
        <v>0</v>
      </c>
      <c r="BG240" s="227">
        <f>IF(N240="zákl. přenesená",J240,0)</f>
        <v>0</v>
      </c>
      <c r="BH240" s="227">
        <f>IF(N240="sníž. přenesená",J240,0)</f>
        <v>0</v>
      </c>
      <c r="BI240" s="227">
        <f>IF(N240="nulová",J240,0)</f>
        <v>0</v>
      </c>
      <c r="BJ240" s="19" t="s">
        <v>85</v>
      </c>
      <c r="BK240" s="227">
        <f>ROUND(I240*H240,2)</f>
        <v>0</v>
      </c>
      <c r="BL240" s="19" t="s">
        <v>109</v>
      </c>
      <c r="BM240" s="226" t="s">
        <v>2908</v>
      </c>
    </row>
    <row r="241" spans="1:47" s="2" customFormat="1" ht="12">
      <c r="A241" s="41"/>
      <c r="B241" s="42"/>
      <c r="C241" s="43"/>
      <c r="D241" s="228" t="s">
        <v>238</v>
      </c>
      <c r="E241" s="43"/>
      <c r="F241" s="229" t="s">
        <v>2907</v>
      </c>
      <c r="G241" s="43"/>
      <c r="H241" s="43"/>
      <c r="I241" s="230"/>
      <c r="J241" s="43"/>
      <c r="K241" s="43"/>
      <c r="L241" s="47"/>
      <c r="M241" s="231"/>
      <c r="N241" s="232"/>
      <c r="O241" s="87"/>
      <c r="P241" s="87"/>
      <c r="Q241" s="87"/>
      <c r="R241" s="87"/>
      <c r="S241" s="87"/>
      <c r="T241" s="88"/>
      <c r="U241" s="41"/>
      <c r="V241" s="41"/>
      <c r="W241" s="41"/>
      <c r="X241" s="41"/>
      <c r="Y241" s="41"/>
      <c r="Z241" s="41"/>
      <c r="AA241" s="41"/>
      <c r="AB241" s="41"/>
      <c r="AC241" s="41"/>
      <c r="AD241" s="41"/>
      <c r="AE241" s="41"/>
      <c r="AT241" s="19" t="s">
        <v>238</v>
      </c>
      <c r="AU241" s="19" t="s">
        <v>91</v>
      </c>
    </row>
    <row r="242" spans="1:51" s="13" customFormat="1" ht="12">
      <c r="A242" s="13"/>
      <c r="B242" s="234"/>
      <c r="C242" s="235"/>
      <c r="D242" s="228" t="s">
        <v>242</v>
      </c>
      <c r="E242" s="236" t="s">
        <v>19</v>
      </c>
      <c r="F242" s="237" t="s">
        <v>2708</v>
      </c>
      <c r="G242" s="235"/>
      <c r="H242" s="238">
        <v>5</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242</v>
      </c>
      <c r="AU242" s="244" t="s">
        <v>91</v>
      </c>
      <c r="AV242" s="13" t="s">
        <v>91</v>
      </c>
      <c r="AW242" s="13" t="s">
        <v>42</v>
      </c>
      <c r="AX242" s="13" t="s">
        <v>85</v>
      </c>
      <c r="AY242" s="244" t="s">
        <v>230</v>
      </c>
    </row>
    <row r="243" spans="1:65" s="2" customFormat="1" ht="14.4" customHeight="1">
      <c r="A243" s="41"/>
      <c r="B243" s="42"/>
      <c r="C243" s="281" t="s">
        <v>741</v>
      </c>
      <c r="D243" s="281" t="s">
        <v>482</v>
      </c>
      <c r="E243" s="282" t="s">
        <v>2909</v>
      </c>
      <c r="F243" s="283" t="s">
        <v>2910</v>
      </c>
      <c r="G243" s="284" t="s">
        <v>737</v>
      </c>
      <c r="H243" s="285">
        <v>5</v>
      </c>
      <c r="I243" s="286"/>
      <c r="J243" s="287">
        <f>ROUND(I243*H243,2)</f>
        <v>0</v>
      </c>
      <c r="K243" s="283" t="s">
        <v>19</v>
      </c>
      <c r="L243" s="288"/>
      <c r="M243" s="289" t="s">
        <v>19</v>
      </c>
      <c r="N243" s="290" t="s">
        <v>52</v>
      </c>
      <c r="O243" s="87"/>
      <c r="P243" s="224">
        <f>O243*H243</f>
        <v>0</v>
      </c>
      <c r="Q243" s="224">
        <v>0.00022</v>
      </c>
      <c r="R243" s="224">
        <f>Q243*H243</f>
        <v>0.0011</v>
      </c>
      <c r="S243" s="224">
        <v>0</v>
      </c>
      <c r="T243" s="225">
        <f>S243*H243</f>
        <v>0</v>
      </c>
      <c r="U243" s="41"/>
      <c r="V243" s="41"/>
      <c r="W243" s="41"/>
      <c r="X243" s="41"/>
      <c r="Y243" s="41"/>
      <c r="Z243" s="41"/>
      <c r="AA243" s="41"/>
      <c r="AB243" s="41"/>
      <c r="AC243" s="41"/>
      <c r="AD243" s="41"/>
      <c r="AE243" s="41"/>
      <c r="AR243" s="226" t="s">
        <v>279</v>
      </c>
      <c r="AT243" s="226" t="s">
        <v>482</v>
      </c>
      <c r="AU243" s="226" t="s">
        <v>91</v>
      </c>
      <c r="AY243" s="19" t="s">
        <v>230</v>
      </c>
      <c r="BE243" s="227">
        <f>IF(N243="základní",J243,0)</f>
        <v>0</v>
      </c>
      <c r="BF243" s="227">
        <f>IF(N243="snížená",J243,0)</f>
        <v>0</v>
      </c>
      <c r="BG243" s="227">
        <f>IF(N243="zákl. přenesená",J243,0)</f>
        <v>0</v>
      </c>
      <c r="BH243" s="227">
        <f>IF(N243="sníž. přenesená",J243,0)</f>
        <v>0</v>
      </c>
      <c r="BI243" s="227">
        <f>IF(N243="nulová",J243,0)</f>
        <v>0</v>
      </c>
      <c r="BJ243" s="19" t="s">
        <v>85</v>
      </c>
      <c r="BK243" s="227">
        <f>ROUND(I243*H243,2)</f>
        <v>0</v>
      </c>
      <c r="BL243" s="19" t="s">
        <v>109</v>
      </c>
      <c r="BM243" s="226" t="s">
        <v>2911</v>
      </c>
    </row>
    <row r="244" spans="1:47" s="2" customFormat="1" ht="12">
      <c r="A244" s="41"/>
      <c r="B244" s="42"/>
      <c r="C244" s="43"/>
      <c r="D244" s="228" t="s">
        <v>238</v>
      </c>
      <c r="E244" s="43"/>
      <c r="F244" s="229" t="s">
        <v>2910</v>
      </c>
      <c r="G244" s="43"/>
      <c r="H244" s="43"/>
      <c r="I244" s="230"/>
      <c r="J244" s="43"/>
      <c r="K244" s="43"/>
      <c r="L244" s="47"/>
      <c r="M244" s="231"/>
      <c r="N244" s="232"/>
      <c r="O244" s="87"/>
      <c r="P244" s="87"/>
      <c r="Q244" s="87"/>
      <c r="R244" s="87"/>
      <c r="S244" s="87"/>
      <c r="T244" s="88"/>
      <c r="U244" s="41"/>
      <c r="V244" s="41"/>
      <c r="W244" s="41"/>
      <c r="X244" s="41"/>
      <c r="Y244" s="41"/>
      <c r="Z244" s="41"/>
      <c r="AA244" s="41"/>
      <c r="AB244" s="41"/>
      <c r="AC244" s="41"/>
      <c r="AD244" s="41"/>
      <c r="AE244" s="41"/>
      <c r="AT244" s="19" t="s">
        <v>238</v>
      </c>
      <c r="AU244" s="19" t="s">
        <v>91</v>
      </c>
    </row>
    <row r="245" spans="1:51" s="13" customFormat="1" ht="12">
      <c r="A245" s="13"/>
      <c r="B245" s="234"/>
      <c r="C245" s="235"/>
      <c r="D245" s="228" t="s">
        <v>242</v>
      </c>
      <c r="E245" s="236" t="s">
        <v>19</v>
      </c>
      <c r="F245" s="237" t="s">
        <v>2708</v>
      </c>
      <c r="G245" s="235"/>
      <c r="H245" s="238">
        <v>5</v>
      </c>
      <c r="I245" s="239"/>
      <c r="J245" s="235"/>
      <c r="K245" s="235"/>
      <c r="L245" s="240"/>
      <c r="M245" s="241"/>
      <c r="N245" s="242"/>
      <c r="O245" s="242"/>
      <c r="P245" s="242"/>
      <c r="Q245" s="242"/>
      <c r="R245" s="242"/>
      <c r="S245" s="242"/>
      <c r="T245" s="243"/>
      <c r="U245" s="13"/>
      <c r="V245" s="13"/>
      <c r="W245" s="13"/>
      <c r="X245" s="13"/>
      <c r="Y245" s="13"/>
      <c r="Z245" s="13"/>
      <c r="AA245" s="13"/>
      <c r="AB245" s="13"/>
      <c r="AC245" s="13"/>
      <c r="AD245" s="13"/>
      <c r="AE245" s="13"/>
      <c r="AT245" s="244" t="s">
        <v>242</v>
      </c>
      <c r="AU245" s="244" t="s">
        <v>91</v>
      </c>
      <c r="AV245" s="13" t="s">
        <v>91</v>
      </c>
      <c r="AW245" s="13" t="s">
        <v>42</v>
      </c>
      <c r="AX245" s="13" t="s">
        <v>85</v>
      </c>
      <c r="AY245" s="244" t="s">
        <v>230</v>
      </c>
    </row>
    <row r="246" spans="1:63" s="12" customFormat="1" ht="22.8" customHeight="1">
      <c r="A246" s="12"/>
      <c r="B246" s="199"/>
      <c r="C246" s="200"/>
      <c r="D246" s="201" t="s">
        <v>80</v>
      </c>
      <c r="E246" s="213" t="s">
        <v>793</v>
      </c>
      <c r="F246" s="213" t="s">
        <v>794</v>
      </c>
      <c r="G246" s="200"/>
      <c r="H246" s="200"/>
      <c r="I246" s="203"/>
      <c r="J246" s="214">
        <f>BK246</f>
        <v>0</v>
      </c>
      <c r="K246" s="200"/>
      <c r="L246" s="205"/>
      <c r="M246" s="206"/>
      <c r="N246" s="207"/>
      <c r="O246" s="207"/>
      <c r="P246" s="208">
        <f>SUM(P247:P248)</f>
        <v>0</v>
      </c>
      <c r="Q246" s="207"/>
      <c r="R246" s="208">
        <f>SUM(R247:R248)</f>
        <v>0</v>
      </c>
      <c r="S246" s="207"/>
      <c r="T246" s="209">
        <f>SUM(T247:T248)</f>
        <v>0</v>
      </c>
      <c r="U246" s="12"/>
      <c r="V246" s="12"/>
      <c r="W246" s="12"/>
      <c r="X246" s="12"/>
      <c r="Y246" s="12"/>
      <c r="Z246" s="12"/>
      <c r="AA246" s="12"/>
      <c r="AB246" s="12"/>
      <c r="AC246" s="12"/>
      <c r="AD246" s="12"/>
      <c r="AE246" s="12"/>
      <c r="AR246" s="210" t="s">
        <v>85</v>
      </c>
      <c r="AT246" s="211" t="s">
        <v>80</v>
      </c>
      <c r="AU246" s="211" t="s">
        <v>85</v>
      </c>
      <c r="AY246" s="210" t="s">
        <v>230</v>
      </c>
      <c r="BK246" s="212">
        <f>SUM(BK247:BK248)</f>
        <v>0</v>
      </c>
    </row>
    <row r="247" spans="1:65" s="2" customFormat="1" ht="24.15" customHeight="1">
      <c r="A247" s="41"/>
      <c r="B247" s="42"/>
      <c r="C247" s="215" t="s">
        <v>745</v>
      </c>
      <c r="D247" s="215" t="s">
        <v>232</v>
      </c>
      <c r="E247" s="216" t="s">
        <v>2774</v>
      </c>
      <c r="F247" s="217" t="s">
        <v>2775</v>
      </c>
      <c r="G247" s="218" t="s">
        <v>369</v>
      </c>
      <c r="H247" s="219">
        <v>0.3</v>
      </c>
      <c r="I247" s="220"/>
      <c r="J247" s="221">
        <f>ROUND(I247*H247,2)</f>
        <v>0</v>
      </c>
      <c r="K247" s="217" t="s">
        <v>2638</v>
      </c>
      <c r="L247" s="47"/>
      <c r="M247" s="222" t="s">
        <v>19</v>
      </c>
      <c r="N247" s="223" t="s">
        <v>52</v>
      </c>
      <c r="O247" s="87"/>
      <c r="P247" s="224">
        <f>O247*H247</f>
        <v>0</v>
      </c>
      <c r="Q247" s="224">
        <v>0</v>
      </c>
      <c r="R247" s="224">
        <f>Q247*H247</f>
        <v>0</v>
      </c>
      <c r="S247" s="224">
        <v>0</v>
      </c>
      <c r="T247" s="225">
        <f>S247*H247</f>
        <v>0</v>
      </c>
      <c r="U247" s="41"/>
      <c r="V247" s="41"/>
      <c r="W247" s="41"/>
      <c r="X247" s="41"/>
      <c r="Y247" s="41"/>
      <c r="Z247" s="41"/>
      <c r="AA247" s="41"/>
      <c r="AB247" s="41"/>
      <c r="AC247" s="41"/>
      <c r="AD247" s="41"/>
      <c r="AE247" s="41"/>
      <c r="AR247" s="226" t="s">
        <v>109</v>
      </c>
      <c r="AT247" s="226" t="s">
        <v>232</v>
      </c>
      <c r="AU247" s="226" t="s">
        <v>91</v>
      </c>
      <c r="AY247" s="19" t="s">
        <v>230</v>
      </c>
      <c r="BE247" s="227">
        <f>IF(N247="základní",J247,0)</f>
        <v>0</v>
      </c>
      <c r="BF247" s="227">
        <f>IF(N247="snížená",J247,0)</f>
        <v>0</v>
      </c>
      <c r="BG247" s="227">
        <f>IF(N247="zákl. přenesená",J247,0)</f>
        <v>0</v>
      </c>
      <c r="BH247" s="227">
        <f>IF(N247="sníž. přenesená",J247,0)</f>
        <v>0</v>
      </c>
      <c r="BI247" s="227">
        <f>IF(N247="nulová",J247,0)</f>
        <v>0</v>
      </c>
      <c r="BJ247" s="19" t="s">
        <v>85</v>
      </c>
      <c r="BK247" s="227">
        <f>ROUND(I247*H247,2)</f>
        <v>0</v>
      </c>
      <c r="BL247" s="19" t="s">
        <v>109</v>
      </c>
      <c r="BM247" s="226" t="s">
        <v>2912</v>
      </c>
    </row>
    <row r="248" spans="1:47" s="2" customFormat="1" ht="12">
      <c r="A248" s="41"/>
      <c r="B248" s="42"/>
      <c r="C248" s="43"/>
      <c r="D248" s="228" t="s">
        <v>238</v>
      </c>
      <c r="E248" s="43"/>
      <c r="F248" s="229" t="s">
        <v>2775</v>
      </c>
      <c r="G248" s="43"/>
      <c r="H248" s="43"/>
      <c r="I248" s="230"/>
      <c r="J248" s="43"/>
      <c r="K248" s="43"/>
      <c r="L248" s="47"/>
      <c r="M248" s="291"/>
      <c r="N248" s="292"/>
      <c r="O248" s="293"/>
      <c r="P248" s="293"/>
      <c r="Q248" s="293"/>
      <c r="R248" s="293"/>
      <c r="S248" s="293"/>
      <c r="T248" s="294"/>
      <c r="U248" s="41"/>
      <c r="V248" s="41"/>
      <c r="W248" s="41"/>
      <c r="X248" s="41"/>
      <c r="Y248" s="41"/>
      <c r="Z248" s="41"/>
      <c r="AA248" s="41"/>
      <c r="AB248" s="41"/>
      <c r="AC248" s="41"/>
      <c r="AD248" s="41"/>
      <c r="AE248" s="41"/>
      <c r="AT248" s="19" t="s">
        <v>238</v>
      </c>
      <c r="AU248" s="19" t="s">
        <v>91</v>
      </c>
    </row>
    <row r="249" spans="1:31" s="2" customFormat="1" ht="6.95" customHeight="1">
      <c r="A249" s="41"/>
      <c r="B249" s="62"/>
      <c r="C249" s="63"/>
      <c r="D249" s="63"/>
      <c r="E249" s="63"/>
      <c r="F249" s="63"/>
      <c r="G249" s="63"/>
      <c r="H249" s="63"/>
      <c r="I249" s="63"/>
      <c r="J249" s="63"/>
      <c r="K249" s="63"/>
      <c r="L249" s="47"/>
      <c r="M249" s="41"/>
      <c r="O249" s="41"/>
      <c r="P249" s="41"/>
      <c r="Q249" s="41"/>
      <c r="R249" s="41"/>
      <c r="S249" s="41"/>
      <c r="T249" s="41"/>
      <c r="U249" s="41"/>
      <c r="V249" s="41"/>
      <c r="W249" s="41"/>
      <c r="X249" s="41"/>
      <c r="Y249" s="41"/>
      <c r="Z249" s="41"/>
      <c r="AA249" s="41"/>
      <c r="AB249" s="41"/>
      <c r="AC249" s="41"/>
      <c r="AD249" s="41"/>
      <c r="AE249" s="41"/>
    </row>
  </sheetData>
  <sheetProtection password="BB7A" sheet="1" objects="1" scenarios="1" formatColumns="0" formatRows="0" autoFilter="0"/>
  <autoFilter ref="C95:K248"/>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178</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s="1" customFormat="1" ht="12" customHeight="1">
      <c r="B8" s="22"/>
      <c r="D8" s="145" t="s">
        <v>199</v>
      </c>
      <c r="L8" s="22"/>
    </row>
    <row r="9" spans="1:31" s="2" customFormat="1" ht="16.5" customHeight="1">
      <c r="A9" s="41"/>
      <c r="B9" s="47"/>
      <c r="C9" s="41"/>
      <c r="D9" s="41"/>
      <c r="E9" s="146" t="s">
        <v>200</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201</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2913</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5" t="s">
        <v>19</v>
      </c>
      <c r="G13" s="41"/>
      <c r="H13" s="41"/>
      <c r="I13" s="145" t="s">
        <v>20</v>
      </c>
      <c r="J13" s="135" t="s">
        <v>19</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5" t="s">
        <v>23</v>
      </c>
      <c r="G14" s="41"/>
      <c r="H14" s="41"/>
      <c r="I14" s="145" t="s">
        <v>24</v>
      </c>
      <c r="J14" s="149" t="str">
        <f>'Rekapitulace stavby'!AN8</f>
        <v>22. 3. 2021</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30</v>
      </c>
      <c r="E16" s="41"/>
      <c r="F16" s="41"/>
      <c r="G16" s="41"/>
      <c r="H16" s="41"/>
      <c r="I16" s="145" t="s">
        <v>31</v>
      </c>
      <c r="J16" s="135" t="s">
        <v>19</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5" t="s">
        <v>44</v>
      </c>
      <c r="F17" s="41"/>
      <c r="G17" s="41"/>
      <c r="H17" s="41"/>
      <c r="I17" s="145" t="s">
        <v>34</v>
      </c>
      <c r="J17" s="135" t="s">
        <v>19</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36</v>
      </c>
      <c r="E19" s="41"/>
      <c r="F19" s="41"/>
      <c r="G19" s="41"/>
      <c r="H19" s="41"/>
      <c r="I19" s="145" t="s">
        <v>31</v>
      </c>
      <c r="J19" s="35"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5"/>
      <c r="G20" s="135"/>
      <c r="H20" s="135"/>
      <c r="I20" s="145" t="s">
        <v>34</v>
      </c>
      <c r="J20" s="35"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38</v>
      </c>
      <c r="E22" s="41"/>
      <c r="F22" s="41"/>
      <c r="G22" s="41"/>
      <c r="H22" s="41"/>
      <c r="I22" s="145" t="s">
        <v>31</v>
      </c>
      <c r="J22" s="135" t="s">
        <v>1170</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5" t="s">
        <v>1171</v>
      </c>
      <c r="F23" s="41"/>
      <c r="G23" s="41"/>
      <c r="H23" s="41"/>
      <c r="I23" s="145" t="s">
        <v>34</v>
      </c>
      <c r="J23" s="135" t="s">
        <v>19</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43</v>
      </c>
      <c r="E25" s="41"/>
      <c r="F25" s="41"/>
      <c r="G25" s="41"/>
      <c r="H25" s="41"/>
      <c r="I25" s="145" t="s">
        <v>31</v>
      </c>
      <c r="J25" s="135" t="s">
        <v>1170</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5" t="s">
        <v>1171</v>
      </c>
      <c r="F26" s="41"/>
      <c r="G26" s="41"/>
      <c r="H26" s="41"/>
      <c r="I26" s="145" t="s">
        <v>34</v>
      </c>
      <c r="J26" s="135" t="s">
        <v>19</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45</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47</v>
      </c>
      <c r="E32" s="41"/>
      <c r="F32" s="41"/>
      <c r="G32" s="41"/>
      <c r="H32" s="41"/>
      <c r="I32" s="41"/>
      <c r="J32" s="156">
        <f>ROUND(J91,2)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49</v>
      </c>
      <c r="G34" s="41"/>
      <c r="H34" s="41"/>
      <c r="I34" s="157" t="s">
        <v>48</v>
      </c>
      <c r="J34" s="157" t="s">
        <v>50</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51</v>
      </c>
      <c r="E35" s="145" t="s">
        <v>52</v>
      </c>
      <c r="F35" s="159">
        <f>ROUND((SUM(BE91:BE255)),2)</f>
        <v>0</v>
      </c>
      <c r="G35" s="41"/>
      <c r="H35" s="41"/>
      <c r="I35" s="160">
        <v>0.21</v>
      </c>
      <c r="J35" s="159">
        <f>ROUND(((SUM(BE91:BE255))*I35),2)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53</v>
      </c>
      <c r="F36" s="159">
        <f>ROUND((SUM(BF91:BF255)),2)</f>
        <v>0</v>
      </c>
      <c r="G36" s="41"/>
      <c r="H36" s="41"/>
      <c r="I36" s="160">
        <v>0.15</v>
      </c>
      <c r="J36" s="159">
        <f>ROUND(((SUM(BF91:BF255))*I36),2)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54</v>
      </c>
      <c r="F37" s="159">
        <f>ROUND((SUM(BG91:BG255)),2)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55</v>
      </c>
      <c r="F38" s="159">
        <f>ROUND((SUM(BH91:BH255)),2)</f>
        <v>0</v>
      </c>
      <c r="G38" s="41"/>
      <c r="H38" s="41"/>
      <c r="I38" s="160">
        <v>0.15</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56</v>
      </c>
      <c r="F39" s="159">
        <f>ROUND((SUM(BI91:BI255)),2)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57</v>
      </c>
      <c r="E41" s="163"/>
      <c r="F41" s="163"/>
      <c r="G41" s="164" t="s">
        <v>58</v>
      </c>
      <c r="H41" s="165" t="s">
        <v>59</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5" t="s">
        <v>205</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KOUPALIŠTĚ OSTROV - rekonstrukce velkého bazénu</v>
      </c>
      <c r="F50" s="34"/>
      <c r="G50" s="34"/>
      <c r="H50" s="34"/>
      <c r="I50" s="43"/>
      <c r="J50" s="43"/>
      <c r="K50" s="43"/>
      <c r="L50" s="147"/>
      <c r="S50" s="41"/>
      <c r="T50" s="41"/>
      <c r="U50" s="41"/>
      <c r="V50" s="41"/>
      <c r="W50" s="41"/>
      <c r="X50" s="41"/>
      <c r="Y50" s="41"/>
      <c r="Z50" s="41"/>
      <c r="AA50" s="41"/>
      <c r="AB50" s="41"/>
      <c r="AC50" s="41"/>
      <c r="AD50" s="41"/>
      <c r="AE50" s="41"/>
    </row>
    <row r="51" spans="2:12" s="1" customFormat="1" ht="12" customHeight="1">
      <c r="B51" s="23"/>
      <c r="C51" s="34" t="s">
        <v>199</v>
      </c>
      <c r="D51" s="24"/>
      <c r="E51" s="24"/>
      <c r="F51" s="24"/>
      <c r="G51" s="24"/>
      <c r="H51" s="24"/>
      <c r="I51" s="24"/>
      <c r="J51" s="24"/>
      <c r="K51" s="24"/>
      <c r="L51" s="22"/>
    </row>
    <row r="52" spans="1:31" s="2" customFormat="1" ht="16.5" customHeight="1">
      <c r="A52" s="41"/>
      <c r="B52" s="42"/>
      <c r="C52" s="43"/>
      <c r="D52" s="43"/>
      <c r="E52" s="172" t="s">
        <v>200</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4" t="s">
        <v>201</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D.8 - Elektro rozvody v areálu (SO 08)</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Ostrov</v>
      </c>
      <c r="G56" s="43"/>
      <c r="H56" s="43"/>
      <c r="I56" s="34" t="s">
        <v>24</v>
      </c>
      <c r="J56" s="75" t="str">
        <f>IF(J14="","",J14)</f>
        <v>22. 3. 2021</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25.65" customHeight="1">
      <c r="A58" s="41"/>
      <c r="B58" s="42"/>
      <c r="C58" s="34" t="s">
        <v>30</v>
      </c>
      <c r="D58" s="43"/>
      <c r="E58" s="43"/>
      <c r="F58" s="29" t="str">
        <f>E17</f>
        <v xml:space="preserve"> </v>
      </c>
      <c r="G58" s="43"/>
      <c r="H58" s="43"/>
      <c r="I58" s="34" t="s">
        <v>38</v>
      </c>
      <c r="J58" s="39" t="str">
        <f>E23</f>
        <v>Klimešová Miroslava</v>
      </c>
      <c r="K58" s="43"/>
      <c r="L58" s="147"/>
      <c r="S58" s="41"/>
      <c r="T58" s="41"/>
      <c r="U58" s="41"/>
      <c r="V58" s="41"/>
      <c r="W58" s="41"/>
      <c r="X58" s="41"/>
      <c r="Y58" s="41"/>
      <c r="Z58" s="41"/>
      <c r="AA58" s="41"/>
      <c r="AB58" s="41"/>
      <c r="AC58" s="41"/>
      <c r="AD58" s="41"/>
      <c r="AE58" s="41"/>
    </row>
    <row r="59" spans="1:31" s="2" customFormat="1" ht="25.65" customHeight="1">
      <c r="A59" s="41"/>
      <c r="B59" s="42"/>
      <c r="C59" s="34" t="s">
        <v>36</v>
      </c>
      <c r="D59" s="43"/>
      <c r="E59" s="43"/>
      <c r="F59" s="29" t="str">
        <f>IF(E20="","",E20)</f>
        <v>Vyplň údaj</v>
      </c>
      <c r="G59" s="43"/>
      <c r="H59" s="43"/>
      <c r="I59" s="34" t="s">
        <v>43</v>
      </c>
      <c r="J59" s="39" t="str">
        <f>E26</f>
        <v>Klimešová Miroslava</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206</v>
      </c>
      <c r="D61" s="174"/>
      <c r="E61" s="174"/>
      <c r="F61" s="174"/>
      <c r="G61" s="174"/>
      <c r="H61" s="174"/>
      <c r="I61" s="174"/>
      <c r="J61" s="175" t="s">
        <v>207</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79</v>
      </c>
      <c r="D63" s="43"/>
      <c r="E63" s="43"/>
      <c r="F63" s="43"/>
      <c r="G63" s="43"/>
      <c r="H63" s="43"/>
      <c r="I63" s="43"/>
      <c r="J63" s="105">
        <f>J91</f>
        <v>0</v>
      </c>
      <c r="K63" s="43"/>
      <c r="L63" s="147"/>
      <c r="S63" s="41"/>
      <c r="T63" s="41"/>
      <c r="U63" s="41"/>
      <c r="V63" s="41"/>
      <c r="W63" s="41"/>
      <c r="X63" s="41"/>
      <c r="Y63" s="41"/>
      <c r="Z63" s="41"/>
      <c r="AA63" s="41"/>
      <c r="AB63" s="41"/>
      <c r="AC63" s="41"/>
      <c r="AD63" s="41"/>
      <c r="AE63" s="41"/>
      <c r="AU63" s="19" t="s">
        <v>208</v>
      </c>
    </row>
    <row r="64" spans="1:31" s="9" customFormat="1" ht="24.95" customHeight="1">
      <c r="A64" s="9"/>
      <c r="B64" s="177"/>
      <c r="C64" s="178"/>
      <c r="D64" s="179" t="s">
        <v>411</v>
      </c>
      <c r="E64" s="180"/>
      <c r="F64" s="180"/>
      <c r="G64" s="180"/>
      <c r="H64" s="180"/>
      <c r="I64" s="180"/>
      <c r="J64" s="181">
        <f>J92</f>
        <v>0</v>
      </c>
      <c r="K64" s="178"/>
      <c r="L64" s="182"/>
      <c r="S64" s="9"/>
      <c r="T64" s="9"/>
      <c r="U64" s="9"/>
      <c r="V64" s="9"/>
      <c r="W64" s="9"/>
      <c r="X64" s="9"/>
      <c r="Y64" s="9"/>
      <c r="Z64" s="9"/>
      <c r="AA64" s="9"/>
      <c r="AB64" s="9"/>
      <c r="AC64" s="9"/>
      <c r="AD64" s="9"/>
      <c r="AE64" s="9"/>
    </row>
    <row r="65" spans="1:31" s="10" customFormat="1" ht="19.9" customHeight="1">
      <c r="A65" s="10"/>
      <c r="B65" s="183"/>
      <c r="C65" s="127"/>
      <c r="D65" s="184" t="s">
        <v>1172</v>
      </c>
      <c r="E65" s="185"/>
      <c r="F65" s="185"/>
      <c r="G65" s="185"/>
      <c r="H65" s="185"/>
      <c r="I65" s="185"/>
      <c r="J65" s="186">
        <f>J93</f>
        <v>0</v>
      </c>
      <c r="K65" s="127"/>
      <c r="L65" s="187"/>
      <c r="S65" s="10"/>
      <c r="T65" s="10"/>
      <c r="U65" s="10"/>
      <c r="V65" s="10"/>
      <c r="W65" s="10"/>
      <c r="X65" s="10"/>
      <c r="Y65" s="10"/>
      <c r="Z65" s="10"/>
      <c r="AA65" s="10"/>
      <c r="AB65" s="10"/>
      <c r="AC65" s="10"/>
      <c r="AD65" s="10"/>
      <c r="AE65" s="10"/>
    </row>
    <row r="66" spans="1:31" s="10" customFormat="1" ht="19.9" customHeight="1">
      <c r="A66" s="10"/>
      <c r="B66" s="183"/>
      <c r="C66" s="127"/>
      <c r="D66" s="184" t="s">
        <v>2914</v>
      </c>
      <c r="E66" s="185"/>
      <c r="F66" s="185"/>
      <c r="G66" s="185"/>
      <c r="H66" s="185"/>
      <c r="I66" s="185"/>
      <c r="J66" s="186">
        <f>J170</f>
        <v>0</v>
      </c>
      <c r="K66" s="127"/>
      <c r="L66" s="187"/>
      <c r="S66" s="10"/>
      <c r="T66" s="10"/>
      <c r="U66" s="10"/>
      <c r="V66" s="10"/>
      <c r="W66" s="10"/>
      <c r="X66" s="10"/>
      <c r="Y66" s="10"/>
      <c r="Z66" s="10"/>
      <c r="AA66" s="10"/>
      <c r="AB66" s="10"/>
      <c r="AC66" s="10"/>
      <c r="AD66" s="10"/>
      <c r="AE66" s="10"/>
    </row>
    <row r="67" spans="1:31" s="9" customFormat="1" ht="24.95" customHeight="1">
      <c r="A67" s="9"/>
      <c r="B67" s="177"/>
      <c r="C67" s="178"/>
      <c r="D67" s="179" t="s">
        <v>1173</v>
      </c>
      <c r="E67" s="180"/>
      <c r="F67" s="180"/>
      <c r="G67" s="180"/>
      <c r="H67" s="180"/>
      <c r="I67" s="180"/>
      <c r="J67" s="181">
        <f>J176</f>
        <v>0</v>
      </c>
      <c r="K67" s="178"/>
      <c r="L67" s="182"/>
      <c r="S67" s="9"/>
      <c r="T67" s="9"/>
      <c r="U67" s="9"/>
      <c r="V67" s="9"/>
      <c r="W67" s="9"/>
      <c r="X67" s="9"/>
      <c r="Y67" s="9"/>
      <c r="Z67" s="9"/>
      <c r="AA67" s="9"/>
      <c r="AB67" s="9"/>
      <c r="AC67" s="9"/>
      <c r="AD67" s="9"/>
      <c r="AE67" s="9"/>
    </row>
    <row r="68" spans="1:31" s="10" customFormat="1" ht="19.9" customHeight="1">
      <c r="A68" s="10"/>
      <c r="B68" s="183"/>
      <c r="C68" s="127"/>
      <c r="D68" s="184" t="s">
        <v>1174</v>
      </c>
      <c r="E68" s="185"/>
      <c r="F68" s="185"/>
      <c r="G68" s="185"/>
      <c r="H68" s="185"/>
      <c r="I68" s="185"/>
      <c r="J68" s="186">
        <f>J177</f>
        <v>0</v>
      </c>
      <c r="K68" s="127"/>
      <c r="L68" s="187"/>
      <c r="S68" s="10"/>
      <c r="T68" s="10"/>
      <c r="U68" s="10"/>
      <c r="V68" s="10"/>
      <c r="W68" s="10"/>
      <c r="X68" s="10"/>
      <c r="Y68" s="10"/>
      <c r="Z68" s="10"/>
      <c r="AA68" s="10"/>
      <c r="AB68" s="10"/>
      <c r="AC68" s="10"/>
      <c r="AD68" s="10"/>
      <c r="AE68" s="10"/>
    </row>
    <row r="69" spans="1:31" s="9" customFormat="1" ht="24.95" customHeight="1">
      <c r="A69" s="9"/>
      <c r="B69" s="177"/>
      <c r="C69" s="178"/>
      <c r="D69" s="179" t="s">
        <v>214</v>
      </c>
      <c r="E69" s="180"/>
      <c r="F69" s="180"/>
      <c r="G69" s="180"/>
      <c r="H69" s="180"/>
      <c r="I69" s="180"/>
      <c r="J69" s="181">
        <f>J251</f>
        <v>0</v>
      </c>
      <c r="K69" s="178"/>
      <c r="L69" s="182"/>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pans="1:31" s="2" customFormat="1" ht="24.95" customHeight="1">
      <c r="A76" s="41"/>
      <c r="B76" s="42"/>
      <c r="C76" s="25" t="s">
        <v>215</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16</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172" t="str">
        <f>E7</f>
        <v>KOUPALIŠTĚ OSTROV - rekonstrukce velkého bazénu</v>
      </c>
      <c r="F79" s="34"/>
      <c r="G79" s="34"/>
      <c r="H79" s="34"/>
      <c r="I79" s="43"/>
      <c r="J79" s="43"/>
      <c r="K79" s="43"/>
      <c r="L79" s="147"/>
      <c r="S79" s="41"/>
      <c r="T79" s="41"/>
      <c r="U79" s="41"/>
      <c r="V79" s="41"/>
      <c r="W79" s="41"/>
      <c r="X79" s="41"/>
      <c r="Y79" s="41"/>
      <c r="Z79" s="41"/>
      <c r="AA79" s="41"/>
      <c r="AB79" s="41"/>
      <c r="AC79" s="41"/>
      <c r="AD79" s="41"/>
      <c r="AE79" s="41"/>
    </row>
    <row r="80" spans="2:12" s="1" customFormat="1" ht="12" customHeight="1">
      <c r="B80" s="23"/>
      <c r="C80" s="34" t="s">
        <v>199</v>
      </c>
      <c r="D80" s="24"/>
      <c r="E80" s="24"/>
      <c r="F80" s="24"/>
      <c r="G80" s="24"/>
      <c r="H80" s="24"/>
      <c r="I80" s="24"/>
      <c r="J80" s="24"/>
      <c r="K80" s="24"/>
      <c r="L80" s="22"/>
    </row>
    <row r="81" spans="1:31" s="2" customFormat="1" ht="16.5" customHeight="1">
      <c r="A81" s="41"/>
      <c r="B81" s="42"/>
      <c r="C81" s="43"/>
      <c r="D81" s="43"/>
      <c r="E81" s="172" t="s">
        <v>200</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201</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E11</f>
        <v>D.8 - Elektro rozvody v areálu (SO 08)</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F14</f>
        <v>Ostrov</v>
      </c>
      <c r="G85" s="43"/>
      <c r="H85" s="43"/>
      <c r="I85" s="34" t="s">
        <v>24</v>
      </c>
      <c r="J85" s="75" t="str">
        <f>IF(J14="","",J14)</f>
        <v>22. 3. 2021</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25.65" customHeight="1">
      <c r="A87" s="41"/>
      <c r="B87" s="42"/>
      <c r="C87" s="34" t="s">
        <v>30</v>
      </c>
      <c r="D87" s="43"/>
      <c r="E87" s="43"/>
      <c r="F87" s="29" t="str">
        <f>E17</f>
        <v xml:space="preserve"> </v>
      </c>
      <c r="G87" s="43"/>
      <c r="H87" s="43"/>
      <c r="I87" s="34" t="s">
        <v>38</v>
      </c>
      <c r="J87" s="39" t="str">
        <f>E23</f>
        <v>Klimešová Miroslava</v>
      </c>
      <c r="K87" s="43"/>
      <c r="L87" s="147"/>
      <c r="S87" s="41"/>
      <c r="T87" s="41"/>
      <c r="U87" s="41"/>
      <c r="V87" s="41"/>
      <c r="W87" s="41"/>
      <c r="X87" s="41"/>
      <c r="Y87" s="41"/>
      <c r="Z87" s="41"/>
      <c r="AA87" s="41"/>
      <c r="AB87" s="41"/>
      <c r="AC87" s="41"/>
      <c r="AD87" s="41"/>
      <c r="AE87" s="41"/>
    </row>
    <row r="88" spans="1:31" s="2" customFormat="1" ht="25.65" customHeight="1">
      <c r="A88" s="41"/>
      <c r="B88" s="42"/>
      <c r="C88" s="34" t="s">
        <v>36</v>
      </c>
      <c r="D88" s="43"/>
      <c r="E88" s="43"/>
      <c r="F88" s="29" t="str">
        <f>IF(E20="","",E20)</f>
        <v>Vyplň údaj</v>
      </c>
      <c r="G88" s="43"/>
      <c r="H88" s="43"/>
      <c r="I88" s="34" t="s">
        <v>43</v>
      </c>
      <c r="J88" s="39" t="str">
        <f>E26</f>
        <v>Klimešová Miroslava</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216</v>
      </c>
      <c r="D90" s="191" t="s">
        <v>66</v>
      </c>
      <c r="E90" s="191" t="s">
        <v>62</v>
      </c>
      <c r="F90" s="191" t="s">
        <v>63</v>
      </c>
      <c r="G90" s="191" t="s">
        <v>217</v>
      </c>
      <c r="H90" s="191" t="s">
        <v>218</v>
      </c>
      <c r="I90" s="191" t="s">
        <v>219</v>
      </c>
      <c r="J90" s="191" t="s">
        <v>207</v>
      </c>
      <c r="K90" s="192" t="s">
        <v>220</v>
      </c>
      <c r="L90" s="193"/>
      <c r="M90" s="95" t="s">
        <v>19</v>
      </c>
      <c r="N90" s="96" t="s">
        <v>51</v>
      </c>
      <c r="O90" s="96" t="s">
        <v>221</v>
      </c>
      <c r="P90" s="96" t="s">
        <v>222</v>
      </c>
      <c r="Q90" s="96" t="s">
        <v>223</v>
      </c>
      <c r="R90" s="96" t="s">
        <v>224</v>
      </c>
      <c r="S90" s="96" t="s">
        <v>225</v>
      </c>
      <c r="T90" s="97" t="s">
        <v>226</v>
      </c>
      <c r="U90" s="188"/>
      <c r="V90" s="188"/>
      <c r="W90" s="188"/>
      <c r="X90" s="188"/>
      <c r="Y90" s="188"/>
      <c r="Z90" s="188"/>
      <c r="AA90" s="188"/>
      <c r="AB90" s="188"/>
      <c r="AC90" s="188"/>
      <c r="AD90" s="188"/>
      <c r="AE90" s="188"/>
    </row>
    <row r="91" spans="1:63" s="2" customFormat="1" ht="22.8" customHeight="1">
      <c r="A91" s="41"/>
      <c r="B91" s="42"/>
      <c r="C91" s="102" t="s">
        <v>227</v>
      </c>
      <c r="D91" s="43"/>
      <c r="E91" s="43"/>
      <c r="F91" s="43"/>
      <c r="G91" s="43"/>
      <c r="H91" s="43"/>
      <c r="I91" s="43"/>
      <c r="J91" s="194">
        <f>BK91</f>
        <v>0</v>
      </c>
      <c r="K91" s="43"/>
      <c r="L91" s="47"/>
      <c r="M91" s="98"/>
      <c r="N91" s="195"/>
      <c r="O91" s="99"/>
      <c r="P91" s="196">
        <f>P92+P176+P251</f>
        <v>0</v>
      </c>
      <c r="Q91" s="99"/>
      <c r="R91" s="196">
        <f>R92+R176+R251</f>
        <v>0.7536129999999999</v>
      </c>
      <c r="S91" s="99"/>
      <c r="T91" s="197">
        <f>T92+T176+T251</f>
        <v>0.3096</v>
      </c>
      <c r="U91" s="41"/>
      <c r="V91" s="41"/>
      <c r="W91" s="41"/>
      <c r="X91" s="41"/>
      <c r="Y91" s="41"/>
      <c r="Z91" s="41"/>
      <c r="AA91" s="41"/>
      <c r="AB91" s="41"/>
      <c r="AC91" s="41"/>
      <c r="AD91" s="41"/>
      <c r="AE91" s="41"/>
      <c r="AT91" s="19" t="s">
        <v>80</v>
      </c>
      <c r="AU91" s="19" t="s">
        <v>208</v>
      </c>
      <c r="BK91" s="198">
        <f>BK92+BK176+BK251</f>
        <v>0</v>
      </c>
    </row>
    <row r="92" spans="1:63" s="12" customFormat="1" ht="25.9" customHeight="1">
      <c r="A92" s="12"/>
      <c r="B92" s="199"/>
      <c r="C92" s="200"/>
      <c r="D92" s="201" t="s">
        <v>80</v>
      </c>
      <c r="E92" s="202" t="s">
        <v>801</v>
      </c>
      <c r="F92" s="202" t="s">
        <v>802</v>
      </c>
      <c r="G92" s="200"/>
      <c r="H92" s="200"/>
      <c r="I92" s="203"/>
      <c r="J92" s="204">
        <f>BK92</f>
        <v>0</v>
      </c>
      <c r="K92" s="200"/>
      <c r="L92" s="205"/>
      <c r="M92" s="206"/>
      <c r="N92" s="207"/>
      <c r="O92" s="207"/>
      <c r="P92" s="208">
        <f>P93+P170</f>
        <v>0</v>
      </c>
      <c r="Q92" s="207"/>
      <c r="R92" s="208">
        <f>R93+R170</f>
        <v>0.564348</v>
      </c>
      <c r="S92" s="207"/>
      <c r="T92" s="209">
        <f>T93+T170</f>
        <v>0.009600000000000001</v>
      </c>
      <c r="U92" s="12"/>
      <c r="V92" s="12"/>
      <c r="W92" s="12"/>
      <c r="X92" s="12"/>
      <c r="Y92" s="12"/>
      <c r="Z92" s="12"/>
      <c r="AA92" s="12"/>
      <c r="AB92" s="12"/>
      <c r="AC92" s="12"/>
      <c r="AD92" s="12"/>
      <c r="AE92" s="12"/>
      <c r="AR92" s="210" t="s">
        <v>91</v>
      </c>
      <c r="AT92" s="211" t="s">
        <v>80</v>
      </c>
      <c r="AU92" s="211" t="s">
        <v>81</v>
      </c>
      <c r="AY92" s="210" t="s">
        <v>230</v>
      </c>
      <c r="BK92" s="212">
        <f>BK93+BK170</f>
        <v>0</v>
      </c>
    </row>
    <row r="93" spans="1:63" s="12" customFormat="1" ht="22.8" customHeight="1">
      <c r="A93" s="12"/>
      <c r="B93" s="199"/>
      <c r="C93" s="200"/>
      <c r="D93" s="201" t="s">
        <v>80</v>
      </c>
      <c r="E93" s="213" t="s">
        <v>1175</v>
      </c>
      <c r="F93" s="213" t="s">
        <v>1176</v>
      </c>
      <c r="G93" s="200"/>
      <c r="H93" s="200"/>
      <c r="I93" s="203"/>
      <c r="J93" s="214">
        <f>BK93</f>
        <v>0</v>
      </c>
      <c r="K93" s="200"/>
      <c r="L93" s="205"/>
      <c r="M93" s="206"/>
      <c r="N93" s="207"/>
      <c r="O93" s="207"/>
      <c r="P93" s="208">
        <f>SUM(P94:P169)</f>
        <v>0</v>
      </c>
      <c r="Q93" s="207"/>
      <c r="R93" s="208">
        <f>SUM(R94:R169)</f>
        <v>0.564348</v>
      </c>
      <c r="S93" s="207"/>
      <c r="T93" s="209">
        <f>SUM(T94:T169)</f>
        <v>0.009600000000000001</v>
      </c>
      <c r="U93" s="12"/>
      <c r="V93" s="12"/>
      <c r="W93" s="12"/>
      <c r="X93" s="12"/>
      <c r="Y93" s="12"/>
      <c r="Z93" s="12"/>
      <c r="AA93" s="12"/>
      <c r="AB93" s="12"/>
      <c r="AC93" s="12"/>
      <c r="AD93" s="12"/>
      <c r="AE93" s="12"/>
      <c r="AR93" s="210" t="s">
        <v>91</v>
      </c>
      <c r="AT93" s="211" t="s">
        <v>80</v>
      </c>
      <c r="AU93" s="211" t="s">
        <v>85</v>
      </c>
      <c r="AY93" s="210" t="s">
        <v>230</v>
      </c>
      <c r="BK93" s="212">
        <f>SUM(BK94:BK169)</f>
        <v>0</v>
      </c>
    </row>
    <row r="94" spans="1:65" s="2" customFormat="1" ht="49.05" customHeight="1">
      <c r="A94" s="41"/>
      <c r="B94" s="42"/>
      <c r="C94" s="215" t="s">
        <v>265</v>
      </c>
      <c r="D94" s="215" t="s">
        <v>232</v>
      </c>
      <c r="E94" s="216" t="s">
        <v>2915</v>
      </c>
      <c r="F94" s="217" t="s">
        <v>2916</v>
      </c>
      <c r="G94" s="218" t="s">
        <v>327</v>
      </c>
      <c r="H94" s="219">
        <v>228</v>
      </c>
      <c r="I94" s="220"/>
      <c r="J94" s="221">
        <f>ROUND(I94*H94,2)</f>
        <v>0</v>
      </c>
      <c r="K94" s="217" t="s">
        <v>1179</v>
      </c>
      <c r="L94" s="47"/>
      <c r="M94" s="222" t="s">
        <v>19</v>
      </c>
      <c r="N94" s="223"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345</v>
      </c>
      <c r="AT94" s="226" t="s">
        <v>232</v>
      </c>
      <c r="AU94" s="226" t="s">
        <v>91</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345</v>
      </c>
      <c r="BM94" s="226" t="s">
        <v>2917</v>
      </c>
    </row>
    <row r="95" spans="1:47" s="2" customFormat="1" ht="12">
      <c r="A95" s="41"/>
      <c r="B95" s="42"/>
      <c r="C95" s="43"/>
      <c r="D95" s="228" t="s">
        <v>238</v>
      </c>
      <c r="E95" s="43"/>
      <c r="F95" s="229" t="s">
        <v>2916</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91</v>
      </c>
    </row>
    <row r="96" spans="1:65" s="2" customFormat="1" ht="24.15" customHeight="1">
      <c r="A96" s="41"/>
      <c r="B96" s="42"/>
      <c r="C96" s="281" t="s">
        <v>281</v>
      </c>
      <c r="D96" s="281" t="s">
        <v>482</v>
      </c>
      <c r="E96" s="282" t="s">
        <v>2918</v>
      </c>
      <c r="F96" s="283" t="s">
        <v>2919</v>
      </c>
      <c r="G96" s="284" t="s">
        <v>327</v>
      </c>
      <c r="H96" s="285">
        <v>105</v>
      </c>
      <c r="I96" s="286"/>
      <c r="J96" s="287">
        <f>ROUND(I96*H96,2)</f>
        <v>0</v>
      </c>
      <c r="K96" s="283" t="s">
        <v>1179</v>
      </c>
      <c r="L96" s="288"/>
      <c r="M96" s="289" t="s">
        <v>19</v>
      </c>
      <c r="N96" s="290" t="s">
        <v>52</v>
      </c>
      <c r="O96" s="87"/>
      <c r="P96" s="224">
        <f>O96*H96</f>
        <v>0</v>
      </c>
      <c r="Q96" s="224">
        <v>0.0009</v>
      </c>
      <c r="R96" s="224">
        <f>Q96*H96</f>
        <v>0.0945</v>
      </c>
      <c r="S96" s="224">
        <v>0</v>
      </c>
      <c r="T96" s="225">
        <f>S96*H96</f>
        <v>0</v>
      </c>
      <c r="U96" s="41"/>
      <c r="V96" s="41"/>
      <c r="W96" s="41"/>
      <c r="X96" s="41"/>
      <c r="Y96" s="41"/>
      <c r="Z96" s="41"/>
      <c r="AA96" s="41"/>
      <c r="AB96" s="41"/>
      <c r="AC96" s="41"/>
      <c r="AD96" s="41"/>
      <c r="AE96" s="41"/>
      <c r="AR96" s="226" t="s">
        <v>722</v>
      </c>
      <c r="AT96" s="226" t="s">
        <v>482</v>
      </c>
      <c r="AU96" s="226" t="s">
        <v>91</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345</v>
      </c>
      <c r="BM96" s="226" t="s">
        <v>2920</v>
      </c>
    </row>
    <row r="97" spans="1:47" s="2" customFormat="1" ht="12">
      <c r="A97" s="41"/>
      <c r="B97" s="42"/>
      <c r="C97" s="43"/>
      <c r="D97" s="228" t="s">
        <v>238</v>
      </c>
      <c r="E97" s="43"/>
      <c r="F97" s="229" t="s">
        <v>2919</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91</v>
      </c>
    </row>
    <row r="98" spans="1:51" s="13" customFormat="1" ht="12">
      <c r="A98" s="13"/>
      <c r="B98" s="234"/>
      <c r="C98" s="235"/>
      <c r="D98" s="228" t="s">
        <v>242</v>
      </c>
      <c r="E98" s="236" t="s">
        <v>19</v>
      </c>
      <c r="F98" s="237" t="s">
        <v>2921</v>
      </c>
      <c r="G98" s="235"/>
      <c r="H98" s="238">
        <v>105</v>
      </c>
      <c r="I98" s="239"/>
      <c r="J98" s="235"/>
      <c r="K98" s="235"/>
      <c r="L98" s="240"/>
      <c r="M98" s="241"/>
      <c r="N98" s="242"/>
      <c r="O98" s="242"/>
      <c r="P98" s="242"/>
      <c r="Q98" s="242"/>
      <c r="R98" s="242"/>
      <c r="S98" s="242"/>
      <c r="T98" s="243"/>
      <c r="U98" s="13"/>
      <c r="V98" s="13"/>
      <c r="W98" s="13"/>
      <c r="X98" s="13"/>
      <c r="Y98" s="13"/>
      <c r="Z98" s="13"/>
      <c r="AA98" s="13"/>
      <c r="AB98" s="13"/>
      <c r="AC98" s="13"/>
      <c r="AD98" s="13"/>
      <c r="AE98" s="13"/>
      <c r="AT98" s="244" t="s">
        <v>242</v>
      </c>
      <c r="AU98" s="244" t="s">
        <v>91</v>
      </c>
      <c r="AV98" s="13" t="s">
        <v>91</v>
      </c>
      <c r="AW98" s="13" t="s">
        <v>42</v>
      </c>
      <c r="AX98" s="13" t="s">
        <v>85</v>
      </c>
      <c r="AY98" s="244" t="s">
        <v>230</v>
      </c>
    </row>
    <row r="99" spans="1:65" s="2" customFormat="1" ht="24.15" customHeight="1">
      <c r="A99" s="41"/>
      <c r="B99" s="42"/>
      <c r="C99" s="281" t="s">
        <v>271</v>
      </c>
      <c r="D99" s="281" t="s">
        <v>482</v>
      </c>
      <c r="E99" s="282" t="s">
        <v>2922</v>
      </c>
      <c r="F99" s="283" t="s">
        <v>2923</v>
      </c>
      <c r="G99" s="284" t="s">
        <v>327</v>
      </c>
      <c r="H99" s="285">
        <v>134.4</v>
      </c>
      <c r="I99" s="286"/>
      <c r="J99" s="287">
        <f>ROUND(I99*H99,2)</f>
        <v>0</v>
      </c>
      <c r="K99" s="283" t="s">
        <v>1179</v>
      </c>
      <c r="L99" s="288"/>
      <c r="M99" s="289" t="s">
        <v>19</v>
      </c>
      <c r="N99" s="290" t="s">
        <v>52</v>
      </c>
      <c r="O99" s="87"/>
      <c r="P99" s="224">
        <f>O99*H99</f>
        <v>0</v>
      </c>
      <c r="Q99" s="224">
        <v>0.00147</v>
      </c>
      <c r="R99" s="224">
        <f>Q99*H99</f>
        <v>0.197568</v>
      </c>
      <c r="S99" s="224">
        <v>0</v>
      </c>
      <c r="T99" s="225">
        <f>S99*H99</f>
        <v>0</v>
      </c>
      <c r="U99" s="41"/>
      <c r="V99" s="41"/>
      <c r="W99" s="41"/>
      <c r="X99" s="41"/>
      <c r="Y99" s="41"/>
      <c r="Z99" s="41"/>
      <c r="AA99" s="41"/>
      <c r="AB99" s="41"/>
      <c r="AC99" s="41"/>
      <c r="AD99" s="41"/>
      <c r="AE99" s="41"/>
      <c r="AR99" s="226" t="s">
        <v>722</v>
      </c>
      <c r="AT99" s="226" t="s">
        <v>482</v>
      </c>
      <c r="AU99" s="226" t="s">
        <v>91</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345</v>
      </c>
      <c r="BM99" s="226" t="s">
        <v>2924</v>
      </c>
    </row>
    <row r="100" spans="1:47" s="2" customFormat="1" ht="12">
      <c r="A100" s="41"/>
      <c r="B100" s="42"/>
      <c r="C100" s="43"/>
      <c r="D100" s="228" t="s">
        <v>238</v>
      </c>
      <c r="E100" s="43"/>
      <c r="F100" s="229" t="s">
        <v>2923</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91</v>
      </c>
    </row>
    <row r="101" spans="1:51" s="13" customFormat="1" ht="12">
      <c r="A101" s="13"/>
      <c r="B101" s="234"/>
      <c r="C101" s="235"/>
      <c r="D101" s="228" t="s">
        <v>242</v>
      </c>
      <c r="E101" s="236" t="s">
        <v>19</v>
      </c>
      <c r="F101" s="237" t="s">
        <v>2925</v>
      </c>
      <c r="G101" s="235"/>
      <c r="H101" s="238">
        <v>134.4</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242</v>
      </c>
      <c r="AU101" s="244" t="s">
        <v>91</v>
      </c>
      <c r="AV101" s="13" t="s">
        <v>91</v>
      </c>
      <c r="AW101" s="13" t="s">
        <v>42</v>
      </c>
      <c r="AX101" s="13" t="s">
        <v>85</v>
      </c>
      <c r="AY101" s="244" t="s">
        <v>230</v>
      </c>
    </row>
    <row r="102" spans="1:65" s="2" customFormat="1" ht="37.8" customHeight="1">
      <c r="A102" s="41"/>
      <c r="B102" s="42"/>
      <c r="C102" s="215" t="s">
        <v>102</v>
      </c>
      <c r="D102" s="215" t="s">
        <v>232</v>
      </c>
      <c r="E102" s="216" t="s">
        <v>2926</v>
      </c>
      <c r="F102" s="217" t="s">
        <v>2927</v>
      </c>
      <c r="G102" s="218" t="s">
        <v>327</v>
      </c>
      <c r="H102" s="219">
        <v>10</v>
      </c>
      <c r="I102" s="220"/>
      <c r="J102" s="221">
        <f>ROUND(I102*H102,2)</f>
        <v>0</v>
      </c>
      <c r="K102" s="217" t="s">
        <v>1179</v>
      </c>
      <c r="L102" s="47"/>
      <c r="M102" s="222" t="s">
        <v>19</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345</v>
      </c>
      <c r="AT102" s="226" t="s">
        <v>232</v>
      </c>
      <c r="AU102" s="226" t="s">
        <v>91</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345</v>
      </c>
      <c r="BM102" s="226" t="s">
        <v>2928</v>
      </c>
    </row>
    <row r="103" spans="1:47" s="2" customFormat="1" ht="12">
      <c r="A103" s="41"/>
      <c r="B103" s="42"/>
      <c r="C103" s="43"/>
      <c r="D103" s="228" t="s">
        <v>238</v>
      </c>
      <c r="E103" s="43"/>
      <c r="F103" s="229" t="s">
        <v>2927</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91</v>
      </c>
    </row>
    <row r="104" spans="1:65" s="2" customFormat="1" ht="24.15" customHeight="1">
      <c r="A104" s="41"/>
      <c r="B104" s="42"/>
      <c r="C104" s="281" t="s">
        <v>109</v>
      </c>
      <c r="D104" s="281" t="s">
        <v>482</v>
      </c>
      <c r="E104" s="282" t="s">
        <v>2929</v>
      </c>
      <c r="F104" s="283" t="s">
        <v>2930</v>
      </c>
      <c r="G104" s="284" t="s">
        <v>327</v>
      </c>
      <c r="H104" s="285">
        <v>11.5</v>
      </c>
      <c r="I104" s="286"/>
      <c r="J104" s="287">
        <f>ROUND(I104*H104,2)</f>
        <v>0</v>
      </c>
      <c r="K104" s="283" t="s">
        <v>1179</v>
      </c>
      <c r="L104" s="288"/>
      <c r="M104" s="289" t="s">
        <v>19</v>
      </c>
      <c r="N104" s="290" t="s">
        <v>52</v>
      </c>
      <c r="O104" s="87"/>
      <c r="P104" s="224">
        <f>O104*H104</f>
        <v>0</v>
      </c>
      <c r="Q104" s="224">
        <v>0.00316</v>
      </c>
      <c r="R104" s="224">
        <f>Q104*H104</f>
        <v>0.03634</v>
      </c>
      <c r="S104" s="224">
        <v>0</v>
      </c>
      <c r="T104" s="225">
        <f>S104*H104</f>
        <v>0</v>
      </c>
      <c r="U104" s="41"/>
      <c r="V104" s="41"/>
      <c r="W104" s="41"/>
      <c r="X104" s="41"/>
      <c r="Y104" s="41"/>
      <c r="Z104" s="41"/>
      <c r="AA104" s="41"/>
      <c r="AB104" s="41"/>
      <c r="AC104" s="41"/>
      <c r="AD104" s="41"/>
      <c r="AE104" s="41"/>
      <c r="AR104" s="226" t="s">
        <v>722</v>
      </c>
      <c r="AT104" s="226" t="s">
        <v>482</v>
      </c>
      <c r="AU104" s="226" t="s">
        <v>91</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345</v>
      </c>
      <c r="BM104" s="226" t="s">
        <v>2931</v>
      </c>
    </row>
    <row r="105" spans="1:47" s="2" customFormat="1" ht="12">
      <c r="A105" s="41"/>
      <c r="B105" s="42"/>
      <c r="C105" s="43"/>
      <c r="D105" s="228" t="s">
        <v>238</v>
      </c>
      <c r="E105" s="43"/>
      <c r="F105" s="229" t="s">
        <v>2930</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91</v>
      </c>
    </row>
    <row r="106" spans="1:51" s="13" customFormat="1" ht="12">
      <c r="A106" s="13"/>
      <c r="B106" s="234"/>
      <c r="C106" s="235"/>
      <c r="D106" s="228" t="s">
        <v>242</v>
      </c>
      <c r="E106" s="236" t="s">
        <v>19</v>
      </c>
      <c r="F106" s="237" t="s">
        <v>2932</v>
      </c>
      <c r="G106" s="235"/>
      <c r="H106" s="238">
        <v>11.5</v>
      </c>
      <c r="I106" s="239"/>
      <c r="J106" s="235"/>
      <c r="K106" s="235"/>
      <c r="L106" s="240"/>
      <c r="M106" s="241"/>
      <c r="N106" s="242"/>
      <c r="O106" s="242"/>
      <c r="P106" s="242"/>
      <c r="Q106" s="242"/>
      <c r="R106" s="242"/>
      <c r="S106" s="242"/>
      <c r="T106" s="243"/>
      <c r="U106" s="13"/>
      <c r="V106" s="13"/>
      <c r="W106" s="13"/>
      <c r="X106" s="13"/>
      <c r="Y106" s="13"/>
      <c r="Z106" s="13"/>
      <c r="AA106" s="13"/>
      <c r="AB106" s="13"/>
      <c r="AC106" s="13"/>
      <c r="AD106" s="13"/>
      <c r="AE106" s="13"/>
      <c r="AT106" s="244" t="s">
        <v>242</v>
      </c>
      <c r="AU106" s="244" t="s">
        <v>91</v>
      </c>
      <c r="AV106" s="13" t="s">
        <v>91</v>
      </c>
      <c r="AW106" s="13" t="s">
        <v>42</v>
      </c>
      <c r="AX106" s="13" t="s">
        <v>85</v>
      </c>
      <c r="AY106" s="244" t="s">
        <v>230</v>
      </c>
    </row>
    <row r="107" spans="1:65" s="2" customFormat="1" ht="62.7" customHeight="1">
      <c r="A107" s="41"/>
      <c r="B107" s="42"/>
      <c r="C107" s="215" t="s">
        <v>770</v>
      </c>
      <c r="D107" s="215" t="s">
        <v>232</v>
      </c>
      <c r="E107" s="216" t="s">
        <v>2933</v>
      </c>
      <c r="F107" s="217" t="s">
        <v>2934</v>
      </c>
      <c r="G107" s="218" t="s">
        <v>327</v>
      </c>
      <c r="H107" s="219">
        <v>20</v>
      </c>
      <c r="I107" s="220"/>
      <c r="J107" s="221">
        <f>ROUND(I107*H107,2)</f>
        <v>0</v>
      </c>
      <c r="K107" s="217" t="s">
        <v>1179</v>
      </c>
      <c r="L107" s="47"/>
      <c r="M107" s="222" t="s">
        <v>19</v>
      </c>
      <c r="N107" s="223" t="s">
        <v>52</v>
      </c>
      <c r="O107" s="87"/>
      <c r="P107" s="224">
        <f>O107*H107</f>
        <v>0</v>
      </c>
      <c r="Q107" s="224">
        <v>0</v>
      </c>
      <c r="R107" s="224">
        <f>Q107*H107</f>
        <v>0</v>
      </c>
      <c r="S107" s="224">
        <v>0.00048</v>
      </c>
      <c r="T107" s="225">
        <f>S107*H107</f>
        <v>0.009600000000000001</v>
      </c>
      <c r="U107" s="41"/>
      <c r="V107" s="41"/>
      <c r="W107" s="41"/>
      <c r="X107" s="41"/>
      <c r="Y107" s="41"/>
      <c r="Z107" s="41"/>
      <c r="AA107" s="41"/>
      <c r="AB107" s="41"/>
      <c r="AC107" s="41"/>
      <c r="AD107" s="41"/>
      <c r="AE107" s="41"/>
      <c r="AR107" s="226" t="s">
        <v>345</v>
      </c>
      <c r="AT107" s="226" t="s">
        <v>232</v>
      </c>
      <c r="AU107" s="226" t="s">
        <v>91</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345</v>
      </c>
      <c r="BM107" s="226" t="s">
        <v>2935</v>
      </c>
    </row>
    <row r="108" spans="1:47" s="2" customFormat="1" ht="12">
      <c r="A108" s="41"/>
      <c r="B108" s="42"/>
      <c r="C108" s="43"/>
      <c r="D108" s="228" t="s">
        <v>238</v>
      </c>
      <c r="E108" s="43"/>
      <c r="F108" s="229" t="s">
        <v>2934</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91</v>
      </c>
    </row>
    <row r="109" spans="1:65" s="2" customFormat="1" ht="37.8" customHeight="1">
      <c r="A109" s="41"/>
      <c r="B109" s="42"/>
      <c r="C109" s="215" t="s">
        <v>85</v>
      </c>
      <c r="D109" s="215" t="s">
        <v>232</v>
      </c>
      <c r="E109" s="216" t="s">
        <v>2936</v>
      </c>
      <c r="F109" s="217" t="s">
        <v>2937</v>
      </c>
      <c r="G109" s="218" t="s">
        <v>327</v>
      </c>
      <c r="H109" s="219">
        <v>90</v>
      </c>
      <c r="I109" s="220"/>
      <c r="J109" s="221">
        <f>ROUND(I109*H109,2)</f>
        <v>0</v>
      </c>
      <c r="K109" s="217" t="s">
        <v>1179</v>
      </c>
      <c r="L109" s="47"/>
      <c r="M109" s="222" t="s">
        <v>19</v>
      </c>
      <c r="N109" s="223"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345</v>
      </c>
      <c r="AT109" s="226" t="s">
        <v>232</v>
      </c>
      <c r="AU109" s="226" t="s">
        <v>91</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345</v>
      </c>
      <c r="BM109" s="226" t="s">
        <v>2938</v>
      </c>
    </row>
    <row r="110" spans="1:47" s="2" customFormat="1" ht="12">
      <c r="A110" s="41"/>
      <c r="B110" s="42"/>
      <c r="C110" s="43"/>
      <c r="D110" s="228" t="s">
        <v>238</v>
      </c>
      <c r="E110" s="43"/>
      <c r="F110" s="229" t="s">
        <v>2937</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91</v>
      </c>
    </row>
    <row r="111" spans="1:65" s="2" customFormat="1" ht="24.15" customHeight="1">
      <c r="A111" s="41"/>
      <c r="B111" s="42"/>
      <c r="C111" s="281" t="s">
        <v>91</v>
      </c>
      <c r="D111" s="281" t="s">
        <v>482</v>
      </c>
      <c r="E111" s="282" t="s">
        <v>2939</v>
      </c>
      <c r="F111" s="283" t="s">
        <v>2940</v>
      </c>
      <c r="G111" s="284" t="s">
        <v>327</v>
      </c>
      <c r="H111" s="285">
        <v>94.5</v>
      </c>
      <c r="I111" s="286"/>
      <c r="J111" s="287">
        <f>ROUND(I111*H111,2)</f>
        <v>0</v>
      </c>
      <c r="K111" s="283" t="s">
        <v>1179</v>
      </c>
      <c r="L111" s="288"/>
      <c r="M111" s="289" t="s">
        <v>19</v>
      </c>
      <c r="N111" s="290" t="s">
        <v>52</v>
      </c>
      <c r="O111" s="87"/>
      <c r="P111" s="224">
        <f>O111*H111</f>
        <v>0</v>
      </c>
      <c r="Q111" s="224">
        <v>0.00246</v>
      </c>
      <c r="R111" s="224">
        <f>Q111*H111</f>
        <v>0.23246999999999998</v>
      </c>
      <c r="S111" s="224">
        <v>0</v>
      </c>
      <c r="T111" s="225">
        <f>S111*H111</f>
        <v>0</v>
      </c>
      <c r="U111" s="41"/>
      <c r="V111" s="41"/>
      <c r="W111" s="41"/>
      <c r="X111" s="41"/>
      <c r="Y111" s="41"/>
      <c r="Z111" s="41"/>
      <c r="AA111" s="41"/>
      <c r="AB111" s="41"/>
      <c r="AC111" s="41"/>
      <c r="AD111" s="41"/>
      <c r="AE111" s="41"/>
      <c r="AR111" s="226" t="s">
        <v>722</v>
      </c>
      <c r="AT111" s="226" t="s">
        <v>482</v>
      </c>
      <c r="AU111" s="226" t="s">
        <v>91</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345</v>
      </c>
      <c r="BM111" s="226" t="s">
        <v>2941</v>
      </c>
    </row>
    <row r="112" spans="1:47" s="2" customFormat="1" ht="12">
      <c r="A112" s="41"/>
      <c r="B112" s="42"/>
      <c r="C112" s="43"/>
      <c r="D112" s="228" t="s">
        <v>238</v>
      </c>
      <c r="E112" s="43"/>
      <c r="F112" s="229" t="s">
        <v>2940</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91</v>
      </c>
    </row>
    <row r="113" spans="1:51" s="13" customFormat="1" ht="12">
      <c r="A113" s="13"/>
      <c r="B113" s="234"/>
      <c r="C113" s="235"/>
      <c r="D113" s="228" t="s">
        <v>242</v>
      </c>
      <c r="E113" s="236" t="s">
        <v>19</v>
      </c>
      <c r="F113" s="237" t="s">
        <v>2942</v>
      </c>
      <c r="G113" s="235"/>
      <c r="H113" s="238">
        <v>94.5</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242</v>
      </c>
      <c r="AU113" s="244" t="s">
        <v>91</v>
      </c>
      <c r="AV113" s="13" t="s">
        <v>91</v>
      </c>
      <c r="AW113" s="13" t="s">
        <v>42</v>
      </c>
      <c r="AX113" s="13" t="s">
        <v>85</v>
      </c>
      <c r="AY113" s="244" t="s">
        <v>230</v>
      </c>
    </row>
    <row r="114" spans="1:65" s="2" customFormat="1" ht="24.15" customHeight="1">
      <c r="A114" s="41"/>
      <c r="B114" s="42"/>
      <c r="C114" s="215" t="s">
        <v>764</v>
      </c>
      <c r="D114" s="215" t="s">
        <v>232</v>
      </c>
      <c r="E114" s="216" t="s">
        <v>2943</v>
      </c>
      <c r="F114" s="217" t="s">
        <v>2944</v>
      </c>
      <c r="G114" s="218" t="s">
        <v>737</v>
      </c>
      <c r="H114" s="219">
        <v>8</v>
      </c>
      <c r="I114" s="220"/>
      <c r="J114" s="221">
        <f>ROUND(I114*H114,2)</f>
        <v>0</v>
      </c>
      <c r="K114" s="217" t="s">
        <v>1179</v>
      </c>
      <c r="L114" s="47"/>
      <c r="M114" s="222" t="s">
        <v>19</v>
      </c>
      <c r="N114" s="223"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345</v>
      </c>
      <c r="AT114" s="226" t="s">
        <v>232</v>
      </c>
      <c r="AU114" s="226" t="s">
        <v>91</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345</v>
      </c>
      <c r="BM114" s="226" t="s">
        <v>2945</v>
      </c>
    </row>
    <row r="115" spans="1:47" s="2" customFormat="1" ht="12">
      <c r="A115" s="41"/>
      <c r="B115" s="42"/>
      <c r="C115" s="43"/>
      <c r="D115" s="228" t="s">
        <v>238</v>
      </c>
      <c r="E115" s="43"/>
      <c r="F115" s="229" t="s">
        <v>2944</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91</v>
      </c>
    </row>
    <row r="116" spans="1:65" s="2" customFormat="1" ht="24.15" customHeight="1">
      <c r="A116" s="41"/>
      <c r="B116" s="42"/>
      <c r="C116" s="215" t="s">
        <v>757</v>
      </c>
      <c r="D116" s="215" t="s">
        <v>232</v>
      </c>
      <c r="E116" s="216" t="s">
        <v>2946</v>
      </c>
      <c r="F116" s="217" t="s">
        <v>2947</v>
      </c>
      <c r="G116" s="218" t="s">
        <v>737</v>
      </c>
      <c r="H116" s="219">
        <v>10</v>
      </c>
      <c r="I116" s="220"/>
      <c r="J116" s="221">
        <f>ROUND(I116*H116,2)</f>
        <v>0</v>
      </c>
      <c r="K116" s="217" t="s">
        <v>1179</v>
      </c>
      <c r="L116" s="47"/>
      <c r="M116" s="222" t="s">
        <v>19</v>
      </c>
      <c r="N116" s="223"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345</v>
      </c>
      <c r="AT116" s="226" t="s">
        <v>232</v>
      </c>
      <c r="AU116" s="226" t="s">
        <v>91</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345</v>
      </c>
      <c r="BM116" s="226" t="s">
        <v>2948</v>
      </c>
    </row>
    <row r="117" spans="1:47" s="2" customFormat="1" ht="12">
      <c r="A117" s="41"/>
      <c r="B117" s="42"/>
      <c r="C117" s="43"/>
      <c r="D117" s="228" t="s">
        <v>238</v>
      </c>
      <c r="E117" s="43"/>
      <c r="F117" s="229" t="s">
        <v>2947</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91</v>
      </c>
    </row>
    <row r="118" spans="1:65" s="2" customFormat="1" ht="24.15" customHeight="1">
      <c r="A118" s="41"/>
      <c r="B118" s="42"/>
      <c r="C118" s="215" t="s">
        <v>752</v>
      </c>
      <c r="D118" s="215" t="s">
        <v>232</v>
      </c>
      <c r="E118" s="216" t="s">
        <v>2949</v>
      </c>
      <c r="F118" s="217" t="s">
        <v>2950</v>
      </c>
      <c r="G118" s="218" t="s">
        <v>737</v>
      </c>
      <c r="H118" s="219">
        <v>6</v>
      </c>
      <c r="I118" s="220"/>
      <c r="J118" s="221">
        <f>ROUND(I118*H118,2)</f>
        <v>0</v>
      </c>
      <c r="K118" s="217" t="s">
        <v>1179</v>
      </c>
      <c r="L118" s="47"/>
      <c r="M118" s="222" t="s">
        <v>19</v>
      </c>
      <c r="N118" s="223"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345</v>
      </c>
      <c r="AT118" s="226" t="s">
        <v>232</v>
      </c>
      <c r="AU118" s="226" t="s">
        <v>91</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345</v>
      </c>
      <c r="BM118" s="226" t="s">
        <v>2951</v>
      </c>
    </row>
    <row r="119" spans="1:47" s="2" customFormat="1" ht="12">
      <c r="A119" s="41"/>
      <c r="B119" s="42"/>
      <c r="C119" s="43"/>
      <c r="D119" s="228" t="s">
        <v>238</v>
      </c>
      <c r="E119" s="43"/>
      <c r="F119" s="229" t="s">
        <v>2950</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91</v>
      </c>
    </row>
    <row r="120" spans="1:65" s="2" customFormat="1" ht="37.8" customHeight="1">
      <c r="A120" s="41"/>
      <c r="B120" s="42"/>
      <c r="C120" s="215" t="s">
        <v>734</v>
      </c>
      <c r="D120" s="215" t="s">
        <v>232</v>
      </c>
      <c r="E120" s="216" t="s">
        <v>2952</v>
      </c>
      <c r="F120" s="217" t="s">
        <v>2953</v>
      </c>
      <c r="G120" s="218" t="s">
        <v>737</v>
      </c>
      <c r="H120" s="219">
        <v>2</v>
      </c>
      <c r="I120" s="220"/>
      <c r="J120" s="221">
        <f>ROUND(I120*H120,2)</f>
        <v>0</v>
      </c>
      <c r="K120" s="217" t="s">
        <v>1179</v>
      </c>
      <c r="L120" s="47"/>
      <c r="M120" s="222" t="s">
        <v>19</v>
      </c>
      <c r="N120" s="223"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345</v>
      </c>
      <c r="AT120" s="226" t="s">
        <v>232</v>
      </c>
      <c r="AU120" s="226" t="s">
        <v>91</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345</v>
      </c>
      <c r="BM120" s="226" t="s">
        <v>2954</v>
      </c>
    </row>
    <row r="121" spans="1:47" s="2" customFormat="1" ht="12">
      <c r="A121" s="41"/>
      <c r="B121" s="42"/>
      <c r="C121" s="43"/>
      <c r="D121" s="228" t="s">
        <v>238</v>
      </c>
      <c r="E121" s="43"/>
      <c r="F121" s="229" t="s">
        <v>2953</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91</v>
      </c>
    </row>
    <row r="122" spans="1:65" s="2" customFormat="1" ht="37.8" customHeight="1">
      <c r="A122" s="41"/>
      <c r="B122" s="42"/>
      <c r="C122" s="215" t="s">
        <v>748</v>
      </c>
      <c r="D122" s="215" t="s">
        <v>232</v>
      </c>
      <c r="E122" s="216" t="s">
        <v>2955</v>
      </c>
      <c r="F122" s="217" t="s">
        <v>2956</v>
      </c>
      <c r="G122" s="218" t="s">
        <v>737</v>
      </c>
      <c r="H122" s="219">
        <v>2</v>
      </c>
      <c r="I122" s="220"/>
      <c r="J122" s="221">
        <f>ROUND(I122*H122,2)</f>
        <v>0</v>
      </c>
      <c r="K122" s="217" t="s">
        <v>1179</v>
      </c>
      <c r="L122" s="47"/>
      <c r="M122" s="222" t="s">
        <v>19</v>
      </c>
      <c r="N122" s="223"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345</v>
      </c>
      <c r="AT122" s="226" t="s">
        <v>232</v>
      </c>
      <c r="AU122" s="226" t="s">
        <v>91</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345</v>
      </c>
      <c r="BM122" s="226" t="s">
        <v>2957</v>
      </c>
    </row>
    <row r="123" spans="1:47" s="2" customFormat="1" ht="12">
      <c r="A123" s="41"/>
      <c r="B123" s="42"/>
      <c r="C123" s="43"/>
      <c r="D123" s="228" t="s">
        <v>238</v>
      </c>
      <c r="E123" s="43"/>
      <c r="F123" s="229" t="s">
        <v>2956</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91</v>
      </c>
    </row>
    <row r="124" spans="1:65" s="2" customFormat="1" ht="37.8" customHeight="1">
      <c r="A124" s="41"/>
      <c r="B124" s="42"/>
      <c r="C124" s="215" t="s">
        <v>745</v>
      </c>
      <c r="D124" s="215" t="s">
        <v>232</v>
      </c>
      <c r="E124" s="216" t="s">
        <v>2958</v>
      </c>
      <c r="F124" s="217" t="s">
        <v>2959</v>
      </c>
      <c r="G124" s="218" t="s">
        <v>737</v>
      </c>
      <c r="H124" s="219">
        <v>2</v>
      </c>
      <c r="I124" s="220"/>
      <c r="J124" s="221">
        <f>ROUND(I124*H124,2)</f>
        <v>0</v>
      </c>
      <c r="K124" s="217" t="s">
        <v>1179</v>
      </c>
      <c r="L124" s="47"/>
      <c r="M124" s="222" t="s">
        <v>19</v>
      </c>
      <c r="N124" s="223"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345</v>
      </c>
      <c r="AT124" s="226" t="s">
        <v>232</v>
      </c>
      <c r="AU124" s="226" t="s">
        <v>91</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345</v>
      </c>
      <c r="BM124" s="226" t="s">
        <v>2960</v>
      </c>
    </row>
    <row r="125" spans="1:47" s="2" customFormat="1" ht="12">
      <c r="A125" s="41"/>
      <c r="B125" s="42"/>
      <c r="C125" s="43"/>
      <c r="D125" s="228" t="s">
        <v>238</v>
      </c>
      <c r="E125" s="43"/>
      <c r="F125" s="229" t="s">
        <v>2959</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91</v>
      </c>
    </row>
    <row r="126" spans="1:65" s="2" customFormat="1" ht="37.8" customHeight="1">
      <c r="A126" s="41"/>
      <c r="B126" s="42"/>
      <c r="C126" s="215" t="s">
        <v>741</v>
      </c>
      <c r="D126" s="215" t="s">
        <v>232</v>
      </c>
      <c r="E126" s="216" t="s">
        <v>2961</v>
      </c>
      <c r="F126" s="217" t="s">
        <v>2962</v>
      </c>
      <c r="G126" s="218" t="s">
        <v>737</v>
      </c>
      <c r="H126" s="219">
        <v>2</v>
      </c>
      <c r="I126" s="220"/>
      <c r="J126" s="221">
        <f>ROUND(I126*H126,2)</f>
        <v>0</v>
      </c>
      <c r="K126" s="217" t="s">
        <v>1179</v>
      </c>
      <c r="L126" s="47"/>
      <c r="M126" s="222" t="s">
        <v>19</v>
      </c>
      <c r="N126" s="223"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345</v>
      </c>
      <c r="AT126" s="226" t="s">
        <v>232</v>
      </c>
      <c r="AU126" s="226" t="s">
        <v>91</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345</v>
      </c>
      <c r="BM126" s="226" t="s">
        <v>2963</v>
      </c>
    </row>
    <row r="127" spans="1:47" s="2" customFormat="1" ht="12">
      <c r="A127" s="41"/>
      <c r="B127" s="42"/>
      <c r="C127" s="43"/>
      <c r="D127" s="228" t="s">
        <v>238</v>
      </c>
      <c r="E127" s="43"/>
      <c r="F127" s="229" t="s">
        <v>2962</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91</v>
      </c>
    </row>
    <row r="128" spans="1:65" s="2" customFormat="1" ht="37.8" customHeight="1">
      <c r="A128" s="41"/>
      <c r="B128" s="42"/>
      <c r="C128" s="215" t="s">
        <v>8</v>
      </c>
      <c r="D128" s="215" t="s">
        <v>232</v>
      </c>
      <c r="E128" s="216" t="s">
        <v>2964</v>
      </c>
      <c r="F128" s="217" t="s">
        <v>2965</v>
      </c>
      <c r="G128" s="218" t="s">
        <v>737</v>
      </c>
      <c r="H128" s="219">
        <v>3</v>
      </c>
      <c r="I128" s="220"/>
      <c r="J128" s="221">
        <f>ROUND(I128*H128,2)</f>
        <v>0</v>
      </c>
      <c r="K128" s="217" t="s">
        <v>1179</v>
      </c>
      <c r="L128" s="47"/>
      <c r="M128" s="222" t="s">
        <v>19</v>
      </c>
      <c r="N128" s="223"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345</v>
      </c>
      <c r="AT128" s="226" t="s">
        <v>232</v>
      </c>
      <c r="AU128" s="226" t="s">
        <v>91</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345</v>
      </c>
      <c r="BM128" s="226" t="s">
        <v>2966</v>
      </c>
    </row>
    <row r="129" spans="1:47" s="2" customFormat="1" ht="12">
      <c r="A129" s="41"/>
      <c r="B129" s="42"/>
      <c r="C129" s="43"/>
      <c r="D129" s="228" t="s">
        <v>238</v>
      </c>
      <c r="E129" s="43"/>
      <c r="F129" s="229" t="s">
        <v>2965</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91</v>
      </c>
    </row>
    <row r="130" spans="1:65" s="2" customFormat="1" ht="14.4" customHeight="1">
      <c r="A130" s="41"/>
      <c r="B130" s="42"/>
      <c r="C130" s="281" t="s">
        <v>345</v>
      </c>
      <c r="D130" s="281" t="s">
        <v>482</v>
      </c>
      <c r="E130" s="282" t="s">
        <v>2967</v>
      </c>
      <c r="F130" s="283" t="s">
        <v>2968</v>
      </c>
      <c r="G130" s="284" t="s">
        <v>737</v>
      </c>
      <c r="H130" s="285">
        <v>3</v>
      </c>
      <c r="I130" s="286"/>
      <c r="J130" s="287">
        <f>ROUND(I130*H130,2)</f>
        <v>0</v>
      </c>
      <c r="K130" s="283" t="s">
        <v>19</v>
      </c>
      <c r="L130" s="288"/>
      <c r="M130" s="289" t="s">
        <v>19</v>
      </c>
      <c r="N130" s="290"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722</v>
      </c>
      <c r="AT130" s="226" t="s">
        <v>482</v>
      </c>
      <c r="AU130" s="226" t="s">
        <v>91</v>
      </c>
      <c r="AY130" s="19" t="s">
        <v>230</v>
      </c>
      <c r="BE130" s="227">
        <f>IF(N130="základní",J130,0)</f>
        <v>0</v>
      </c>
      <c r="BF130" s="227">
        <f>IF(N130="snížená",J130,0)</f>
        <v>0</v>
      </c>
      <c r="BG130" s="227">
        <f>IF(N130="zákl. přenesená",J130,0)</f>
        <v>0</v>
      </c>
      <c r="BH130" s="227">
        <f>IF(N130="sníž. přenesená",J130,0)</f>
        <v>0</v>
      </c>
      <c r="BI130" s="227">
        <f>IF(N130="nulová",J130,0)</f>
        <v>0</v>
      </c>
      <c r="BJ130" s="19" t="s">
        <v>85</v>
      </c>
      <c r="BK130" s="227">
        <f>ROUND(I130*H130,2)</f>
        <v>0</v>
      </c>
      <c r="BL130" s="19" t="s">
        <v>345</v>
      </c>
      <c r="BM130" s="226" t="s">
        <v>2969</v>
      </c>
    </row>
    <row r="131" spans="1:47" s="2" customFormat="1" ht="12">
      <c r="A131" s="41"/>
      <c r="B131" s="42"/>
      <c r="C131" s="43"/>
      <c r="D131" s="228" t="s">
        <v>238</v>
      </c>
      <c r="E131" s="43"/>
      <c r="F131" s="229" t="s">
        <v>2968</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238</v>
      </c>
      <c r="AU131" s="19" t="s">
        <v>91</v>
      </c>
    </row>
    <row r="132" spans="1:65" s="2" customFormat="1" ht="37.8" customHeight="1">
      <c r="A132" s="41"/>
      <c r="B132" s="42"/>
      <c r="C132" s="215" t="s">
        <v>352</v>
      </c>
      <c r="D132" s="215" t="s">
        <v>232</v>
      </c>
      <c r="E132" s="216" t="s">
        <v>2970</v>
      </c>
      <c r="F132" s="217" t="s">
        <v>2971</v>
      </c>
      <c r="G132" s="218" t="s">
        <v>737</v>
      </c>
      <c r="H132" s="219">
        <v>3</v>
      </c>
      <c r="I132" s="220"/>
      <c r="J132" s="221">
        <f>ROUND(I132*H132,2)</f>
        <v>0</v>
      </c>
      <c r="K132" s="217" t="s">
        <v>1179</v>
      </c>
      <c r="L132" s="47"/>
      <c r="M132" s="222" t="s">
        <v>19</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345</v>
      </c>
      <c r="AT132" s="226" t="s">
        <v>232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345</v>
      </c>
      <c r="BM132" s="226" t="s">
        <v>2972</v>
      </c>
    </row>
    <row r="133" spans="1:47" s="2" customFormat="1" ht="12">
      <c r="A133" s="41"/>
      <c r="B133" s="42"/>
      <c r="C133" s="43"/>
      <c r="D133" s="228" t="s">
        <v>238</v>
      </c>
      <c r="E133" s="43"/>
      <c r="F133" s="229" t="s">
        <v>2971</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65" s="2" customFormat="1" ht="14.4" customHeight="1">
      <c r="A134" s="41"/>
      <c r="B134" s="42"/>
      <c r="C134" s="281" t="s">
        <v>358</v>
      </c>
      <c r="D134" s="281" t="s">
        <v>482</v>
      </c>
      <c r="E134" s="282" t="s">
        <v>2973</v>
      </c>
      <c r="F134" s="283" t="s">
        <v>2974</v>
      </c>
      <c r="G134" s="284" t="s">
        <v>737</v>
      </c>
      <c r="H134" s="285">
        <v>3</v>
      </c>
      <c r="I134" s="286"/>
      <c r="J134" s="287">
        <f>ROUND(I134*H134,2)</f>
        <v>0</v>
      </c>
      <c r="K134" s="283" t="s">
        <v>19</v>
      </c>
      <c r="L134" s="288"/>
      <c r="M134" s="289" t="s">
        <v>19</v>
      </c>
      <c r="N134" s="290" t="s">
        <v>52</v>
      </c>
      <c r="O134" s="87"/>
      <c r="P134" s="224">
        <f>O134*H134</f>
        <v>0</v>
      </c>
      <c r="Q134" s="224">
        <v>6E-05</v>
      </c>
      <c r="R134" s="224">
        <f>Q134*H134</f>
        <v>0.00018</v>
      </c>
      <c r="S134" s="224">
        <v>0</v>
      </c>
      <c r="T134" s="225">
        <f>S134*H134</f>
        <v>0</v>
      </c>
      <c r="U134" s="41"/>
      <c r="V134" s="41"/>
      <c r="W134" s="41"/>
      <c r="X134" s="41"/>
      <c r="Y134" s="41"/>
      <c r="Z134" s="41"/>
      <c r="AA134" s="41"/>
      <c r="AB134" s="41"/>
      <c r="AC134" s="41"/>
      <c r="AD134" s="41"/>
      <c r="AE134" s="41"/>
      <c r="AR134" s="226" t="s">
        <v>722</v>
      </c>
      <c r="AT134" s="226" t="s">
        <v>482</v>
      </c>
      <c r="AU134" s="226" t="s">
        <v>91</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345</v>
      </c>
      <c r="BM134" s="226" t="s">
        <v>2975</v>
      </c>
    </row>
    <row r="135" spans="1:47" s="2" customFormat="1" ht="12">
      <c r="A135" s="41"/>
      <c r="B135" s="42"/>
      <c r="C135" s="43"/>
      <c r="D135" s="228" t="s">
        <v>238</v>
      </c>
      <c r="E135" s="43"/>
      <c r="F135" s="229" t="s">
        <v>2974</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91</v>
      </c>
    </row>
    <row r="136" spans="1:65" s="2" customFormat="1" ht="37.8" customHeight="1">
      <c r="A136" s="41"/>
      <c r="B136" s="42"/>
      <c r="C136" s="215" t="s">
        <v>366</v>
      </c>
      <c r="D136" s="215" t="s">
        <v>232</v>
      </c>
      <c r="E136" s="216" t="s">
        <v>2976</v>
      </c>
      <c r="F136" s="217" t="s">
        <v>2977</v>
      </c>
      <c r="G136" s="218" t="s">
        <v>737</v>
      </c>
      <c r="H136" s="219">
        <v>3</v>
      </c>
      <c r="I136" s="220"/>
      <c r="J136" s="221">
        <f>ROUND(I136*H136,2)</f>
        <v>0</v>
      </c>
      <c r="K136" s="217" t="s">
        <v>1179</v>
      </c>
      <c r="L136" s="47"/>
      <c r="M136" s="222" t="s">
        <v>19</v>
      </c>
      <c r="N136" s="223"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345</v>
      </c>
      <c r="AT136" s="226" t="s">
        <v>232</v>
      </c>
      <c r="AU136" s="226" t="s">
        <v>91</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345</v>
      </c>
      <c r="BM136" s="226" t="s">
        <v>2978</v>
      </c>
    </row>
    <row r="137" spans="1:47" s="2" customFormat="1" ht="12">
      <c r="A137" s="41"/>
      <c r="B137" s="42"/>
      <c r="C137" s="43"/>
      <c r="D137" s="228" t="s">
        <v>238</v>
      </c>
      <c r="E137" s="43"/>
      <c r="F137" s="229" t="s">
        <v>2977</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91</v>
      </c>
    </row>
    <row r="138" spans="1:65" s="2" customFormat="1" ht="14.4" customHeight="1">
      <c r="A138" s="41"/>
      <c r="B138" s="42"/>
      <c r="C138" s="281" t="s">
        <v>373</v>
      </c>
      <c r="D138" s="281" t="s">
        <v>482</v>
      </c>
      <c r="E138" s="282" t="s">
        <v>2979</v>
      </c>
      <c r="F138" s="283" t="s">
        <v>2980</v>
      </c>
      <c r="G138" s="284" t="s">
        <v>737</v>
      </c>
      <c r="H138" s="285">
        <v>3</v>
      </c>
      <c r="I138" s="286"/>
      <c r="J138" s="287">
        <f>ROUND(I138*H138,2)</f>
        <v>0</v>
      </c>
      <c r="K138" s="283" t="s">
        <v>19</v>
      </c>
      <c r="L138" s="288"/>
      <c r="M138" s="289" t="s">
        <v>19</v>
      </c>
      <c r="N138" s="290" t="s">
        <v>52</v>
      </c>
      <c r="O138" s="87"/>
      <c r="P138" s="224">
        <f>O138*H138</f>
        <v>0</v>
      </c>
      <c r="Q138" s="224">
        <v>0.00015</v>
      </c>
      <c r="R138" s="224">
        <f>Q138*H138</f>
        <v>0.00045</v>
      </c>
      <c r="S138" s="224">
        <v>0</v>
      </c>
      <c r="T138" s="225">
        <f>S138*H138</f>
        <v>0</v>
      </c>
      <c r="U138" s="41"/>
      <c r="V138" s="41"/>
      <c r="W138" s="41"/>
      <c r="X138" s="41"/>
      <c r="Y138" s="41"/>
      <c r="Z138" s="41"/>
      <c r="AA138" s="41"/>
      <c r="AB138" s="41"/>
      <c r="AC138" s="41"/>
      <c r="AD138" s="41"/>
      <c r="AE138" s="41"/>
      <c r="AR138" s="226" t="s">
        <v>722</v>
      </c>
      <c r="AT138" s="226" t="s">
        <v>482</v>
      </c>
      <c r="AU138" s="226" t="s">
        <v>91</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345</v>
      </c>
      <c r="BM138" s="226" t="s">
        <v>2981</v>
      </c>
    </row>
    <row r="139" spans="1:47" s="2" customFormat="1" ht="12">
      <c r="A139" s="41"/>
      <c r="B139" s="42"/>
      <c r="C139" s="43"/>
      <c r="D139" s="228" t="s">
        <v>238</v>
      </c>
      <c r="E139" s="43"/>
      <c r="F139" s="229" t="s">
        <v>2980</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91</v>
      </c>
    </row>
    <row r="140" spans="1:65" s="2" customFormat="1" ht="37.8" customHeight="1">
      <c r="A140" s="41"/>
      <c r="B140" s="42"/>
      <c r="C140" s="215" t="s">
        <v>7</v>
      </c>
      <c r="D140" s="215" t="s">
        <v>232</v>
      </c>
      <c r="E140" s="216" t="s">
        <v>2982</v>
      </c>
      <c r="F140" s="217" t="s">
        <v>2983</v>
      </c>
      <c r="G140" s="218" t="s">
        <v>737</v>
      </c>
      <c r="H140" s="219">
        <v>3</v>
      </c>
      <c r="I140" s="220"/>
      <c r="J140" s="221">
        <f>ROUND(I140*H140,2)</f>
        <v>0</v>
      </c>
      <c r="K140" s="217" t="s">
        <v>1179</v>
      </c>
      <c r="L140" s="47"/>
      <c r="M140" s="222" t="s">
        <v>19</v>
      </c>
      <c r="N140" s="223"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345</v>
      </c>
      <c r="AT140" s="226" t="s">
        <v>232</v>
      </c>
      <c r="AU140" s="226" t="s">
        <v>91</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345</v>
      </c>
      <c r="BM140" s="226" t="s">
        <v>2984</v>
      </c>
    </row>
    <row r="141" spans="1:47" s="2" customFormat="1" ht="12">
      <c r="A141" s="41"/>
      <c r="B141" s="42"/>
      <c r="C141" s="43"/>
      <c r="D141" s="228" t="s">
        <v>238</v>
      </c>
      <c r="E141" s="43"/>
      <c r="F141" s="229" t="s">
        <v>2983</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91</v>
      </c>
    </row>
    <row r="142" spans="1:65" s="2" customFormat="1" ht="14.4" customHeight="1">
      <c r="A142" s="41"/>
      <c r="B142" s="42"/>
      <c r="C142" s="281" t="s">
        <v>386</v>
      </c>
      <c r="D142" s="281" t="s">
        <v>482</v>
      </c>
      <c r="E142" s="282" t="s">
        <v>2985</v>
      </c>
      <c r="F142" s="283" t="s">
        <v>2986</v>
      </c>
      <c r="G142" s="284" t="s">
        <v>737</v>
      </c>
      <c r="H142" s="285">
        <v>3</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722</v>
      </c>
      <c r="AT142" s="226" t="s">
        <v>482</v>
      </c>
      <c r="AU142" s="226" t="s">
        <v>91</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345</v>
      </c>
      <c r="BM142" s="226" t="s">
        <v>2987</v>
      </c>
    </row>
    <row r="143" spans="1:47" s="2" customFormat="1" ht="12">
      <c r="A143" s="41"/>
      <c r="B143" s="42"/>
      <c r="C143" s="43"/>
      <c r="D143" s="228" t="s">
        <v>238</v>
      </c>
      <c r="E143" s="43"/>
      <c r="F143" s="229" t="s">
        <v>2986</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91</v>
      </c>
    </row>
    <row r="144" spans="1:65" s="2" customFormat="1" ht="14.4" customHeight="1">
      <c r="A144" s="41"/>
      <c r="B144" s="42"/>
      <c r="C144" s="281" t="s">
        <v>395</v>
      </c>
      <c r="D144" s="281" t="s">
        <v>482</v>
      </c>
      <c r="E144" s="282" t="s">
        <v>2988</v>
      </c>
      <c r="F144" s="283" t="s">
        <v>2989</v>
      </c>
      <c r="G144" s="284" t="s">
        <v>737</v>
      </c>
      <c r="H144" s="285">
        <v>2</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722</v>
      </c>
      <c r="AT144" s="226" t="s">
        <v>482</v>
      </c>
      <c r="AU144" s="226" t="s">
        <v>91</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345</v>
      </c>
      <c r="BM144" s="226" t="s">
        <v>2990</v>
      </c>
    </row>
    <row r="145" spans="1:47" s="2" customFormat="1" ht="12">
      <c r="A145" s="41"/>
      <c r="B145" s="42"/>
      <c r="C145" s="43"/>
      <c r="D145" s="228" t="s">
        <v>238</v>
      </c>
      <c r="E145" s="43"/>
      <c r="F145" s="229" t="s">
        <v>2989</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91</v>
      </c>
    </row>
    <row r="146" spans="1:65" s="2" customFormat="1" ht="24.15" customHeight="1">
      <c r="A146" s="41"/>
      <c r="B146" s="42"/>
      <c r="C146" s="215" t="s">
        <v>649</v>
      </c>
      <c r="D146" s="215" t="s">
        <v>232</v>
      </c>
      <c r="E146" s="216" t="s">
        <v>2991</v>
      </c>
      <c r="F146" s="217" t="s">
        <v>2992</v>
      </c>
      <c r="G146" s="218" t="s">
        <v>737</v>
      </c>
      <c r="H146" s="219">
        <v>1</v>
      </c>
      <c r="I146" s="220"/>
      <c r="J146" s="221">
        <f>ROUND(I146*H146,2)</f>
        <v>0</v>
      </c>
      <c r="K146" s="217" t="s">
        <v>1179</v>
      </c>
      <c r="L146" s="47"/>
      <c r="M146" s="222" t="s">
        <v>19</v>
      </c>
      <c r="N146" s="223"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345</v>
      </c>
      <c r="AT146" s="226" t="s">
        <v>232</v>
      </c>
      <c r="AU146" s="226" t="s">
        <v>91</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345</v>
      </c>
      <c r="BM146" s="226" t="s">
        <v>2993</v>
      </c>
    </row>
    <row r="147" spans="1:47" s="2" customFormat="1" ht="12">
      <c r="A147" s="41"/>
      <c r="B147" s="42"/>
      <c r="C147" s="43"/>
      <c r="D147" s="228" t="s">
        <v>238</v>
      </c>
      <c r="E147" s="43"/>
      <c r="F147" s="229" t="s">
        <v>2992</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91</v>
      </c>
    </row>
    <row r="148" spans="1:65" s="2" customFormat="1" ht="24.15" customHeight="1">
      <c r="A148" s="41"/>
      <c r="B148" s="42"/>
      <c r="C148" s="281" t="s">
        <v>691</v>
      </c>
      <c r="D148" s="281" t="s">
        <v>482</v>
      </c>
      <c r="E148" s="282" t="s">
        <v>2994</v>
      </c>
      <c r="F148" s="283" t="s">
        <v>2995</v>
      </c>
      <c r="G148" s="284" t="s">
        <v>737</v>
      </c>
      <c r="H148" s="285">
        <v>1</v>
      </c>
      <c r="I148" s="286"/>
      <c r="J148" s="287">
        <f>ROUND(I148*H148,2)</f>
        <v>0</v>
      </c>
      <c r="K148" s="283" t="s">
        <v>19</v>
      </c>
      <c r="L148" s="288"/>
      <c r="M148" s="289" t="s">
        <v>19</v>
      </c>
      <c r="N148" s="290" t="s">
        <v>52</v>
      </c>
      <c r="O148" s="87"/>
      <c r="P148" s="224">
        <f>O148*H148</f>
        <v>0</v>
      </c>
      <c r="Q148" s="224">
        <v>0.00038</v>
      </c>
      <c r="R148" s="224">
        <f>Q148*H148</f>
        <v>0.00038</v>
      </c>
      <c r="S148" s="224">
        <v>0</v>
      </c>
      <c r="T148" s="225">
        <f>S148*H148</f>
        <v>0</v>
      </c>
      <c r="U148" s="41"/>
      <c r="V148" s="41"/>
      <c r="W148" s="41"/>
      <c r="X148" s="41"/>
      <c r="Y148" s="41"/>
      <c r="Z148" s="41"/>
      <c r="AA148" s="41"/>
      <c r="AB148" s="41"/>
      <c r="AC148" s="41"/>
      <c r="AD148" s="41"/>
      <c r="AE148" s="41"/>
      <c r="AR148" s="226" t="s">
        <v>722</v>
      </c>
      <c r="AT148" s="226" t="s">
        <v>482</v>
      </c>
      <c r="AU148" s="226" t="s">
        <v>91</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345</v>
      </c>
      <c r="BM148" s="226" t="s">
        <v>2996</v>
      </c>
    </row>
    <row r="149" spans="1:47" s="2" customFormat="1" ht="12">
      <c r="A149" s="41"/>
      <c r="B149" s="42"/>
      <c r="C149" s="43"/>
      <c r="D149" s="228" t="s">
        <v>238</v>
      </c>
      <c r="E149" s="43"/>
      <c r="F149" s="229" t="s">
        <v>2995</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91</v>
      </c>
    </row>
    <row r="150" spans="1:65" s="2" customFormat="1" ht="24.15" customHeight="1">
      <c r="A150" s="41"/>
      <c r="B150" s="42"/>
      <c r="C150" s="215" t="s">
        <v>662</v>
      </c>
      <c r="D150" s="215" t="s">
        <v>232</v>
      </c>
      <c r="E150" s="216" t="s">
        <v>2997</v>
      </c>
      <c r="F150" s="217" t="s">
        <v>2998</v>
      </c>
      <c r="G150" s="218" t="s">
        <v>737</v>
      </c>
      <c r="H150" s="219">
        <v>1</v>
      </c>
      <c r="I150" s="220"/>
      <c r="J150" s="221">
        <f>ROUND(I150*H150,2)</f>
        <v>0</v>
      </c>
      <c r="K150" s="217" t="s">
        <v>1179</v>
      </c>
      <c r="L150" s="47"/>
      <c r="M150" s="222" t="s">
        <v>19</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345</v>
      </c>
      <c r="AT150" s="226" t="s">
        <v>232</v>
      </c>
      <c r="AU150" s="226" t="s">
        <v>91</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345</v>
      </c>
      <c r="BM150" s="226" t="s">
        <v>2999</v>
      </c>
    </row>
    <row r="151" spans="1:47" s="2" customFormat="1" ht="12">
      <c r="A151" s="41"/>
      <c r="B151" s="42"/>
      <c r="C151" s="43"/>
      <c r="D151" s="228" t="s">
        <v>238</v>
      </c>
      <c r="E151" s="43"/>
      <c r="F151" s="229" t="s">
        <v>2998</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91</v>
      </c>
    </row>
    <row r="152" spans="1:65" s="2" customFormat="1" ht="14.4" customHeight="1">
      <c r="A152" s="41"/>
      <c r="B152" s="42"/>
      <c r="C152" s="281" t="s">
        <v>710</v>
      </c>
      <c r="D152" s="281" t="s">
        <v>482</v>
      </c>
      <c r="E152" s="282" t="s">
        <v>3000</v>
      </c>
      <c r="F152" s="283" t="s">
        <v>3001</v>
      </c>
      <c r="G152" s="284" t="s">
        <v>737</v>
      </c>
      <c r="H152" s="285">
        <v>1</v>
      </c>
      <c r="I152" s="286"/>
      <c r="J152" s="287">
        <f>ROUND(I152*H152,2)</f>
        <v>0</v>
      </c>
      <c r="K152" s="283" t="s">
        <v>19</v>
      </c>
      <c r="L152" s="288"/>
      <c r="M152" s="289" t="s">
        <v>19</v>
      </c>
      <c r="N152" s="290"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722</v>
      </c>
      <c r="AT152" s="226" t="s">
        <v>482</v>
      </c>
      <c r="AU152" s="226" t="s">
        <v>91</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345</v>
      </c>
      <c r="BM152" s="226" t="s">
        <v>3002</v>
      </c>
    </row>
    <row r="153" spans="1:47" s="2" customFormat="1" ht="12">
      <c r="A153" s="41"/>
      <c r="B153" s="42"/>
      <c r="C153" s="43"/>
      <c r="D153" s="228" t="s">
        <v>238</v>
      </c>
      <c r="E153" s="43"/>
      <c r="F153" s="229" t="s">
        <v>3001</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91</v>
      </c>
    </row>
    <row r="154" spans="1:65" s="2" customFormat="1" ht="24.15" customHeight="1">
      <c r="A154" s="41"/>
      <c r="B154" s="42"/>
      <c r="C154" s="215" t="s">
        <v>676</v>
      </c>
      <c r="D154" s="215" t="s">
        <v>232</v>
      </c>
      <c r="E154" s="216" t="s">
        <v>3003</v>
      </c>
      <c r="F154" s="217" t="s">
        <v>3004</v>
      </c>
      <c r="G154" s="218" t="s">
        <v>737</v>
      </c>
      <c r="H154" s="219">
        <v>1</v>
      </c>
      <c r="I154" s="220"/>
      <c r="J154" s="221">
        <f>ROUND(I154*H154,2)</f>
        <v>0</v>
      </c>
      <c r="K154" s="217" t="s">
        <v>1179</v>
      </c>
      <c r="L154" s="47"/>
      <c r="M154" s="222" t="s">
        <v>19</v>
      </c>
      <c r="N154" s="223"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345</v>
      </c>
      <c r="AT154" s="226" t="s">
        <v>232</v>
      </c>
      <c r="AU154" s="226" t="s">
        <v>91</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345</v>
      </c>
      <c r="BM154" s="226" t="s">
        <v>3005</v>
      </c>
    </row>
    <row r="155" spans="1:47" s="2" customFormat="1" ht="12">
      <c r="A155" s="41"/>
      <c r="B155" s="42"/>
      <c r="C155" s="43"/>
      <c r="D155" s="228" t="s">
        <v>238</v>
      </c>
      <c r="E155" s="43"/>
      <c r="F155" s="229" t="s">
        <v>3004</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91</v>
      </c>
    </row>
    <row r="156" spans="1:65" s="2" customFormat="1" ht="14.4" customHeight="1">
      <c r="A156" s="41"/>
      <c r="B156" s="42"/>
      <c r="C156" s="281" t="s">
        <v>715</v>
      </c>
      <c r="D156" s="281" t="s">
        <v>482</v>
      </c>
      <c r="E156" s="282" t="s">
        <v>3006</v>
      </c>
      <c r="F156" s="283" t="s">
        <v>3007</v>
      </c>
      <c r="G156" s="284" t="s">
        <v>737</v>
      </c>
      <c r="H156" s="285">
        <v>1</v>
      </c>
      <c r="I156" s="286"/>
      <c r="J156" s="287">
        <f>ROUND(I156*H156,2)</f>
        <v>0</v>
      </c>
      <c r="K156" s="283" t="s">
        <v>19</v>
      </c>
      <c r="L156" s="288"/>
      <c r="M156" s="289" t="s">
        <v>19</v>
      </c>
      <c r="N156" s="290" t="s">
        <v>52</v>
      </c>
      <c r="O156" s="87"/>
      <c r="P156" s="224">
        <f>O156*H156</f>
        <v>0</v>
      </c>
      <c r="Q156" s="224">
        <v>0.00246</v>
      </c>
      <c r="R156" s="224">
        <f>Q156*H156</f>
        <v>0.00246</v>
      </c>
      <c r="S156" s="224">
        <v>0</v>
      </c>
      <c r="T156" s="225">
        <f>S156*H156</f>
        <v>0</v>
      </c>
      <c r="U156" s="41"/>
      <c r="V156" s="41"/>
      <c r="W156" s="41"/>
      <c r="X156" s="41"/>
      <c r="Y156" s="41"/>
      <c r="Z156" s="41"/>
      <c r="AA156" s="41"/>
      <c r="AB156" s="41"/>
      <c r="AC156" s="41"/>
      <c r="AD156" s="41"/>
      <c r="AE156" s="41"/>
      <c r="AR156" s="226" t="s">
        <v>722</v>
      </c>
      <c r="AT156" s="226" t="s">
        <v>482</v>
      </c>
      <c r="AU156" s="226" t="s">
        <v>91</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345</v>
      </c>
      <c r="BM156" s="226" t="s">
        <v>3008</v>
      </c>
    </row>
    <row r="157" spans="1:47" s="2" customFormat="1" ht="12">
      <c r="A157" s="41"/>
      <c r="B157" s="42"/>
      <c r="C157" s="43"/>
      <c r="D157" s="228" t="s">
        <v>238</v>
      </c>
      <c r="E157" s="43"/>
      <c r="F157" s="229" t="s">
        <v>3007</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91</v>
      </c>
    </row>
    <row r="158" spans="1:65" s="2" customFormat="1" ht="24.15" customHeight="1">
      <c r="A158" s="41"/>
      <c r="B158" s="42"/>
      <c r="C158" s="215" t="s">
        <v>302</v>
      </c>
      <c r="D158" s="215" t="s">
        <v>232</v>
      </c>
      <c r="E158" s="216" t="s">
        <v>3009</v>
      </c>
      <c r="F158" s="217" t="s">
        <v>3010</v>
      </c>
      <c r="G158" s="218" t="s">
        <v>327</v>
      </c>
      <c r="H158" s="219">
        <v>41</v>
      </c>
      <c r="I158" s="220"/>
      <c r="J158" s="221">
        <f>ROUND(I158*H158,2)</f>
        <v>0</v>
      </c>
      <c r="K158" s="217" t="s">
        <v>1179</v>
      </c>
      <c r="L158" s="47"/>
      <c r="M158" s="222" t="s">
        <v>19</v>
      </c>
      <c r="N158" s="223"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345</v>
      </c>
      <c r="AT158" s="226" t="s">
        <v>232</v>
      </c>
      <c r="AU158" s="226" t="s">
        <v>91</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345</v>
      </c>
      <c r="BM158" s="226" t="s">
        <v>3011</v>
      </c>
    </row>
    <row r="159" spans="1:47" s="2" customFormat="1" ht="12">
      <c r="A159" s="41"/>
      <c r="B159" s="42"/>
      <c r="C159" s="43"/>
      <c r="D159" s="228" t="s">
        <v>238</v>
      </c>
      <c r="E159" s="43"/>
      <c r="F159" s="229" t="s">
        <v>3010</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91</v>
      </c>
    </row>
    <row r="160" spans="1:65" s="2" customFormat="1" ht="14.4" customHeight="1">
      <c r="A160" s="41"/>
      <c r="B160" s="42"/>
      <c r="C160" s="281" t="s">
        <v>308</v>
      </c>
      <c r="D160" s="281" t="s">
        <v>482</v>
      </c>
      <c r="E160" s="282" t="s">
        <v>3012</v>
      </c>
      <c r="F160" s="283" t="s">
        <v>3013</v>
      </c>
      <c r="G160" s="284" t="s">
        <v>327</v>
      </c>
      <c r="H160" s="285">
        <v>21</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722</v>
      </c>
      <c r="AT160" s="226" t="s">
        <v>482</v>
      </c>
      <c r="AU160" s="226" t="s">
        <v>91</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345</v>
      </c>
      <c r="BM160" s="226" t="s">
        <v>3014</v>
      </c>
    </row>
    <row r="161" spans="1:47" s="2" customFormat="1" ht="12">
      <c r="A161" s="41"/>
      <c r="B161" s="42"/>
      <c r="C161" s="43"/>
      <c r="D161" s="228" t="s">
        <v>238</v>
      </c>
      <c r="E161" s="43"/>
      <c r="F161" s="229" t="s">
        <v>3013</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91</v>
      </c>
    </row>
    <row r="162" spans="1:65" s="2" customFormat="1" ht="14.4" customHeight="1">
      <c r="A162" s="41"/>
      <c r="B162" s="42"/>
      <c r="C162" s="281" t="s">
        <v>318</v>
      </c>
      <c r="D162" s="281" t="s">
        <v>482</v>
      </c>
      <c r="E162" s="282" t="s">
        <v>3015</v>
      </c>
      <c r="F162" s="283" t="s">
        <v>3016</v>
      </c>
      <c r="G162" s="284" t="s">
        <v>327</v>
      </c>
      <c r="H162" s="285">
        <v>20</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722</v>
      </c>
      <c r="AT162" s="226" t="s">
        <v>482</v>
      </c>
      <c r="AU162" s="226" t="s">
        <v>91</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345</v>
      </c>
      <c r="BM162" s="226" t="s">
        <v>3017</v>
      </c>
    </row>
    <row r="163" spans="1:47" s="2" customFormat="1" ht="12">
      <c r="A163" s="41"/>
      <c r="B163" s="42"/>
      <c r="C163" s="43"/>
      <c r="D163" s="228" t="s">
        <v>238</v>
      </c>
      <c r="E163" s="43"/>
      <c r="F163" s="229" t="s">
        <v>3016</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91</v>
      </c>
    </row>
    <row r="164" spans="1:65" s="2" customFormat="1" ht="24.15" customHeight="1">
      <c r="A164" s="41"/>
      <c r="B164" s="42"/>
      <c r="C164" s="215" t="s">
        <v>324</v>
      </c>
      <c r="D164" s="215" t="s">
        <v>232</v>
      </c>
      <c r="E164" s="216" t="s">
        <v>3018</v>
      </c>
      <c r="F164" s="217" t="s">
        <v>3019</v>
      </c>
      <c r="G164" s="218" t="s">
        <v>327</v>
      </c>
      <c r="H164" s="219">
        <v>21</v>
      </c>
      <c r="I164" s="220"/>
      <c r="J164" s="221">
        <f>ROUND(I164*H164,2)</f>
        <v>0</v>
      </c>
      <c r="K164" s="217" t="s">
        <v>1179</v>
      </c>
      <c r="L164" s="47"/>
      <c r="M164" s="222" t="s">
        <v>19</v>
      </c>
      <c r="N164" s="223"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345</v>
      </c>
      <c r="AT164" s="226" t="s">
        <v>232</v>
      </c>
      <c r="AU164" s="226" t="s">
        <v>91</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345</v>
      </c>
      <c r="BM164" s="226" t="s">
        <v>3020</v>
      </c>
    </row>
    <row r="165" spans="1:47" s="2" customFormat="1" ht="12">
      <c r="A165" s="41"/>
      <c r="B165" s="42"/>
      <c r="C165" s="43"/>
      <c r="D165" s="228" t="s">
        <v>238</v>
      </c>
      <c r="E165" s="43"/>
      <c r="F165" s="229" t="s">
        <v>3019</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91</v>
      </c>
    </row>
    <row r="166" spans="1:65" s="2" customFormat="1" ht="14.4" customHeight="1">
      <c r="A166" s="41"/>
      <c r="B166" s="42"/>
      <c r="C166" s="281" t="s">
        <v>330</v>
      </c>
      <c r="D166" s="281" t="s">
        <v>482</v>
      </c>
      <c r="E166" s="282" t="s">
        <v>3021</v>
      </c>
      <c r="F166" s="283" t="s">
        <v>3022</v>
      </c>
      <c r="G166" s="284" t="s">
        <v>327</v>
      </c>
      <c r="H166" s="285">
        <v>21</v>
      </c>
      <c r="I166" s="286"/>
      <c r="J166" s="287">
        <f>ROUND(I166*H166,2)</f>
        <v>0</v>
      </c>
      <c r="K166" s="283" t="s">
        <v>19</v>
      </c>
      <c r="L166" s="288"/>
      <c r="M166" s="289" t="s">
        <v>19</v>
      </c>
      <c r="N166" s="290"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722</v>
      </c>
      <c r="AT166" s="226" t="s">
        <v>482</v>
      </c>
      <c r="AU166" s="226" t="s">
        <v>91</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345</v>
      </c>
      <c r="BM166" s="226" t="s">
        <v>3023</v>
      </c>
    </row>
    <row r="167" spans="1:47" s="2" customFormat="1" ht="12">
      <c r="A167" s="41"/>
      <c r="B167" s="42"/>
      <c r="C167" s="43"/>
      <c r="D167" s="228" t="s">
        <v>238</v>
      </c>
      <c r="E167" s="43"/>
      <c r="F167" s="229" t="s">
        <v>3022</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91</v>
      </c>
    </row>
    <row r="168" spans="1:65" s="2" customFormat="1" ht="37.8" customHeight="1">
      <c r="A168" s="41"/>
      <c r="B168" s="42"/>
      <c r="C168" s="215" t="s">
        <v>967</v>
      </c>
      <c r="D168" s="215" t="s">
        <v>232</v>
      </c>
      <c r="E168" s="216" t="s">
        <v>1229</v>
      </c>
      <c r="F168" s="217" t="s">
        <v>1230</v>
      </c>
      <c r="G168" s="218" t="s">
        <v>369</v>
      </c>
      <c r="H168" s="219">
        <v>0.564</v>
      </c>
      <c r="I168" s="220"/>
      <c r="J168" s="221">
        <f>ROUND(I168*H168,2)</f>
        <v>0</v>
      </c>
      <c r="K168" s="217" t="s">
        <v>1179</v>
      </c>
      <c r="L168" s="47"/>
      <c r="M168" s="222" t="s">
        <v>19</v>
      </c>
      <c r="N168" s="223"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345</v>
      </c>
      <c r="AT168" s="226" t="s">
        <v>232</v>
      </c>
      <c r="AU168" s="226" t="s">
        <v>91</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345</v>
      </c>
      <c r="BM168" s="226" t="s">
        <v>3024</v>
      </c>
    </row>
    <row r="169" spans="1:47" s="2" customFormat="1" ht="12">
      <c r="A169" s="41"/>
      <c r="B169" s="42"/>
      <c r="C169" s="43"/>
      <c r="D169" s="228" t="s">
        <v>238</v>
      </c>
      <c r="E169" s="43"/>
      <c r="F169" s="229" t="s">
        <v>1230</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91</v>
      </c>
    </row>
    <row r="170" spans="1:63" s="12" customFormat="1" ht="22.8" customHeight="1">
      <c r="A170" s="12"/>
      <c r="B170" s="199"/>
      <c r="C170" s="200"/>
      <c r="D170" s="201" t="s">
        <v>80</v>
      </c>
      <c r="E170" s="213" t="s">
        <v>3025</v>
      </c>
      <c r="F170" s="213" t="s">
        <v>3026</v>
      </c>
      <c r="G170" s="200"/>
      <c r="H170" s="200"/>
      <c r="I170" s="203"/>
      <c r="J170" s="214">
        <f>BK170</f>
        <v>0</v>
      </c>
      <c r="K170" s="200"/>
      <c r="L170" s="205"/>
      <c r="M170" s="206"/>
      <c r="N170" s="207"/>
      <c r="O170" s="207"/>
      <c r="P170" s="208">
        <f>SUM(P171:P175)</f>
        <v>0</v>
      </c>
      <c r="Q170" s="207"/>
      <c r="R170" s="208">
        <f>SUM(R171:R175)</f>
        <v>0</v>
      </c>
      <c r="S170" s="207"/>
      <c r="T170" s="209">
        <f>SUM(T171:T175)</f>
        <v>0</v>
      </c>
      <c r="U170" s="12"/>
      <c r="V170" s="12"/>
      <c r="W170" s="12"/>
      <c r="X170" s="12"/>
      <c r="Y170" s="12"/>
      <c r="Z170" s="12"/>
      <c r="AA170" s="12"/>
      <c r="AB170" s="12"/>
      <c r="AC170" s="12"/>
      <c r="AD170" s="12"/>
      <c r="AE170" s="12"/>
      <c r="AR170" s="210" t="s">
        <v>91</v>
      </c>
      <c r="AT170" s="211" t="s">
        <v>80</v>
      </c>
      <c r="AU170" s="211" t="s">
        <v>85</v>
      </c>
      <c r="AY170" s="210" t="s">
        <v>230</v>
      </c>
      <c r="BK170" s="212">
        <f>SUM(BK171:BK175)</f>
        <v>0</v>
      </c>
    </row>
    <row r="171" spans="1:65" s="2" customFormat="1" ht="24.15" customHeight="1">
      <c r="A171" s="41"/>
      <c r="B171" s="42"/>
      <c r="C171" s="215" t="s">
        <v>722</v>
      </c>
      <c r="D171" s="215" t="s">
        <v>232</v>
      </c>
      <c r="E171" s="216" t="s">
        <v>3027</v>
      </c>
      <c r="F171" s="217" t="s">
        <v>3028</v>
      </c>
      <c r="G171" s="218" t="s">
        <v>327</v>
      </c>
      <c r="H171" s="219">
        <v>75</v>
      </c>
      <c r="I171" s="220"/>
      <c r="J171" s="221">
        <f>ROUND(I171*H171,2)</f>
        <v>0</v>
      </c>
      <c r="K171" s="217" t="s">
        <v>1179</v>
      </c>
      <c r="L171" s="47"/>
      <c r="M171" s="222" t="s">
        <v>19</v>
      </c>
      <c r="N171" s="223" t="s">
        <v>52</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345</v>
      </c>
      <c r="AT171" s="226" t="s">
        <v>232</v>
      </c>
      <c r="AU171" s="226" t="s">
        <v>91</v>
      </c>
      <c r="AY171" s="19" t="s">
        <v>230</v>
      </c>
      <c r="BE171" s="227">
        <f>IF(N171="základní",J171,0)</f>
        <v>0</v>
      </c>
      <c r="BF171" s="227">
        <f>IF(N171="snížená",J171,0)</f>
        <v>0</v>
      </c>
      <c r="BG171" s="227">
        <f>IF(N171="zákl. přenesená",J171,0)</f>
        <v>0</v>
      </c>
      <c r="BH171" s="227">
        <f>IF(N171="sníž. přenesená",J171,0)</f>
        <v>0</v>
      </c>
      <c r="BI171" s="227">
        <f>IF(N171="nulová",J171,0)</f>
        <v>0</v>
      </c>
      <c r="BJ171" s="19" t="s">
        <v>85</v>
      </c>
      <c r="BK171" s="227">
        <f>ROUND(I171*H171,2)</f>
        <v>0</v>
      </c>
      <c r="BL171" s="19" t="s">
        <v>345</v>
      </c>
      <c r="BM171" s="226" t="s">
        <v>3029</v>
      </c>
    </row>
    <row r="172" spans="1:47" s="2" customFormat="1" ht="12">
      <c r="A172" s="41"/>
      <c r="B172" s="42"/>
      <c r="C172" s="43"/>
      <c r="D172" s="228" t="s">
        <v>238</v>
      </c>
      <c r="E172" s="43"/>
      <c r="F172" s="229" t="s">
        <v>3028</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19" t="s">
        <v>238</v>
      </c>
      <c r="AU172" s="19" t="s">
        <v>91</v>
      </c>
    </row>
    <row r="173" spans="1:65" s="2" customFormat="1" ht="14.4" customHeight="1">
      <c r="A173" s="41"/>
      <c r="B173" s="42"/>
      <c r="C173" s="281" t="s">
        <v>729</v>
      </c>
      <c r="D173" s="281" t="s">
        <v>482</v>
      </c>
      <c r="E173" s="282" t="s">
        <v>3030</v>
      </c>
      <c r="F173" s="283" t="s">
        <v>3031</v>
      </c>
      <c r="G173" s="284" t="s">
        <v>327</v>
      </c>
      <c r="H173" s="285">
        <v>90</v>
      </c>
      <c r="I173" s="286"/>
      <c r="J173" s="287">
        <f>ROUND(I173*H173,2)</f>
        <v>0</v>
      </c>
      <c r="K173" s="283" t="s">
        <v>19</v>
      </c>
      <c r="L173" s="288"/>
      <c r="M173" s="289" t="s">
        <v>19</v>
      </c>
      <c r="N173" s="290" t="s">
        <v>52</v>
      </c>
      <c r="O173" s="87"/>
      <c r="P173" s="224">
        <f>O173*H173</f>
        <v>0</v>
      </c>
      <c r="Q173" s="224">
        <v>0</v>
      </c>
      <c r="R173" s="224">
        <f>Q173*H173</f>
        <v>0</v>
      </c>
      <c r="S173" s="224">
        <v>0</v>
      </c>
      <c r="T173" s="225">
        <f>S173*H173</f>
        <v>0</v>
      </c>
      <c r="U173" s="41"/>
      <c r="V173" s="41"/>
      <c r="W173" s="41"/>
      <c r="X173" s="41"/>
      <c r="Y173" s="41"/>
      <c r="Z173" s="41"/>
      <c r="AA173" s="41"/>
      <c r="AB173" s="41"/>
      <c r="AC173" s="41"/>
      <c r="AD173" s="41"/>
      <c r="AE173" s="41"/>
      <c r="AR173" s="226" t="s">
        <v>722</v>
      </c>
      <c r="AT173" s="226" t="s">
        <v>482</v>
      </c>
      <c r="AU173" s="226" t="s">
        <v>91</v>
      </c>
      <c r="AY173" s="19" t="s">
        <v>230</v>
      </c>
      <c r="BE173" s="227">
        <f>IF(N173="základní",J173,0)</f>
        <v>0</v>
      </c>
      <c r="BF173" s="227">
        <f>IF(N173="snížená",J173,0)</f>
        <v>0</v>
      </c>
      <c r="BG173" s="227">
        <f>IF(N173="zákl. přenesená",J173,0)</f>
        <v>0</v>
      </c>
      <c r="BH173" s="227">
        <f>IF(N173="sníž. přenesená",J173,0)</f>
        <v>0</v>
      </c>
      <c r="BI173" s="227">
        <f>IF(N173="nulová",J173,0)</f>
        <v>0</v>
      </c>
      <c r="BJ173" s="19" t="s">
        <v>85</v>
      </c>
      <c r="BK173" s="227">
        <f>ROUND(I173*H173,2)</f>
        <v>0</v>
      </c>
      <c r="BL173" s="19" t="s">
        <v>345</v>
      </c>
      <c r="BM173" s="226" t="s">
        <v>3032</v>
      </c>
    </row>
    <row r="174" spans="1:47" s="2" customFormat="1" ht="12">
      <c r="A174" s="41"/>
      <c r="B174" s="42"/>
      <c r="C174" s="43"/>
      <c r="D174" s="228" t="s">
        <v>238</v>
      </c>
      <c r="E174" s="43"/>
      <c r="F174" s="229" t="s">
        <v>3031</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19" t="s">
        <v>238</v>
      </c>
      <c r="AU174" s="19" t="s">
        <v>91</v>
      </c>
    </row>
    <row r="175" spans="1:51" s="13" customFormat="1" ht="12">
      <c r="A175" s="13"/>
      <c r="B175" s="234"/>
      <c r="C175" s="235"/>
      <c r="D175" s="228" t="s">
        <v>242</v>
      </c>
      <c r="E175" s="236" t="s">
        <v>19</v>
      </c>
      <c r="F175" s="237" t="s">
        <v>3033</v>
      </c>
      <c r="G175" s="235"/>
      <c r="H175" s="238">
        <v>90</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242</v>
      </c>
      <c r="AU175" s="244" t="s">
        <v>91</v>
      </c>
      <c r="AV175" s="13" t="s">
        <v>91</v>
      </c>
      <c r="AW175" s="13" t="s">
        <v>42</v>
      </c>
      <c r="AX175" s="13" t="s">
        <v>85</v>
      </c>
      <c r="AY175" s="244" t="s">
        <v>230</v>
      </c>
    </row>
    <row r="176" spans="1:63" s="12" customFormat="1" ht="25.9" customHeight="1">
      <c r="A176" s="12"/>
      <c r="B176" s="199"/>
      <c r="C176" s="200"/>
      <c r="D176" s="201" t="s">
        <v>80</v>
      </c>
      <c r="E176" s="202" t="s">
        <v>482</v>
      </c>
      <c r="F176" s="202" t="s">
        <v>1232</v>
      </c>
      <c r="G176" s="200"/>
      <c r="H176" s="200"/>
      <c r="I176" s="203"/>
      <c r="J176" s="204">
        <f>BK176</f>
        <v>0</v>
      </c>
      <c r="K176" s="200"/>
      <c r="L176" s="205"/>
      <c r="M176" s="206"/>
      <c r="N176" s="207"/>
      <c r="O176" s="207"/>
      <c r="P176" s="208">
        <f>P177</f>
        <v>0</v>
      </c>
      <c r="Q176" s="207"/>
      <c r="R176" s="208">
        <f>R177</f>
        <v>0.18926499999999996</v>
      </c>
      <c r="S176" s="207"/>
      <c r="T176" s="209">
        <f>T177</f>
        <v>0.3</v>
      </c>
      <c r="U176" s="12"/>
      <c r="V176" s="12"/>
      <c r="W176" s="12"/>
      <c r="X176" s="12"/>
      <c r="Y176" s="12"/>
      <c r="Z176" s="12"/>
      <c r="AA176" s="12"/>
      <c r="AB176" s="12"/>
      <c r="AC176" s="12"/>
      <c r="AD176" s="12"/>
      <c r="AE176" s="12"/>
      <c r="AR176" s="210" t="s">
        <v>102</v>
      </c>
      <c r="AT176" s="211" t="s">
        <v>80</v>
      </c>
      <c r="AU176" s="211" t="s">
        <v>81</v>
      </c>
      <c r="AY176" s="210" t="s">
        <v>230</v>
      </c>
      <c r="BK176" s="212">
        <f>BK177</f>
        <v>0</v>
      </c>
    </row>
    <row r="177" spans="1:63" s="12" customFormat="1" ht="22.8" customHeight="1">
      <c r="A177" s="12"/>
      <c r="B177" s="199"/>
      <c r="C177" s="200"/>
      <c r="D177" s="201" t="s">
        <v>80</v>
      </c>
      <c r="E177" s="213" t="s">
        <v>1233</v>
      </c>
      <c r="F177" s="213" t="s">
        <v>1234</v>
      </c>
      <c r="G177" s="200"/>
      <c r="H177" s="200"/>
      <c r="I177" s="203"/>
      <c r="J177" s="214">
        <f>BK177</f>
        <v>0</v>
      </c>
      <c r="K177" s="200"/>
      <c r="L177" s="205"/>
      <c r="M177" s="206"/>
      <c r="N177" s="207"/>
      <c r="O177" s="207"/>
      <c r="P177" s="208">
        <f>SUM(P178:P250)</f>
        <v>0</v>
      </c>
      <c r="Q177" s="207"/>
      <c r="R177" s="208">
        <f>SUM(R178:R250)</f>
        <v>0.18926499999999996</v>
      </c>
      <c r="S177" s="207"/>
      <c r="T177" s="209">
        <f>SUM(T178:T250)</f>
        <v>0.3</v>
      </c>
      <c r="U177" s="12"/>
      <c r="V177" s="12"/>
      <c r="W177" s="12"/>
      <c r="X177" s="12"/>
      <c r="Y177" s="12"/>
      <c r="Z177" s="12"/>
      <c r="AA177" s="12"/>
      <c r="AB177" s="12"/>
      <c r="AC177" s="12"/>
      <c r="AD177" s="12"/>
      <c r="AE177" s="12"/>
      <c r="AR177" s="210" t="s">
        <v>102</v>
      </c>
      <c r="AT177" s="211" t="s">
        <v>80</v>
      </c>
      <c r="AU177" s="211" t="s">
        <v>85</v>
      </c>
      <c r="AY177" s="210" t="s">
        <v>230</v>
      </c>
      <c r="BK177" s="212">
        <f>SUM(BK178:BK250)</f>
        <v>0</v>
      </c>
    </row>
    <row r="178" spans="1:65" s="2" customFormat="1" ht="24.15" customHeight="1">
      <c r="A178" s="41"/>
      <c r="B178" s="42"/>
      <c r="C178" s="215" t="s">
        <v>777</v>
      </c>
      <c r="D178" s="215" t="s">
        <v>232</v>
      </c>
      <c r="E178" s="216" t="s">
        <v>3034</v>
      </c>
      <c r="F178" s="217" t="s">
        <v>3035</v>
      </c>
      <c r="G178" s="218" t="s">
        <v>1237</v>
      </c>
      <c r="H178" s="219">
        <v>0.2</v>
      </c>
      <c r="I178" s="220"/>
      <c r="J178" s="221">
        <f>ROUND(I178*H178,2)</f>
        <v>0</v>
      </c>
      <c r="K178" s="217" t="s">
        <v>1179</v>
      </c>
      <c r="L178" s="47"/>
      <c r="M178" s="222" t="s">
        <v>19</v>
      </c>
      <c r="N178" s="223"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920</v>
      </c>
      <c r="AT178" s="226" t="s">
        <v>232</v>
      </c>
      <c r="AU178" s="226" t="s">
        <v>91</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920</v>
      </c>
      <c r="BM178" s="226" t="s">
        <v>3036</v>
      </c>
    </row>
    <row r="179" spans="1:47" s="2" customFormat="1" ht="12">
      <c r="A179" s="41"/>
      <c r="B179" s="42"/>
      <c r="C179" s="43"/>
      <c r="D179" s="228" t="s">
        <v>238</v>
      </c>
      <c r="E179" s="43"/>
      <c r="F179" s="229" t="s">
        <v>3035</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91</v>
      </c>
    </row>
    <row r="180" spans="1:65" s="2" customFormat="1" ht="37.8" customHeight="1">
      <c r="A180" s="41"/>
      <c r="B180" s="42"/>
      <c r="C180" s="215" t="s">
        <v>783</v>
      </c>
      <c r="D180" s="215" t="s">
        <v>232</v>
      </c>
      <c r="E180" s="216" t="s">
        <v>1239</v>
      </c>
      <c r="F180" s="217" t="s">
        <v>1240</v>
      </c>
      <c r="G180" s="218" t="s">
        <v>235</v>
      </c>
      <c r="H180" s="219">
        <v>65.25</v>
      </c>
      <c r="I180" s="220"/>
      <c r="J180" s="221">
        <f>ROUND(I180*H180,2)</f>
        <v>0</v>
      </c>
      <c r="K180" s="217" t="s">
        <v>1179</v>
      </c>
      <c r="L180" s="47"/>
      <c r="M180" s="222" t="s">
        <v>19</v>
      </c>
      <c r="N180" s="223" t="s">
        <v>52</v>
      </c>
      <c r="O180" s="87"/>
      <c r="P180" s="224">
        <f>O180*H180</f>
        <v>0</v>
      </c>
      <c r="Q180" s="224">
        <v>0</v>
      </c>
      <c r="R180" s="224">
        <f>Q180*H180</f>
        <v>0</v>
      </c>
      <c r="S180" s="224">
        <v>0</v>
      </c>
      <c r="T180" s="225">
        <f>S180*H180</f>
        <v>0</v>
      </c>
      <c r="U180" s="41"/>
      <c r="V180" s="41"/>
      <c r="W180" s="41"/>
      <c r="X180" s="41"/>
      <c r="Y180" s="41"/>
      <c r="Z180" s="41"/>
      <c r="AA180" s="41"/>
      <c r="AB180" s="41"/>
      <c r="AC180" s="41"/>
      <c r="AD180" s="41"/>
      <c r="AE180" s="41"/>
      <c r="AR180" s="226" t="s">
        <v>920</v>
      </c>
      <c r="AT180" s="226" t="s">
        <v>232</v>
      </c>
      <c r="AU180" s="226" t="s">
        <v>91</v>
      </c>
      <c r="AY180" s="19" t="s">
        <v>230</v>
      </c>
      <c r="BE180" s="227">
        <f>IF(N180="základní",J180,0)</f>
        <v>0</v>
      </c>
      <c r="BF180" s="227">
        <f>IF(N180="snížená",J180,0)</f>
        <v>0</v>
      </c>
      <c r="BG180" s="227">
        <f>IF(N180="zákl. přenesená",J180,0)</f>
        <v>0</v>
      </c>
      <c r="BH180" s="227">
        <f>IF(N180="sníž. přenesená",J180,0)</f>
        <v>0</v>
      </c>
      <c r="BI180" s="227">
        <f>IF(N180="nulová",J180,0)</f>
        <v>0</v>
      </c>
      <c r="BJ180" s="19" t="s">
        <v>85</v>
      </c>
      <c r="BK180" s="227">
        <f>ROUND(I180*H180,2)</f>
        <v>0</v>
      </c>
      <c r="BL180" s="19" t="s">
        <v>920</v>
      </c>
      <c r="BM180" s="226" t="s">
        <v>3037</v>
      </c>
    </row>
    <row r="181" spans="1:47" s="2" customFormat="1" ht="12">
      <c r="A181" s="41"/>
      <c r="B181" s="42"/>
      <c r="C181" s="43"/>
      <c r="D181" s="228" t="s">
        <v>238</v>
      </c>
      <c r="E181" s="43"/>
      <c r="F181" s="229" t="s">
        <v>1240</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19" t="s">
        <v>238</v>
      </c>
      <c r="AU181" s="19" t="s">
        <v>91</v>
      </c>
    </row>
    <row r="182" spans="1:51" s="13" customFormat="1" ht="12">
      <c r="A182" s="13"/>
      <c r="B182" s="234"/>
      <c r="C182" s="235"/>
      <c r="D182" s="228" t="s">
        <v>242</v>
      </c>
      <c r="E182" s="236" t="s">
        <v>19</v>
      </c>
      <c r="F182" s="237" t="s">
        <v>3038</v>
      </c>
      <c r="G182" s="235"/>
      <c r="H182" s="238">
        <v>27.5</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81</v>
      </c>
      <c r="AY182" s="244" t="s">
        <v>230</v>
      </c>
    </row>
    <row r="183" spans="1:51" s="13" customFormat="1" ht="12">
      <c r="A183" s="13"/>
      <c r="B183" s="234"/>
      <c r="C183" s="235"/>
      <c r="D183" s="228" t="s">
        <v>242</v>
      </c>
      <c r="E183" s="236" t="s">
        <v>19</v>
      </c>
      <c r="F183" s="237" t="s">
        <v>3039</v>
      </c>
      <c r="G183" s="235"/>
      <c r="H183" s="238">
        <v>65.25</v>
      </c>
      <c r="I183" s="239"/>
      <c r="J183" s="235"/>
      <c r="K183" s="235"/>
      <c r="L183" s="240"/>
      <c r="M183" s="241"/>
      <c r="N183" s="242"/>
      <c r="O183" s="242"/>
      <c r="P183" s="242"/>
      <c r="Q183" s="242"/>
      <c r="R183" s="242"/>
      <c r="S183" s="242"/>
      <c r="T183" s="243"/>
      <c r="U183" s="13"/>
      <c r="V183" s="13"/>
      <c r="W183" s="13"/>
      <c r="X183" s="13"/>
      <c r="Y183" s="13"/>
      <c r="Z183" s="13"/>
      <c r="AA183" s="13"/>
      <c r="AB183" s="13"/>
      <c r="AC183" s="13"/>
      <c r="AD183" s="13"/>
      <c r="AE183" s="13"/>
      <c r="AT183" s="244" t="s">
        <v>242</v>
      </c>
      <c r="AU183" s="244" t="s">
        <v>91</v>
      </c>
      <c r="AV183" s="13" t="s">
        <v>91</v>
      </c>
      <c r="AW183" s="13" t="s">
        <v>42</v>
      </c>
      <c r="AX183" s="13" t="s">
        <v>85</v>
      </c>
      <c r="AY183" s="244" t="s">
        <v>230</v>
      </c>
    </row>
    <row r="184" spans="1:65" s="2" customFormat="1" ht="62.7" customHeight="1">
      <c r="A184" s="41"/>
      <c r="B184" s="42"/>
      <c r="C184" s="215" t="s">
        <v>795</v>
      </c>
      <c r="D184" s="215" t="s">
        <v>232</v>
      </c>
      <c r="E184" s="216" t="s">
        <v>3040</v>
      </c>
      <c r="F184" s="217" t="s">
        <v>3041</v>
      </c>
      <c r="G184" s="218" t="s">
        <v>327</v>
      </c>
      <c r="H184" s="219">
        <v>55</v>
      </c>
      <c r="I184" s="220"/>
      <c r="J184" s="221">
        <f>ROUND(I184*H184,2)</f>
        <v>0</v>
      </c>
      <c r="K184" s="217" t="s">
        <v>1179</v>
      </c>
      <c r="L184" s="47"/>
      <c r="M184" s="222" t="s">
        <v>19</v>
      </c>
      <c r="N184" s="223" t="s">
        <v>52</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920</v>
      </c>
      <c r="AT184" s="226" t="s">
        <v>232</v>
      </c>
      <c r="AU184" s="226" t="s">
        <v>91</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920</v>
      </c>
      <c r="BM184" s="226" t="s">
        <v>3042</v>
      </c>
    </row>
    <row r="185" spans="1:47" s="2" customFormat="1" ht="12">
      <c r="A185" s="41"/>
      <c r="B185" s="42"/>
      <c r="C185" s="43"/>
      <c r="D185" s="228" t="s">
        <v>238</v>
      </c>
      <c r="E185" s="43"/>
      <c r="F185" s="229" t="s">
        <v>3041</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91</v>
      </c>
    </row>
    <row r="186" spans="1:65" s="2" customFormat="1" ht="62.7" customHeight="1">
      <c r="A186" s="41"/>
      <c r="B186" s="42"/>
      <c r="C186" s="215" t="s">
        <v>805</v>
      </c>
      <c r="D186" s="215" t="s">
        <v>232</v>
      </c>
      <c r="E186" s="216" t="s">
        <v>3043</v>
      </c>
      <c r="F186" s="217" t="s">
        <v>3044</v>
      </c>
      <c r="G186" s="218" t="s">
        <v>327</v>
      </c>
      <c r="H186" s="219">
        <v>5</v>
      </c>
      <c r="I186" s="220"/>
      <c r="J186" s="221">
        <f>ROUND(I186*H186,2)</f>
        <v>0</v>
      </c>
      <c r="K186" s="217" t="s">
        <v>1179</v>
      </c>
      <c r="L186" s="47"/>
      <c r="M186" s="222" t="s">
        <v>19</v>
      </c>
      <c r="N186" s="223" t="s">
        <v>52</v>
      </c>
      <c r="O186" s="87"/>
      <c r="P186" s="224">
        <f>O186*H186</f>
        <v>0</v>
      </c>
      <c r="Q186" s="224">
        <v>0</v>
      </c>
      <c r="R186" s="224">
        <f>Q186*H186</f>
        <v>0</v>
      </c>
      <c r="S186" s="224">
        <v>0</v>
      </c>
      <c r="T186" s="225">
        <f>S186*H186</f>
        <v>0</v>
      </c>
      <c r="U186" s="41"/>
      <c r="V186" s="41"/>
      <c r="W186" s="41"/>
      <c r="X186" s="41"/>
      <c r="Y186" s="41"/>
      <c r="Z186" s="41"/>
      <c r="AA186" s="41"/>
      <c r="AB186" s="41"/>
      <c r="AC186" s="41"/>
      <c r="AD186" s="41"/>
      <c r="AE186" s="41"/>
      <c r="AR186" s="226" t="s">
        <v>920</v>
      </c>
      <c r="AT186" s="226" t="s">
        <v>232</v>
      </c>
      <c r="AU186" s="226" t="s">
        <v>91</v>
      </c>
      <c r="AY186" s="19" t="s">
        <v>230</v>
      </c>
      <c r="BE186" s="227">
        <f>IF(N186="základní",J186,0)</f>
        <v>0</v>
      </c>
      <c r="BF186" s="227">
        <f>IF(N186="snížená",J186,0)</f>
        <v>0</v>
      </c>
      <c r="BG186" s="227">
        <f>IF(N186="zákl. přenesená",J186,0)</f>
        <v>0</v>
      </c>
      <c r="BH186" s="227">
        <f>IF(N186="sníž. přenesená",J186,0)</f>
        <v>0</v>
      </c>
      <c r="BI186" s="227">
        <f>IF(N186="nulová",J186,0)</f>
        <v>0</v>
      </c>
      <c r="BJ186" s="19" t="s">
        <v>85</v>
      </c>
      <c r="BK186" s="227">
        <f>ROUND(I186*H186,2)</f>
        <v>0</v>
      </c>
      <c r="BL186" s="19" t="s">
        <v>920</v>
      </c>
      <c r="BM186" s="226" t="s">
        <v>3045</v>
      </c>
    </row>
    <row r="187" spans="1:47" s="2" customFormat="1" ht="12">
      <c r="A187" s="41"/>
      <c r="B187" s="42"/>
      <c r="C187" s="43"/>
      <c r="D187" s="228" t="s">
        <v>238</v>
      </c>
      <c r="E187" s="43"/>
      <c r="F187" s="229" t="s">
        <v>3044</v>
      </c>
      <c r="G187" s="43"/>
      <c r="H187" s="43"/>
      <c r="I187" s="230"/>
      <c r="J187" s="43"/>
      <c r="K187" s="43"/>
      <c r="L187" s="47"/>
      <c r="M187" s="231"/>
      <c r="N187" s="232"/>
      <c r="O187" s="87"/>
      <c r="P187" s="87"/>
      <c r="Q187" s="87"/>
      <c r="R187" s="87"/>
      <c r="S187" s="87"/>
      <c r="T187" s="88"/>
      <c r="U187" s="41"/>
      <c r="V187" s="41"/>
      <c r="W187" s="41"/>
      <c r="X187" s="41"/>
      <c r="Y187" s="41"/>
      <c r="Z187" s="41"/>
      <c r="AA187" s="41"/>
      <c r="AB187" s="41"/>
      <c r="AC187" s="41"/>
      <c r="AD187" s="41"/>
      <c r="AE187" s="41"/>
      <c r="AT187" s="19" t="s">
        <v>238</v>
      </c>
      <c r="AU187" s="19" t="s">
        <v>91</v>
      </c>
    </row>
    <row r="188" spans="1:65" s="2" customFormat="1" ht="62.7" customHeight="1">
      <c r="A188" s="41"/>
      <c r="B188" s="42"/>
      <c r="C188" s="215" t="s">
        <v>814</v>
      </c>
      <c r="D188" s="215" t="s">
        <v>232</v>
      </c>
      <c r="E188" s="216" t="s">
        <v>3046</v>
      </c>
      <c r="F188" s="217" t="s">
        <v>3047</v>
      </c>
      <c r="G188" s="218" t="s">
        <v>327</v>
      </c>
      <c r="H188" s="219">
        <v>87</v>
      </c>
      <c r="I188" s="220"/>
      <c r="J188" s="221">
        <f>ROUND(I188*H188,2)</f>
        <v>0</v>
      </c>
      <c r="K188" s="217" t="s">
        <v>1179</v>
      </c>
      <c r="L188" s="47"/>
      <c r="M188" s="222" t="s">
        <v>19</v>
      </c>
      <c r="N188" s="223" t="s">
        <v>52</v>
      </c>
      <c r="O188" s="87"/>
      <c r="P188" s="224">
        <f>O188*H188</f>
        <v>0</v>
      </c>
      <c r="Q188" s="224">
        <v>0</v>
      </c>
      <c r="R188" s="224">
        <f>Q188*H188</f>
        <v>0</v>
      </c>
      <c r="S188" s="224">
        <v>0</v>
      </c>
      <c r="T188" s="225">
        <f>S188*H188</f>
        <v>0</v>
      </c>
      <c r="U188" s="41"/>
      <c r="V188" s="41"/>
      <c r="W188" s="41"/>
      <c r="X188" s="41"/>
      <c r="Y188" s="41"/>
      <c r="Z188" s="41"/>
      <c r="AA188" s="41"/>
      <c r="AB188" s="41"/>
      <c r="AC188" s="41"/>
      <c r="AD188" s="41"/>
      <c r="AE188" s="41"/>
      <c r="AR188" s="226" t="s">
        <v>920</v>
      </c>
      <c r="AT188" s="226" t="s">
        <v>232</v>
      </c>
      <c r="AU188" s="226" t="s">
        <v>91</v>
      </c>
      <c r="AY188" s="19" t="s">
        <v>230</v>
      </c>
      <c r="BE188" s="227">
        <f>IF(N188="základní",J188,0)</f>
        <v>0</v>
      </c>
      <c r="BF188" s="227">
        <f>IF(N188="snížená",J188,0)</f>
        <v>0</v>
      </c>
      <c r="BG188" s="227">
        <f>IF(N188="zákl. přenesená",J188,0)</f>
        <v>0</v>
      </c>
      <c r="BH188" s="227">
        <f>IF(N188="sníž. přenesená",J188,0)</f>
        <v>0</v>
      </c>
      <c r="BI188" s="227">
        <f>IF(N188="nulová",J188,0)</f>
        <v>0</v>
      </c>
      <c r="BJ188" s="19" t="s">
        <v>85</v>
      </c>
      <c r="BK188" s="227">
        <f>ROUND(I188*H188,2)</f>
        <v>0</v>
      </c>
      <c r="BL188" s="19" t="s">
        <v>920</v>
      </c>
      <c r="BM188" s="226" t="s">
        <v>3048</v>
      </c>
    </row>
    <row r="189" spans="1:47" s="2" customFormat="1" ht="12">
      <c r="A189" s="41"/>
      <c r="B189" s="42"/>
      <c r="C189" s="43"/>
      <c r="D189" s="228" t="s">
        <v>238</v>
      </c>
      <c r="E189" s="43"/>
      <c r="F189" s="229" t="s">
        <v>3047</v>
      </c>
      <c r="G189" s="43"/>
      <c r="H189" s="43"/>
      <c r="I189" s="230"/>
      <c r="J189" s="43"/>
      <c r="K189" s="43"/>
      <c r="L189" s="47"/>
      <c r="M189" s="231"/>
      <c r="N189" s="232"/>
      <c r="O189" s="87"/>
      <c r="P189" s="87"/>
      <c r="Q189" s="87"/>
      <c r="R189" s="87"/>
      <c r="S189" s="87"/>
      <c r="T189" s="88"/>
      <c r="U189" s="41"/>
      <c r="V189" s="41"/>
      <c r="W189" s="41"/>
      <c r="X189" s="41"/>
      <c r="Y189" s="41"/>
      <c r="Z189" s="41"/>
      <c r="AA189" s="41"/>
      <c r="AB189" s="41"/>
      <c r="AC189" s="41"/>
      <c r="AD189" s="41"/>
      <c r="AE189" s="41"/>
      <c r="AT189" s="19" t="s">
        <v>238</v>
      </c>
      <c r="AU189" s="19" t="s">
        <v>91</v>
      </c>
    </row>
    <row r="190" spans="1:65" s="2" customFormat="1" ht="49.05" customHeight="1">
      <c r="A190" s="41"/>
      <c r="B190" s="42"/>
      <c r="C190" s="215" t="s">
        <v>903</v>
      </c>
      <c r="D190" s="215" t="s">
        <v>232</v>
      </c>
      <c r="E190" s="216" t="s">
        <v>3049</v>
      </c>
      <c r="F190" s="217" t="s">
        <v>3050</v>
      </c>
      <c r="G190" s="218" t="s">
        <v>327</v>
      </c>
      <c r="H190" s="219">
        <v>55</v>
      </c>
      <c r="I190" s="220"/>
      <c r="J190" s="221">
        <f>ROUND(I190*H190,2)</f>
        <v>0</v>
      </c>
      <c r="K190" s="217" t="s">
        <v>1179</v>
      </c>
      <c r="L190" s="47"/>
      <c r="M190" s="222" t="s">
        <v>19</v>
      </c>
      <c r="N190" s="223" t="s">
        <v>52</v>
      </c>
      <c r="O190" s="87"/>
      <c r="P190" s="224">
        <f>O190*H190</f>
        <v>0</v>
      </c>
      <c r="Q190" s="224">
        <v>0</v>
      </c>
      <c r="R190" s="224">
        <f>Q190*H190</f>
        <v>0</v>
      </c>
      <c r="S190" s="224">
        <v>0</v>
      </c>
      <c r="T190" s="225">
        <f>S190*H190</f>
        <v>0</v>
      </c>
      <c r="U190" s="41"/>
      <c r="V190" s="41"/>
      <c r="W190" s="41"/>
      <c r="X190" s="41"/>
      <c r="Y190" s="41"/>
      <c r="Z190" s="41"/>
      <c r="AA190" s="41"/>
      <c r="AB190" s="41"/>
      <c r="AC190" s="41"/>
      <c r="AD190" s="41"/>
      <c r="AE190" s="41"/>
      <c r="AR190" s="226" t="s">
        <v>920</v>
      </c>
      <c r="AT190" s="226" t="s">
        <v>232</v>
      </c>
      <c r="AU190" s="226" t="s">
        <v>91</v>
      </c>
      <c r="AY190" s="19" t="s">
        <v>230</v>
      </c>
      <c r="BE190" s="227">
        <f>IF(N190="základní",J190,0)</f>
        <v>0</v>
      </c>
      <c r="BF190" s="227">
        <f>IF(N190="snížená",J190,0)</f>
        <v>0</v>
      </c>
      <c r="BG190" s="227">
        <f>IF(N190="zákl. přenesená",J190,0)</f>
        <v>0</v>
      </c>
      <c r="BH190" s="227">
        <f>IF(N190="sníž. přenesená",J190,0)</f>
        <v>0</v>
      </c>
      <c r="BI190" s="227">
        <f>IF(N190="nulová",J190,0)</f>
        <v>0</v>
      </c>
      <c r="BJ190" s="19" t="s">
        <v>85</v>
      </c>
      <c r="BK190" s="227">
        <f>ROUND(I190*H190,2)</f>
        <v>0</v>
      </c>
      <c r="BL190" s="19" t="s">
        <v>920</v>
      </c>
      <c r="BM190" s="226" t="s">
        <v>3051</v>
      </c>
    </row>
    <row r="191" spans="1:47" s="2" customFormat="1" ht="12">
      <c r="A191" s="41"/>
      <c r="B191" s="42"/>
      <c r="C191" s="43"/>
      <c r="D191" s="228" t="s">
        <v>238</v>
      </c>
      <c r="E191" s="43"/>
      <c r="F191" s="229" t="s">
        <v>3050</v>
      </c>
      <c r="G191" s="43"/>
      <c r="H191" s="43"/>
      <c r="I191" s="230"/>
      <c r="J191" s="43"/>
      <c r="K191" s="43"/>
      <c r="L191" s="47"/>
      <c r="M191" s="231"/>
      <c r="N191" s="232"/>
      <c r="O191" s="87"/>
      <c r="P191" s="87"/>
      <c r="Q191" s="87"/>
      <c r="R191" s="87"/>
      <c r="S191" s="87"/>
      <c r="T191" s="88"/>
      <c r="U191" s="41"/>
      <c r="V191" s="41"/>
      <c r="W191" s="41"/>
      <c r="X191" s="41"/>
      <c r="Y191" s="41"/>
      <c r="Z191" s="41"/>
      <c r="AA191" s="41"/>
      <c r="AB191" s="41"/>
      <c r="AC191" s="41"/>
      <c r="AD191" s="41"/>
      <c r="AE191" s="41"/>
      <c r="AT191" s="19" t="s">
        <v>238</v>
      </c>
      <c r="AU191" s="19" t="s">
        <v>91</v>
      </c>
    </row>
    <row r="192" spans="1:65" s="2" customFormat="1" ht="49.05" customHeight="1">
      <c r="A192" s="41"/>
      <c r="B192" s="42"/>
      <c r="C192" s="215" t="s">
        <v>909</v>
      </c>
      <c r="D192" s="215" t="s">
        <v>232</v>
      </c>
      <c r="E192" s="216" t="s">
        <v>3052</v>
      </c>
      <c r="F192" s="217" t="s">
        <v>3053</v>
      </c>
      <c r="G192" s="218" t="s">
        <v>327</v>
      </c>
      <c r="H192" s="219">
        <v>5</v>
      </c>
      <c r="I192" s="220"/>
      <c r="J192" s="221">
        <f>ROUND(I192*H192,2)</f>
        <v>0</v>
      </c>
      <c r="K192" s="217" t="s">
        <v>1179</v>
      </c>
      <c r="L192" s="47"/>
      <c r="M192" s="222" t="s">
        <v>19</v>
      </c>
      <c r="N192" s="223" t="s">
        <v>52</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920</v>
      </c>
      <c r="AT192" s="226" t="s">
        <v>232</v>
      </c>
      <c r="AU192" s="226" t="s">
        <v>91</v>
      </c>
      <c r="AY192" s="19" t="s">
        <v>230</v>
      </c>
      <c r="BE192" s="227">
        <f>IF(N192="základní",J192,0)</f>
        <v>0</v>
      </c>
      <c r="BF192" s="227">
        <f>IF(N192="snížená",J192,0)</f>
        <v>0</v>
      </c>
      <c r="BG192" s="227">
        <f>IF(N192="zákl. přenesená",J192,0)</f>
        <v>0</v>
      </c>
      <c r="BH192" s="227">
        <f>IF(N192="sníž. přenesená",J192,0)</f>
        <v>0</v>
      </c>
      <c r="BI192" s="227">
        <f>IF(N192="nulová",J192,0)</f>
        <v>0</v>
      </c>
      <c r="BJ192" s="19" t="s">
        <v>85</v>
      </c>
      <c r="BK192" s="227">
        <f>ROUND(I192*H192,2)</f>
        <v>0</v>
      </c>
      <c r="BL192" s="19" t="s">
        <v>920</v>
      </c>
      <c r="BM192" s="226" t="s">
        <v>3054</v>
      </c>
    </row>
    <row r="193" spans="1:47" s="2" customFormat="1" ht="12">
      <c r="A193" s="41"/>
      <c r="B193" s="42"/>
      <c r="C193" s="43"/>
      <c r="D193" s="228" t="s">
        <v>238</v>
      </c>
      <c r="E193" s="43"/>
      <c r="F193" s="229" t="s">
        <v>3053</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19" t="s">
        <v>238</v>
      </c>
      <c r="AU193" s="19" t="s">
        <v>91</v>
      </c>
    </row>
    <row r="194" spans="1:65" s="2" customFormat="1" ht="49.05" customHeight="1">
      <c r="A194" s="41"/>
      <c r="B194" s="42"/>
      <c r="C194" s="215" t="s">
        <v>915</v>
      </c>
      <c r="D194" s="215" t="s">
        <v>232</v>
      </c>
      <c r="E194" s="216" t="s">
        <v>3055</v>
      </c>
      <c r="F194" s="217" t="s">
        <v>3056</v>
      </c>
      <c r="G194" s="218" t="s">
        <v>327</v>
      </c>
      <c r="H194" s="219">
        <v>87</v>
      </c>
      <c r="I194" s="220"/>
      <c r="J194" s="221">
        <f>ROUND(I194*H194,2)</f>
        <v>0</v>
      </c>
      <c r="K194" s="217" t="s">
        <v>1179</v>
      </c>
      <c r="L194" s="47"/>
      <c r="M194" s="222" t="s">
        <v>19</v>
      </c>
      <c r="N194" s="223"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920</v>
      </c>
      <c r="AT194" s="226" t="s">
        <v>232</v>
      </c>
      <c r="AU194" s="226" t="s">
        <v>91</v>
      </c>
      <c r="AY194" s="19" t="s">
        <v>230</v>
      </c>
      <c r="BE194" s="227">
        <f>IF(N194="základní",J194,0)</f>
        <v>0</v>
      </c>
      <c r="BF194" s="227">
        <f>IF(N194="snížená",J194,0)</f>
        <v>0</v>
      </c>
      <c r="BG194" s="227">
        <f>IF(N194="zákl. přenesená",J194,0)</f>
        <v>0</v>
      </c>
      <c r="BH194" s="227">
        <f>IF(N194="sníž. přenesená",J194,0)</f>
        <v>0</v>
      </c>
      <c r="BI194" s="227">
        <f>IF(N194="nulová",J194,0)</f>
        <v>0</v>
      </c>
      <c r="BJ194" s="19" t="s">
        <v>85</v>
      </c>
      <c r="BK194" s="227">
        <f>ROUND(I194*H194,2)</f>
        <v>0</v>
      </c>
      <c r="BL194" s="19" t="s">
        <v>920</v>
      </c>
      <c r="BM194" s="226" t="s">
        <v>3057</v>
      </c>
    </row>
    <row r="195" spans="1:47" s="2" customFormat="1" ht="12">
      <c r="A195" s="41"/>
      <c r="B195" s="42"/>
      <c r="C195" s="43"/>
      <c r="D195" s="228" t="s">
        <v>238</v>
      </c>
      <c r="E195" s="43"/>
      <c r="F195" s="229" t="s">
        <v>3056</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238</v>
      </c>
      <c r="AU195" s="19" t="s">
        <v>91</v>
      </c>
    </row>
    <row r="196" spans="1:65" s="2" customFormat="1" ht="24.15" customHeight="1">
      <c r="A196" s="41"/>
      <c r="B196" s="42"/>
      <c r="C196" s="215" t="s">
        <v>925</v>
      </c>
      <c r="D196" s="215" t="s">
        <v>232</v>
      </c>
      <c r="E196" s="216" t="s">
        <v>3058</v>
      </c>
      <c r="F196" s="217" t="s">
        <v>3059</v>
      </c>
      <c r="G196" s="218" t="s">
        <v>235</v>
      </c>
      <c r="H196" s="219">
        <v>27.5</v>
      </c>
      <c r="I196" s="220"/>
      <c r="J196" s="221">
        <f>ROUND(I196*H196,2)</f>
        <v>0</v>
      </c>
      <c r="K196" s="217" t="s">
        <v>1179</v>
      </c>
      <c r="L196" s="47"/>
      <c r="M196" s="222" t="s">
        <v>19</v>
      </c>
      <c r="N196" s="223" t="s">
        <v>52</v>
      </c>
      <c r="O196" s="87"/>
      <c r="P196" s="224">
        <f>O196*H196</f>
        <v>0</v>
      </c>
      <c r="Q196" s="224">
        <v>3E-05</v>
      </c>
      <c r="R196" s="224">
        <f>Q196*H196</f>
        <v>0.000825</v>
      </c>
      <c r="S196" s="224">
        <v>0</v>
      </c>
      <c r="T196" s="225">
        <f>S196*H196</f>
        <v>0</v>
      </c>
      <c r="U196" s="41"/>
      <c r="V196" s="41"/>
      <c r="W196" s="41"/>
      <c r="X196" s="41"/>
      <c r="Y196" s="41"/>
      <c r="Z196" s="41"/>
      <c r="AA196" s="41"/>
      <c r="AB196" s="41"/>
      <c r="AC196" s="41"/>
      <c r="AD196" s="41"/>
      <c r="AE196" s="41"/>
      <c r="AR196" s="226" t="s">
        <v>920</v>
      </c>
      <c r="AT196" s="226" t="s">
        <v>232</v>
      </c>
      <c r="AU196" s="226" t="s">
        <v>91</v>
      </c>
      <c r="AY196" s="19" t="s">
        <v>230</v>
      </c>
      <c r="BE196" s="227">
        <f>IF(N196="základní",J196,0)</f>
        <v>0</v>
      </c>
      <c r="BF196" s="227">
        <f>IF(N196="snížená",J196,0)</f>
        <v>0</v>
      </c>
      <c r="BG196" s="227">
        <f>IF(N196="zákl. přenesená",J196,0)</f>
        <v>0</v>
      </c>
      <c r="BH196" s="227">
        <f>IF(N196="sníž. přenesená",J196,0)</f>
        <v>0</v>
      </c>
      <c r="BI196" s="227">
        <f>IF(N196="nulová",J196,0)</f>
        <v>0</v>
      </c>
      <c r="BJ196" s="19" t="s">
        <v>85</v>
      </c>
      <c r="BK196" s="227">
        <f>ROUND(I196*H196,2)</f>
        <v>0</v>
      </c>
      <c r="BL196" s="19" t="s">
        <v>920</v>
      </c>
      <c r="BM196" s="226" t="s">
        <v>3060</v>
      </c>
    </row>
    <row r="197" spans="1:47" s="2" customFormat="1" ht="12">
      <c r="A197" s="41"/>
      <c r="B197" s="42"/>
      <c r="C197" s="43"/>
      <c r="D197" s="228" t="s">
        <v>238</v>
      </c>
      <c r="E197" s="43"/>
      <c r="F197" s="229" t="s">
        <v>3059</v>
      </c>
      <c r="G197" s="43"/>
      <c r="H197" s="43"/>
      <c r="I197" s="230"/>
      <c r="J197" s="43"/>
      <c r="K197" s="43"/>
      <c r="L197" s="47"/>
      <c r="M197" s="231"/>
      <c r="N197" s="232"/>
      <c r="O197" s="87"/>
      <c r="P197" s="87"/>
      <c r="Q197" s="87"/>
      <c r="R197" s="87"/>
      <c r="S197" s="87"/>
      <c r="T197" s="88"/>
      <c r="U197" s="41"/>
      <c r="V197" s="41"/>
      <c r="W197" s="41"/>
      <c r="X197" s="41"/>
      <c r="Y197" s="41"/>
      <c r="Z197" s="41"/>
      <c r="AA197" s="41"/>
      <c r="AB197" s="41"/>
      <c r="AC197" s="41"/>
      <c r="AD197" s="41"/>
      <c r="AE197" s="41"/>
      <c r="AT197" s="19" t="s">
        <v>238</v>
      </c>
      <c r="AU197" s="19" t="s">
        <v>91</v>
      </c>
    </row>
    <row r="198" spans="1:51" s="13" customFormat="1" ht="12">
      <c r="A198" s="13"/>
      <c r="B198" s="234"/>
      <c r="C198" s="235"/>
      <c r="D198" s="228" t="s">
        <v>242</v>
      </c>
      <c r="E198" s="236" t="s">
        <v>19</v>
      </c>
      <c r="F198" s="237" t="s">
        <v>3038</v>
      </c>
      <c r="G198" s="235"/>
      <c r="H198" s="238">
        <v>27.5</v>
      </c>
      <c r="I198" s="239"/>
      <c r="J198" s="235"/>
      <c r="K198" s="235"/>
      <c r="L198" s="240"/>
      <c r="M198" s="241"/>
      <c r="N198" s="242"/>
      <c r="O198" s="242"/>
      <c r="P198" s="242"/>
      <c r="Q198" s="242"/>
      <c r="R198" s="242"/>
      <c r="S198" s="242"/>
      <c r="T198" s="243"/>
      <c r="U198" s="13"/>
      <c r="V198" s="13"/>
      <c r="W198" s="13"/>
      <c r="X198" s="13"/>
      <c r="Y198" s="13"/>
      <c r="Z198" s="13"/>
      <c r="AA198" s="13"/>
      <c r="AB198" s="13"/>
      <c r="AC198" s="13"/>
      <c r="AD198" s="13"/>
      <c r="AE198" s="13"/>
      <c r="AT198" s="244" t="s">
        <v>242</v>
      </c>
      <c r="AU198" s="244" t="s">
        <v>91</v>
      </c>
      <c r="AV198" s="13" t="s">
        <v>91</v>
      </c>
      <c r="AW198" s="13" t="s">
        <v>42</v>
      </c>
      <c r="AX198" s="13" t="s">
        <v>85</v>
      </c>
      <c r="AY198" s="244" t="s">
        <v>230</v>
      </c>
    </row>
    <row r="199" spans="1:65" s="2" customFormat="1" ht="24.15" customHeight="1">
      <c r="A199" s="41"/>
      <c r="B199" s="42"/>
      <c r="C199" s="215" t="s">
        <v>920</v>
      </c>
      <c r="D199" s="215" t="s">
        <v>232</v>
      </c>
      <c r="E199" s="216" t="s">
        <v>1251</v>
      </c>
      <c r="F199" s="217" t="s">
        <v>1252</v>
      </c>
      <c r="G199" s="218" t="s">
        <v>235</v>
      </c>
      <c r="H199" s="219">
        <v>69.6</v>
      </c>
      <c r="I199" s="220"/>
      <c r="J199" s="221">
        <f>ROUND(I199*H199,2)</f>
        <v>0</v>
      </c>
      <c r="K199" s="217" t="s">
        <v>1179</v>
      </c>
      <c r="L199" s="47"/>
      <c r="M199" s="222" t="s">
        <v>19</v>
      </c>
      <c r="N199" s="223" t="s">
        <v>52</v>
      </c>
      <c r="O199" s="87"/>
      <c r="P199" s="224">
        <f>O199*H199</f>
        <v>0</v>
      </c>
      <c r="Q199" s="224">
        <v>3E-05</v>
      </c>
      <c r="R199" s="224">
        <f>Q199*H199</f>
        <v>0.002088</v>
      </c>
      <c r="S199" s="224">
        <v>0</v>
      </c>
      <c r="T199" s="225">
        <f>S199*H199</f>
        <v>0</v>
      </c>
      <c r="U199" s="41"/>
      <c r="V199" s="41"/>
      <c r="W199" s="41"/>
      <c r="X199" s="41"/>
      <c r="Y199" s="41"/>
      <c r="Z199" s="41"/>
      <c r="AA199" s="41"/>
      <c r="AB199" s="41"/>
      <c r="AC199" s="41"/>
      <c r="AD199" s="41"/>
      <c r="AE199" s="41"/>
      <c r="AR199" s="226" t="s">
        <v>920</v>
      </c>
      <c r="AT199" s="226" t="s">
        <v>232</v>
      </c>
      <c r="AU199" s="226" t="s">
        <v>91</v>
      </c>
      <c r="AY199" s="19" t="s">
        <v>230</v>
      </c>
      <c r="BE199" s="227">
        <f>IF(N199="základní",J199,0)</f>
        <v>0</v>
      </c>
      <c r="BF199" s="227">
        <f>IF(N199="snížená",J199,0)</f>
        <v>0</v>
      </c>
      <c r="BG199" s="227">
        <f>IF(N199="zákl. přenesená",J199,0)</f>
        <v>0</v>
      </c>
      <c r="BH199" s="227">
        <f>IF(N199="sníž. přenesená",J199,0)</f>
        <v>0</v>
      </c>
      <c r="BI199" s="227">
        <f>IF(N199="nulová",J199,0)</f>
        <v>0</v>
      </c>
      <c r="BJ199" s="19" t="s">
        <v>85</v>
      </c>
      <c r="BK199" s="227">
        <f>ROUND(I199*H199,2)</f>
        <v>0</v>
      </c>
      <c r="BL199" s="19" t="s">
        <v>920</v>
      </c>
      <c r="BM199" s="226" t="s">
        <v>3061</v>
      </c>
    </row>
    <row r="200" spans="1:47" s="2" customFormat="1" ht="12">
      <c r="A200" s="41"/>
      <c r="B200" s="42"/>
      <c r="C200" s="43"/>
      <c r="D200" s="228" t="s">
        <v>238</v>
      </c>
      <c r="E200" s="43"/>
      <c r="F200" s="229" t="s">
        <v>1252</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19" t="s">
        <v>238</v>
      </c>
      <c r="AU200" s="19" t="s">
        <v>91</v>
      </c>
    </row>
    <row r="201" spans="1:51" s="13" customFormat="1" ht="12">
      <c r="A201" s="13"/>
      <c r="B201" s="234"/>
      <c r="C201" s="235"/>
      <c r="D201" s="228" t="s">
        <v>242</v>
      </c>
      <c r="E201" s="236" t="s">
        <v>19</v>
      </c>
      <c r="F201" s="237" t="s">
        <v>3062</v>
      </c>
      <c r="G201" s="235"/>
      <c r="H201" s="238">
        <v>69.6</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242</v>
      </c>
      <c r="AU201" s="244" t="s">
        <v>91</v>
      </c>
      <c r="AV201" s="13" t="s">
        <v>91</v>
      </c>
      <c r="AW201" s="13" t="s">
        <v>42</v>
      </c>
      <c r="AX201" s="13" t="s">
        <v>85</v>
      </c>
      <c r="AY201" s="244" t="s">
        <v>230</v>
      </c>
    </row>
    <row r="202" spans="1:65" s="2" customFormat="1" ht="37.8" customHeight="1">
      <c r="A202" s="41"/>
      <c r="B202" s="42"/>
      <c r="C202" s="215" t="s">
        <v>931</v>
      </c>
      <c r="D202" s="215" t="s">
        <v>232</v>
      </c>
      <c r="E202" s="216" t="s">
        <v>3063</v>
      </c>
      <c r="F202" s="217" t="s">
        <v>3064</v>
      </c>
      <c r="G202" s="218" t="s">
        <v>235</v>
      </c>
      <c r="H202" s="219">
        <v>69.6</v>
      </c>
      <c r="I202" s="220"/>
      <c r="J202" s="221">
        <f>ROUND(I202*H202,2)</f>
        <v>0</v>
      </c>
      <c r="K202" s="217" t="s">
        <v>1179</v>
      </c>
      <c r="L202" s="47"/>
      <c r="M202" s="222" t="s">
        <v>19</v>
      </c>
      <c r="N202" s="223" t="s">
        <v>52</v>
      </c>
      <c r="O202" s="87"/>
      <c r="P202" s="224">
        <f>O202*H202</f>
        <v>0</v>
      </c>
      <c r="Q202" s="224">
        <v>2E-05</v>
      </c>
      <c r="R202" s="224">
        <f>Q202*H202</f>
        <v>0.001392</v>
      </c>
      <c r="S202" s="224">
        <v>0</v>
      </c>
      <c r="T202" s="225">
        <f>S202*H202</f>
        <v>0</v>
      </c>
      <c r="U202" s="41"/>
      <c r="V202" s="41"/>
      <c r="W202" s="41"/>
      <c r="X202" s="41"/>
      <c r="Y202" s="41"/>
      <c r="Z202" s="41"/>
      <c r="AA202" s="41"/>
      <c r="AB202" s="41"/>
      <c r="AC202" s="41"/>
      <c r="AD202" s="41"/>
      <c r="AE202" s="41"/>
      <c r="AR202" s="226" t="s">
        <v>920</v>
      </c>
      <c r="AT202" s="226" t="s">
        <v>232</v>
      </c>
      <c r="AU202" s="226" t="s">
        <v>91</v>
      </c>
      <c r="AY202" s="19" t="s">
        <v>230</v>
      </c>
      <c r="BE202" s="227">
        <f>IF(N202="základní",J202,0)</f>
        <v>0</v>
      </c>
      <c r="BF202" s="227">
        <f>IF(N202="snížená",J202,0)</f>
        <v>0</v>
      </c>
      <c r="BG202" s="227">
        <f>IF(N202="zákl. přenesená",J202,0)</f>
        <v>0</v>
      </c>
      <c r="BH202" s="227">
        <f>IF(N202="sníž. přenesená",J202,0)</f>
        <v>0</v>
      </c>
      <c r="BI202" s="227">
        <f>IF(N202="nulová",J202,0)</f>
        <v>0</v>
      </c>
      <c r="BJ202" s="19" t="s">
        <v>85</v>
      </c>
      <c r="BK202" s="227">
        <f>ROUND(I202*H202,2)</f>
        <v>0</v>
      </c>
      <c r="BL202" s="19" t="s">
        <v>920</v>
      </c>
      <c r="BM202" s="226" t="s">
        <v>3065</v>
      </c>
    </row>
    <row r="203" spans="1:47" s="2" customFormat="1" ht="12">
      <c r="A203" s="41"/>
      <c r="B203" s="42"/>
      <c r="C203" s="43"/>
      <c r="D203" s="228" t="s">
        <v>238</v>
      </c>
      <c r="E203" s="43"/>
      <c r="F203" s="229" t="s">
        <v>3064</v>
      </c>
      <c r="G203" s="43"/>
      <c r="H203" s="43"/>
      <c r="I203" s="230"/>
      <c r="J203" s="43"/>
      <c r="K203" s="43"/>
      <c r="L203" s="47"/>
      <c r="M203" s="231"/>
      <c r="N203" s="232"/>
      <c r="O203" s="87"/>
      <c r="P203" s="87"/>
      <c r="Q203" s="87"/>
      <c r="R203" s="87"/>
      <c r="S203" s="87"/>
      <c r="T203" s="88"/>
      <c r="U203" s="41"/>
      <c r="V203" s="41"/>
      <c r="W203" s="41"/>
      <c r="X203" s="41"/>
      <c r="Y203" s="41"/>
      <c r="Z203" s="41"/>
      <c r="AA203" s="41"/>
      <c r="AB203" s="41"/>
      <c r="AC203" s="41"/>
      <c r="AD203" s="41"/>
      <c r="AE203" s="41"/>
      <c r="AT203" s="19" t="s">
        <v>238</v>
      </c>
      <c r="AU203" s="19" t="s">
        <v>91</v>
      </c>
    </row>
    <row r="204" spans="1:51" s="13" customFormat="1" ht="12">
      <c r="A204" s="13"/>
      <c r="B204" s="234"/>
      <c r="C204" s="235"/>
      <c r="D204" s="228" t="s">
        <v>242</v>
      </c>
      <c r="E204" s="236" t="s">
        <v>19</v>
      </c>
      <c r="F204" s="237" t="s">
        <v>3038</v>
      </c>
      <c r="G204" s="235"/>
      <c r="H204" s="238">
        <v>27.5</v>
      </c>
      <c r="I204" s="239"/>
      <c r="J204" s="235"/>
      <c r="K204" s="235"/>
      <c r="L204" s="240"/>
      <c r="M204" s="241"/>
      <c r="N204" s="242"/>
      <c r="O204" s="242"/>
      <c r="P204" s="242"/>
      <c r="Q204" s="242"/>
      <c r="R204" s="242"/>
      <c r="S204" s="242"/>
      <c r="T204" s="243"/>
      <c r="U204" s="13"/>
      <c r="V204" s="13"/>
      <c r="W204" s="13"/>
      <c r="X204" s="13"/>
      <c r="Y204" s="13"/>
      <c r="Z204" s="13"/>
      <c r="AA204" s="13"/>
      <c r="AB204" s="13"/>
      <c r="AC204" s="13"/>
      <c r="AD204" s="13"/>
      <c r="AE204" s="13"/>
      <c r="AT204" s="244" t="s">
        <v>242</v>
      </c>
      <c r="AU204" s="244" t="s">
        <v>91</v>
      </c>
      <c r="AV204" s="13" t="s">
        <v>91</v>
      </c>
      <c r="AW204" s="13" t="s">
        <v>42</v>
      </c>
      <c r="AX204" s="13" t="s">
        <v>81</v>
      </c>
      <c r="AY204" s="244" t="s">
        <v>230</v>
      </c>
    </row>
    <row r="205" spans="1:51" s="13" customFormat="1" ht="12">
      <c r="A205" s="13"/>
      <c r="B205" s="234"/>
      <c r="C205" s="235"/>
      <c r="D205" s="228" t="s">
        <v>242</v>
      </c>
      <c r="E205" s="236" t="s">
        <v>19</v>
      </c>
      <c r="F205" s="237" t="s">
        <v>3062</v>
      </c>
      <c r="G205" s="235"/>
      <c r="H205" s="238">
        <v>69.6</v>
      </c>
      <c r="I205" s="239"/>
      <c r="J205" s="235"/>
      <c r="K205" s="235"/>
      <c r="L205" s="240"/>
      <c r="M205" s="241"/>
      <c r="N205" s="242"/>
      <c r="O205" s="242"/>
      <c r="P205" s="242"/>
      <c r="Q205" s="242"/>
      <c r="R205" s="242"/>
      <c r="S205" s="242"/>
      <c r="T205" s="243"/>
      <c r="U205" s="13"/>
      <c r="V205" s="13"/>
      <c r="W205" s="13"/>
      <c r="X205" s="13"/>
      <c r="Y205" s="13"/>
      <c r="Z205" s="13"/>
      <c r="AA205" s="13"/>
      <c r="AB205" s="13"/>
      <c r="AC205" s="13"/>
      <c r="AD205" s="13"/>
      <c r="AE205" s="13"/>
      <c r="AT205" s="244" t="s">
        <v>242</v>
      </c>
      <c r="AU205" s="244" t="s">
        <v>91</v>
      </c>
      <c r="AV205" s="13" t="s">
        <v>91</v>
      </c>
      <c r="AW205" s="13" t="s">
        <v>42</v>
      </c>
      <c r="AX205" s="13" t="s">
        <v>85</v>
      </c>
      <c r="AY205" s="244" t="s">
        <v>230</v>
      </c>
    </row>
    <row r="206" spans="1:65" s="2" customFormat="1" ht="24.15" customHeight="1">
      <c r="A206" s="41"/>
      <c r="B206" s="42"/>
      <c r="C206" s="215" t="s">
        <v>895</v>
      </c>
      <c r="D206" s="215" t="s">
        <v>232</v>
      </c>
      <c r="E206" s="216" t="s">
        <v>3066</v>
      </c>
      <c r="F206" s="217" t="s">
        <v>3067</v>
      </c>
      <c r="G206" s="218" t="s">
        <v>253</v>
      </c>
      <c r="H206" s="219">
        <v>0.25</v>
      </c>
      <c r="I206" s="220"/>
      <c r="J206" s="221">
        <f>ROUND(I206*H206,2)</f>
        <v>0</v>
      </c>
      <c r="K206" s="217" t="s">
        <v>1179</v>
      </c>
      <c r="L206" s="47"/>
      <c r="M206" s="222" t="s">
        <v>19</v>
      </c>
      <c r="N206" s="223" t="s">
        <v>52</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920</v>
      </c>
      <c r="AT206" s="226" t="s">
        <v>232</v>
      </c>
      <c r="AU206" s="226" t="s">
        <v>91</v>
      </c>
      <c r="AY206" s="19" t="s">
        <v>230</v>
      </c>
      <c r="BE206" s="227">
        <f>IF(N206="základní",J206,0)</f>
        <v>0</v>
      </c>
      <c r="BF206" s="227">
        <f>IF(N206="snížená",J206,0)</f>
        <v>0</v>
      </c>
      <c r="BG206" s="227">
        <f>IF(N206="zákl. přenesená",J206,0)</f>
        <v>0</v>
      </c>
      <c r="BH206" s="227">
        <f>IF(N206="sníž. přenesená",J206,0)</f>
        <v>0</v>
      </c>
      <c r="BI206" s="227">
        <f>IF(N206="nulová",J206,0)</f>
        <v>0</v>
      </c>
      <c r="BJ206" s="19" t="s">
        <v>85</v>
      </c>
      <c r="BK206" s="227">
        <f>ROUND(I206*H206,2)</f>
        <v>0</v>
      </c>
      <c r="BL206" s="19" t="s">
        <v>920</v>
      </c>
      <c r="BM206" s="226" t="s">
        <v>3068</v>
      </c>
    </row>
    <row r="207" spans="1:47" s="2" customFormat="1" ht="12">
      <c r="A207" s="41"/>
      <c r="B207" s="42"/>
      <c r="C207" s="43"/>
      <c r="D207" s="228" t="s">
        <v>238</v>
      </c>
      <c r="E207" s="43"/>
      <c r="F207" s="229" t="s">
        <v>3067</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19" t="s">
        <v>238</v>
      </c>
      <c r="AU207" s="19" t="s">
        <v>91</v>
      </c>
    </row>
    <row r="208" spans="1:51" s="13" customFormat="1" ht="12">
      <c r="A208" s="13"/>
      <c r="B208" s="234"/>
      <c r="C208" s="235"/>
      <c r="D208" s="228" t="s">
        <v>242</v>
      </c>
      <c r="E208" s="236" t="s">
        <v>19</v>
      </c>
      <c r="F208" s="237" t="s">
        <v>3069</v>
      </c>
      <c r="G208" s="235"/>
      <c r="H208" s="238">
        <v>0.25</v>
      </c>
      <c r="I208" s="239"/>
      <c r="J208" s="235"/>
      <c r="K208" s="235"/>
      <c r="L208" s="240"/>
      <c r="M208" s="241"/>
      <c r="N208" s="242"/>
      <c r="O208" s="242"/>
      <c r="P208" s="242"/>
      <c r="Q208" s="242"/>
      <c r="R208" s="242"/>
      <c r="S208" s="242"/>
      <c r="T208" s="243"/>
      <c r="U208" s="13"/>
      <c r="V208" s="13"/>
      <c r="W208" s="13"/>
      <c r="X208" s="13"/>
      <c r="Y208" s="13"/>
      <c r="Z208" s="13"/>
      <c r="AA208" s="13"/>
      <c r="AB208" s="13"/>
      <c r="AC208" s="13"/>
      <c r="AD208" s="13"/>
      <c r="AE208" s="13"/>
      <c r="AT208" s="244" t="s">
        <v>242</v>
      </c>
      <c r="AU208" s="244" t="s">
        <v>91</v>
      </c>
      <c r="AV208" s="13" t="s">
        <v>91</v>
      </c>
      <c r="AW208" s="13" t="s">
        <v>42</v>
      </c>
      <c r="AX208" s="13" t="s">
        <v>85</v>
      </c>
      <c r="AY208" s="244" t="s">
        <v>230</v>
      </c>
    </row>
    <row r="209" spans="1:65" s="2" customFormat="1" ht="37.8" customHeight="1">
      <c r="A209" s="41"/>
      <c r="B209" s="42"/>
      <c r="C209" s="215" t="s">
        <v>820</v>
      </c>
      <c r="D209" s="215" t="s">
        <v>232</v>
      </c>
      <c r="E209" s="216" t="s">
        <v>3070</v>
      </c>
      <c r="F209" s="217" t="s">
        <v>3071</v>
      </c>
      <c r="G209" s="218" t="s">
        <v>327</v>
      </c>
      <c r="H209" s="219">
        <v>55</v>
      </c>
      <c r="I209" s="220"/>
      <c r="J209" s="221">
        <f>ROUND(I209*H209,2)</f>
        <v>0</v>
      </c>
      <c r="K209" s="217" t="s">
        <v>1179</v>
      </c>
      <c r="L209" s="47"/>
      <c r="M209" s="222" t="s">
        <v>19</v>
      </c>
      <c r="N209" s="223"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920</v>
      </c>
      <c r="AT209" s="226" t="s">
        <v>232</v>
      </c>
      <c r="AU209" s="226" t="s">
        <v>91</v>
      </c>
      <c r="AY209" s="19" t="s">
        <v>230</v>
      </c>
      <c r="BE209" s="227">
        <f>IF(N209="základní",J209,0)</f>
        <v>0</v>
      </c>
      <c r="BF209" s="227">
        <f>IF(N209="snížená",J209,0)</f>
        <v>0</v>
      </c>
      <c r="BG209" s="227">
        <f>IF(N209="zákl. přenesená",J209,0)</f>
        <v>0</v>
      </c>
      <c r="BH209" s="227">
        <f>IF(N209="sníž. přenesená",J209,0)</f>
        <v>0</v>
      </c>
      <c r="BI209" s="227">
        <f>IF(N209="nulová",J209,0)</f>
        <v>0</v>
      </c>
      <c r="BJ209" s="19" t="s">
        <v>85</v>
      </c>
      <c r="BK209" s="227">
        <f>ROUND(I209*H209,2)</f>
        <v>0</v>
      </c>
      <c r="BL209" s="19" t="s">
        <v>920</v>
      </c>
      <c r="BM209" s="226" t="s">
        <v>3072</v>
      </c>
    </row>
    <row r="210" spans="1:47" s="2" customFormat="1" ht="12">
      <c r="A210" s="41"/>
      <c r="B210" s="42"/>
      <c r="C210" s="43"/>
      <c r="D210" s="228" t="s">
        <v>238</v>
      </c>
      <c r="E210" s="43"/>
      <c r="F210" s="229" t="s">
        <v>3071</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238</v>
      </c>
      <c r="AU210" s="19" t="s">
        <v>91</v>
      </c>
    </row>
    <row r="211" spans="1:65" s="2" customFormat="1" ht="37.8" customHeight="1">
      <c r="A211" s="41"/>
      <c r="B211" s="42"/>
      <c r="C211" s="215" t="s">
        <v>827</v>
      </c>
      <c r="D211" s="215" t="s">
        <v>232</v>
      </c>
      <c r="E211" s="216" t="s">
        <v>3073</v>
      </c>
      <c r="F211" s="217" t="s">
        <v>3074</v>
      </c>
      <c r="G211" s="218" t="s">
        <v>327</v>
      </c>
      <c r="H211" s="219">
        <v>87</v>
      </c>
      <c r="I211" s="220"/>
      <c r="J211" s="221">
        <f>ROUND(I211*H211,2)</f>
        <v>0</v>
      </c>
      <c r="K211" s="217" t="s">
        <v>1179</v>
      </c>
      <c r="L211" s="47"/>
      <c r="M211" s="222" t="s">
        <v>19</v>
      </c>
      <c r="N211" s="223" t="s">
        <v>52</v>
      </c>
      <c r="O211" s="87"/>
      <c r="P211" s="224">
        <f>O211*H211</f>
        <v>0</v>
      </c>
      <c r="Q211" s="224">
        <v>0</v>
      </c>
      <c r="R211" s="224">
        <f>Q211*H211</f>
        <v>0</v>
      </c>
      <c r="S211" s="224">
        <v>0</v>
      </c>
      <c r="T211" s="225">
        <f>S211*H211</f>
        <v>0</v>
      </c>
      <c r="U211" s="41"/>
      <c r="V211" s="41"/>
      <c r="W211" s="41"/>
      <c r="X211" s="41"/>
      <c r="Y211" s="41"/>
      <c r="Z211" s="41"/>
      <c r="AA211" s="41"/>
      <c r="AB211" s="41"/>
      <c r="AC211" s="41"/>
      <c r="AD211" s="41"/>
      <c r="AE211" s="41"/>
      <c r="AR211" s="226" t="s">
        <v>920</v>
      </c>
      <c r="AT211" s="226" t="s">
        <v>232</v>
      </c>
      <c r="AU211" s="226" t="s">
        <v>91</v>
      </c>
      <c r="AY211" s="19" t="s">
        <v>230</v>
      </c>
      <c r="BE211" s="227">
        <f>IF(N211="základní",J211,0)</f>
        <v>0</v>
      </c>
      <c r="BF211" s="227">
        <f>IF(N211="snížená",J211,0)</f>
        <v>0</v>
      </c>
      <c r="BG211" s="227">
        <f>IF(N211="zákl. přenesená",J211,0)</f>
        <v>0</v>
      </c>
      <c r="BH211" s="227">
        <f>IF(N211="sníž. přenesená",J211,0)</f>
        <v>0</v>
      </c>
      <c r="BI211" s="227">
        <f>IF(N211="nulová",J211,0)</f>
        <v>0</v>
      </c>
      <c r="BJ211" s="19" t="s">
        <v>85</v>
      </c>
      <c r="BK211" s="227">
        <f>ROUND(I211*H211,2)</f>
        <v>0</v>
      </c>
      <c r="BL211" s="19" t="s">
        <v>920</v>
      </c>
      <c r="BM211" s="226" t="s">
        <v>3075</v>
      </c>
    </row>
    <row r="212" spans="1:47" s="2" customFormat="1" ht="12">
      <c r="A212" s="41"/>
      <c r="B212" s="42"/>
      <c r="C212" s="43"/>
      <c r="D212" s="228" t="s">
        <v>238</v>
      </c>
      <c r="E212" s="43"/>
      <c r="F212" s="229" t="s">
        <v>3074</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19" t="s">
        <v>238</v>
      </c>
      <c r="AU212" s="19" t="s">
        <v>91</v>
      </c>
    </row>
    <row r="213" spans="1:65" s="2" customFormat="1" ht="24.15" customHeight="1">
      <c r="A213" s="41"/>
      <c r="B213" s="42"/>
      <c r="C213" s="215" t="s">
        <v>833</v>
      </c>
      <c r="D213" s="215" t="s">
        <v>232</v>
      </c>
      <c r="E213" s="216" t="s">
        <v>3076</v>
      </c>
      <c r="F213" s="217" t="s">
        <v>3077</v>
      </c>
      <c r="G213" s="218" t="s">
        <v>327</v>
      </c>
      <c r="H213" s="219">
        <v>55</v>
      </c>
      <c r="I213" s="220"/>
      <c r="J213" s="221">
        <f>ROUND(I213*H213,2)</f>
        <v>0</v>
      </c>
      <c r="K213" s="217" t="s">
        <v>1179</v>
      </c>
      <c r="L213" s="47"/>
      <c r="M213" s="222" t="s">
        <v>19</v>
      </c>
      <c r="N213" s="223" t="s">
        <v>52</v>
      </c>
      <c r="O213" s="87"/>
      <c r="P213" s="224">
        <f>O213*H213</f>
        <v>0</v>
      </c>
      <c r="Q213" s="224">
        <v>7E-05</v>
      </c>
      <c r="R213" s="224">
        <f>Q213*H213</f>
        <v>0.0038499999999999997</v>
      </c>
      <c r="S213" s="224">
        <v>0</v>
      </c>
      <c r="T213" s="225">
        <f>S213*H213</f>
        <v>0</v>
      </c>
      <c r="U213" s="41"/>
      <c r="V213" s="41"/>
      <c r="W213" s="41"/>
      <c r="X213" s="41"/>
      <c r="Y213" s="41"/>
      <c r="Z213" s="41"/>
      <c r="AA213" s="41"/>
      <c r="AB213" s="41"/>
      <c r="AC213" s="41"/>
      <c r="AD213" s="41"/>
      <c r="AE213" s="41"/>
      <c r="AR213" s="226" t="s">
        <v>920</v>
      </c>
      <c r="AT213" s="226" t="s">
        <v>232</v>
      </c>
      <c r="AU213" s="226" t="s">
        <v>91</v>
      </c>
      <c r="AY213" s="19" t="s">
        <v>230</v>
      </c>
      <c r="BE213" s="227">
        <f>IF(N213="základní",J213,0)</f>
        <v>0</v>
      </c>
      <c r="BF213" s="227">
        <f>IF(N213="snížená",J213,0)</f>
        <v>0</v>
      </c>
      <c r="BG213" s="227">
        <f>IF(N213="zákl. přenesená",J213,0)</f>
        <v>0</v>
      </c>
      <c r="BH213" s="227">
        <f>IF(N213="sníž. přenesená",J213,0)</f>
        <v>0</v>
      </c>
      <c r="BI213" s="227">
        <f>IF(N213="nulová",J213,0)</f>
        <v>0</v>
      </c>
      <c r="BJ213" s="19" t="s">
        <v>85</v>
      </c>
      <c r="BK213" s="227">
        <f>ROUND(I213*H213,2)</f>
        <v>0</v>
      </c>
      <c r="BL213" s="19" t="s">
        <v>920</v>
      </c>
      <c r="BM213" s="226" t="s">
        <v>3078</v>
      </c>
    </row>
    <row r="214" spans="1:47" s="2" customFormat="1" ht="12">
      <c r="A214" s="41"/>
      <c r="B214" s="42"/>
      <c r="C214" s="43"/>
      <c r="D214" s="228" t="s">
        <v>238</v>
      </c>
      <c r="E214" s="43"/>
      <c r="F214" s="229" t="s">
        <v>3077</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19" t="s">
        <v>238</v>
      </c>
      <c r="AU214" s="19" t="s">
        <v>91</v>
      </c>
    </row>
    <row r="215" spans="1:65" s="2" customFormat="1" ht="24.15" customHeight="1">
      <c r="A215" s="41"/>
      <c r="B215" s="42"/>
      <c r="C215" s="215" t="s">
        <v>841</v>
      </c>
      <c r="D215" s="215" t="s">
        <v>232</v>
      </c>
      <c r="E215" s="216" t="s">
        <v>3079</v>
      </c>
      <c r="F215" s="217" t="s">
        <v>3080</v>
      </c>
      <c r="G215" s="218" t="s">
        <v>327</v>
      </c>
      <c r="H215" s="219">
        <v>174</v>
      </c>
      <c r="I215" s="220"/>
      <c r="J215" s="221">
        <f>ROUND(I215*H215,2)</f>
        <v>0</v>
      </c>
      <c r="K215" s="217" t="s">
        <v>1179</v>
      </c>
      <c r="L215" s="47"/>
      <c r="M215" s="222" t="s">
        <v>19</v>
      </c>
      <c r="N215" s="223" t="s">
        <v>52</v>
      </c>
      <c r="O215" s="87"/>
      <c r="P215" s="224">
        <f>O215*H215</f>
        <v>0</v>
      </c>
      <c r="Q215" s="224">
        <v>0.00012</v>
      </c>
      <c r="R215" s="224">
        <f>Q215*H215</f>
        <v>0.02088</v>
      </c>
      <c r="S215" s="224">
        <v>0</v>
      </c>
      <c r="T215" s="225">
        <f>S215*H215</f>
        <v>0</v>
      </c>
      <c r="U215" s="41"/>
      <c r="V215" s="41"/>
      <c r="W215" s="41"/>
      <c r="X215" s="41"/>
      <c r="Y215" s="41"/>
      <c r="Z215" s="41"/>
      <c r="AA215" s="41"/>
      <c r="AB215" s="41"/>
      <c r="AC215" s="41"/>
      <c r="AD215" s="41"/>
      <c r="AE215" s="41"/>
      <c r="AR215" s="226" t="s">
        <v>920</v>
      </c>
      <c r="AT215" s="226" t="s">
        <v>232</v>
      </c>
      <c r="AU215" s="226" t="s">
        <v>91</v>
      </c>
      <c r="AY215" s="19" t="s">
        <v>230</v>
      </c>
      <c r="BE215" s="227">
        <f>IF(N215="základní",J215,0)</f>
        <v>0</v>
      </c>
      <c r="BF215" s="227">
        <f>IF(N215="snížená",J215,0)</f>
        <v>0</v>
      </c>
      <c r="BG215" s="227">
        <f>IF(N215="zákl. přenesená",J215,0)</f>
        <v>0</v>
      </c>
      <c r="BH215" s="227">
        <f>IF(N215="sníž. přenesená",J215,0)</f>
        <v>0</v>
      </c>
      <c r="BI215" s="227">
        <f>IF(N215="nulová",J215,0)</f>
        <v>0</v>
      </c>
      <c r="BJ215" s="19" t="s">
        <v>85</v>
      </c>
      <c r="BK215" s="227">
        <f>ROUND(I215*H215,2)</f>
        <v>0</v>
      </c>
      <c r="BL215" s="19" t="s">
        <v>920</v>
      </c>
      <c r="BM215" s="226" t="s">
        <v>3081</v>
      </c>
    </row>
    <row r="216" spans="1:47" s="2" customFormat="1" ht="12">
      <c r="A216" s="41"/>
      <c r="B216" s="42"/>
      <c r="C216" s="43"/>
      <c r="D216" s="228" t="s">
        <v>238</v>
      </c>
      <c r="E216" s="43"/>
      <c r="F216" s="229" t="s">
        <v>3080</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238</v>
      </c>
      <c r="AU216" s="19" t="s">
        <v>91</v>
      </c>
    </row>
    <row r="217" spans="1:65" s="2" customFormat="1" ht="37.8" customHeight="1">
      <c r="A217" s="41"/>
      <c r="B217" s="42"/>
      <c r="C217" s="215" t="s">
        <v>848</v>
      </c>
      <c r="D217" s="215" t="s">
        <v>232</v>
      </c>
      <c r="E217" s="216" t="s">
        <v>3082</v>
      </c>
      <c r="F217" s="217" t="s">
        <v>3083</v>
      </c>
      <c r="G217" s="218" t="s">
        <v>327</v>
      </c>
      <c r="H217" s="219">
        <v>5</v>
      </c>
      <c r="I217" s="220"/>
      <c r="J217" s="221">
        <f>ROUND(I217*H217,2)</f>
        <v>0</v>
      </c>
      <c r="K217" s="217" t="s">
        <v>1179</v>
      </c>
      <c r="L217" s="47"/>
      <c r="M217" s="222" t="s">
        <v>19</v>
      </c>
      <c r="N217" s="223" t="s">
        <v>52</v>
      </c>
      <c r="O217" s="87"/>
      <c r="P217" s="224">
        <f>O217*H217</f>
        <v>0</v>
      </c>
      <c r="Q217" s="224">
        <v>0</v>
      </c>
      <c r="R217" s="224">
        <f>Q217*H217</f>
        <v>0</v>
      </c>
      <c r="S217" s="224">
        <v>0</v>
      </c>
      <c r="T217" s="225">
        <f>S217*H217</f>
        <v>0</v>
      </c>
      <c r="U217" s="41"/>
      <c r="V217" s="41"/>
      <c r="W217" s="41"/>
      <c r="X217" s="41"/>
      <c r="Y217" s="41"/>
      <c r="Z217" s="41"/>
      <c r="AA217" s="41"/>
      <c r="AB217" s="41"/>
      <c r="AC217" s="41"/>
      <c r="AD217" s="41"/>
      <c r="AE217" s="41"/>
      <c r="AR217" s="226" t="s">
        <v>920</v>
      </c>
      <c r="AT217" s="226" t="s">
        <v>232</v>
      </c>
      <c r="AU217" s="226" t="s">
        <v>91</v>
      </c>
      <c r="AY217" s="19" t="s">
        <v>230</v>
      </c>
      <c r="BE217" s="227">
        <f>IF(N217="základní",J217,0)</f>
        <v>0</v>
      </c>
      <c r="BF217" s="227">
        <f>IF(N217="snížená",J217,0)</f>
        <v>0</v>
      </c>
      <c r="BG217" s="227">
        <f>IF(N217="zákl. přenesená",J217,0)</f>
        <v>0</v>
      </c>
      <c r="BH217" s="227">
        <f>IF(N217="sníž. přenesená",J217,0)</f>
        <v>0</v>
      </c>
      <c r="BI217" s="227">
        <f>IF(N217="nulová",J217,0)</f>
        <v>0</v>
      </c>
      <c r="BJ217" s="19" t="s">
        <v>85</v>
      </c>
      <c r="BK217" s="227">
        <f>ROUND(I217*H217,2)</f>
        <v>0</v>
      </c>
      <c r="BL217" s="19" t="s">
        <v>920</v>
      </c>
      <c r="BM217" s="226" t="s">
        <v>3084</v>
      </c>
    </row>
    <row r="218" spans="1:47" s="2" customFormat="1" ht="12">
      <c r="A218" s="41"/>
      <c r="B218" s="42"/>
      <c r="C218" s="43"/>
      <c r="D218" s="228" t="s">
        <v>238</v>
      </c>
      <c r="E218" s="43"/>
      <c r="F218" s="229" t="s">
        <v>3083</v>
      </c>
      <c r="G218" s="43"/>
      <c r="H218" s="43"/>
      <c r="I218" s="230"/>
      <c r="J218" s="43"/>
      <c r="K218" s="43"/>
      <c r="L218" s="47"/>
      <c r="M218" s="231"/>
      <c r="N218" s="232"/>
      <c r="O218" s="87"/>
      <c r="P218" s="87"/>
      <c r="Q218" s="87"/>
      <c r="R218" s="87"/>
      <c r="S218" s="87"/>
      <c r="T218" s="88"/>
      <c r="U218" s="41"/>
      <c r="V218" s="41"/>
      <c r="W218" s="41"/>
      <c r="X218" s="41"/>
      <c r="Y218" s="41"/>
      <c r="Z218" s="41"/>
      <c r="AA218" s="41"/>
      <c r="AB218" s="41"/>
      <c r="AC218" s="41"/>
      <c r="AD218" s="41"/>
      <c r="AE218" s="41"/>
      <c r="AT218" s="19" t="s">
        <v>238</v>
      </c>
      <c r="AU218" s="19" t="s">
        <v>91</v>
      </c>
    </row>
    <row r="219" spans="1:65" s="2" customFormat="1" ht="24.15" customHeight="1">
      <c r="A219" s="41"/>
      <c r="B219" s="42"/>
      <c r="C219" s="281" t="s">
        <v>853</v>
      </c>
      <c r="D219" s="281" t="s">
        <v>482</v>
      </c>
      <c r="E219" s="282" t="s">
        <v>3085</v>
      </c>
      <c r="F219" s="283" t="s">
        <v>3086</v>
      </c>
      <c r="G219" s="284" t="s">
        <v>327</v>
      </c>
      <c r="H219" s="285">
        <v>5.25</v>
      </c>
      <c r="I219" s="286"/>
      <c r="J219" s="287">
        <f>ROUND(I219*H219,2)</f>
        <v>0</v>
      </c>
      <c r="K219" s="283" t="s">
        <v>1179</v>
      </c>
      <c r="L219" s="288"/>
      <c r="M219" s="289" t="s">
        <v>19</v>
      </c>
      <c r="N219" s="290" t="s">
        <v>52</v>
      </c>
      <c r="O219" s="87"/>
      <c r="P219" s="224">
        <f>O219*H219</f>
        <v>0</v>
      </c>
      <c r="Q219" s="224">
        <v>0.00069</v>
      </c>
      <c r="R219" s="224">
        <f>Q219*H219</f>
        <v>0.0036225</v>
      </c>
      <c r="S219" s="224">
        <v>0</v>
      </c>
      <c r="T219" s="225">
        <f>S219*H219</f>
        <v>0</v>
      </c>
      <c r="U219" s="41"/>
      <c r="V219" s="41"/>
      <c r="W219" s="41"/>
      <c r="X219" s="41"/>
      <c r="Y219" s="41"/>
      <c r="Z219" s="41"/>
      <c r="AA219" s="41"/>
      <c r="AB219" s="41"/>
      <c r="AC219" s="41"/>
      <c r="AD219" s="41"/>
      <c r="AE219" s="41"/>
      <c r="AR219" s="226" t="s">
        <v>1487</v>
      </c>
      <c r="AT219" s="226" t="s">
        <v>482</v>
      </c>
      <c r="AU219" s="226" t="s">
        <v>91</v>
      </c>
      <c r="AY219" s="19" t="s">
        <v>230</v>
      </c>
      <c r="BE219" s="227">
        <f>IF(N219="základní",J219,0)</f>
        <v>0</v>
      </c>
      <c r="BF219" s="227">
        <f>IF(N219="snížená",J219,0)</f>
        <v>0</v>
      </c>
      <c r="BG219" s="227">
        <f>IF(N219="zákl. přenesená",J219,0)</f>
        <v>0</v>
      </c>
      <c r="BH219" s="227">
        <f>IF(N219="sníž. přenesená",J219,0)</f>
        <v>0</v>
      </c>
      <c r="BI219" s="227">
        <f>IF(N219="nulová",J219,0)</f>
        <v>0</v>
      </c>
      <c r="BJ219" s="19" t="s">
        <v>85</v>
      </c>
      <c r="BK219" s="227">
        <f>ROUND(I219*H219,2)</f>
        <v>0</v>
      </c>
      <c r="BL219" s="19" t="s">
        <v>1487</v>
      </c>
      <c r="BM219" s="226" t="s">
        <v>3087</v>
      </c>
    </row>
    <row r="220" spans="1:47" s="2" customFormat="1" ht="12">
      <c r="A220" s="41"/>
      <c r="B220" s="42"/>
      <c r="C220" s="43"/>
      <c r="D220" s="228" t="s">
        <v>238</v>
      </c>
      <c r="E220" s="43"/>
      <c r="F220" s="229" t="s">
        <v>3086</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19" t="s">
        <v>238</v>
      </c>
      <c r="AU220" s="19" t="s">
        <v>91</v>
      </c>
    </row>
    <row r="221" spans="1:51" s="13" customFormat="1" ht="12">
      <c r="A221" s="13"/>
      <c r="B221" s="234"/>
      <c r="C221" s="235"/>
      <c r="D221" s="228" t="s">
        <v>242</v>
      </c>
      <c r="E221" s="236" t="s">
        <v>19</v>
      </c>
      <c r="F221" s="237" t="s">
        <v>3088</v>
      </c>
      <c r="G221" s="235"/>
      <c r="H221" s="238">
        <v>5.25</v>
      </c>
      <c r="I221" s="239"/>
      <c r="J221" s="235"/>
      <c r="K221" s="235"/>
      <c r="L221" s="240"/>
      <c r="M221" s="241"/>
      <c r="N221" s="242"/>
      <c r="O221" s="242"/>
      <c r="P221" s="242"/>
      <c r="Q221" s="242"/>
      <c r="R221" s="242"/>
      <c r="S221" s="242"/>
      <c r="T221" s="243"/>
      <c r="U221" s="13"/>
      <c r="V221" s="13"/>
      <c r="W221" s="13"/>
      <c r="X221" s="13"/>
      <c r="Y221" s="13"/>
      <c r="Z221" s="13"/>
      <c r="AA221" s="13"/>
      <c r="AB221" s="13"/>
      <c r="AC221" s="13"/>
      <c r="AD221" s="13"/>
      <c r="AE221" s="13"/>
      <c r="AT221" s="244" t="s">
        <v>242</v>
      </c>
      <c r="AU221" s="244" t="s">
        <v>91</v>
      </c>
      <c r="AV221" s="13" t="s">
        <v>91</v>
      </c>
      <c r="AW221" s="13" t="s">
        <v>42</v>
      </c>
      <c r="AX221" s="13" t="s">
        <v>85</v>
      </c>
      <c r="AY221" s="244" t="s">
        <v>230</v>
      </c>
    </row>
    <row r="222" spans="1:65" s="2" customFormat="1" ht="37.8" customHeight="1">
      <c r="A222" s="41"/>
      <c r="B222" s="42"/>
      <c r="C222" s="215" t="s">
        <v>860</v>
      </c>
      <c r="D222" s="215" t="s">
        <v>232</v>
      </c>
      <c r="E222" s="216" t="s">
        <v>3089</v>
      </c>
      <c r="F222" s="217" t="s">
        <v>3090</v>
      </c>
      <c r="G222" s="218" t="s">
        <v>327</v>
      </c>
      <c r="H222" s="219">
        <v>90</v>
      </c>
      <c r="I222" s="220"/>
      <c r="J222" s="221">
        <f>ROUND(I222*H222,2)</f>
        <v>0</v>
      </c>
      <c r="K222" s="217" t="s">
        <v>1179</v>
      </c>
      <c r="L222" s="47"/>
      <c r="M222" s="222" t="s">
        <v>19</v>
      </c>
      <c r="N222" s="223" t="s">
        <v>52</v>
      </c>
      <c r="O222" s="87"/>
      <c r="P222" s="224">
        <f>O222*H222</f>
        <v>0</v>
      </c>
      <c r="Q222" s="224">
        <v>0</v>
      </c>
      <c r="R222" s="224">
        <f>Q222*H222</f>
        <v>0</v>
      </c>
      <c r="S222" s="224">
        <v>0</v>
      </c>
      <c r="T222" s="225">
        <f>S222*H222</f>
        <v>0</v>
      </c>
      <c r="U222" s="41"/>
      <c r="V222" s="41"/>
      <c r="W222" s="41"/>
      <c r="X222" s="41"/>
      <c r="Y222" s="41"/>
      <c r="Z222" s="41"/>
      <c r="AA222" s="41"/>
      <c r="AB222" s="41"/>
      <c r="AC222" s="41"/>
      <c r="AD222" s="41"/>
      <c r="AE222" s="41"/>
      <c r="AR222" s="226" t="s">
        <v>920</v>
      </c>
      <c r="AT222" s="226" t="s">
        <v>232</v>
      </c>
      <c r="AU222" s="226" t="s">
        <v>91</v>
      </c>
      <c r="AY222" s="19" t="s">
        <v>230</v>
      </c>
      <c r="BE222" s="227">
        <f>IF(N222="základní",J222,0)</f>
        <v>0</v>
      </c>
      <c r="BF222" s="227">
        <f>IF(N222="snížená",J222,0)</f>
        <v>0</v>
      </c>
      <c r="BG222" s="227">
        <f>IF(N222="zákl. přenesená",J222,0)</f>
        <v>0</v>
      </c>
      <c r="BH222" s="227">
        <f>IF(N222="sníž. přenesená",J222,0)</f>
        <v>0</v>
      </c>
      <c r="BI222" s="227">
        <f>IF(N222="nulová",J222,0)</f>
        <v>0</v>
      </c>
      <c r="BJ222" s="19" t="s">
        <v>85</v>
      </c>
      <c r="BK222" s="227">
        <f>ROUND(I222*H222,2)</f>
        <v>0</v>
      </c>
      <c r="BL222" s="19" t="s">
        <v>920</v>
      </c>
      <c r="BM222" s="226" t="s">
        <v>3091</v>
      </c>
    </row>
    <row r="223" spans="1:47" s="2" customFormat="1" ht="12">
      <c r="A223" s="41"/>
      <c r="B223" s="42"/>
      <c r="C223" s="43"/>
      <c r="D223" s="228" t="s">
        <v>238</v>
      </c>
      <c r="E223" s="43"/>
      <c r="F223" s="229" t="s">
        <v>3090</v>
      </c>
      <c r="G223" s="43"/>
      <c r="H223" s="43"/>
      <c r="I223" s="230"/>
      <c r="J223" s="43"/>
      <c r="K223" s="43"/>
      <c r="L223" s="47"/>
      <c r="M223" s="231"/>
      <c r="N223" s="232"/>
      <c r="O223" s="87"/>
      <c r="P223" s="87"/>
      <c r="Q223" s="87"/>
      <c r="R223" s="87"/>
      <c r="S223" s="87"/>
      <c r="T223" s="88"/>
      <c r="U223" s="41"/>
      <c r="V223" s="41"/>
      <c r="W223" s="41"/>
      <c r="X223" s="41"/>
      <c r="Y223" s="41"/>
      <c r="Z223" s="41"/>
      <c r="AA223" s="41"/>
      <c r="AB223" s="41"/>
      <c r="AC223" s="41"/>
      <c r="AD223" s="41"/>
      <c r="AE223" s="41"/>
      <c r="AT223" s="19" t="s">
        <v>238</v>
      </c>
      <c r="AU223" s="19" t="s">
        <v>91</v>
      </c>
    </row>
    <row r="224" spans="1:65" s="2" customFormat="1" ht="24.15" customHeight="1">
      <c r="A224" s="41"/>
      <c r="B224" s="42"/>
      <c r="C224" s="281" t="s">
        <v>864</v>
      </c>
      <c r="D224" s="281" t="s">
        <v>482</v>
      </c>
      <c r="E224" s="282" t="s">
        <v>3092</v>
      </c>
      <c r="F224" s="283" t="s">
        <v>3093</v>
      </c>
      <c r="G224" s="284" t="s">
        <v>327</v>
      </c>
      <c r="H224" s="285">
        <v>94.5</v>
      </c>
      <c r="I224" s="286"/>
      <c r="J224" s="287">
        <f>ROUND(I224*H224,2)</f>
        <v>0</v>
      </c>
      <c r="K224" s="283" t="s">
        <v>1179</v>
      </c>
      <c r="L224" s="288"/>
      <c r="M224" s="289" t="s">
        <v>19</v>
      </c>
      <c r="N224" s="290" t="s">
        <v>52</v>
      </c>
      <c r="O224" s="87"/>
      <c r="P224" s="224">
        <f>O224*H224</f>
        <v>0</v>
      </c>
      <c r="Q224" s="224">
        <v>0.00026</v>
      </c>
      <c r="R224" s="224">
        <f>Q224*H224</f>
        <v>0.024569999999999998</v>
      </c>
      <c r="S224" s="224">
        <v>0</v>
      </c>
      <c r="T224" s="225">
        <f>S224*H224</f>
        <v>0</v>
      </c>
      <c r="U224" s="41"/>
      <c r="V224" s="41"/>
      <c r="W224" s="41"/>
      <c r="X224" s="41"/>
      <c r="Y224" s="41"/>
      <c r="Z224" s="41"/>
      <c r="AA224" s="41"/>
      <c r="AB224" s="41"/>
      <c r="AC224" s="41"/>
      <c r="AD224" s="41"/>
      <c r="AE224" s="41"/>
      <c r="AR224" s="226" t="s">
        <v>1487</v>
      </c>
      <c r="AT224" s="226" t="s">
        <v>482</v>
      </c>
      <c r="AU224" s="226" t="s">
        <v>91</v>
      </c>
      <c r="AY224" s="19" t="s">
        <v>230</v>
      </c>
      <c r="BE224" s="227">
        <f>IF(N224="základní",J224,0)</f>
        <v>0</v>
      </c>
      <c r="BF224" s="227">
        <f>IF(N224="snížená",J224,0)</f>
        <v>0</v>
      </c>
      <c r="BG224" s="227">
        <f>IF(N224="zákl. přenesená",J224,0)</f>
        <v>0</v>
      </c>
      <c r="BH224" s="227">
        <f>IF(N224="sníž. přenesená",J224,0)</f>
        <v>0</v>
      </c>
      <c r="BI224" s="227">
        <f>IF(N224="nulová",J224,0)</f>
        <v>0</v>
      </c>
      <c r="BJ224" s="19" t="s">
        <v>85</v>
      </c>
      <c r="BK224" s="227">
        <f>ROUND(I224*H224,2)</f>
        <v>0</v>
      </c>
      <c r="BL224" s="19" t="s">
        <v>1487</v>
      </c>
      <c r="BM224" s="226" t="s">
        <v>3094</v>
      </c>
    </row>
    <row r="225" spans="1:47" s="2" customFormat="1" ht="12">
      <c r="A225" s="41"/>
      <c r="B225" s="42"/>
      <c r="C225" s="43"/>
      <c r="D225" s="228" t="s">
        <v>238</v>
      </c>
      <c r="E225" s="43"/>
      <c r="F225" s="229" t="s">
        <v>3093</v>
      </c>
      <c r="G225" s="43"/>
      <c r="H225" s="43"/>
      <c r="I225" s="230"/>
      <c r="J225" s="43"/>
      <c r="K225" s="43"/>
      <c r="L225" s="47"/>
      <c r="M225" s="231"/>
      <c r="N225" s="232"/>
      <c r="O225" s="87"/>
      <c r="P225" s="87"/>
      <c r="Q225" s="87"/>
      <c r="R225" s="87"/>
      <c r="S225" s="87"/>
      <c r="T225" s="88"/>
      <c r="U225" s="41"/>
      <c r="V225" s="41"/>
      <c r="W225" s="41"/>
      <c r="X225" s="41"/>
      <c r="Y225" s="41"/>
      <c r="Z225" s="41"/>
      <c r="AA225" s="41"/>
      <c r="AB225" s="41"/>
      <c r="AC225" s="41"/>
      <c r="AD225" s="41"/>
      <c r="AE225" s="41"/>
      <c r="AT225" s="19" t="s">
        <v>238</v>
      </c>
      <c r="AU225" s="19" t="s">
        <v>91</v>
      </c>
    </row>
    <row r="226" spans="1:51" s="13" customFormat="1" ht="12">
      <c r="A226" s="13"/>
      <c r="B226" s="234"/>
      <c r="C226" s="235"/>
      <c r="D226" s="228" t="s">
        <v>242</v>
      </c>
      <c r="E226" s="236" t="s">
        <v>19</v>
      </c>
      <c r="F226" s="237" t="s">
        <v>3095</v>
      </c>
      <c r="G226" s="235"/>
      <c r="H226" s="238">
        <v>94.5</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242</v>
      </c>
      <c r="AU226" s="244" t="s">
        <v>91</v>
      </c>
      <c r="AV226" s="13" t="s">
        <v>91</v>
      </c>
      <c r="AW226" s="13" t="s">
        <v>42</v>
      </c>
      <c r="AX226" s="13" t="s">
        <v>85</v>
      </c>
      <c r="AY226" s="244" t="s">
        <v>230</v>
      </c>
    </row>
    <row r="227" spans="1:65" s="2" customFormat="1" ht="37.8" customHeight="1">
      <c r="A227" s="41"/>
      <c r="B227" s="42"/>
      <c r="C227" s="215" t="s">
        <v>874</v>
      </c>
      <c r="D227" s="215" t="s">
        <v>232</v>
      </c>
      <c r="E227" s="216" t="s">
        <v>3096</v>
      </c>
      <c r="F227" s="217" t="s">
        <v>3097</v>
      </c>
      <c r="G227" s="218" t="s">
        <v>327</v>
      </c>
      <c r="H227" s="219">
        <v>325</v>
      </c>
      <c r="I227" s="220"/>
      <c r="J227" s="221">
        <f>ROUND(I227*H227,2)</f>
        <v>0</v>
      </c>
      <c r="K227" s="217" t="s">
        <v>1179</v>
      </c>
      <c r="L227" s="47"/>
      <c r="M227" s="222" t="s">
        <v>19</v>
      </c>
      <c r="N227" s="223" t="s">
        <v>52</v>
      </c>
      <c r="O227" s="87"/>
      <c r="P227" s="224">
        <f>O227*H227</f>
        <v>0</v>
      </c>
      <c r="Q227" s="224">
        <v>0</v>
      </c>
      <c r="R227" s="224">
        <f>Q227*H227</f>
        <v>0</v>
      </c>
      <c r="S227" s="224">
        <v>0</v>
      </c>
      <c r="T227" s="225">
        <f>S227*H227</f>
        <v>0</v>
      </c>
      <c r="U227" s="41"/>
      <c r="V227" s="41"/>
      <c r="W227" s="41"/>
      <c r="X227" s="41"/>
      <c r="Y227" s="41"/>
      <c r="Z227" s="41"/>
      <c r="AA227" s="41"/>
      <c r="AB227" s="41"/>
      <c r="AC227" s="41"/>
      <c r="AD227" s="41"/>
      <c r="AE227" s="41"/>
      <c r="AR227" s="226" t="s">
        <v>920</v>
      </c>
      <c r="AT227" s="226" t="s">
        <v>232</v>
      </c>
      <c r="AU227" s="226" t="s">
        <v>91</v>
      </c>
      <c r="AY227" s="19" t="s">
        <v>230</v>
      </c>
      <c r="BE227" s="227">
        <f>IF(N227="základní",J227,0)</f>
        <v>0</v>
      </c>
      <c r="BF227" s="227">
        <f>IF(N227="snížená",J227,0)</f>
        <v>0</v>
      </c>
      <c r="BG227" s="227">
        <f>IF(N227="zákl. přenesená",J227,0)</f>
        <v>0</v>
      </c>
      <c r="BH227" s="227">
        <f>IF(N227="sníž. přenesená",J227,0)</f>
        <v>0</v>
      </c>
      <c r="BI227" s="227">
        <f>IF(N227="nulová",J227,0)</f>
        <v>0</v>
      </c>
      <c r="BJ227" s="19" t="s">
        <v>85</v>
      </c>
      <c r="BK227" s="227">
        <f>ROUND(I227*H227,2)</f>
        <v>0</v>
      </c>
      <c r="BL227" s="19" t="s">
        <v>920</v>
      </c>
      <c r="BM227" s="226" t="s">
        <v>3098</v>
      </c>
    </row>
    <row r="228" spans="1:47" s="2" customFormat="1" ht="12">
      <c r="A228" s="41"/>
      <c r="B228" s="42"/>
      <c r="C228" s="43"/>
      <c r="D228" s="228" t="s">
        <v>238</v>
      </c>
      <c r="E228" s="43"/>
      <c r="F228" s="229" t="s">
        <v>3097</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19" t="s">
        <v>238</v>
      </c>
      <c r="AU228" s="19" t="s">
        <v>91</v>
      </c>
    </row>
    <row r="229" spans="1:65" s="2" customFormat="1" ht="24.15" customHeight="1">
      <c r="A229" s="41"/>
      <c r="B229" s="42"/>
      <c r="C229" s="281" t="s">
        <v>878</v>
      </c>
      <c r="D229" s="281" t="s">
        <v>482</v>
      </c>
      <c r="E229" s="282" t="s">
        <v>3099</v>
      </c>
      <c r="F229" s="283" t="s">
        <v>3100</v>
      </c>
      <c r="G229" s="284" t="s">
        <v>327</v>
      </c>
      <c r="H229" s="285">
        <v>183.75</v>
      </c>
      <c r="I229" s="286"/>
      <c r="J229" s="287">
        <f>ROUND(I229*H229,2)</f>
        <v>0</v>
      </c>
      <c r="K229" s="283" t="s">
        <v>1179</v>
      </c>
      <c r="L229" s="288"/>
      <c r="M229" s="289" t="s">
        <v>19</v>
      </c>
      <c r="N229" s="290" t="s">
        <v>52</v>
      </c>
      <c r="O229" s="87"/>
      <c r="P229" s="224">
        <f>O229*H229</f>
        <v>0</v>
      </c>
      <c r="Q229" s="224">
        <v>0.00035</v>
      </c>
      <c r="R229" s="224">
        <f>Q229*H229</f>
        <v>0.0643125</v>
      </c>
      <c r="S229" s="224">
        <v>0</v>
      </c>
      <c r="T229" s="225">
        <f>S229*H229</f>
        <v>0</v>
      </c>
      <c r="U229" s="41"/>
      <c r="V229" s="41"/>
      <c r="W229" s="41"/>
      <c r="X229" s="41"/>
      <c r="Y229" s="41"/>
      <c r="Z229" s="41"/>
      <c r="AA229" s="41"/>
      <c r="AB229" s="41"/>
      <c r="AC229" s="41"/>
      <c r="AD229" s="41"/>
      <c r="AE229" s="41"/>
      <c r="AR229" s="226" t="s">
        <v>1487</v>
      </c>
      <c r="AT229" s="226" t="s">
        <v>482</v>
      </c>
      <c r="AU229" s="226" t="s">
        <v>91</v>
      </c>
      <c r="AY229" s="19" t="s">
        <v>230</v>
      </c>
      <c r="BE229" s="227">
        <f>IF(N229="základní",J229,0)</f>
        <v>0</v>
      </c>
      <c r="BF229" s="227">
        <f>IF(N229="snížená",J229,0)</f>
        <v>0</v>
      </c>
      <c r="BG229" s="227">
        <f>IF(N229="zákl. přenesená",J229,0)</f>
        <v>0</v>
      </c>
      <c r="BH229" s="227">
        <f>IF(N229="sníž. přenesená",J229,0)</f>
        <v>0</v>
      </c>
      <c r="BI229" s="227">
        <f>IF(N229="nulová",J229,0)</f>
        <v>0</v>
      </c>
      <c r="BJ229" s="19" t="s">
        <v>85</v>
      </c>
      <c r="BK229" s="227">
        <f>ROUND(I229*H229,2)</f>
        <v>0</v>
      </c>
      <c r="BL229" s="19" t="s">
        <v>1487</v>
      </c>
      <c r="BM229" s="226" t="s">
        <v>3101</v>
      </c>
    </row>
    <row r="230" spans="1:47" s="2" customFormat="1" ht="12">
      <c r="A230" s="41"/>
      <c r="B230" s="42"/>
      <c r="C230" s="43"/>
      <c r="D230" s="228" t="s">
        <v>238</v>
      </c>
      <c r="E230" s="43"/>
      <c r="F230" s="229" t="s">
        <v>3100</v>
      </c>
      <c r="G230" s="43"/>
      <c r="H230" s="43"/>
      <c r="I230" s="230"/>
      <c r="J230" s="43"/>
      <c r="K230" s="43"/>
      <c r="L230" s="47"/>
      <c r="M230" s="231"/>
      <c r="N230" s="232"/>
      <c r="O230" s="87"/>
      <c r="P230" s="87"/>
      <c r="Q230" s="87"/>
      <c r="R230" s="87"/>
      <c r="S230" s="87"/>
      <c r="T230" s="88"/>
      <c r="U230" s="41"/>
      <c r="V230" s="41"/>
      <c r="W230" s="41"/>
      <c r="X230" s="41"/>
      <c r="Y230" s="41"/>
      <c r="Z230" s="41"/>
      <c r="AA230" s="41"/>
      <c r="AB230" s="41"/>
      <c r="AC230" s="41"/>
      <c r="AD230" s="41"/>
      <c r="AE230" s="41"/>
      <c r="AT230" s="19" t="s">
        <v>238</v>
      </c>
      <c r="AU230" s="19" t="s">
        <v>91</v>
      </c>
    </row>
    <row r="231" spans="1:51" s="13" customFormat="1" ht="12">
      <c r="A231" s="13"/>
      <c r="B231" s="234"/>
      <c r="C231" s="235"/>
      <c r="D231" s="228" t="s">
        <v>242</v>
      </c>
      <c r="E231" s="236" t="s">
        <v>19</v>
      </c>
      <c r="F231" s="237" t="s">
        <v>3102</v>
      </c>
      <c r="G231" s="235"/>
      <c r="H231" s="238">
        <v>183.75</v>
      </c>
      <c r="I231" s="239"/>
      <c r="J231" s="235"/>
      <c r="K231" s="235"/>
      <c r="L231" s="240"/>
      <c r="M231" s="241"/>
      <c r="N231" s="242"/>
      <c r="O231" s="242"/>
      <c r="P231" s="242"/>
      <c r="Q231" s="242"/>
      <c r="R231" s="242"/>
      <c r="S231" s="242"/>
      <c r="T231" s="243"/>
      <c r="U231" s="13"/>
      <c r="V231" s="13"/>
      <c r="W231" s="13"/>
      <c r="X231" s="13"/>
      <c r="Y231" s="13"/>
      <c r="Z231" s="13"/>
      <c r="AA231" s="13"/>
      <c r="AB231" s="13"/>
      <c r="AC231" s="13"/>
      <c r="AD231" s="13"/>
      <c r="AE231" s="13"/>
      <c r="AT231" s="244" t="s">
        <v>242</v>
      </c>
      <c r="AU231" s="244" t="s">
        <v>91</v>
      </c>
      <c r="AV231" s="13" t="s">
        <v>91</v>
      </c>
      <c r="AW231" s="13" t="s">
        <v>42</v>
      </c>
      <c r="AX231" s="13" t="s">
        <v>85</v>
      </c>
      <c r="AY231" s="244" t="s">
        <v>230</v>
      </c>
    </row>
    <row r="232" spans="1:65" s="2" customFormat="1" ht="24.15" customHeight="1">
      <c r="A232" s="41"/>
      <c r="B232" s="42"/>
      <c r="C232" s="281" t="s">
        <v>886</v>
      </c>
      <c r="D232" s="281" t="s">
        <v>482</v>
      </c>
      <c r="E232" s="282" t="s">
        <v>3103</v>
      </c>
      <c r="F232" s="283" t="s">
        <v>3104</v>
      </c>
      <c r="G232" s="284" t="s">
        <v>327</v>
      </c>
      <c r="H232" s="285">
        <v>157.5</v>
      </c>
      <c r="I232" s="286"/>
      <c r="J232" s="287">
        <f>ROUND(I232*H232,2)</f>
        <v>0</v>
      </c>
      <c r="K232" s="283" t="s">
        <v>1179</v>
      </c>
      <c r="L232" s="288"/>
      <c r="M232" s="289" t="s">
        <v>19</v>
      </c>
      <c r="N232" s="290" t="s">
        <v>52</v>
      </c>
      <c r="O232" s="87"/>
      <c r="P232" s="224">
        <f>O232*H232</f>
        <v>0</v>
      </c>
      <c r="Q232" s="224">
        <v>0.00043</v>
      </c>
      <c r="R232" s="224">
        <f>Q232*H232</f>
        <v>0.067725</v>
      </c>
      <c r="S232" s="224">
        <v>0</v>
      </c>
      <c r="T232" s="225">
        <f>S232*H232</f>
        <v>0</v>
      </c>
      <c r="U232" s="41"/>
      <c r="V232" s="41"/>
      <c r="W232" s="41"/>
      <c r="X232" s="41"/>
      <c r="Y232" s="41"/>
      <c r="Z232" s="41"/>
      <c r="AA232" s="41"/>
      <c r="AB232" s="41"/>
      <c r="AC232" s="41"/>
      <c r="AD232" s="41"/>
      <c r="AE232" s="41"/>
      <c r="AR232" s="226" t="s">
        <v>1487</v>
      </c>
      <c r="AT232" s="226" t="s">
        <v>482</v>
      </c>
      <c r="AU232" s="226" t="s">
        <v>91</v>
      </c>
      <c r="AY232" s="19" t="s">
        <v>230</v>
      </c>
      <c r="BE232" s="227">
        <f>IF(N232="základní",J232,0)</f>
        <v>0</v>
      </c>
      <c r="BF232" s="227">
        <f>IF(N232="snížená",J232,0)</f>
        <v>0</v>
      </c>
      <c r="BG232" s="227">
        <f>IF(N232="zákl. přenesená",J232,0)</f>
        <v>0</v>
      </c>
      <c r="BH232" s="227">
        <f>IF(N232="sníž. přenesená",J232,0)</f>
        <v>0</v>
      </c>
      <c r="BI232" s="227">
        <f>IF(N232="nulová",J232,0)</f>
        <v>0</v>
      </c>
      <c r="BJ232" s="19" t="s">
        <v>85</v>
      </c>
      <c r="BK232" s="227">
        <f>ROUND(I232*H232,2)</f>
        <v>0</v>
      </c>
      <c r="BL232" s="19" t="s">
        <v>1487</v>
      </c>
      <c r="BM232" s="226" t="s">
        <v>3105</v>
      </c>
    </row>
    <row r="233" spans="1:47" s="2" customFormat="1" ht="12">
      <c r="A233" s="41"/>
      <c r="B233" s="42"/>
      <c r="C233" s="43"/>
      <c r="D233" s="228" t="s">
        <v>238</v>
      </c>
      <c r="E233" s="43"/>
      <c r="F233" s="229" t="s">
        <v>3104</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19" t="s">
        <v>238</v>
      </c>
      <c r="AU233" s="19" t="s">
        <v>91</v>
      </c>
    </row>
    <row r="234" spans="1:51" s="13" customFormat="1" ht="12">
      <c r="A234" s="13"/>
      <c r="B234" s="234"/>
      <c r="C234" s="235"/>
      <c r="D234" s="228" t="s">
        <v>242</v>
      </c>
      <c r="E234" s="236" t="s">
        <v>19</v>
      </c>
      <c r="F234" s="237" t="s">
        <v>3106</v>
      </c>
      <c r="G234" s="235"/>
      <c r="H234" s="238">
        <v>157.5</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242</v>
      </c>
      <c r="AU234" s="244" t="s">
        <v>91</v>
      </c>
      <c r="AV234" s="13" t="s">
        <v>91</v>
      </c>
      <c r="AW234" s="13" t="s">
        <v>42</v>
      </c>
      <c r="AX234" s="13" t="s">
        <v>85</v>
      </c>
      <c r="AY234" s="244" t="s">
        <v>230</v>
      </c>
    </row>
    <row r="235" spans="1:65" s="2" customFormat="1" ht="24.15" customHeight="1">
      <c r="A235" s="41"/>
      <c r="B235" s="42"/>
      <c r="C235" s="215" t="s">
        <v>938</v>
      </c>
      <c r="D235" s="215" t="s">
        <v>232</v>
      </c>
      <c r="E235" s="216" t="s">
        <v>3107</v>
      </c>
      <c r="F235" s="217" t="s">
        <v>3108</v>
      </c>
      <c r="G235" s="218" t="s">
        <v>235</v>
      </c>
      <c r="H235" s="219">
        <v>2.5</v>
      </c>
      <c r="I235" s="220"/>
      <c r="J235" s="221">
        <f>ROUND(I235*H235,2)</f>
        <v>0</v>
      </c>
      <c r="K235" s="217" t="s">
        <v>1179</v>
      </c>
      <c r="L235" s="47"/>
      <c r="M235" s="222" t="s">
        <v>19</v>
      </c>
      <c r="N235" s="223" t="s">
        <v>52</v>
      </c>
      <c r="O235" s="87"/>
      <c r="P235" s="224">
        <f>O235*H235</f>
        <v>0</v>
      </c>
      <c r="Q235" s="224">
        <v>0</v>
      </c>
      <c r="R235" s="224">
        <f>Q235*H235</f>
        <v>0</v>
      </c>
      <c r="S235" s="224">
        <v>0</v>
      </c>
      <c r="T235" s="225">
        <f>S235*H235</f>
        <v>0</v>
      </c>
      <c r="U235" s="41"/>
      <c r="V235" s="41"/>
      <c r="W235" s="41"/>
      <c r="X235" s="41"/>
      <c r="Y235" s="41"/>
      <c r="Z235" s="41"/>
      <c r="AA235" s="41"/>
      <c r="AB235" s="41"/>
      <c r="AC235" s="41"/>
      <c r="AD235" s="41"/>
      <c r="AE235" s="41"/>
      <c r="AR235" s="226" t="s">
        <v>920</v>
      </c>
      <c r="AT235" s="226" t="s">
        <v>232</v>
      </c>
      <c r="AU235" s="226" t="s">
        <v>91</v>
      </c>
      <c r="AY235" s="19" t="s">
        <v>230</v>
      </c>
      <c r="BE235" s="227">
        <f>IF(N235="základní",J235,0)</f>
        <v>0</v>
      </c>
      <c r="BF235" s="227">
        <f>IF(N235="snížená",J235,0)</f>
        <v>0</v>
      </c>
      <c r="BG235" s="227">
        <f>IF(N235="zákl. přenesená",J235,0)</f>
        <v>0</v>
      </c>
      <c r="BH235" s="227">
        <f>IF(N235="sníž. přenesená",J235,0)</f>
        <v>0</v>
      </c>
      <c r="BI235" s="227">
        <f>IF(N235="nulová",J235,0)</f>
        <v>0</v>
      </c>
      <c r="BJ235" s="19" t="s">
        <v>85</v>
      </c>
      <c r="BK235" s="227">
        <f>ROUND(I235*H235,2)</f>
        <v>0</v>
      </c>
      <c r="BL235" s="19" t="s">
        <v>920</v>
      </c>
      <c r="BM235" s="226" t="s">
        <v>3109</v>
      </c>
    </row>
    <row r="236" spans="1:47" s="2" customFormat="1" ht="12">
      <c r="A236" s="41"/>
      <c r="B236" s="42"/>
      <c r="C236" s="43"/>
      <c r="D236" s="228" t="s">
        <v>238</v>
      </c>
      <c r="E236" s="43"/>
      <c r="F236" s="229" t="s">
        <v>3108</v>
      </c>
      <c r="G236" s="43"/>
      <c r="H236" s="43"/>
      <c r="I236" s="230"/>
      <c r="J236" s="43"/>
      <c r="K236" s="43"/>
      <c r="L236" s="47"/>
      <c r="M236" s="231"/>
      <c r="N236" s="232"/>
      <c r="O236" s="87"/>
      <c r="P236" s="87"/>
      <c r="Q236" s="87"/>
      <c r="R236" s="87"/>
      <c r="S236" s="87"/>
      <c r="T236" s="88"/>
      <c r="U236" s="41"/>
      <c r="V236" s="41"/>
      <c r="W236" s="41"/>
      <c r="X236" s="41"/>
      <c r="Y236" s="41"/>
      <c r="Z236" s="41"/>
      <c r="AA236" s="41"/>
      <c r="AB236" s="41"/>
      <c r="AC236" s="41"/>
      <c r="AD236" s="41"/>
      <c r="AE236" s="41"/>
      <c r="AT236" s="19" t="s">
        <v>238</v>
      </c>
      <c r="AU236" s="19" t="s">
        <v>91</v>
      </c>
    </row>
    <row r="237" spans="1:51" s="13" customFormat="1" ht="12">
      <c r="A237" s="13"/>
      <c r="B237" s="234"/>
      <c r="C237" s="235"/>
      <c r="D237" s="228" t="s">
        <v>242</v>
      </c>
      <c r="E237" s="236" t="s">
        <v>19</v>
      </c>
      <c r="F237" s="237" t="s">
        <v>3110</v>
      </c>
      <c r="G237" s="235"/>
      <c r="H237" s="238">
        <v>2.5</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242</v>
      </c>
      <c r="AU237" s="244" t="s">
        <v>91</v>
      </c>
      <c r="AV237" s="13" t="s">
        <v>91</v>
      </c>
      <c r="AW237" s="13" t="s">
        <v>42</v>
      </c>
      <c r="AX237" s="13" t="s">
        <v>85</v>
      </c>
      <c r="AY237" s="244" t="s">
        <v>230</v>
      </c>
    </row>
    <row r="238" spans="1:65" s="2" customFormat="1" ht="24.15" customHeight="1">
      <c r="A238" s="41"/>
      <c r="B238" s="42"/>
      <c r="C238" s="215" t="s">
        <v>946</v>
      </c>
      <c r="D238" s="215" t="s">
        <v>232</v>
      </c>
      <c r="E238" s="216" t="s">
        <v>3111</v>
      </c>
      <c r="F238" s="217" t="s">
        <v>3112</v>
      </c>
      <c r="G238" s="218" t="s">
        <v>235</v>
      </c>
      <c r="H238" s="219">
        <v>2.5</v>
      </c>
      <c r="I238" s="220"/>
      <c r="J238" s="221">
        <f>ROUND(I238*H238,2)</f>
        <v>0</v>
      </c>
      <c r="K238" s="217" t="s">
        <v>1179</v>
      </c>
      <c r="L238" s="47"/>
      <c r="M238" s="222" t="s">
        <v>19</v>
      </c>
      <c r="N238" s="223" t="s">
        <v>52</v>
      </c>
      <c r="O238" s="87"/>
      <c r="P238" s="224">
        <f>O238*H238</f>
        <v>0</v>
      </c>
      <c r="Q238" s="224">
        <v>0</v>
      </c>
      <c r="R238" s="224">
        <f>Q238*H238</f>
        <v>0</v>
      </c>
      <c r="S238" s="224">
        <v>0</v>
      </c>
      <c r="T238" s="225">
        <f>S238*H238</f>
        <v>0</v>
      </c>
      <c r="U238" s="41"/>
      <c r="V238" s="41"/>
      <c r="W238" s="41"/>
      <c r="X238" s="41"/>
      <c r="Y238" s="41"/>
      <c r="Z238" s="41"/>
      <c r="AA238" s="41"/>
      <c r="AB238" s="41"/>
      <c r="AC238" s="41"/>
      <c r="AD238" s="41"/>
      <c r="AE238" s="41"/>
      <c r="AR238" s="226" t="s">
        <v>920</v>
      </c>
      <c r="AT238" s="226" t="s">
        <v>232</v>
      </c>
      <c r="AU238" s="226" t="s">
        <v>91</v>
      </c>
      <c r="AY238" s="19" t="s">
        <v>230</v>
      </c>
      <c r="BE238" s="227">
        <f>IF(N238="základní",J238,0)</f>
        <v>0</v>
      </c>
      <c r="BF238" s="227">
        <f>IF(N238="snížená",J238,0)</f>
        <v>0</v>
      </c>
      <c r="BG238" s="227">
        <f>IF(N238="zákl. přenesená",J238,0)</f>
        <v>0</v>
      </c>
      <c r="BH238" s="227">
        <f>IF(N238="sníž. přenesená",J238,0)</f>
        <v>0</v>
      </c>
      <c r="BI238" s="227">
        <f>IF(N238="nulová",J238,0)</f>
        <v>0</v>
      </c>
      <c r="BJ238" s="19" t="s">
        <v>85</v>
      </c>
      <c r="BK238" s="227">
        <f>ROUND(I238*H238,2)</f>
        <v>0</v>
      </c>
      <c r="BL238" s="19" t="s">
        <v>920</v>
      </c>
      <c r="BM238" s="226" t="s">
        <v>3113</v>
      </c>
    </row>
    <row r="239" spans="1:47" s="2" customFormat="1" ht="12">
      <c r="A239" s="41"/>
      <c r="B239" s="42"/>
      <c r="C239" s="43"/>
      <c r="D239" s="228" t="s">
        <v>238</v>
      </c>
      <c r="E239" s="43"/>
      <c r="F239" s="229" t="s">
        <v>3112</v>
      </c>
      <c r="G239" s="43"/>
      <c r="H239" s="43"/>
      <c r="I239" s="230"/>
      <c r="J239" s="43"/>
      <c r="K239" s="43"/>
      <c r="L239" s="47"/>
      <c r="M239" s="231"/>
      <c r="N239" s="232"/>
      <c r="O239" s="87"/>
      <c r="P239" s="87"/>
      <c r="Q239" s="87"/>
      <c r="R239" s="87"/>
      <c r="S239" s="87"/>
      <c r="T239" s="88"/>
      <c r="U239" s="41"/>
      <c r="V239" s="41"/>
      <c r="W239" s="41"/>
      <c r="X239" s="41"/>
      <c r="Y239" s="41"/>
      <c r="Z239" s="41"/>
      <c r="AA239" s="41"/>
      <c r="AB239" s="41"/>
      <c r="AC239" s="41"/>
      <c r="AD239" s="41"/>
      <c r="AE239" s="41"/>
      <c r="AT239" s="19" t="s">
        <v>238</v>
      </c>
      <c r="AU239" s="19" t="s">
        <v>91</v>
      </c>
    </row>
    <row r="240" spans="1:51" s="13" customFormat="1" ht="12">
      <c r="A240" s="13"/>
      <c r="B240" s="234"/>
      <c r="C240" s="235"/>
      <c r="D240" s="228" t="s">
        <v>242</v>
      </c>
      <c r="E240" s="236" t="s">
        <v>19</v>
      </c>
      <c r="F240" s="237" t="s">
        <v>3110</v>
      </c>
      <c r="G240" s="235"/>
      <c r="H240" s="238">
        <v>2.5</v>
      </c>
      <c r="I240" s="239"/>
      <c r="J240" s="235"/>
      <c r="K240" s="235"/>
      <c r="L240" s="240"/>
      <c r="M240" s="241"/>
      <c r="N240" s="242"/>
      <c r="O240" s="242"/>
      <c r="P240" s="242"/>
      <c r="Q240" s="242"/>
      <c r="R240" s="242"/>
      <c r="S240" s="242"/>
      <c r="T240" s="243"/>
      <c r="U240" s="13"/>
      <c r="V240" s="13"/>
      <c r="W240" s="13"/>
      <c r="X240" s="13"/>
      <c r="Y240" s="13"/>
      <c r="Z240" s="13"/>
      <c r="AA240" s="13"/>
      <c r="AB240" s="13"/>
      <c r="AC240" s="13"/>
      <c r="AD240" s="13"/>
      <c r="AE240" s="13"/>
      <c r="AT240" s="244" t="s">
        <v>242</v>
      </c>
      <c r="AU240" s="244" t="s">
        <v>91</v>
      </c>
      <c r="AV240" s="13" t="s">
        <v>91</v>
      </c>
      <c r="AW240" s="13" t="s">
        <v>42</v>
      </c>
      <c r="AX240" s="13" t="s">
        <v>85</v>
      </c>
      <c r="AY240" s="244" t="s">
        <v>230</v>
      </c>
    </row>
    <row r="241" spans="1:65" s="2" customFormat="1" ht="37.8" customHeight="1">
      <c r="A241" s="41"/>
      <c r="B241" s="42"/>
      <c r="C241" s="215" t="s">
        <v>788</v>
      </c>
      <c r="D241" s="215" t="s">
        <v>232</v>
      </c>
      <c r="E241" s="216" t="s">
        <v>3114</v>
      </c>
      <c r="F241" s="217" t="s">
        <v>3115</v>
      </c>
      <c r="G241" s="218" t="s">
        <v>235</v>
      </c>
      <c r="H241" s="219">
        <v>2.5</v>
      </c>
      <c r="I241" s="220"/>
      <c r="J241" s="221">
        <f>ROUND(I241*H241,2)</f>
        <v>0</v>
      </c>
      <c r="K241" s="217" t="s">
        <v>1179</v>
      </c>
      <c r="L241" s="47"/>
      <c r="M241" s="222" t="s">
        <v>19</v>
      </c>
      <c r="N241" s="223" t="s">
        <v>52</v>
      </c>
      <c r="O241" s="87"/>
      <c r="P241" s="224">
        <f>O241*H241</f>
        <v>0</v>
      </c>
      <c r="Q241" s="224">
        <v>0</v>
      </c>
      <c r="R241" s="224">
        <f>Q241*H241</f>
        <v>0</v>
      </c>
      <c r="S241" s="224">
        <v>0.12</v>
      </c>
      <c r="T241" s="225">
        <f>S241*H241</f>
        <v>0.3</v>
      </c>
      <c r="U241" s="41"/>
      <c r="V241" s="41"/>
      <c r="W241" s="41"/>
      <c r="X241" s="41"/>
      <c r="Y241" s="41"/>
      <c r="Z241" s="41"/>
      <c r="AA241" s="41"/>
      <c r="AB241" s="41"/>
      <c r="AC241" s="41"/>
      <c r="AD241" s="41"/>
      <c r="AE241" s="41"/>
      <c r="AR241" s="226" t="s">
        <v>920</v>
      </c>
      <c r="AT241" s="226" t="s">
        <v>232</v>
      </c>
      <c r="AU241" s="226" t="s">
        <v>91</v>
      </c>
      <c r="AY241" s="19" t="s">
        <v>230</v>
      </c>
      <c r="BE241" s="227">
        <f>IF(N241="základní",J241,0)</f>
        <v>0</v>
      </c>
      <c r="BF241" s="227">
        <f>IF(N241="snížená",J241,0)</f>
        <v>0</v>
      </c>
      <c r="BG241" s="227">
        <f>IF(N241="zákl. přenesená",J241,0)</f>
        <v>0</v>
      </c>
      <c r="BH241" s="227">
        <f>IF(N241="sníž. přenesená",J241,0)</f>
        <v>0</v>
      </c>
      <c r="BI241" s="227">
        <f>IF(N241="nulová",J241,0)</f>
        <v>0</v>
      </c>
      <c r="BJ241" s="19" t="s">
        <v>85</v>
      </c>
      <c r="BK241" s="227">
        <f>ROUND(I241*H241,2)</f>
        <v>0</v>
      </c>
      <c r="BL241" s="19" t="s">
        <v>920</v>
      </c>
      <c r="BM241" s="226" t="s">
        <v>3116</v>
      </c>
    </row>
    <row r="242" spans="1:47" s="2" customFormat="1" ht="12">
      <c r="A242" s="41"/>
      <c r="B242" s="42"/>
      <c r="C242" s="43"/>
      <c r="D242" s="228" t="s">
        <v>238</v>
      </c>
      <c r="E242" s="43"/>
      <c r="F242" s="229" t="s">
        <v>3115</v>
      </c>
      <c r="G242" s="43"/>
      <c r="H242" s="43"/>
      <c r="I242" s="230"/>
      <c r="J242" s="43"/>
      <c r="K242" s="43"/>
      <c r="L242" s="47"/>
      <c r="M242" s="231"/>
      <c r="N242" s="232"/>
      <c r="O242" s="87"/>
      <c r="P242" s="87"/>
      <c r="Q242" s="87"/>
      <c r="R242" s="87"/>
      <c r="S242" s="87"/>
      <c r="T242" s="88"/>
      <c r="U242" s="41"/>
      <c r="V242" s="41"/>
      <c r="W242" s="41"/>
      <c r="X242" s="41"/>
      <c r="Y242" s="41"/>
      <c r="Z242" s="41"/>
      <c r="AA242" s="41"/>
      <c r="AB242" s="41"/>
      <c r="AC242" s="41"/>
      <c r="AD242" s="41"/>
      <c r="AE242" s="41"/>
      <c r="AT242" s="19" t="s">
        <v>238</v>
      </c>
      <c r="AU242" s="19" t="s">
        <v>91</v>
      </c>
    </row>
    <row r="243" spans="1:51" s="13" customFormat="1" ht="12">
      <c r="A243" s="13"/>
      <c r="B243" s="234"/>
      <c r="C243" s="235"/>
      <c r="D243" s="228" t="s">
        <v>242</v>
      </c>
      <c r="E243" s="236" t="s">
        <v>19</v>
      </c>
      <c r="F243" s="237" t="s">
        <v>3110</v>
      </c>
      <c r="G243" s="235"/>
      <c r="H243" s="238">
        <v>2.5</v>
      </c>
      <c r="I243" s="239"/>
      <c r="J243" s="235"/>
      <c r="K243" s="235"/>
      <c r="L243" s="240"/>
      <c r="M243" s="241"/>
      <c r="N243" s="242"/>
      <c r="O243" s="242"/>
      <c r="P243" s="242"/>
      <c r="Q243" s="242"/>
      <c r="R243" s="242"/>
      <c r="S243" s="242"/>
      <c r="T243" s="243"/>
      <c r="U243" s="13"/>
      <c r="V243" s="13"/>
      <c r="W243" s="13"/>
      <c r="X243" s="13"/>
      <c r="Y243" s="13"/>
      <c r="Z243" s="13"/>
      <c r="AA243" s="13"/>
      <c r="AB243" s="13"/>
      <c r="AC243" s="13"/>
      <c r="AD243" s="13"/>
      <c r="AE243" s="13"/>
      <c r="AT243" s="244" t="s">
        <v>242</v>
      </c>
      <c r="AU243" s="244" t="s">
        <v>91</v>
      </c>
      <c r="AV243" s="13" t="s">
        <v>91</v>
      </c>
      <c r="AW243" s="13" t="s">
        <v>42</v>
      </c>
      <c r="AX243" s="13" t="s">
        <v>85</v>
      </c>
      <c r="AY243" s="244" t="s">
        <v>230</v>
      </c>
    </row>
    <row r="244" spans="1:65" s="2" customFormat="1" ht="24.15" customHeight="1">
      <c r="A244" s="41"/>
      <c r="B244" s="42"/>
      <c r="C244" s="215" t="s">
        <v>785</v>
      </c>
      <c r="D244" s="215" t="s">
        <v>232</v>
      </c>
      <c r="E244" s="216" t="s">
        <v>3117</v>
      </c>
      <c r="F244" s="217" t="s">
        <v>3118</v>
      </c>
      <c r="G244" s="218" t="s">
        <v>327</v>
      </c>
      <c r="H244" s="219">
        <v>10</v>
      </c>
      <c r="I244" s="220"/>
      <c r="J244" s="221">
        <f>ROUND(I244*H244,2)</f>
        <v>0</v>
      </c>
      <c r="K244" s="217" t="s">
        <v>1179</v>
      </c>
      <c r="L244" s="47"/>
      <c r="M244" s="222" t="s">
        <v>19</v>
      </c>
      <c r="N244" s="223" t="s">
        <v>52</v>
      </c>
      <c r="O244" s="87"/>
      <c r="P244" s="224">
        <f>O244*H244</f>
        <v>0</v>
      </c>
      <c r="Q244" s="224">
        <v>0</v>
      </c>
      <c r="R244" s="224">
        <f>Q244*H244</f>
        <v>0</v>
      </c>
      <c r="S244" s="224">
        <v>0</v>
      </c>
      <c r="T244" s="225">
        <f>S244*H244</f>
        <v>0</v>
      </c>
      <c r="U244" s="41"/>
      <c r="V244" s="41"/>
      <c r="W244" s="41"/>
      <c r="X244" s="41"/>
      <c r="Y244" s="41"/>
      <c r="Z244" s="41"/>
      <c r="AA244" s="41"/>
      <c r="AB244" s="41"/>
      <c r="AC244" s="41"/>
      <c r="AD244" s="41"/>
      <c r="AE244" s="41"/>
      <c r="AR244" s="226" t="s">
        <v>920</v>
      </c>
      <c r="AT244" s="226" t="s">
        <v>232</v>
      </c>
      <c r="AU244" s="226" t="s">
        <v>91</v>
      </c>
      <c r="AY244" s="19" t="s">
        <v>230</v>
      </c>
      <c r="BE244" s="227">
        <f>IF(N244="základní",J244,0)</f>
        <v>0</v>
      </c>
      <c r="BF244" s="227">
        <f>IF(N244="snížená",J244,0)</f>
        <v>0</v>
      </c>
      <c r="BG244" s="227">
        <f>IF(N244="zákl. přenesená",J244,0)</f>
        <v>0</v>
      </c>
      <c r="BH244" s="227">
        <f>IF(N244="sníž. přenesená",J244,0)</f>
        <v>0</v>
      </c>
      <c r="BI244" s="227">
        <f>IF(N244="nulová",J244,0)</f>
        <v>0</v>
      </c>
      <c r="BJ244" s="19" t="s">
        <v>85</v>
      </c>
      <c r="BK244" s="227">
        <f>ROUND(I244*H244,2)</f>
        <v>0</v>
      </c>
      <c r="BL244" s="19" t="s">
        <v>920</v>
      </c>
      <c r="BM244" s="226" t="s">
        <v>3119</v>
      </c>
    </row>
    <row r="245" spans="1:47" s="2" customFormat="1" ht="12">
      <c r="A245" s="41"/>
      <c r="B245" s="42"/>
      <c r="C245" s="43"/>
      <c r="D245" s="228" t="s">
        <v>238</v>
      </c>
      <c r="E245" s="43"/>
      <c r="F245" s="229" t="s">
        <v>3118</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19" t="s">
        <v>238</v>
      </c>
      <c r="AU245" s="19" t="s">
        <v>91</v>
      </c>
    </row>
    <row r="246" spans="1:65" s="2" customFormat="1" ht="24.15" customHeight="1">
      <c r="A246" s="41"/>
      <c r="B246" s="42"/>
      <c r="C246" s="215" t="s">
        <v>1112</v>
      </c>
      <c r="D246" s="215" t="s">
        <v>232</v>
      </c>
      <c r="E246" s="216" t="s">
        <v>3120</v>
      </c>
      <c r="F246" s="217" t="s">
        <v>3121</v>
      </c>
      <c r="G246" s="218" t="s">
        <v>369</v>
      </c>
      <c r="H246" s="219">
        <v>0.189</v>
      </c>
      <c r="I246" s="220"/>
      <c r="J246" s="221">
        <f>ROUND(I246*H246,2)</f>
        <v>0</v>
      </c>
      <c r="K246" s="217" t="s">
        <v>1179</v>
      </c>
      <c r="L246" s="47"/>
      <c r="M246" s="222" t="s">
        <v>19</v>
      </c>
      <c r="N246" s="223" t="s">
        <v>52</v>
      </c>
      <c r="O246" s="87"/>
      <c r="P246" s="224">
        <f>O246*H246</f>
        <v>0</v>
      </c>
      <c r="Q246" s="224">
        <v>0</v>
      </c>
      <c r="R246" s="224">
        <f>Q246*H246</f>
        <v>0</v>
      </c>
      <c r="S246" s="224">
        <v>0</v>
      </c>
      <c r="T246" s="225">
        <f>S246*H246</f>
        <v>0</v>
      </c>
      <c r="U246" s="41"/>
      <c r="V246" s="41"/>
      <c r="W246" s="41"/>
      <c r="X246" s="41"/>
      <c r="Y246" s="41"/>
      <c r="Z246" s="41"/>
      <c r="AA246" s="41"/>
      <c r="AB246" s="41"/>
      <c r="AC246" s="41"/>
      <c r="AD246" s="41"/>
      <c r="AE246" s="41"/>
      <c r="AR246" s="226" t="s">
        <v>920</v>
      </c>
      <c r="AT246" s="226" t="s">
        <v>232</v>
      </c>
      <c r="AU246" s="226" t="s">
        <v>91</v>
      </c>
      <c r="AY246" s="19" t="s">
        <v>230</v>
      </c>
      <c r="BE246" s="227">
        <f>IF(N246="základní",J246,0)</f>
        <v>0</v>
      </c>
      <c r="BF246" s="227">
        <f>IF(N246="snížená",J246,0)</f>
        <v>0</v>
      </c>
      <c r="BG246" s="227">
        <f>IF(N246="zákl. přenesená",J246,0)</f>
        <v>0</v>
      </c>
      <c r="BH246" s="227">
        <f>IF(N246="sníž. přenesená",J246,0)</f>
        <v>0</v>
      </c>
      <c r="BI246" s="227">
        <f>IF(N246="nulová",J246,0)</f>
        <v>0</v>
      </c>
      <c r="BJ246" s="19" t="s">
        <v>85</v>
      </c>
      <c r="BK246" s="227">
        <f>ROUND(I246*H246,2)</f>
        <v>0</v>
      </c>
      <c r="BL246" s="19" t="s">
        <v>920</v>
      </c>
      <c r="BM246" s="226" t="s">
        <v>3122</v>
      </c>
    </row>
    <row r="247" spans="1:47" s="2" customFormat="1" ht="12">
      <c r="A247" s="41"/>
      <c r="B247" s="42"/>
      <c r="C247" s="43"/>
      <c r="D247" s="228" t="s">
        <v>238</v>
      </c>
      <c r="E247" s="43"/>
      <c r="F247" s="229" t="s">
        <v>3121</v>
      </c>
      <c r="G247" s="43"/>
      <c r="H247" s="43"/>
      <c r="I247" s="230"/>
      <c r="J247" s="43"/>
      <c r="K247" s="43"/>
      <c r="L247" s="47"/>
      <c r="M247" s="231"/>
      <c r="N247" s="232"/>
      <c r="O247" s="87"/>
      <c r="P247" s="87"/>
      <c r="Q247" s="87"/>
      <c r="R247" s="87"/>
      <c r="S247" s="87"/>
      <c r="T247" s="88"/>
      <c r="U247" s="41"/>
      <c r="V247" s="41"/>
      <c r="W247" s="41"/>
      <c r="X247" s="41"/>
      <c r="Y247" s="41"/>
      <c r="Z247" s="41"/>
      <c r="AA247" s="41"/>
      <c r="AB247" s="41"/>
      <c r="AC247" s="41"/>
      <c r="AD247" s="41"/>
      <c r="AE247" s="41"/>
      <c r="AT247" s="19" t="s">
        <v>238</v>
      </c>
      <c r="AU247" s="19" t="s">
        <v>91</v>
      </c>
    </row>
    <row r="248" spans="1:65" s="2" customFormat="1" ht="49.05" customHeight="1">
      <c r="A248" s="41"/>
      <c r="B248" s="42"/>
      <c r="C248" s="215" t="s">
        <v>975</v>
      </c>
      <c r="D248" s="215" t="s">
        <v>232</v>
      </c>
      <c r="E248" s="216" t="s">
        <v>3123</v>
      </c>
      <c r="F248" s="217" t="s">
        <v>3124</v>
      </c>
      <c r="G248" s="218" t="s">
        <v>369</v>
      </c>
      <c r="H248" s="219">
        <v>1.89</v>
      </c>
      <c r="I248" s="220"/>
      <c r="J248" s="221">
        <f>ROUND(I248*H248,2)</f>
        <v>0</v>
      </c>
      <c r="K248" s="217" t="s">
        <v>1179</v>
      </c>
      <c r="L248" s="47"/>
      <c r="M248" s="222" t="s">
        <v>19</v>
      </c>
      <c r="N248" s="223" t="s">
        <v>52</v>
      </c>
      <c r="O248" s="87"/>
      <c r="P248" s="224">
        <f>O248*H248</f>
        <v>0</v>
      </c>
      <c r="Q248" s="224">
        <v>0</v>
      </c>
      <c r="R248" s="224">
        <f>Q248*H248</f>
        <v>0</v>
      </c>
      <c r="S248" s="224">
        <v>0</v>
      </c>
      <c r="T248" s="225">
        <f>S248*H248</f>
        <v>0</v>
      </c>
      <c r="U248" s="41"/>
      <c r="V248" s="41"/>
      <c r="W248" s="41"/>
      <c r="X248" s="41"/>
      <c r="Y248" s="41"/>
      <c r="Z248" s="41"/>
      <c r="AA248" s="41"/>
      <c r="AB248" s="41"/>
      <c r="AC248" s="41"/>
      <c r="AD248" s="41"/>
      <c r="AE248" s="41"/>
      <c r="AR248" s="226" t="s">
        <v>920</v>
      </c>
      <c r="AT248" s="226" t="s">
        <v>232</v>
      </c>
      <c r="AU248" s="226" t="s">
        <v>91</v>
      </c>
      <c r="AY248" s="19" t="s">
        <v>230</v>
      </c>
      <c r="BE248" s="227">
        <f>IF(N248="základní",J248,0)</f>
        <v>0</v>
      </c>
      <c r="BF248" s="227">
        <f>IF(N248="snížená",J248,0)</f>
        <v>0</v>
      </c>
      <c r="BG248" s="227">
        <f>IF(N248="zákl. přenesená",J248,0)</f>
        <v>0</v>
      </c>
      <c r="BH248" s="227">
        <f>IF(N248="sníž. přenesená",J248,0)</f>
        <v>0</v>
      </c>
      <c r="BI248" s="227">
        <f>IF(N248="nulová",J248,0)</f>
        <v>0</v>
      </c>
      <c r="BJ248" s="19" t="s">
        <v>85</v>
      </c>
      <c r="BK248" s="227">
        <f>ROUND(I248*H248,2)</f>
        <v>0</v>
      </c>
      <c r="BL248" s="19" t="s">
        <v>920</v>
      </c>
      <c r="BM248" s="226" t="s">
        <v>3125</v>
      </c>
    </row>
    <row r="249" spans="1:47" s="2" customFormat="1" ht="12">
      <c r="A249" s="41"/>
      <c r="B249" s="42"/>
      <c r="C249" s="43"/>
      <c r="D249" s="228" t="s">
        <v>238</v>
      </c>
      <c r="E249" s="43"/>
      <c r="F249" s="229" t="s">
        <v>3124</v>
      </c>
      <c r="G249" s="43"/>
      <c r="H249" s="43"/>
      <c r="I249" s="230"/>
      <c r="J249" s="43"/>
      <c r="K249" s="43"/>
      <c r="L249" s="47"/>
      <c r="M249" s="231"/>
      <c r="N249" s="232"/>
      <c r="O249" s="87"/>
      <c r="P249" s="87"/>
      <c r="Q249" s="87"/>
      <c r="R249" s="87"/>
      <c r="S249" s="87"/>
      <c r="T249" s="88"/>
      <c r="U249" s="41"/>
      <c r="V249" s="41"/>
      <c r="W249" s="41"/>
      <c r="X249" s="41"/>
      <c r="Y249" s="41"/>
      <c r="Z249" s="41"/>
      <c r="AA249" s="41"/>
      <c r="AB249" s="41"/>
      <c r="AC249" s="41"/>
      <c r="AD249" s="41"/>
      <c r="AE249" s="41"/>
      <c r="AT249" s="19" t="s">
        <v>238</v>
      </c>
      <c r="AU249" s="19" t="s">
        <v>91</v>
      </c>
    </row>
    <row r="250" spans="1:51" s="13" customFormat="1" ht="12">
      <c r="A250" s="13"/>
      <c r="B250" s="234"/>
      <c r="C250" s="235"/>
      <c r="D250" s="228" t="s">
        <v>242</v>
      </c>
      <c r="E250" s="236" t="s">
        <v>19</v>
      </c>
      <c r="F250" s="237" t="s">
        <v>3126</v>
      </c>
      <c r="G250" s="235"/>
      <c r="H250" s="238">
        <v>1.89</v>
      </c>
      <c r="I250" s="239"/>
      <c r="J250" s="235"/>
      <c r="K250" s="235"/>
      <c r="L250" s="240"/>
      <c r="M250" s="241"/>
      <c r="N250" s="242"/>
      <c r="O250" s="242"/>
      <c r="P250" s="242"/>
      <c r="Q250" s="242"/>
      <c r="R250" s="242"/>
      <c r="S250" s="242"/>
      <c r="T250" s="243"/>
      <c r="U250" s="13"/>
      <c r="V250" s="13"/>
      <c r="W250" s="13"/>
      <c r="X250" s="13"/>
      <c r="Y250" s="13"/>
      <c r="Z250" s="13"/>
      <c r="AA250" s="13"/>
      <c r="AB250" s="13"/>
      <c r="AC250" s="13"/>
      <c r="AD250" s="13"/>
      <c r="AE250" s="13"/>
      <c r="AT250" s="244" t="s">
        <v>242</v>
      </c>
      <c r="AU250" s="244" t="s">
        <v>91</v>
      </c>
      <c r="AV250" s="13" t="s">
        <v>91</v>
      </c>
      <c r="AW250" s="13" t="s">
        <v>42</v>
      </c>
      <c r="AX250" s="13" t="s">
        <v>85</v>
      </c>
      <c r="AY250" s="244" t="s">
        <v>230</v>
      </c>
    </row>
    <row r="251" spans="1:63" s="12" customFormat="1" ht="25.9" customHeight="1">
      <c r="A251" s="12"/>
      <c r="B251" s="199"/>
      <c r="C251" s="200"/>
      <c r="D251" s="201" t="s">
        <v>80</v>
      </c>
      <c r="E251" s="202" t="s">
        <v>393</v>
      </c>
      <c r="F251" s="202" t="s">
        <v>394</v>
      </c>
      <c r="G251" s="200"/>
      <c r="H251" s="200"/>
      <c r="I251" s="203"/>
      <c r="J251" s="204">
        <f>BK251</f>
        <v>0</v>
      </c>
      <c r="K251" s="200"/>
      <c r="L251" s="205"/>
      <c r="M251" s="206"/>
      <c r="N251" s="207"/>
      <c r="O251" s="207"/>
      <c r="P251" s="208">
        <f>SUM(P252:P255)</f>
        <v>0</v>
      </c>
      <c r="Q251" s="207"/>
      <c r="R251" s="208">
        <f>SUM(R252:R255)</f>
        <v>0</v>
      </c>
      <c r="S251" s="207"/>
      <c r="T251" s="209">
        <f>SUM(T252:T255)</f>
        <v>0</v>
      </c>
      <c r="U251" s="12"/>
      <c r="V251" s="12"/>
      <c r="W251" s="12"/>
      <c r="X251" s="12"/>
      <c r="Y251" s="12"/>
      <c r="Z251" s="12"/>
      <c r="AA251" s="12"/>
      <c r="AB251" s="12"/>
      <c r="AC251" s="12"/>
      <c r="AD251" s="12"/>
      <c r="AE251" s="12"/>
      <c r="AR251" s="210" t="s">
        <v>109</v>
      </c>
      <c r="AT251" s="211" t="s">
        <v>80</v>
      </c>
      <c r="AU251" s="211" t="s">
        <v>81</v>
      </c>
      <c r="AY251" s="210" t="s">
        <v>230</v>
      </c>
      <c r="BK251" s="212">
        <f>SUM(BK252:BK255)</f>
        <v>0</v>
      </c>
    </row>
    <row r="252" spans="1:65" s="2" customFormat="1" ht="24.15" customHeight="1">
      <c r="A252" s="41"/>
      <c r="B252" s="42"/>
      <c r="C252" s="215" t="s">
        <v>954</v>
      </c>
      <c r="D252" s="215" t="s">
        <v>232</v>
      </c>
      <c r="E252" s="216" t="s">
        <v>3127</v>
      </c>
      <c r="F252" s="217" t="s">
        <v>3128</v>
      </c>
      <c r="G252" s="218" t="s">
        <v>398</v>
      </c>
      <c r="H252" s="219">
        <v>5</v>
      </c>
      <c r="I252" s="220"/>
      <c r="J252" s="221">
        <f>ROUND(I252*H252,2)</f>
        <v>0</v>
      </c>
      <c r="K252" s="217" t="s">
        <v>1179</v>
      </c>
      <c r="L252" s="47"/>
      <c r="M252" s="222" t="s">
        <v>19</v>
      </c>
      <c r="N252" s="223" t="s">
        <v>52</v>
      </c>
      <c r="O252" s="87"/>
      <c r="P252" s="224">
        <f>O252*H252</f>
        <v>0</v>
      </c>
      <c r="Q252" s="224">
        <v>0</v>
      </c>
      <c r="R252" s="224">
        <f>Q252*H252</f>
        <v>0</v>
      </c>
      <c r="S252" s="224">
        <v>0</v>
      </c>
      <c r="T252" s="225">
        <f>S252*H252</f>
        <v>0</v>
      </c>
      <c r="U252" s="41"/>
      <c r="V252" s="41"/>
      <c r="W252" s="41"/>
      <c r="X252" s="41"/>
      <c r="Y252" s="41"/>
      <c r="Z252" s="41"/>
      <c r="AA252" s="41"/>
      <c r="AB252" s="41"/>
      <c r="AC252" s="41"/>
      <c r="AD252" s="41"/>
      <c r="AE252" s="41"/>
      <c r="AR252" s="226" t="s">
        <v>399</v>
      </c>
      <c r="AT252" s="226" t="s">
        <v>232</v>
      </c>
      <c r="AU252" s="226" t="s">
        <v>85</v>
      </c>
      <c r="AY252" s="19" t="s">
        <v>230</v>
      </c>
      <c r="BE252" s="227">
        <f>IF(N252="základní",J252,0)</f>
        <v>0</v>
      </c>
      <c r="BF252" s="227">
        <f>IF(N252="snížená",J252,0)</f>
        <v>0</v>
      </c>
      <c r="BG252" s="227">
        <f>IF(N252="zákl. přenesená",J252,0)</f>
        <v>0</v>
      </c>
      <c r="BH252" s="227">
        <f>IF(N252="sníž. přenesená",J252,0)</f>
        <v>0</v>
      </c>
      <c r="BI252" s="227">
        <f>IF(N252="nulová",J252,0)</f>
        <v>0</v>
      </c>
      <c r="BJ252" s="19" t="s">
        <v>85</v>
      </c>
      <c r="BK252" s="227">
        <f>ROUND(I252*H252,2)</f>
        <v>0</v>
      </c>
      <c r="BL252" s="19" t="s">
        <v>399</v>
      </c>
      <c r="BM252" s="226" t="s">
        <v>3129</v>
      </c>
    </row>
    <row r="253" spans="1:47" s="2" customFormat="1" ht="12">
      <c r="A253" s="41"/>
      <c r="B253" s="42"/>
      <c r="C253" s="43"/>
      <c r="D253" s="228" t="s">
        <v>238</v>
      </c>
      <c r="E253" s="43"/>
      <c r="F253" s="229" t="s">
        <v>3128</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19" t="s">
        <v>238</v>
      </c>
      <c r="AU253" s="19" t="s">
        <v>85</v>
      </c>
    </row>
    <row r="254" spans="1:65" s="2" customFormat="1" ht="24.15" customHeight="1">
      <c r="A254" s="41"/>
      <c r="B254" s="42"/>
      <c r="C254" s="215" t="s">
        <v>961</v>
      </c>
      <c r="D254" s="215" t="s">
        <v>232</v>
      </c>
      <c r="E254" s="216" t="s">
        <v>1254</v>
      </c>
      <c r="F254" s="217" t="s">
        <v>1255</v>
      </c>
      <c r="G254" s="218" t="s">
        <v>398</v>
      </c>
      <c r="H254" s="219">
        <v>6</v>
      </c>
      <c r="I254" s="220"/>
      <c r="J254" s="221">
        <f>ROUND(I254*H254,2)</f>
        <v>0</v>
      </c>
      <c r="K254" s="217" t="s">
        <v>1179</v>
      </c>
      <c r="L254" s="47"/>
      <c r="M254" s="222" t="s">
        <v>19</v>
      </c>
      <c r="N254" s="223" t="s">
        <v>52</v>
      </c>
      <c r="O254" s="87"/>
      <c r="P254" s="224">
        <f>O254*H254</f>
        <v>0</v>
      </c>
      <c r="Q254" s="224">
        <v>0</v>
      </c>
      <c r="R254" s="224">
        <f>Q254*H254</f>
        <v>0</v>
      </c>
      <c r="S254" s="224">
        <v>0</v>
      </c>
      <c r="T254" s="225">
        <f>S254*H254</f>
        <v>0</v>
      </c>
      <c r="U254" s="41"/>
      <c r="V254" s="41"/>
      <c r="W254" s="41"/>
      <c r="X254" s="41"/>
      <c r="Y254" s="41"/>
      <c r="Z254" s="41"/>
      <c r="AA254" s="41"/>
      <c r="AB254" s="41"/>
      <c r="AC254" s="41"/>
      <c r="AD254" s="41"/>
      <c r="AE254" s="41"/>
      <c r="AR254" s="226" t="s">
        <v>399</v>
      </c>
      <c r="AT254" s="226" t="s">
        <v>232</v>
      </c>
      <c r="AU254" s="226" t="s">
        <v>85</v>
      </c>
      <c r="AY254" s="19" t="s">
        <v>230</v>
      </c>
      <c r="BE254" s="227">
        <f>IF(N254="základní",J254,0)</f>
        <v>0</v>
      </c>
      <c r="BF254" s="227">
        <f>IF(N254="snížená",J254,0)</f>
        <v>0</v>
      </c>
      <c r="BG254" s="227">
        <f>IF(N254="zákl. přenesená",J254,0)</f>
        <v>0</v>
      </c>
      <c r="BH254" s="227">
        <f>IF(N254="sníž. přenesená",J254,0)</f>
        <v>0</v>
      </c>
      <c r="BI254" s="227">
        <f>IF(N254="nulová",J254,0)</f>
        <v>0</v>
      </c>
      <c r="BJ254" s="19" t="s">
        <v>85</v>
      </c>
      <c r="BK254" s="227">
        <f>ROUND(I254*H254,2)</f>
        <v>0</v>
      </c>
      <c r="BL254" s="19" t="s">
        <v>399</v>
      </c>
      <c r="BM254" s="226" t="s">
        <v>3130</v>
      </c>
    </row>
    <row r="255" spans="1:47" s="2" customFormat="1" ht="12">
      <c r="A255" s="41"/>
      <c r="B255" s="42"/>
      <c r="C255" s="43"/>
      <c r="D255" s="228" t="s">
        <v>238</v>
      </c>
      <c r="E255" s="43"/>
      <c r="F255" s="229" t="s">
        <v>1255</v>
      </c>
      <c r="G255" s="43"/>
      <c r="H255" s="43"/>
      <c r="I255" s="230"/>
      <c r="J255" s="43"/>
      <c r="K255" s="43"/>
      <c r="L255" s="47"/>
      <c r="M255" s="291"/>
      <c r="N255" s="292"/>
      <c r="O255" s="293"/>
      <c r="P255" s="293"/>
      <c r="Q255" s="293"/>
      <c r="R255" s="293"/>
      <c r="S255" s="293"/>
      <c r="T255" s="294"/>
      <c r="U255" s="41"/>
      <c r="V255" s="41"/>
      <c r="W255" s="41"/>
      <c r="X255" s="41"/>
      <c r="Y255" s="41"/>
      <c r="Z255" s="41"/>
      <c r="AA255" s="41"/>
      <c r="AB255" s="41"/>
      <c r="AC255" s="41"/>
      <c r="AD255" s="41"/>
      <c r="AE255" s="41"/>
      <c r="AT255" s="19" t="s">
        <v>238</v>
      </c>
      <c r="AU255" s="19" t="s">
        <v>85</v>
      </c>
    </row>
    <row r="256" spans="1:31" s="2" customFormat="1" ht="6.95" customHeight="1">
      <c r="A256" s="41"/>
      <c r="B256" s="62"/>
      <c r="C256" s="63"/>
      <c r="D256" s="63"/>
      <c r="E256" s="63"/>
      <c r="F256" s="63"/>
      <c r="G256" s="63"/>
      <c r="H256" s="63"/>
      <c r="I256" s="63"/>
      <c r="J256" s="63"/>
      <c r="K256" s="63"/>
      <c r="L256" s="47"/>
      <c r="M256" s="41"/>
      <c r="O256" s="41"/>
      <c r="P256" s="41"/>
      <c r="Q256" s="41"/>
      <c r="R256" s="41"/>
      <c r="S256" s="41"/>
      <c r="T256" s="41"/>
      <c r="U256" s="41"/>
      <c r="V256" s="41"/>
      <c r="W256" s="41"/>
      <c r="X256" s="41"/>
      <c r="Y256" s="41"/>
      <c r="Z256" s="41"/>
      <c r="AA256" s="41"/>
      <c r="AB256" s="41"/>
      <c r="AC256" s="41"/>
      <c r="AD256" s="41"/>
      <c r="AE256" s="41"/>
    </row>
  </sheetData>
  <sheetProtection password="BB7A" sheet="1" objects="1" scenarios="1" formatColumns="0" formatRows="0" autoFilter="0"/>
  <autoFilter ref="C90:K255"/>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186</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3131</v>
      </c>
      <c r="F9" s="1"/>
      <c r="G9" s="1"/>
      <c r="H9" s="1"/>
      <c r="L9" s="22"/>
    </row>
    <row r="10" spans="2:12" s="1" customFormat="1" ht="12" customHeight="1">
      <c r="B10" s="22"/>
      <c r="D10" s="145" t="s">
        <v>201</v>
      </c>
      <c r="L10" s="22"/>
    </row>
    <row r="11" spans="1:31" s="2" customFormat="1" ht="16.5" customHeight="1">
      <c r="A11" s="41"/>
      <c r="B11" s="47"/>
      <c r="C11" s="41"/>
      <c r="D11" s="41"/>
      <c r="E11" s="158" t="s">
        <v>3132</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3133</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ROUND(J95,2)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ROUND((SUM(BE95:BE151)),2)</f>
        <v>0</v>
      </c>
      <c r="G37" s="41"/>
      <c r="H37" s="41"/>
      <c r="I37" s="160">
        <v>0.21</v>
      </c>
      <c r="J37" s="159">
        <f>ROUND(((SUM(BE95:BE151))*I37),2)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ROUND((SUM(BF95:BF151)),2)</f>
        <v>0</v>
      </c>
      <c r="G38" s="41"/>
      <c r="H38" s="41"/>
      <c r="I38" s="160">
        <v>0.15</v>
      </c>
      <c r="J38" s="159">
        <f>ROUND(((SUM(BF95:BF151))*I38),2)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ROUND((SUM(BG95:BG151)),2)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ROUND((SUM(BH95:BH151)),2)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ROUND((SUM(BI95:BI151)),2)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3131</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3132</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D.9.1 - Úprava vody</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J95</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3134</v>
      </c>
      <c r="E68" s="180"/>
      <c r="F68" s="180"/>
      <c r="G68" s="180"/>
      <c r="H68" s="180"/>
      <c r="I68" s="180"/>
      <c r="J68" s="181">
        <f>J96</f>
        <v>0</v>
      </c>
      <c r="K68" s="178"/>
      <c r="L68" s="182"/>
      <c r="S68" s="9"/>
      <c r="T68" s="9"/>
      <c r="U68" s="9"/>
      <c r="V68" s="9"/>
      <c r="W68" s="9"/>
      <c r="X68" s="9"/>
      <c r="Y68" s="9"/>
      <c r="Z68" s="9"/>
      <c r="AA68" s="9"/>
      <c r="AB68" s="9"/>
      <c r="AC68" s="9"/>
      <c r="AD68" s="9"/>
      <c r="AE68" s="9"/>
    </row>
    <row r="69" spans="1:31" s="10" customFormat="1" ht="19.9" customHeight="1">
      <c r="A69" s="10"/>
      <c r="B69" s="183"/>
      <c r="C69" s="127"/>
      <c r="D69" s="184" t="s">
        <v>3135</v>
      </c>
      <c r="E69" s="185"/>
      <c r="F69" s="185"/>
      <c r="G69" s="185"/>
      <c r="H69" s="185"/>
      <c r="I69" s="185"/>
      <c r="J69" s="186">
        <f>J97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3136</v>
      </c>
      <c r="E70" s="185"/>
      <c r="F70" s="185"/>
      <c r="G70" s="185"/>
      <c r="H70" s="185"/>
      <c r="I70" s="185"/>
      <c r="J70" s="186">
        <f>J124</f>
        <v>0</v>
      </c>
      <c r="K70" s="127"/>
      <c r="L70" s="187"/>
      <c r="S70" s="10"/>
      <c r="T70" s="10"/>
      <c r="U70" s="10"/>
      <c r="V70" s="10"/>
      <c r="W70" s="10"/>
      <c r="X70" s="10"/>
      <c r="Y70" s="10"/>
      <c r="Z70" s="10"/>
      <c r="AA70" s="10"/>
      <c r="AB70" s="10"/>
      <c r="AC70" s="10"/>
      <c r="AD70" s="10"/>
      <c r="AE70" s="10"/>
    </row>
    <row r="71" spans="1:31" s="9" customFormat="1" ht="24.95" customHeight="1">
      <c r="A71" s="9"/>
      <c r="B71" s="177"/>
      <c r="C71" s="178"/>
      <c r="D71" s="179" t="s">
        <v>3137</v>
      </c>
      <c r="E71" s="180"/>
      <c r="F71" s="180"/>
      <c r="G71" s="180"/>
      <c r="H71" s="180"/>
      <c r="I71" s="180"/>
      <c r="J71" s="181">
        <f>J133</f>
        <v>0</v>
      </c>
      <c r="K71" s="178"/>
      <c r="L71" s="182"/>
      <c r="S71" s="9"/>
      <c r="T71" s="9"/>
      <c r="U71" s="9"/>
      <c r="V71" s="9"/>
      <c r="W71" s="9"/>
      <c r="X71" s="9"/>
      <c r="Y71" s="9"/>
      <c r="Z71" s="9"/>
      <c r="AA71" s="9"/>
      <c r="AB71" s="9"/>
      <c r="AC71" s="9"/>
      <c r="AD71" s="9"/>
      <c r="AE71" s="9"/>
    </row>
    <row r="72" spans="1:31" s="2" customFormat="1" ht="21.8"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62"/>
      <c r="C73" s="63"/>
      <c r="D73" s="63"/>
      <c r="E73" s="63"/>
      <c r="F73" s="63"/>
      <c r="G73" s="63"/>
      <c r="H73" s="63"/>
      <c r="I73" s="63"/>
      <c r="J73" s="63"/>
      <c r="K73" s="63"/>
      <c r="L73" s="147"/>
      <c r="S73" s="41"/>
      <c r="T73" s="41"/>
      <c r="U73" s="41"/>
      <c r="V73" s="41"/>
      <c r="W73" s="41"/>
      <c r="X73" s="41"/>
      <c r="Y73" s="41"/>
      <c r="Z73" s="41"/>
      <c r="AA73" s="41"/>
      <c r="AB73" s="41"/>
      <c r="AC73" s="41"/>
      <c r="AD73" s="41"/>
      <c r="AE73" s="41"/>
    </row>
    <row r="77" spans="1:31" s="2" customFormat="1" ht="6.95" customHeight="1">
      <c r="A77" s="41"/>
      <c r="B77" s="64"/>
      <c r="C77" s="65"/>
      <c r="D77" s="65"/>
      <c r="E77" s="65"/>
      <c r="F77" s="65"/>
      <c r="G77" s="65"/>
      <c r="H77" s="65"/>
      <c r="I77" s="65"/>
      <c r="J77" s="65"/>
      <c r="K77" s="65"/>
      <c r="L77" s="147"/>
      <c r="S77" s="41"/>
      <c r="T77" s="41"/>
      <c r="U77" s="41"/>
      <c r="V77" s="41"/>
      <c r="W77" s="41"/>
      <c r="X77" s="41"/>
      <c r="Y77" s="41"/>
      <c r="Z77" s="41"/>
      <c r="AA77" s="41"/>
      <c r="AB77" s="41"/>
      <c r="AC77" s="41"/>
      <c r="AD77" s="41"/>
      <c r="AE77" s="41"/>
    </row>
    <row r="78" spans="1:31" s="2" customFormat="1" ht="24.95" customHeight="1">
      <c r="A78" s="41"/>
      <c r="B78" s="42"/>
      <c r="C78" s="25" t="s">
        <v>215</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2" customHeight="1">
      <c r="A80" s="41"/>
      <c r="B80" s="42"/>
      <c r="C80" s="34" t="s">
        <v>16</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6.5" customHeight="1">
      <c r="A81" s="41"/>
      <c r="B81" s="42"/>
      <c r="C81" s="43"/>
      <c r="D81" s="43"/>
      <c r="E81" s="172" t="str">
        <f>E7</f>
        <v>KOUPALIŠTĚ OSTROV - rekonstrukce velkého bazénu</v>
      </c>
      <c r="F81" s="34"/>
      <c r="G81" s="34"/>
      <c r="H81" s="34"/>
      <c r="I81" s="43"/>
      <c r="J81" s="43"/>
      <c r="K81" s="43"/>
      <c r="L81" s="147"/>
      <c r="S81" s="41"/>
      <c r="T81" s="41"/>
      <c r="U81" s="41"/>
      <c r="V81" s="41"/>
      <c r="W81" s="41"/>
      <c r="X81" s="41"/>
      <c r="Y81" s="41"/>
      <c r="Z81" s="41"/>
      <c r="AA81" s="41"/>
      <c r="AB81" s="41"/>
      <c r="AC81" s="41"/>
      <c r="AD81" s="41"/>
      <c r="AE81" s="41"/>
    </row>
    <row r="82" spans="2:12" s="1" customFormat="1" ht="12" customHeight="1">
      <c r="B82" s="23"/>
      <c r="C82" s="34" t="s">
        <v>199</v>
      </c>
      <c r="D82" s="24"/>
      <c r="E82" s="24"/>
      <c r="F82" s="24"/>
      <c r="G82" s="24"/>
      <c r="H82" s="24"/>
      <c r="I82" s="24"/>
      <c r="J82" s="24"/>
      <c r="K82" s="24"/>
      <c r="L82" s="22"/>
    </row>
    <row r="83" spans="2:12" s="1" customFormat="1" ht="16.5" customHeight="1">
      <c r="B83" s="23"/>
      <c r="C83" s="24"/>
      <c r="D83" s="24"/>
      <c r="E83" s="172" t="s">
        <v>3131</v>
      </c>
      <c r="F83" s="24"/>
      <c r="G83" s="24"/>
      <c r="H83" s="24"/>
      <c r="I83" s="24"/>
      <c r="J83" s="24"/>
      <c r="K83" s="24"/>
      <c r="L83" s="22"/>
    </row>
    <row r="84" spans="2:12" s="1" customFormat="1" ht="12" customHeight="1">
      <c r="B84" s="23"/>
      <c r="C84" s="34" t="s">
        <v>201</v>
      </c>
      <c r="D84" s="24"/>
      <c r="E84" s="24"/>
      <c r="F84" s="24"/>
      <c r="G84" s="24"/>
      <c r="H84" s="24"/>
      <c r="I84" s="24"/>
      <c r="J84" s="24"/>
      <c r="K84" s="24"/>
      <c r="L84" s="22"/>
    </row>
    <row r="85" spans="1:31" s="2" customFormat="1" ht="16.5" customHeight="1">
      <c r="A85" s="41"/>
      <c r="B85" s="42"/>
      <c r="C85" s="43"/>
      <c r="D85" s="43"/>
      <c r="E85" s="259" t="s">
        <v>3132</v>
      </c>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404</v>
      </c>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6.5" customHeight="1">
      <c r="A87" s="41"/>
      <c r="B87" s="42"/>
      <c r="C87" s="43"/>
      <c r="D87" s="43"/>
      <c r="E87" s="72" t="str">
        <f>E13</f>
        <v>D.9.1 - Úprava vody</v>
      </c>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4" t="s">
        <v>22</v>
      </c>
      <c r="D89" s="43"/>
      <c r="E89" s="43"/>
      <c r="F89" s="29" t="str">
        <f>F16</f>
        <v xml:space="preserve"> </v>
      </c>
      <c r="G89" s="43"/>
      <c r="H89" s="43"/>
      <c r="I89" s="34" t="s">
        <v>24</v>
      </c>
      <c r="J89" s="75" t="str">
        <f>IF(J16="","",J16)</f>
        <v>22. 3. 2021</v>
      </c>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25.65" customHeight="1">
      <c r="A91" s="41"/>
      <c r="B91" s="42"/>
      <c r="C91" s="34" t="s">
        <v>30</v>
      </c>
      <c r="D91" s="43"/>
      <c r="E91" s="43"/>
      <c r="F91" s="29" t="str">
        <f>E19</f>
        <v>Město Ostrov</v>
      </c>
      <c r="G91" s="43"/>
      <c r="H91" s="43"/>
      <c r="I91" s="34" t="s">
        <v>38</v>
      </c>
      <c r="J91" s="39" t="str">
        <f>E25</f>
        <v>Architektonické studio Hysek s.r.o.</v>
      </c>
      <c r="K91" s="43"/>
      <c r="L91" s="147"/>
      <c r="S91" s="41"/>
      <c r="T91" s="41"/>
      <c r="U91" s="41"/>
      <c r="V91" s="41"/>
      <c r="W91" s="41"/>
      <c r="X91" s="41"/>
      <c r="Y91" s="41"/>
      <c r="Z91" s="41"/>
      <c r="AA91" s="41"/>
      <c r="AB91" s="41"/>
      <c r="AC91" s="41"/>
      <c r="AD91" s="41"/>
      <c r="AE91" s="41"/>
    </row>
    <row r="92" spans="1:31" s="2" customFormat="1" ht="15.15" customHeight="1">
      <c r="A92" s="41"/>
      <c r="B92" s="42"/>
      <c r="C92" s="34" t="s">
        <v>36</v>
      </c>
      <c r="D92" s="43"/>
      <c r="E92" s="43"/>
      <c r="F92" s="29" t="str">
        <f>IF(E22="","",E22)</f>
        <v>Vyplň údaj</v>
      </c>
      <c r="G92" s="43"/>
      <c r="H92" s="43"/>
      <c r="I92" s="34" t="s">
        <v>43</v>
      </c>
      <c r="J92" s="39" t="str">
        <f>E28</f>
        <v xml:space="preserve"> </v>
      </c>
      <c r="K92" s="43"/>
      <c r="L92" s="147"/>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11" customFormat="1" ht="29.25" customHeight="1">
      <c r="A94" s="188"/>
      <c r="B94" s="189"/>
      <c r="C94" s="190" t="s">
        <v>216</v>
      </c>
      <c r="D94" s="191" t="s">
        <v>66</v>
      </c>
      <c r="E94" s="191" t="s">
        <v>62</v>
      </c>
      <c r="F94" s="191" t="s">
        <v>63</v>
      </c>
      <c r="G94" s="191" t="s">
        <v>217</v>
      </c>
      <c r="H94" s="191" t="s">
        <v>218</v>
      </c>
      <c r="I94" s="191" t="s">
        <v>219</v>
      </c>
      <c r="J94" s="191" t="s">
        <v>207</v>
      </c>
      <c r="K94" s="192" t="s">
        <v>220</v>
      </c>
      <c r="L94" s="193"/>
      <c r="M94" s="95" t="s">
        <v>19</v>
      </c>
      <c r="N94" s="96" t="s">
        <v>51</v>
      </c>
      <c r="O94" s="96" t="s">
        <v>221</v>
      </c>
      <c r="P94" s="96" t="s">
        <v>222</v>
      </c>
      <c r="Q94" s="96" t="s">
        <v>223</v>
      </c>
      <c r="R94" s="96" t="s">
        <v>224</v>
      </c>
      <c r="S94" s="96" t="s">
        <v>225</v>
      </c>
      <c r="T94" s="97" t="s">
        <v>226</v>
      </c>
      <c r="U94" s="188"/>
      <c r="V94" s="188"/>
      <c r="W94" s="188"/>
      <c r="X94" s="188"/>
      <c r="Y94" s="188"/>
      <c r="Z94" s="188"/>
      <c r="AA94" s="188"/>
      <c r="AB94" s="188"/>
      <c r="AC94" s="188"/>
      <c r="AD94" s="188"/>
      <c r="AE94" s="188"/>
    </row>
    <row r="95" spans="1:63" s="2" customFormat="1" ht="22.8" customHeight="1">
      <c r="A95" s="41"/>
      <c r="B95" s="42"/>
      <c r="C95" s="102" t="s">
        <v>227</v>
      </c>
      <c r="D95" s="43"/>
      <c r="E95" s="43"/>
      <c r="F95" s="43"/>
      <c r="G95" s="43"/>
      <c r="H95" s="43"/>
      <c r="I95" s="43"/>
      <c r="J95" s="194">
        <f>BK95</f>
        <v>0</v>
      </c>
      <c r="K95" s="43"/>
      <c r="L95" s="47"/>
      <c r="M95" s="98"/>
      <c r="N95" s="195"/>
      <c r="O95" s="99"/>
      <c r="P95" s="196">
        <f>P96+P133</f>
        <v>0</v>
      </c>
      <c r="Q95" s="99"/>
      <c r="R95" s="196">
        <f>R96+R133</f>
        <v>0</v>
      </c>
      <c r="S95" s="99"/>
      <c r="T95" s="197">
        <f>T96+T133</f>
        <v>0</v>
      </c>
      <c r="U95" s="41"/>
      <c r="V95" s="41"/>
      <c r="W95" s="41"/>
      <c r="X95" s="41"/>
      <c r="Y95" s="41"/>
      <c r="Z95" s="41"/>
      <c r="AA95" s="41"/>
      <c r="AB95" s="41"/>
      <c r="AC95" s="41"/>
      <c r="AD95" s="41"/>
      <c r="AE95" s="41"/>
      <c r="AT95" s="19" t="s">
        <v>80</v>
      </c>
      <c r="AU95" s="19" t="s">
        <v>208</v>
      </c>
      <c r="BK95" s="198">
        <f>BK96+BK133</f>
        <v>0</v>
      </c>
    </row>
    <row r="96" spans="1:63" s="12" customFormat="1" ht="25.9" customHeight="1">
      <c r="A96" s="12"/>
      <c r="B96" s="199"/>
      <c r="C96" s="200"/>
      <c r="D96" s="201" t="s">
        <v>80</v>
      </c>
      <c r="E96" s="202" t="s">
        <v>3138</v>
      </c>
      <c r="F96" s="202" t="s">
        <v>3138</v>
      </c>
      <c r="G96" s="200"/>
      <c r="H96" s="200"/>
      <c r="I96" s="203"/>
      <c r="J96" s="204">
        <f>BK96</f>
        <v>0</v>
      </c>
      <c r="K96" s="200"/>
      <c r="L96" s="205"/>
      <c r="M96" s="206"/>
      <c r="N96" s="207"/>
      <c r="O96" s="207"/>
      <c r="P96" s="208">
        <f>P97+P124</f>
        <v>0</v>
      </c>
      <c r="Q96" s="207"/>
      <c r="R96" s="208">
        <f>R97+R124</f>
        <v>0</v>
      </c>
      <c r="S96" s="207"/>
      <c r="T96" s="209">
        <f>T97+T124</f>
        <v>0</v>
      </c>
      <c r="U96" s="12"/>
      <c r="V96" s="12"/>
      <c r="W96" s="12"/>
      <c r="X96" s="12"/>
      <c r="Y96" s="12"/>
      <c r="Z96" s="12"/>
      <c r="AA96" s="12"/>
      <c r="AB96" s="12"/>
      <c r="AC96" s="12"/>
      <c r="AD96" s="12"/>
      <c r="AE96" s="12"/>
      <c r="AR96" s="210" t="s">
        <v>85</v>
      </c>
      <c r="AT96" s="211" t="s">
        <v>80</v>
      </c>
      <c r="AU96" s="211" t="s">
        <v>81</v>
      </c>
      <c r="AY96" s="210" t="s">
        <v>230</v>
      </c>
      <c r="BK96" s="212">
        <f>BK97+BK124</f>
        <v>0</v>
      </c>
    </row>
    <row r="97" spans="1:63" s="12" customFormat="1" ht="22.8" customHeight="1">
      <c r="A97" s="12"/>
      <c r="B97" s="199"/>
      <c r="C97" s="200"/>
      <c r="D97" s="201" t="s">
        <v>80</v>
      </c>
      <c r="E97" s="213" t="s">
        <v>3139</v>
      </c>
      <c r="F97" s="213" t="s">
        <v>3140</v>
      </c>
      <c r="G97" s="200"/>
      <c r="H97" s="200"/>
      <c r="I97" s="203"/>
      <c r="J97" s="214">
        <f>BK97</f>
        <v>0</v>
      </c>
      <c r="K97" s="200"/>
      <c r="L97" s="205"/>
      <c r="M97" s="206"/>
      <c r="N97" s="207"/>
      <c r="O97" s="207"/>
      <c r="P97" s="208">
        <f>SUM(P98:P123)</f>
        <v>0</v>
      </c>
      <c r="Q97" s="207"/>
      <c r="R97" s="208">
        <f>SUM(R98:R123)</f>
        <v>0</v>
      </c>
      <c r="S97" s="207"/>
      <c r="T97" s="209">
        <f>SUM(T98:T123)</f>
        <v>0</v>
      </c>
      <c r="U97" s="12"/>
      <c r="V97" s="12"/>
      <c r="W97" s="12"/>
      <c r="X97" s="12"/>
      <c r="Y97" s="12"/>
      <c r="Z97" s="12"/>
      <c r="AA97" s="12"/>
      <c r="AB97" s="12"/>
      <c r="AC97" s="12"/>
      <c r="AD97" s="12"/>
      <c r="AE97" s="12"/>
      <c r="AR97" s="210" t="s">
        <v>85</v>
      </c>
      <c r="AT97" s="211" t="s">
        <v>80</v>
      </c>
      <c r="AU97" s="211" t="s">
        <v>85</v>
      </c>
      <c r="AY97" s="210" t="s">
        <v>230</v>
      </c>
      <c r="BK97" s="212">
        <f>SUM(BK98:BK123)</f>
        <v>0</v>
      </c>
    </row>
    <row r="98" spans="1:65" s="2" customFormat="1" ht="24.15" customHeight="1">
      <c r="A98" s="41"/>
      <c r="B98" s="42"/>
      <c r="C98" s="281" t="s">
        <v>85</v>
      </c>
      <c r="D98" s="281" t="s">
        <v>482</v>
      </c>
      <c r="E98" s="282" t="s">
        <v>3141</v>
      </c>
      <c r="F98" s="283" t="s">
        <v>3142</v>
      </c>
      <c r="G98" s="284" t="s">
        <v>1041</v>
      </c>
      <c r="H98" s="285">
        <v>20</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91</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3143</v>
      </c>
    </row>
    <row r="99" spans="1:47" s="2" customFormat="1" ht="12">
      <c r="A99" s="41"/>
      <c r="B99" s="42"/>
      <c r="C99" s="43"/>
      <c r="D99" s="228" t="s">
        <v>238</v>
      </c>
      <c r="E99" s="43"/>
      <c r="F99" s="229" t="s">
        <v>3142</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91</v>
      </c>
    </row>
    <row r="100" spans="1:65" s="2" customFormat="1" ht="24.15" customHeight="1">
      <c r="A100" s="41"/>
      <c r="B100" s="42"/>
      <c r="C100" s="281" t="s">
        <v>91</v>
      </c>
      <c r="D100" s="281" t="s">
        <v>482</v>
      </c>
      <c r="E100" s="282" t="s">
        <v>3144</v>
      </c>
      <c r="F100" s="283" t="s">
        <v>3145</v>
      </c>
      <c r="G100" s="284" t="s">
        <v>1041</v>
      </c>
      <c r="H100" s="285">
        <v>4</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91</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3146</v>
      </c>
    </row>
    <row r="101" spans="1:47" s="2" customFormat="1" ht="12">
      <c r="A101" s="41"/>
      <c r="B101" s="42"/>
      <c r="C101" s="43"/>
      <c r="D101" s="228" t="s">
        <v>238</v>
      </c>
      <c r="E101" s="43"/>
      <c r="F101" s="229" t="s">
        <v>3145</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91</v>
      </c>
    </row>
    <row r="102" spans="1:65" s="2" customFormat="1" ht="24.15" customHeight="1">
      <c r="A102" s="41"/>
      <c r="B102" s="42"/>
      <c r="C102" s="281" t="s">
        <v>102</v>
      </c>
      <c r="D102" s="281" t="s">
        <v>482</v>
      </c>
      <c r="E102" s="282" t="s">
        <v>3147</v>
      </c>
      <c r="F102" s="283" t="s">
        <v>3148</v>
      </c>
      <c r="G102" s="284" t="s">
        <v>1041</v>
      </c>
      <c r="H102" s="285">
        <v>4</v>
      </c>
      <c r="I102" s="286"/>
      <c r="J102" s="287">
        <f>ROUND(I102*H102,2)</f>
        <v>0</v>
      </c>
      <c r="K102" s="283" t="s">
        <v>19</v>
      </c>
      <c r="L102" s="288"/>
      <c r="M102" s="289" t="s">
        <v>19</v>
      </c>
      <c r="N102" s="290"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279</v>
      </c>
      <c r="AT102" s="226" t="s">
        <v>482</v>
      </c>
      <c r="AU102" s="226" t="s">
        <v>91</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271</v>
      </c>
    </row>
    <row r="103" spans="1:47" s="2" customFormat="1" ht="12">
      <c r="A103" s="41"/>
      <c r="B103" s="42"/>
      <c r="C103" s="43"/>
      <c r="D103" s="228" t="s">
        <v>238</v>
      </c>
      <c r="E103" s="43"/>
      <c r="F103" s="229" t="s">
        <v>3148</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91</v>
      </c>
    </row>
    <row r="104" spans="1:65" s="2" customFormat="1" ht="14.4" customHeight="1">
      <c r="A104" s="41"/>
      <c r="B104" s="42"/>
      <c r="C104" s="281" t="s">
        <v>109</v>
      </c>
      <c r="D104" s="281" t="s">
        <v>482</v>
      </c>
      <c r="E104" s="282" t="s">
        <v>3149</v>
      </c>
      <c r="F104" s="283" t="s">
        <v>3150</v>
      </c>
      <c r="G104" s="284" t="s">
        <v>1041</v>
      </c>
      <c r="H104" s="285">
        <v>1</v>
      </c>
      <c r="I104" s="286"/>
      <c r="J104" s="287">
        <f>ROUND(I104*H104,2)</f>
        <v>0</v>
      </c>
      <c r="K104" s="283" t="s">
        <v>19</v>
      </c>
      <c r="L104" s="288"/>
      <c r="M104" s="289" t="s">
        <v>19</v>
      </c>
      <c r="N104" s="290"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279</v>
      </c>
      <c r="AT104" s="226" t="s">
        <v>482</v>
      </c>
      <c r="AU104" s="226" t="s">
        <v>91</v>
      </c>
      <c r="AY104" s="19" t="s">
        <v>230</v>
      </c>
      <c r="BE104" s="227">
        <f>IF(N104="základní",J104,0)</f>
        <v>0</v>
      </c>
      <c r="BF104" s="227">
        <f>IF(N104="snížená",J104,0)</f>
        <v>0</v>
      </c>
      <c r="BG104" s="227">
        <f>IF(N104="zákl. přenesená",J104,0)</f>
        <v>0</v>
      </c>
      <c r="BH104" s="227">
        <f>IF(N104="sníž. přenesená",J104,0)</f>
        <v>0</v>
      </c>
      <c r="BI104" s="227">
        <f>IF(N104="nulová",J104,0)</f>
        <v>0</v>
      </c>
      <c r="BJ104" s="19" t="s">
        <v>85</v>
      </c>
      <c r="BK104" s="227">
        <f>ROUND(I104*H104,2)</f>
        <v>0</v>
      </c>
      <c r="BL104" s="19" t="s">
        <v>109</v>
      </c>
      <c r="BM104" s="226" t="s">
        <v>279</v>
      </c>
    </row>
    <row r="105" spans="1:47" s="2" customFormat="1" ht="12">
      <c r="A105" s="41"/>
      <c r="B105" s="42"/>
      <c r="C105" s="43"/>
      <c r="D105" s="228" t="s">
        <v>238</v>
      </c>
      <c r="E105" s="43"/>
      <c r="F105" s="229" t="s">
        <v>3150</v>
      </c>
      <c r="G105" s="43"/>
      <c r="H105" s="43"/>
      <c r="I105" s="230"/>
      <c r="J105" s="43"/>
      <c r="K105" s="43"/>
      <c r="L105" s="47"/>
      <c r="M105" s="231"/>
      <c r="N105" s="232"/>
      <c r="O105" s="87"/>
      <c r="P105" s="87"/>
      <c r="Q105" s="87"/>
      <c r="R105" s="87"/>
      <c r="S105" s="87"/>
      <c r="T105" s="88"/>
      <c r="U105" s="41"/>
      <c r="V105" s="41"/>
      <c r="W105" s="41"/>
      <c r="X105" s="41"/>
      <c r="Y105" s="41"/>
      <c r="Z105" s="41"/>
      <c r="AA105" s="41"/>
      <c r="AB105" s="41"/>
      <c r="AC105" s="41"/>
      <c r="AD105" s="41"/>
      <c r="AE105" s="41"/>
      <c r="AT105" s="19" t="s">
        <v>238</v>
      </c>
      <c r="AU105" s="19" t="s">
        <v>91</v>
      </c>
    </row>
    <row r="106" spans="1:65" s="2" customFormat="1" ht="24.15" customHeight="1">
      <c r="A106" s="41"/>
      <c r="B106" s="42"/>
      <c r="C106" s="281" t="s">
        <v>265</v>
      </c>
      <c r="D106" s="281" t="s">
        <v>482</v>
      </c>
      <c r="E106" s="282" t="s">
        <v>3151</v>
      </c>
      <c r="F106" s="283" t="s">
        <v>3152</v>
      </c>
      <c r="G106" s="284" t="s">
        <v>1041</v>
      </c>
      <c r="H106" s="285">
        <v>2</v>
      </c>
      <c r="I106" s="286"/>
      <c r="J106" s="287">
        <f>ROUND(I106*H106,2)</f>
        <v>0</v>
      </c>
      <c r="K106" s="283" t="s">
        <v>19</v>
      </c>
      <c r="L106" s="288"/>
      <c r="M106" s="289" t="s">
        <v>19</v>
      </c>
      <c r="N106" s="290"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279</v>
      </c>
      <c r="AT106" s="226" t="s">
        <v>482</v>
      </c>
      <c r="AU106" s="226" t="s">
        <v>91</v>
      </c>
      <c r="AY106" s="19" t="s">
        <v>230</v>
      </c>
      <c r="BE106" s="227">
        <f>IF(N106="základní",J106,0)</f>
        <v>0</v>
      </c>
      <c r="BF106" s="227">
        <f>IF(N106="snížená",J106,0)</f>
        <v>0</v>
      </c>
      <c r="BG106" s="227">
        <f>IF(N106="zákl. přenesená",J106,0)</f>
        <v>0</v>
      </c>
      <c r="BH106" s="227">
        <f>IF(N106="sníž. přenesená",J106,0)</f>
        <v>0</v>
      </c>
      <c r="BI106" s="227">
        <f>IF(N106="nulová",J106,0)</f>
        <v>0</v>
      </c>
      <c r="BJ106" s="19" t="s">
        <v>85</v>
      </c>
      <c r="BK106" s="227">
        <f>ROUND(I106*H106,2)</f>
        <v>0</v>
      </c>
      <c r="BL106" s="19" t="s">
        <v>109</v>
      </c>
      <c r="BM106" s="226" t="s">
        <v>302</v>
      </c>
    </row>
    <row r="107" spans="1:47" s="2" customFormat="1" ht="12">
      <c r="A107" s="41"/>
      <c r="B107" s="42"/>
      <c r="C107" s="43"/>
      <c r="D107" s="228" t="s">
        <v>238</v>
      </c>
      <c r="E107" s="43"/>
      <c r="F107" s="229" t="s">
        <v>3152</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238</v>
      </c>
      <c r="AU107" s="19" t="s">
        <v>91</v>
      </c>
    </row>
    <row r="108" spans="1:65" s="2" customFormat="1" ht="24.15" customHeight="1">
      <c r="A108" s="41"/>
      <c r="B108" s="42"/>
      <c r="C108" s="281" t="s">
        <v>271</v>
      </c>
      <c r="D108" s="281" t="s">
        <v>482</v>
      </c>
      <c r="E108" s="282" t="s">
        <v>3153</v>
      </c>
      <c r="F108" s="283" t="s">
        <v>3154</v>
      </c>
      <c r="G108" s="284" t="s">
        <v>1041</v>
      </c>
      <c r="H108" s="285">
        <v>3</v>
      </c>
      <c r="I108" s="286"/>
      <c r="J108" s="287">
        <f>ROUND(I108*H108,2)</f>
        <v>0</v>
      </c>
      <c r="K108" s="283" t="s">
        <v>19</v>
      </c>
      <c r="L108" s="288"/>
      <c r="M108" s="289" t="s">
        <v>19</v>
      </c>
      <c r="N108" s="290"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279</v>
      </c>
      <c r="AT108" s="226" t="s">
        <v>482</v>
      </c>
      <c r="AU108" s="226" t="s">
        <v>91</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318</v>
      </c>
    </row>
    <row r="109" spans="1:47" s="2" customFormat="1" ht="12">
      <c r="A109" s="41"/>
      <c r="B109" s="42"/>
      <c r="C109" s="43"/>
      <c r="D109" s="228" t="s">
        <v>238</v>
      </c>
      <c r="E109" s="43"/>
      <c r="F109" s="229" t="s">
        <v>3154</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91</v>
      </c>
    </row>
    <row r="110" spans="1:65" s="2" customFormat="1" ht="14.4" customHeight="1">
      <c r="A110" s="41"/>
      <c r="B110" s="42"/>
      <c r="C110" s="281" t="s">
        <v>281</v>
      </c>
      <c r="D110" s="281" t="s">
        <v>482</v>
      </c>
      <c r="E110" s="282" t="s">
        <v>3155</v>
      </c>
      <c r="F110" s="283" t="s">
        <v>3156</v>
      </c>
      <c r="G110" s="284" t="s">
        <v>1041</v>
      </c>
      <c r="H110" s="285">
        <v>1</v>
      </c>
      <c r="I110" s="286"/>
      <c r="J110" s="287">
        <f>ROUND(I110*H110,2)</f>
        <v>0</v>
      </c>
      <c r="K110" s="283" t="s">
        <v>19</v>
      </c>
      <c r="L110" s="288"/>
      <c r="M110" s="289" t="s">
        <v>19</v>
      </c>
      <c r="N110" s="290"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279</v>
      </c>
      <c r="AT110" s="226" t="s">
        <v>482</v>
      </c>
      <c r="AU110" s="226" t="s">
        <v>91</v>
      </c>
      <c r="AY110" s="19" t="s">
        <v>230</v>
      </c>
      <c r="BE110" s="227">
        <f>IF(N110="základní",J110,0)</f>
        <v>0</v>
      </c>
      <c r="BF110" s="227">
        <f>IF(N110="snížená",J110,0)</f>
        <v>0</v>
      </c>
      <c r="BG110" s="227">
        <f>IF(N110="zákl. přenesená",J110,0)</f>
        <v>0</v>
      </c>
      <c r="BH110" s="227">
        <f>IF(N110="sníž. přenesená",J110,0)</f>
        <v>0</v>
      </c>
      <c r="BI110" s="227">
        <f>IF(N110="nulová",J110,0)</f>
        <v>0</v>
      </c>
      <c r="BJ110" s="19" t="s">
        <v>85</v>
      </c>
      <c r="BK110" s="227">
        <f>ROUND(I110*H110,2)</f>
        <v>0</v>
      </c>
      <c r="BL110" s="19" t="s">
        <v>109</v>
      </c>
      <c r="BM110" s="226" t="s">
        <v>330</v>
      </c>
    </row>
    <row r="111" spans="1:47" s="2" customFormat="1" ht="12">
      <c r="A111" s="41"/>
      <c r="B111" s="42"/>
      <c r="C111" s="43"/>
      <c r="D111" s="228" t="s">
        <v>238</v>
      </c>
      <c r="E111" s="43"/>
      <c r="F111" s="229" t="s">
        <v>3156</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19" t="s">
        <v>238</v>
      </c>
      <c r="AU111" s="19" t="s">
        <v>91</v>
      </c>
    </row>
    <row r="112" spans="1:65" s="2" customFormat="1" ht="24.15" customHeight="1">
      <c r="A112" s="41"/>
      <c r="B112" s="42"/>
      <c r="C112" s="281" t="s">
        <v>279</v>
      </c>
      <c r="D112" s="281" t="s">
        <v>482</v>
      </c>
      <c r="E112" s="282" t="s">
        <v>3157</v>
      </c>
      <c r="F112" s="283" t="s">
        <v>3158</v>
      </c>
      <c r="G112" s="284" t="s">
        <v>1041</v>
      </c>
      <c r="H112" s="285">
        <v>3</v>
      </c>
      <c r="I112" s="286"/>
      <c r="J112" s="287">
        <f>ROUND(I112*H112,2)</f>
        <v>0</v>
      </c>
      <c r="K112" s="283" t="s">
        <v>19</v>
      </c>
      <c r="L112" s="288"/>
      <c r="M112" s="289" t="s">
        <v>19</v>
      </c>
      <c r="N112" s="290"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279</v>
      </c>
      <c r="AT112" s="226" t="s">
        <v>482</v>
      </c>
      <c r="AU112" s="226" t="s">
        <v>91</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345</v>
      </c>
    </row>
    <row r="113" spans="1:47" s="2" customFormat="1" ht="12">
      <c r="A113" s="41"/>
      <c r="B113" s="42"/>
      <c r="C113" s="43"/>
      <c r="D113" s="228" t="s">
        <v>238</v>
      </c>
      <c r="E113" s="43"/>
      <c r="F113" s="229" t="s">
        <v>3158</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91</v>
      </c>
    </row>
    <row r="114" spans="1:65" s="2" customFormat="1" ht="24.15" customHeight="1">
      <c r="A114" s="41"/>
      <c r="B114" s="42"/>
      <c r="C114" s="281" t="s">
        <v>288</v>
      </c>
      <c r="D114" s="281" t="s">
        <v>482</v>
      </c>
      <c r="E114" s="282" t="s">
        <v>3159</v>
      </c>
      <c r="F114" s="283" t="s">
        <v>3160</v>
      </c>
      <c r="G114" s="284" t="s">
        <v>1041</v>
      </c>
      <c r="H114" s="285">
        <v>4</v>
      </c>
      <c r="I114" s="286"/>
      <c r="J114" s="287">
        <f>ROUND(I114*H114,2)</f>
        <v>0</v>
      </c>
      <c r="K114" s="283" t="s">
        <v>19</v>
      </c>
      <c r="L114" s="288"/>
      <c r="M114" s="289" t="s">
        <v>19</v>
      </c>
      <c r="N114" s="290"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279</v>
      </c>
      <c r="AT114" s="226" t="s">
        <v>482</v>
      </c>
      <c r="AU114" s="226" t="s">
        <v>91</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358</v>
      </c>
    </row>
    <row r="115" spans="1:47" s="2" customFormat="1" ht="12">
      <c r="A115" s="41"/>
      <c r="B115" s="42"/>
      <c r="C115" s="43"/>
      <c r="D115" s="228" t="s">
        <v>238</v>
      </c>
      <c r="E115" s="43"/>
      <c r="F115" s="229" t="s">
        <v>3160</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91</v>
      </c>
    </row>
    <row r="116" spans="1:65" s="2" customFormat="1" ht="24.15" customHeight="1">
      <c r="A116" s="41"/>
      <c r="B116" s="42"/>
      <c r="C116" s="281" t="s">
        <v>302</v>
      </c>
      <c r="D116" s="281" t="s">
        <v>482</v>
      </c>
      <c r="E116" s="282" t="s">
        <v>3161</v>
      </c>
      <c r="F116" s="283" t="s">
        <v>3162</v>
      </c>
      <c r="G116" s="284" t="s">
        <v>1041</v>
      </c>
      <c r="H116" s="285">
        <v>2</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91</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373</v>
      </c>
    </row>
    <row r="117" spans="1:47" s="2" customFormat="1" ht="12">
      <c r="A117" s="41"/>
      <c r="B117" s="42"/>
      <c r="C117" s="43"/>
      <c r="D117" s="228" t="s">
        <v>238</v>
      </c>
      <c r="E117" s="43"/>
      <c r="F117" s="229" t="s">
        <v>3162</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91</v>
      </c>
    </row>
    <row r="118" spans="1:65" s="2" customFormat="1" ht="24.15" customHeight="1">
      <c r="A118" s="41"/>
      <c r="B118" s="42"/>
      <c r="C118" s="281" t="s">
        <v>308</v>
      </c>
      <c r="D118" s="281" t="s">
        <v>482</v>
      </c>
      <c r="E118" s="282" t="s">
        <v>3163</v>
      </c>
      <c r="F118" s="283" t="s">
        <v>3164</v>
      </c>
      <c r="G118" s="284" t="s">
        <v>327</v>
      </c>
      <c r="H118" s="285">
        <v>35</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91</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386</v>
      </c>
    </row>
    <row r="119" spans="1:47" s="2" customFormat="1" ht="12">
      <c r="A119" s="41"/>
      <c r="B119" s="42"/>
      <c r="C119" s="43"/>
      <c r="D119" s="228" t="s">
        <v>238</v>
      </c>
      <c r="E119" s="43"/>
      <c r="F119" s="229" t="s">
        <v>3164</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91</v>
      </c>
    </row>
    <row r="120" spans="1:65" s="2" customFormat="1" ht="24.15" customHeight="1">
      <c r="A120" s="41"/>
      <c r="B120" s="42"/>
      <c r="C120" s="281" t="s">
        <v>318</v>
      </c>
      <c r="D120" s="281" t="s">
        <v>482</v>
      </c>
      <c r="E120" s="282" t="s">
        <v>3165</v>
      </c>
      <c r="F120" s="283" t="s">
        <v>3166</v>
      </c>
      <c r="G120" s="284" t="s">
        <v>327</v>
      </c>
      <c r="H120" s="285">
        <v>25</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91</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649</v>
      </c>
    </row>
    <row r="121" spans="1:47" s="2" customFormat="1" ht="12">
      <c r="A121" s="41"/>
      <c r="B121" s="42"/>
      <c r="C121" s="43"/>
      <c r="D121" s="228" t="s">
        <v>238</v>
      </c>
      <c r="E121" s="43"/>
      <c r="F121" s="229" t="s">
        <v>3166</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91</v>
      </c>
    </row>
    <row r="122" spans="1:65" s="2" customFormat="1" ht="24.15" customHeight="1">
      <c r="A122" s="41"/>
      <c r="B122" s="42"/>
      <c r="C122" s="281" t="s">
        <v>324</v>
      </c>
      <c r="D122" s="281" t="s">
        <v>482</v>
      </c>
      <c r="E122" s="282" t="s">
        <v>3167</v>
      </c>
      <c r="F122" s="283" t="s">
        <v>3168</v>
      </c>
      <c r="G122" s="284" t="s">
        <v>327</v>
      </c>
      <c r="H122" s="285">
        <v>3</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91</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662</v>
      </c>
    </row>
    <row r="123" spans="1:47" s="2" customFormat="1" ht="12">
      <c r="A123" s="41"/>
      <c r="B123" s="42"/>
      <c r="C123" s="43"/>
      <c r="D123" s="228" t="s">
        <v>238</v>
      </c>
      <c r="E123" s="43"/>
      <c r="F123" s="229" t="s">
        <v>3168</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91</v>
      </c>
    </row>
    <row r="124" spans="1:63" s="12" customFormat="1" ht="22.8" customHeight="1">
      <c r="A124" s="12"/>
      <c r="B124" s="199"/>
      <c r="C124" s="200"/>
      <c r="D124" s="201" t="s">
        <v>80</v>
      </c>
      <c r="E124" s="213" t="s">
        <v>3169</v>
      </c>
      <c r="F124" s="213" t="s">
        <v>3170</v>
      </c>
      <c r="G124" s="200"/>
      <c r="H124" s="200"/>
      <c r="I124" s="203"/>
      <c r="J124" s="214">
        <f>BK124</f>
        <v>0</v>
      </c>
      <c r="K124" s="200"/>
      <c r="L124" s="205"/>
      <c r="M124" s="206"/>
      <c r="N124" s="207"/>
      <c r="O124" s="207"/>
      <c r="P124" s="208">
        <f>SUM(P125:P132)</f>
        <v>0</v>
      </c>
      <c r="Q124" s="207"/>
      <c r="R124" s="208">
        <f>SUM(R125:R132)</f>
        <v>0</v>
      </c>
      <c r="S124" s="207"/>
      <c r="T124" s="209">
        <f>SUM(T125:T132)</f>
        <v>0</v>
      </c>
      <c r="U124" s="12"/>
      <c r="V124" s="12"/>
      <c r="W124" s="12"/>
      <c r="X124" s="12"/>
      <c r="Y124" s="12"/>
      <c r="Z124" s="12"/>
      <c r="AA124" s="12"/>
      <c r="AB124" s="12"/>
      <c r="AC124" s="12"/>
      <c r="AD124" s="12"/>
      <c r="AE124" s="12"/>
      <c r="AR124" s="210" t="s">
        <v>85</v>
      </c>
      <c r="AT124" s="211" t="s">
        <v>80</v>
      </c>
      <c r="AU124" s="211" t="s">
        <v>85</v>
      </c>
      <c r="AY124" s="210" t="s">
        <v>230</v>
      </c>
      <c r="BK124" s="212">
        <f>SUM(BK125:BK132)</f>
        <v>0</v>
      </c>
    </row>
    <row r="125" spans="1:65" s="2" customFormat="1" ht="24.15" customHeight="1">
      <c r="A125" s="41"/>
      <c r="B125" s="42"/>
      <c r="C125" s="281" t="s">
        <v>330</v>
      </c>
      <c r="D125" s="281" t="s">
        <v>482</v>
      </c>
      <c r="E125" s="282" t="s">
        <v>3171</v>
      </c>
      <c r="F125" s="283" t="s">
        <v>3172</v>
      </c>
      <c r="G125" s="284" t="s">
        <v>327</v>
      </c>
      <c r="H125" s="285">
        <v>65</v>
      </c>
      <c r="I125" s="286"/>
      <c r="J125" s="287">
        <f>ROUND(I125*H125,2)</f>
        <v>0</v>
      </c>
      <c r="K125" s="283" t="s">
        <v>19</v>
      </c>
      <c r="L125" s="288"/>
      <c r="M125" s="289" t="s">
        <v>19</v>
      </c>
      <c r="N125" s="290" t="s">
        <v>52</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279</v>
      </c>
      <c r="AT125" s="226" t="s">
        <v>482</v>
      </c>
      <c r="AU125" s="226" t="s">
        <v>91</v>
      </c>
      <c r="AY125" s="19" t="s">
        <v>230</v>
      </c>
      <c r="BE125" s="227">
        <f>IF(N125="základní",J125,0)</f>
        <v>0</v>
      </c>
      <c r="BF125" s="227">
        <f>IF(N125="snížená",J125,0)</f>
        <v>0</v>
      </c>
      <c r="BG125" s="227">
        <f>IF(N125="zákl. přenesená",J125,0)</f>
        <v>0</v>
      </c>
      <c r="BH125" s="227">
        <f>IF(N125="sníž. přenesená",J125,0)</f>
        <v>0</v>
      </c>
      <c r="BI125" s="227">
        <f>IF(N125="nulová",J125,0)</f>
        <v>0</v>
      </c>
      <c r="BJ125" s="19" t="s">
        <v>85</v>
      </c>
      <c r="BK125" s="227">
        <f>ROUND(I125*H125,2)</f>
        <v>0</v>
      </c>
      <c r="BL125" s="19" t="s">
        <v>109</v>
      </c>
      <c r="BM125" s="226" t="s">
        <v>676</v>
      </c>
    </row>
    <row r="126" spans="1:47" s="2" customFormat="1" ht="12">
      <c r="A126" s="41"/>
      <c r="B126" s="42"/>
      <c r="C126" s="43"/>
      <c r="D126" s="228" t="s">
        <v>238</v>
      </c>
      <c r="E126" s="43"/>
      <c r="F126" s="229" t="s">
        <v>3172</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238</v>
      </c>
      <c r="AU126" s="19" t="s">
        <v>91</v>
      </c>
    </row>
    <row r="127" spans="1:65" s="2" customFormat="1" ht="24.15" customHeight="1">
      <c r="A127" s="41"/>
      <c r="B127" s="42"/>
      <c r="C127" s="281" t="s">
        <v>8</v>
      </c>
      <c r="D127" s="281" t="s">
        <v>482</v>
      </c>
      <c r="E127" s="282" t="s">
        <v>3173</v>
      </c>
      <c r="F127" s="283" t="s">
        <v>3174</v>
      </c>
      <c r="G127" s="284" t="s">
        <v>327</v>
      </c>
      <c r="H127" s="285">
        <v>45</v>
      </c>
      <c r="I127" s="286"/>
      <c r="J127" s="287">
        <f>ROUND(I127*H127,2)</f>
        <v>0</v>
      </c>
      <c r="K127" s="283" t="s">
        <v>19</v>
      </c>
      <c r="L127" s="288"/>
      <c r="M127" s="289" t="s">
        <v>19</v>
      </c>
      <c r="N127" s="290"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279</v>
      </c>
      <c r="AT127" s="226" t="s">
        <v>482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710</v>
      </c>
    </row>
    <row r="128" spans="1:47" s="2" customFormat="1" ht="12">
      <c r="A128" s="41"/>
      <c r="B128" s="42"/>
      <c r="C128" s="43"/>
      <c r="D128" s="228" t="s">
        <v>238</v>
      </c>
      <c r="E128" s="43"/>
      <c r="F128" s="229" t="s">
        <v>3174</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65" s="2" customFormat="1" ht="24.15" customHeight="1">
      <c r="A129" s="41"/>
      <c r="B129" s="42"/>
      <c r="C129" s="281" t="s">
        <v>345</v>
      </c>
      <c r="D129" s="281" t="s">
        <v>482</v>
      </c>
      <c r="E129" s="282" t="s">
        <v>3175</v>
      </c>
      <c r="F129" s="283" t="s">
        <v>3176</v>
      </c>
      <c r="G129" s="284" t="s">
        <v>327</v>
      </c>
      <c r="H129" s="285">
        <v>180</v>
      </c>
      <c r="I129" s="286"/>
      <c r="J129" s="287">
        <f>ROUND(I129*H129,2)</f>
        <v>0</v>
      </c>
      <c r="K129" s="283" t="s">
        <v>19</v>
      </c>
      <c r="L129" s="288"/>
      <c r="M129" s="289" t="s">
        <v>19</v>
      </c>
      <c r="N129" s="290"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279</v>
      </c>
      <c r="AT129" s="226" t="s">
        <v>482</v>
      </c>
      <c r="AU129" s="226" t="s">
        <v>91</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722</v>
      </c>
    </row>
    <row r="130" spans="1:47" s="2" customFormat="1" ht="12">
      <c r="A130" s="41"/>
      <c r="B130" s="42"/>
      <c r="C130" s="43"/>
      <c r="D130" s="228" t="s">
        <v>238</v>
      </c>
      <c r="E130" s="43"/>
      <c r="F130" s="229" t="s">
        <v>3176</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91</v>
      </c>
    </row>
    <row r="131" spans="1:65" s="2" customFormat="1" ht="24.15" customHeight="1">
      <c r="A131" s="41"/>
      <c r="B131" s="42"/>
      <c r="C131" s="215" t="s">
        <v>352</v>
      </c>
      <c r="D131" s="215" t="s">
        <v>232</v>
      </c>
      <c r="E131" s="216" t="s">
        <v>3177</v>
      </c>
      <c r="F131" s="217" t="s">
        <v>3178</v>
      </c>
      <c r="G131" s="218" t="s">
        <v>1041</v>
      </c>
      <c r="H131" s="219">
        <v>1</v>
      </c>
      <c r="I131" s="220"/>
      <c r="J131" s="221">
        <f>ROUND(I131*H131,2)</f>
        <v>0</v>
      </c>
      <c r="K131" s="217" t="s">
        <v>19</v>
      </c>
      <c r="L131" s="47"/>
      <c r="M131" s="222" t="s">
        <v>19</v>
      </c>
      <c r="N131" s="223"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109</v>
      </c>
      <c r="AT131" s="226" t="s">
        <v>232</v>
      </c>
      <c r="AU131" s="226" t="s">
        <v>91</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3179</v>
      </c>
    </row>
    <row r="132" spans="1:47" s="2" customFormat="1" ht="12">
      <c r="A132" s="41"/>
      <c r="B132" s="42"/>
      <c r="C132" s="43"/>
      <c r="D132" s="228" t="s">
        <v>238</v>
      </c>
      <c r="E132" s="43"/>
      <c r="F132" s="229" t="s">
        <v>3178</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91</v>
      </c>
    </row>
    <row r="133" spans="1:63" s="12" customFormat="1" ht="25.9" customHeight="1">
      <c r="A133" s="12"/>
      <c r="B133" s="199"/>
      <c r="C133" s="200"/>
      <c r="D133" s="201" t="s">
        <v>80</v>
      </c>
      <c r="E133" s="202" t="s">
        <v>3180</v>
      </c>
      <c r="F133" s="202" t="s">
        <v>3180</v>
      </c>
      <c r="G133" s="200"/>
      <c r="H133" s="200"/>
      <c r="I133" s="203"/>
      <c r="J133" s="204">
        <f>BK133</f>
        <v>0</v>
      </c>
      <c r="K133" s="200"/>
      <c r="L133" s="205"/>
      <c r="M133" s="206"/>
      <c r="N133" s="207"/>
      <c r="O133" s="207"/>
      <c r="P133" s="208">
        <f>SUM(P134:P151)</f>
        <v>0</v>
      </c>
      <c r="Q133" s="207"/>
      <c r="R133" s="208">
        <f>SUM(R134:R151)</f>
        <v>0</v>
      </c>
      <c r="S133" s="207"/>
      <c r="T133" s="209">
        <f>SUM(T134:T151)</f>
        <v>0</v>
      </c>
      <c r="U133" s="12"/>
      <c r="V133" s="12"/>
      <c r="W133" s="12"/>
      <c r="X133" s="12"/>
      <c r="Y133" s="12"/>
      <c r="Z133" s="12"/>
      <c r="AA133" s="12"/>
      <c r="AB133" s="12"/>
      <c r="AC133" s="12"/>
      <c r="AD133" s="12"/>
      <c r="AE133" s="12"/>
      <c r="AR133" s="210" t="s">
        <v>85</v>
      </c>
      <c r="AT133" s="211" t="s">
        <v>80</v>
      </c>
      <c r="AU133" s="211" t="s">
        <v>81</v>
      </c>
      <c r="AY133" s="210" t="s">
        <v>230</v>
      </c>
      <c r="BK133" s="212">
        <f>SUM(BK134:BK151)</f>
        <v>0</v>
      </c>
    </row>
    <row r="134" spans="1:65" s="2" customFormat="1" ht="37.8" customHeight="1">
      <c r="A134" s="41"/>
      <c r="B134" s="42"/>
      <c r="C134" s="281" t="s">
        <v>358</v>
      </c>
      <c r="D134" s="281" t="s">
        <v>482</v>
      </c>
      <c r="E134" s="282" t="s">
        <v>3181</v>
      </c>
      <c r="F134" s="283" t="s">
        <v>3182</v>
      </c>
      <c r="G134" s="284" t="s">
        <v>1041</v>
      </c>
      <c r="H134" s="285">
        <v>1</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85</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745</v>
      </c>
    </row>
    <row r="135" spans="1:47" s="2" customFormat="1" ht="12">
      <c r="A135" s="41"/>
      <c r="B135" s="42"/>
      <c r="C135" s="43"/>
      <c r="D135" s="228" t="s">
        <v>238</v>
      </c>
      <c r="E135" s="43"/>
      <c r="F135" s="229" t="s">
        <v>3182</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85</v>
      </c>
    </row>
    <row r="136" spans="1:65" s="2" customFormat="1" ht="24.15" customHeight="1">
      <c r="A136" s="41"/>
      <c r="B136" s="42"/>
      <c r="C136" s="281" t="s">
        <v>366</v>
      </c>
      <c r="D136" s="281" t="s">
        <v>482</v>
      </c>
      <c r="E136" s="282" t="s">
        <v>3183</v>
      </c>
      <c r="F136" s="283" t="s">
        <v>3184</v>
      </c>
      <c r="G136" s="284" t="s">
        <v>1041</v>
      </c>
      <c r="H136" s="285">
        <v>1</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85</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752</v>
      </c>
    </row>
    <row r="137" spans="1:47" s="2" customFormat="1" ht="12">
      <c r="A137" s="41"/>
      <c r="B137" s="42"/>
      <c r="C137" s="43"/>
      <c r="D137" s="228" t="s">
        <v>238</v>
      </c>
      <c r="E137" s="43"/>
      <c r="F137" s="229" t="s">
        <v>3184</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85</v>
      </c>
    </row>
    <row r="138" spans="1:65" s="2" customFormat="1" ht="62.7" customHeight="1">
      <c r="A138" s="41"/>
      <c r="B138" s="42"/>
      <c r="C138" s="281" t="s">
        <v>373</v>
      </c>
      <c r="D138" s="281" t="s">
        <v>482</v>
      </c>
      <c r="E138" s="282" t="s">
        <v>3185</v>
      </c>
      <c r="F138" s="283" t="s">
        <v>3186</v>
      </c>
      <c r="G138" s="284" t="s">
        <v>1041</v>
      </c>
      <c r="H138" s="285">
        <v>1</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85</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764</v>
      </c>
    </row>
    <row r="139" spans="1:47" s="2" customFormat="1" ht="12">
      <c r="A139" s="41"/>
      <c r="B139" s="42"/>
      <c r="C139" s="43"/>
      <c r="D139" s="228" t="s">
        <v>238</v>
      </c>
      <c r="E139" s="43"/>
      <c r="F139" s="229" t="s">
        <v>3186</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85</v>
      </c>
    </row>
    <row r="140" spans="1:65" s="2" customFormat="1" ht="37.8" customHeight="1">
      <c r="A140" s="41"/>
      <c r="B140" s="42"/>
      <c r="C140" s="281" t="s">
        <v>7</v>
      </c>
      <c r="D140" s="281" t="s">
        <v>482</v>
      </c>
      <c r="E140" s="282" t="s">
        <v>3187</v>
      </c>
      <c r="F140" s="283" t="s">
        <v>3188</v>
      </c>
      <c r="G140" s="284" t="s">
        <v>1041</v>
      </c>
      <c r="H140" s="285">
        <v>1</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85</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777</v>
      </c>
    </row>
    <row r="141" spans="1:47" s="2" customFormat="1" ht="12">
      <c r="A141" s="41"/>
      <c r="B141" s="42"/>
      <c r="C141" s="43"/>
      <c r="D141" s="228" t="s">
        <v>238</v>
      </c>
      <c r="E141" s="43"/>
      <c r="F141" s="229" t="s">
        <v>3188</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85</v>
      </c>
    </row>
    <row r="142" spans="1:65" s="2" customFormat="1" ht="24.15" customHeight="1">
      <c r="A142" s="41"/>
      <c r="B142" s="42"/>
      <c r="C142" s="281" t="s">
        <v>386</v>
      </c>
      <c r="D142" s="281" t="s">
        <v>482</v>
      </c>
      <c r="E142" s="282" t="s">
        <v>3189</v>
      </c>
      <c r="F142" s="283" t="s">
        <v>3190</v>
      </c>
      <c r="G142" s="284" t="s">
        <v>1041</v>
      </c>
      <c r="H142" s="285">
        <v>1</v>
      </c>
      <c r="I142" s="286"/>
      <c r="J142" s="287">
        <f>ROUND(I142*H142,2)</f>
        <v>0</v>
      </c>
      <c r="K142" s="283" t="s">
        <v>19</v>
      </c>
      <c r="L142" s="288"/>
      <c r="M142" s="289" t="s">
        <v>19</v>
      </c>
      <c r="N142" s="290"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279</v>
      </c>
      <c r="AT142" s="226" t="s">
        <v>482</v>
      </c>
      <c r="AU142" s="226" t="s">
        <v>85</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785</v>
      </c>
    </row>
    <row r="143" spans="1:47" s="2" customFormat="1" ht="12">
      <c r="A143" s="41"/>
      <c r="B143" s="42"/>
      <c r="C143" s="43"/>
      <c r="D143" s="228" t="s">
        <v>238</v>
      </c>
      <c r="E143" s="43"/>
      <c r="F143" s="229" t="s">
        <v>3190</v>
      </c>
      <c r="G143" s="43"/>
      <c r="H143" s="43"/>
      <c r="I143" s="230"/>
      <c r="J143" s="43"/>
      <c r="K143" s="43"/>
      <c r="L143" s="47"/>
      <c r="M143" s="231"/>
      <c r="N143" s="232"/>
      <c r="O143" s="87"/>
      <c r="P143" s="87"/>
      <c r="Q143" s="87"/>
      <c r="R143" s="87"/>
      <c r="S143" s="87"/>
      <c r="T143" s="88"/>
      <c r="U143" s="41"/>
      <c r="V143" s="41"/>
      <c r="W143" s="41"/>
      <c r="X143" s="41"/>
      <c r="Y143" s="41"/>
      <c r="Z143" s="41"/>
      <c r="AA143" s="41"/>
      <c r="AB143" s="41"/>
      <c r="AC143" s="41"/>
      <c r="AD143" s="41"/>
      <c r="AE143" s="41"/>
      <c r="AT143" s="19" t="s">
        <v>238</v>
      </c>
      <c r="AU143" s="19" t="s">
        <v>85</v>
      </c>
    </row>
    <row r="144" spans="1:65" s="2" customFormat="1" ht="14.4" customHeight="1">
      <c r="A144" s="41"/>
      <c r="B144" s="42"/>
      <c r="C144" s="281" t="s">
        <v>395</v>
      </c>
      <c r="D144" s="281" t="s">
        <v>482</v>
      </c>
      <c r="E144" s="282" t="s">
        <v>3191</v>
      </c>
      <c r="F144" s="283" t="s">
        <v>3192</v>
      </c>
      <c r="G144" s="284" t="s">
        <v>1041</v>
      </c>
      <c r="H144" s="285">
        <v>1</v>
      </c>
      <c r="I144" s="286"/>
      <c r="J144" s="287">
        <f>ROUND(I144*H144,2)</f>
        <v>0</v>
      </c>
      <c r="K144" s="283" t="s">
        <v>19</v>
      </c>
      <c r="L144" s="288"/>
      <c r="M144" s="289" t="s">
        <v>19</v>
      </c>
      <c r="N144" s="290" t="s">
        <v>52</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279</v>
      </c>
      <c r="AT144" s="226" t="s">
        <v>482</v>
      </c>
      <c r="AU144" s="226" t="s">
        <v>85</v>
      </c>
      <c r="AY144" s="19" t="s">
        <v>230</v>
      </c>
      <c r="BE144" s="227">
        <f>IF(N144="základní",J144,0)</f>
        <v>0</v>
      </c>
      <c r="BF144" s="227">
        <f>IF(N144="snížená",J144,0)</f>
        <v>0</v>
      </c>
      <c r="BG144" s="227">
        <f>IF(N144="zákl. přenesená",J144,0)</f>
        <v>0</v>
      </c>
      <c r="BH144" s="227">
        <f>IF(N144="sníž. přenesená",J144,0)</f>
        <v>0</v>
      </c>
      <c r="BI144" s="227">
        <f>IF(N144="nulová",J144,0)</f>
        <v>0</v>
      </c>
      <c r="BJ144" s="19" t="s">
        <v>85</v>
      </c>
      <c r="BK144" s="227">
        <f>ROUND(I144*H144,2)</f>
        <v>0</v>
      </c>
      <c r="BL144" s="19" t="s">
        <v>109</v>
      </c>
      <c r="BM144" s="226" t="s">
        <v>795</v>
      </c>
    </row>
    <row r="145" spans="1:47" s="2" customFormat="1" ht="12">
      <c r="A145" s="41"/>
      <c r="B145" s="42"/>
      <c r="C145" s="43"/>
      <c r="D145" s="228" t="s">
        <v>238</v>
      </c>
      <c r="E145" s="43"/>
      <c r="F145" s="229" t="s">
        <v>3192</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19" t="s">
        <v>238</v>
      </c>
      <c r="AU145" s="19" t="s">
        <v>85</v>
      </c>
    </row>
    <row r="146" spans="1:65" s="2" customFormat="1" ht="24.15" customHeight="1">
      <c r="A146" s="41"/>
      <c r="B146" s="42"/>
      <c r="C146" s="281" t="s">
        <v>649</v>
      </c>
      <c r="D146" s="281" t="s">
        <v>482</v>
      </c>
      <c r="E146" s="282" t="s">
        <v>3193</v>
      </c>
      <c r="F146" s="283" t="s">
        <v>3194</v>
      </c>
      <c r="G146" s="284" t="s">
        <v>1041</v>
      </c>
      <c r="H146" s="285">
        <v>1</v>
      </c>
      <c r="I146" s="286"/>
      <c r="J146" s="287">
        <f>ROUND(I146*H146,2)</f>
        <v>0</v>
      </c>
      <c r="K146" s="283" t="s">
        <v>19</v>
      </c>
      <c r="L146" s="288"/>
      <c r="M146" s="289" t="s">
        <v>19</v>
      </c>
      <c r="N146" s="290" t="s">
        <v>52</v>
      </c>
      <c r="O146" s="87"/>
      <c r="P146" s="224">
        <f>O146*H146</f>
        <v>0</v>
      </c>
      <c r="Q146" s="224">
        <v>0</v>
      </c>
      <c r="R146" s="224">
        <f>Q146*H146</f>
        <v>0</v>
      </c>
      <c r="S146" s="224">
        <v>0</v>
      </c>
      <c r="T146" s="225">
        <f>S146*H146</f>
        <v>0</v>
      </c>
      <c r="U146" s="41"/>
      <c r="V146" s="41"/>
      <c r="W146" s="41"/>
      <c r="X146" s="41"/>
      <c r="Y146" s="41"/>
      <c r="Z146" s="41"/>
      <c r="AA146" s="41"/>
      <c r="AB146" s="41"/>
      <c r="AC146" s="41"/>
      <c r="AD146" s="41"/>
      <c r="AE146" s="41"/>
      <c r="AR146" s="226" t="s">
        <v>279</v>
      </c>
      <c r="AT146" s="226" t="s">
        <v>482</v>
      </c>
      <c r="AU146" s="226" t="s">
        <v>85</v>
      </c>
      <c r="AY146" s="19" t="s">
        <v>230</v>
      </c>
      <c r="BE146" s="227">
        <f>IF(N146="základní",J146,0)</f>
        <v>0</v>
      </c>
      <c r="BF146" s="227">
        <f>IF(N146="snížená",J146,0)</f>
        <v>0</v>
      </c>
      <c r="BG146" s="227">
        <f>IF(N146="zákl. přenesená",J146,0)</f>
        <v>0</v>
      </c>
      <c r="BH146" s="227">
        <f>IF(N146="sníž. přenesená",J146,0)</f>
        <v>0</v>
      </c>
      <c r="BI146" s="227">
        <f>IF(N146="nulová",J146,0)</f>
        <v>0</v>
      </c>
      <c r="BJ146" s="19" t="s">
        <v>85</v>
      </c>
      <c r="BK146" s="227">
        <f>ROUND(I146*H146,2)</f>
        <v>0</v>
      </c>
      <c r="BL146" s="19" t="s">
        <v>109</v>
      </c>
      <c r="BM146" s="226" t="s">
        <v>814</v>
      </c>
    </row>
    <row r="147" spans="1:47" s="2" customFormat="1" ht="12">
      <c r="A147" s="41"/>
      <c r="B147" s="42"/>
      <c r="C147" s="43"/>
      <c r="D147" s="228" t="s">
        <v>238</v>
      </c>
      <c r="E147" s="43"/>
      <c r="F147" s="229" t="s">
        <v>3194</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238</v>
      </c>
      <c r="AU147" s="19" t="s">
        <v>85</v>
      </c>
    </row>
    <row r="148" spans="1:65" s="2" customFormat="1" ht="62.7" customHeight="1">
      <c r="A148" s="41"/>
      <c r="B148" s="42"/>
      <c r="C148" s="215" t="s">
        <v>655</v>
      </c>
      <c r="D148" s="215" t="s">
        <v>232</v>
      </c>
      <c r="E148" s="216" t="s">
        <v>3195</v>
      </c>
      <c r="F148" s="217" t="s">
        <v>3196</v>
      </c>
      <c r="G148" s="218" t="s">
        <v>1041</v>
      </c>
      <c r="H148" s="219">
        <v>1</v>
      </c>
      <c r="I148" s="220"/>
      <c r="J148" s="221">
        <f>ROUND(I148*H148,2)</f>
        <v>0</v>
      </c>
      <c r="K148" s="217" t="s">
        <v>19</v>
      </c>
      <c r="L148" s="47"/>
      <c r="M148" s="222" t="s">
        <v>19</v>
      </c>
      <c r="N148" s="223"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109</v>
      </c>
      <c r="AT148" s="226" t="s">
        <v>232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827</v>
      </c>
    </row>
    <row r="149" spans="1:47" s="2" customFormat="1" ht="12">
      <c r="A149" s="41"/>
      <c r="B149" s="42"/>
      <c r="C149" s="43"/>
      <c r="D149" s="228" t="s">
        <v>238</v>
      </c>
      <c r="E149" s="43"/>
      <c r="F149" s="229" t="s">
        <v>3196</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24.15" customHeight="1">
      <c r="A150" s="41"/>
      <c r="B150" s="42"/>
      <c r="C150" s="215" t="s">
        <v>662</v>
      </c>
      <c r="D150" s="215" t="s">
        <v>232</v>
      </c>
      <c r="E150" s="216" t="s">
        <v>3197</v>
      </c>
      <c r="F150" s="217" t="s">
        <v>3198</v>
      </c>
      <c r="G150" s="218" t="s">
        <v>1041</v>
      </c>
      <c r="H150" s="219">
        <v>1</v>
      </c>
      <c r="I150" s="220"/>
      <c r="J150" s="221">
        <f>ROUND(I150*H150,2)</f>
        <v>0</v>
      </c>
      <c r="K150" s="217" t="s">
        <v>19</v>
      </c>
      <c r="L150" s="47"/>
      <c r="M150" s="222" t="s">
        <v>19</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109</v>
      </c>
      <c r="AT150" s="226" t="s">
        <v>232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841</v>
      </c>
    </row>
    <row r="151" spans="1:47" s="2" customFormat="1" ht="12">
      <c r="A151" s="41"/>
      <c r="B151" s="42"/>
      <c r="C151" s="43"/>
      <c r="D151" s="228" t="s">
        <v>238</v>
      </c>
      <c r="E151" s="43"/>
      <c r="F151" s="229" t="s">
        <v>3198</v>
      </c>
      <c r="G151" s="43"/>
      <c r="H151" s="43"/>
      <c r="I151" s="230"/>
      <c r="J151" s="43"/>
      <c r="K151" s="43"/>
      <c r="L151" s="47"/>
      <c r="M151" s="291"/>
      <c r="N151" s="292"/>
      <c r="O151" s="293"/>
      <c r="P151" s="293"/>
      <c r="Q151" s="293"/>
      <c r="R151" s="293"/>
      <c r="S151" s="293"/>
      <c r="T151" s="294"/>
      <c r="U151" s="41"/>
      <c r="V151" s="41"/>
      <c r="W151" s="41"/>
      <c r="X151" s="41"/>
      <c r="Y151" s="41"/>
      <c r="Z151" s="41"/>
      <c r="AA151" s="41"/>
      <c r="AB151" s="41"/>
      <c r="AC151" s="41"/>
      <c r="AD151" s="41"/>
      <c r="AE151" s="41"/>
      <c r="AT151" s="19" t="s">
        <v>238</v>
      </c>
      <c r="AU151" s="19" t="s">
        <v>85</v>
      </c>
    </row>
    <row r="152" spans="1:31" s="2" customFormat="1" ht="6.95" customHeight="1">
      <c r="A152" s="41"/>
      <c r="B152" s="62"/>
      <c r="C152" s="63"/>
      <c r="D152" s="63"/>
      <c r="E152" s="63"/>
      <c r="F152" s="63"/>
      <c r="G152" s="63"/>
      <c r="H152" s="63"/>
      <c r="I152" s="63"/>
      <c r="J152" s="63"/>
      <c r="K152" s="63"/>
      <c r="L152" s="47"/>
      <c r="M152" s="41"/>
      <c r="O152" s="41"/>
      <c r="P152" s="41"/>
      <c r="Q152" s="41"/>
      <c r="R152" s="41"/>
      <c r="S152" s="41"/>
      <c r="T152" s="41"/>
      <c r="U152" s="41"/>
      <c r="V152" s="41"/>
      <c r="W152" s="41"/>
      <c r="X152" s="41"/>
      <c r="Y152" s="41"/>
      <c r="Z152" s="41"/>
      <c r="AA152" s="41"/>
      <c r="AB152" s="41"/>
      <c r="AC152" s="41"/>
      <c r="AD152" s="41"/>
      <c r="AE152" s="41"/>
    </row>
  </sheetData>
  <sheetProtection password="BB7A" sheet="1" objects="1" scenarios="1" formatColumns="0" formatRows="0" autoFilter="0"/>
  <autoFilter ref="C94:K15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189</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3131</v>
      </c>
      <c r="F9" s="1"/>
      <c r="G9" s="1"/>
      <c r="H9" s="1"/>
      <c r="L9" s="22"/>
    </row>
    <row r="10" spans="2:12" s="1" customFormat="1" ht="12" customHeight="1">
      <c r="B10" s="22"/>
      <c r="D10" s="145" t="s">
        <v>201</v>
      </c>
      <c r="L10" s="22"/>
    </row>
    <row r="11" spans="1:31" s="2" customFormat="1" ht="16.5" customHeight="1">
      <c r="A11" s="41"/>
      <c r="B11" s="47"/>
      <c r="C11" s="41"/>
      <c r="D11" s="41"/>
      <c r="E11" s="158" t="s">
        <v>3132</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3199</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ROUND(J95,2)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ROUND((SUM(BE95:BE165)),2)</f>
        <v>0</v>
      </c>
      <c r="G37" s="41"/>
      <c r="H37" s="41"/>
      <c r="I37" s="160">
        <v>0.21</v>
      </c>
      <c r="J37" s="159">
        <f>ROUND(((SUM(BE95:BE165))*I37),2)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ROUND((SUM(BF95:BF165)),2)</f>
        <v>0</v>
      </c>
      <c r="G38" s="41"/>
      <c r="H38" s="41"/>
      <c r="I38" s="160">
        <v>0.15</v>
      </c>
      <c r="J38" s="159">
        <f>ROUND(((SUM(BF95:BF165))*I38),2)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ROUND((SUM(BG95:BG165)),2)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ROUND((SUM(BH95:BH165)),2)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ROUND((SUM(BI95:BI165)),2)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3131</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3132</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D.9.2 - Atrakce - šachta I</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J95</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3137</v>
      </c>
      <c r="E68" s="180"/>
      <c r="F68" s="180"/>
      <c r="G68" s="180"/>
      <c r="H68" s="180"/>
      <c r="I68" s="180"/>
      <c r="J68" s="181">
        <f>J96</f>
        <v>0</v>
      </c>
      <c r="K68" s="178"/>
      <c r="L68" s="182"/>
      <c r="S68" s="9"/>
      <c r="T68" s="9"/>
      <c r="U68" s="9"/>
      <c r="V68" s="9"/>
      <c r="W68" s="9"/>
      <c r="X68" s="9"/>
      <c r="Y68" s="9"/>
      <c r="Z68" s="9"/>
      <c r="AA68" s="9"/>
      <c r="AB68" s="9"/>
      <c r="AC68" s="9"/>
      <c r="AD68" s="9"/>
      <c r="AE68" s="9"/>
    </row>
    <row r="69" spans="1:31" s="9" customFormat="1" ht="24.95" customHeight="1">
      <c r="A69" s="9"/>
      <c r="B69" s="177"/>
      <c r="C69" s="178"/>
      <c r="D69" s="179" t="s">
        <v>3134</v>
      </c>
      <c r="E69" s="180"/>
      <c r="F69" s="180"/>
      <c r="G69" s="180"/>
      <c r="H69" s="180"/>
      <c r="I69" s="180"/>
      <c r="J69" s="181">
        <f>J125</f>
        <v>0</v>
      </c>
      <c r="K69" s="178"/>
      <c r="L69" s="182"/>
      <c r="S69" s="9"/>
      <c r="T69" s="9"/>
      <c r="U69" s="9"/>
      <c r="V69" s="9"/>
      <c r="W69" s="9"/>
      <c r="X69" s="9"/>
      <c r="Y69" s="9"/>
      <c r="Z69" s="9"/>
      <c r="AA69" s="9"/>
      <c r="AB69" s="9"/>
      <c r="AC69" s="9"/>
      <c r="AD69" s="9"/>
      <c r="AE69" s="9"/>
    </row>
    <row r="70" spans="1:31" s="10" customFormat="1" ht="19.9" customHeight="1">
      <c r="A70" s="10"/>
      <c r="B70" s="183"/>
      <c r="C70" s="127"/>
      <c r="D70" s="184" t="s">
        <v>3200</v>
      </c>
      <c r="E70" s="185"/>
      <c r="F70" s="185"/>
      <c r="G70" s="185"/>
      <c r="H70" s="185"/>
      <c r="I70" s="185"/>
      <c r="J70" s="186">
        <f>J126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3136</v>
      </c>
      <c r="E71" s="185"/>
      <c r="F71" s="185"/>
      <c r="G71" s="185"/>
      <c r="H71" s="185"/>
      <c r="I71" s="185"/>
      <c r="J71" s="186">
        <f>J153</f>
        <v>0</v>
      </c>
      <c r="K71" s="127"/>
      <c r="L71" s="187"/>
      <c r="S71" s="10"/>
      <c r="T71" s="10"/>
      <c r="U71" s="10"/>
      <c r="V71" s="10"/>
      <c r="W71" s="10"/>
      <c r="X71" s="10"/>
      <c r="Y71" s="10"/>
      <c r="Z71" s="10"/>
      <c r="AA71" s="10"/>
      <c r="AB71" s="10"/>
      <c r="AC71" s="10"/>
      <c r="AD71" s="10"/>
      <c r="AE71" s="10"/>
    </row>
    <row r="72" spans="1:31" s="2" customFormat="1" ht="21.8"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62"/>
      <c r="C73" s="63"/>
      <c r="D73" s="63"/>
      <c r="E73" s="63"/>
      <c r="F73" s="63"/>
      <c r="G73" s="63"/>
      <c r="H73" s="63"/>
      <c r="I73" s="63"/>
      <c r="J73" s="63"/>
      <c r="K73" s="63"/>
      <c r="L73" s="147"/>
      <c r="S73" s="41"/>
      <c r="T73" s="41"/>
      <c r="U73" s="41"/>
      <c r="V73" s="41"/>
      <c r="W73" s="41"/>
      <c r="X73" s="41"/>
      <c r="Y73" s="41"/>
      <c r="Z73" s="41"/>
      <c r="AA73" s="41"/>
      <c r="AB73" s="41"/>
      <c r="AC73" s="41"/>
      <c r="AD73" s="41"/>
      <c r="AE73" s="41"/>
    </row>
    <row r="77" spans="1:31" s="2" customFormat="1" ht="6.95" customHeight="1">
      <c r="A77" s="41"/>
      <c r="B77" s="64"/>
      <c r="C77" s="65"/>
      <c r="D77" s="65"/>
      <c r="E77" s="65"/>
      <c r="F77" s="65"/>
      <c r="G77" s="65"/>
      <c r="H77" s="65"/>
      <c r="I77" s="65"/>
      <c r="J77" s="65"/>
      <c r="K77" s="65"/>
      <c r="L77" s="147"/>
      <c r="S77" s="41"/>
      <c r="T77" s="41"/>
      <c r="U77" s="41"/>
      <c r="V77" s="41"/>
      <c r="W77" s="41"/>
      <c r="X77" s="41"/>
      <c r="Y77" s="41"/>
      <c r="Z77" s="41"/>
      <c r="AA77" s="41"/>
      <c r="AB77" s="41"/>
      <c r="AC77" s="41"/>
      <c r="AD77" s="41"/>
      <c r="AE77" s="41"/>
    </row>
    <row r="78" spans="1:31" s="2" customFormat="1" ht="24.95" customHeight="1">
      <c r="A78" s="41"/>
      <c r="B78" s="42"/>
      <c r="C78" s="25" t="s">
        <v>215</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2" customHeight="1">
      <c r="A80" s="41"/>
      <c r="B80" s="42"/>
      <c r="C80" s="34" t="s">
        <v>16</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6.5" customHeight="1">
      <c r="A81" s="41"/>
      <c r="B81" s="42"/>
      <c r="C81" s="43"/>
      <c r="D81" s="43"/>
      <c r="E81" s="172" t="str">
        <f>E7</f>
        <v>KOUPALIŠTĚ OSTROV - rekonstrukce velkého bazénu</v>
      </c>
      <c r="F81" s="34"/>
      <c r="G81" s="34"/>
      <c r="H81" s="34"/>
      <c r="I81" s="43"/>
      <c r="J81" s="43"/>
      <c r="K81" s="43"/>
      <c r="L81" s="147"/>
      <c r="S81" s="41"/>
      <c r="T81" s="41"/>
      <c r="U81" s="41"/>
      <c r="V81" s="41"/>
      <c r="W81" s="41"/>
      <c r="X81" s="41"/>
      <c r="Y81" s="41"/>
      <c r="Z81" s="41"/>
      <c r="AA81" s="41"/>
      <c r="AB81" s="41"/>
      <c r="AC81" s="41"/>
      <c r="AD81" s="41"/>
      <c r="AE81" s="41"/>
    </row>
    <row r="82" spans="2:12" s="1" customFormat="1" ht="12" customHeight="1">
      <c r="B82" s="23"/>
      <c r="C82" s="34" t="s">
        <v>199</v>
      </c>
      <c r="D82" s="24"/>
      <c r="E82" s="24"/>
      <c r="F82" s="24"/>
      <c r="G82" s="24"/>
      <c r="H82" s="24"/>
      <c r="I82" s="24"/>
      <c r="J82" s="24"/>
      <c r="K82" s="24"/>
      <c r="L82" s="22"/>
    </row>
    <row r="83" spans="2:12" s="1" customFormat="1" ht="16.5" customHeight="1">
      <c r="B83" s="23"/>
      <c r="C83" s="24"/>
      <c r="D83" s="24"/>
      <c r="E83" s="172" t="s">
        <v>3131</v>
      </c>
      <c r="F83" s="24"/>
      <c r="G83" s="24"/>
      <c r="H83" s="24"/>
      <c r="I83" s="24"/>
      <c r="J83" s="24"/>
      <c r="K83" s="24"/>
      <c r="L83" s="22"/>
    </row>
    <row r="84" spans="2:12" s="1" customFormat="1" ht="12" customHeight="1">
      <c r="B84" s="23"/>
      <c r="C84" s="34" t="s">
        <v>201</v>
      </c>
      <c r="D84" s="24"/>
      <c r="E84" s="24"/>
      <c r="F84" s="24"/>
      <c r="G84" s="24"/>
      <c r="H84" s="24"/>
      <c r="I84" s="24"/>
      <c r="J84" s="24"/>
      <c r="K84" s="24"/>
      <c r="L84" s="22"/>
    </row>
    <row r="85" spans="1:31" s="2" customFormat="1" ht="16.5" customHeight="1">
      <c r="A85" s="41"/>
      <c r="B85" s="42"/>
      <c r="C85" s="43"/>
      <c r="D85" s="43"/>
      <c r="E85" s="259" t="s">
        <v>3132</v>
      </c>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404</v>
      </c>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6.5" customHeight="1">
      <c r="A87" s="41"/>
      <c r="B87" s="42"/>
      <c r="C87" s="43"/>
      <c r="D87" s="43"/>
      <c r="E87" s="72" t="str">
        <f>E13</f>
        <v>D.9.2 - Atrakce - šachta I</v>
      </c>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4" t="s">
        <v>22</v>
      </c>
      <c r="D89" s="43"/>
      <c r="E89" s="43"/>
      <c r="F89" s="29" t="str">
        <f>F16</f>
        <v xml:space="preserve"> </v>
      </c>
      <c r="G89" s="43"/>
      <c r="H89" s="43"/>
      <c r="I89" s="34" t="s">
        <v>24</v>
      </c>
      <c r="J89" s="75" t="str">
        <f>IF(J16="","",J16)</f>
        <v>22. 3. 2021</v>
      </c>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25.65" customHeight="1">
      <c r="A91" s="41"/>
      <c r="B91" s="42"/>
      <c r="C91" s="34" t="s">
        <v>30</v>
      </c>
      <c r="D91" s="43"/>
      <c r="E91" s="43"/>
      <c r="F91" s="29" t="str">
        <f>E19</f>
        <v>Město Ostrov</v>
      </c>
      <c r="G91" s="43"/>
      <c r="H91" s="43"/>
      <c r="I91" s="34" t="s">
        <v>38</v>
      </c>
      <c r="J91" s="39" t="str">
        <f>E25</f>
        <v>Architektonické studio Hysek s.r.o.</v>
      </c>
      <c r="K91" s="43"/>
      <c r="L91" s="147"/>
      <c r="S91" s="41"/>
      <c r="T91" s="41"/>
      <c r="U91" s="41"/>
      <c r="V91" s="41"/>
      <c r="W91" s="41"/>
      <c r="X91" s="41"/>
      <c r="Y91" s="41"/>
      <c r="Z91" s="41"/>
      <c r="AA91" s="41"/>
      <c r="AB91" s="41"/>
      <c r="AC91" s="41"/>
      <c r="AD91" s="41"/>
      <c r="AE91" s="41"/>
    </row>
    <row r="92" spans="1:31" s="2" customFormat="1" ht="15.15" customHeight="1">
      <c r="A92" s="41"/>
      <c r="B92" s="42"/>
      <c r="C92" s="34" t="s">
        <v>36</v>
      </c>
      <c r="D92" s="43"/>
      <c r="E92" s="43"/>
      <c r="F92" s="29" t="str">
        <f>IF(E22="","",E22)</f>
        <v>Vyplň údaj</v>
      </c>
      <c r="G92" s="43"/>
      <c r="H92" s="43"/>
      <c r="I92" s="34" t="s">
        <v>43</v>
      </c>
      <c r="J92" s="39" t="str">
        <f>E28</f>
        <v xml:space="preserve"> </v>
      </c>
      <c r="K92" s="43"/>
      <c r="L92" s="147"/>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11" customFormat="1" ht="29.25" customHeight="1">
      <c r="A94" s="188"/>
      <c r="B94" s="189"/>
      <c r="C94" s="190" t="s">
        <v>216</v>
      </c>
      <c r="D94" s="191" t="s">
        <v>66</v>
      </c>
      <c r="E94" s="191" t="s">
        <v>62</v>
      </c>
      <c r="F94" s="191" t="s">
        <v>63</v>
      </c>
      <c r="G94" s="191" t="s">
        <v>217</v>
      </c>
      <c r="H94" s="191" t="s">
        <v>218</v>
      </c>
      <c r="I94" s="191" t="s">
        <v>219</v>
      </c>
      <c r="J94" s="191" t="s">
        <v>207</v>
      </c>
      <c r="K94" s="192" t="s">
        <v>220</v>
      </c>
      <c r="L94" s="193"/>
      <c r="M94" s="95" t="s">
        <v>19</v>
      </c>
      <c r="N94" s="96" t="s">
        <v>51</v>
      </c>
      <c r="O94" s="96" t="s">
        <v>221</v>
      </c>
      <c r="P94" s="96" t="s">
        <v>222</v>
      </c>
      <c r="Q94" s="96" t="s">
        <v>223</v>
      </c>
      <c r="R94" s="96" t="s">
        <v>224</v>
      </c>
      <c r="S94" s="96" t="s">
        <v>225</v>
      </c>
      <c r="T94" s="97" t="s">
        <v>226</v>
      </c>
      <c r="U94" s="188"/>
      <c r="V94" s="188"/>
      <c r="W94" s="188"/>
      <c r="X94" s="188"/>
      <c r="Y94" s="188"/>
      <c r="Z94" s="188"/>
      <c r="AA94" s="188"/>
      <c r="AB94" s="188"/>
      <c r="AC94" s="188"/>
      <c r="AD94" s="188"/>
      <c r="AE94" s="188"/>
    </row>
    <row r="95" spans="1:63" s="2" customFormat="1" ht="22.8" customHeight="1">
      <c r="A95" s="41"/>
      <c r="B95" s="42"/>
      <c r="C95" s="102" t="s">
        <v>227</v>
      </c>
      <c r="D95" s="43"/>
      <c r="E95" s="43"/>
      <c r="F95" s="43"/>
      <c r="G95" s="43"/>
      <c r="H95" s="43"/>
      <c r="I95" s="43"/>
      <c r="J95" s="194">
        <f>BK95</f>
        <v>0</v>
      </c>
      <c r="K95" s="43"/>
      <c r="L95" s="47"/>
      <c r="M95" s="98"/>
      <c r="N95" s="195"/>
      <c r="O95" s="99"/>
      <c r="P95" s="196">
        <f>P96+P125</f>
        <v>0</v>
      </c>
      <c r="Q95" s="99"/>
      <c r="R95" s="196">
        <f>R96+R125</f>
        <v>0</v>
      </c>
      <c r="S95" s="99"/>
      <c r="T95" s="197">
        <f>T96+T125</f>
        <v>0</v>
      </c>
      <c r="U95" s="41"/>
      <c r="V95" s="41"/>
      <c r="W95" s="41"/>
      <c r="X95" s="41"/>
      <c r="Y95" s="41"/>
      <c r="Z95" s="41"/>
      <c r="AA95" s="41"/>
      <c r="AB95" s="41"/>
      <c r="AC95" s="41"/>
      <c r="AD95" s="41"/>
      <c r="AE95" s="41"/>
      <c r="AT95" s="19" t="s">
        <v>80</v>
      </c>
      <c r="AU95" s="19" t="s">
        <v>208</v>
      </c>
      <c r="BK95" s="198">
        <f>BK96+BK125</f>
        <v>0</v>
      </c>
    </row>
    <row r="96" spans="1:63" s="12" customFormat="1" ht="25.9" customHeight="1">
      <c r="A96" s="12"/>
      <c r="B96" s="199"/>
      <c r="C96" s="200"/>
      <c r="D96" s="201" t="s">
        <v>80</v>
      </c>
      <c r="E96" s="202" t="s">
        <v>3180</v>
      </c>
      <c r="F96" s="202" t="s">
        <v>3180</v>
      </c>
      <c r="G96" s="200"/>
      <c r="H96" s="200"/>
      <c r="I96" s="203"/>
      <c r="J96" s="204">
        <f>BK96</f>
        <v>0</v>
      </c>
      <c r="K96" s="200"/>
      <c r="L96" s="205"/>
      <c r="M96" s="206"/>
      <c r="N96" s="207"/>
      <c r="O96" s="207"/>
      <c r="P96" s="208">
        <f>SUM(P97:P124)</f>
        <v>0</v>
      </c>
      <c r="Q96" s="207"/>
      <c r="R96" s="208">
        <f>SUM(R97:R124)</f>
        <v>0</v>
      </c>
      <c r="S96" s="207"/>
      <c r="T96" s="209">
        <f>SUM(T97:T124)</f>
        <v>0</v>
      </c>
      <c r="U96" s="12"/>
      <c r="V96" s="12"/>
      <c r="W96" s="12"/>
      <c r="X96" s="12"/>
      <c r="Y96" s="12"/>
      <c r="Z96" s="12"/>
      <c r="AA96" s="12"/>
      <c r="AB96" s="12"/>
      <c r="AC96" s="12"/>
      <c r="AD96" s="12"/>
      <c r="AE96" s="12"/>
      <c r="AR96" s="210" t="s">
        <v>85</v>
      </c>
      <c r="AT96" s="211" t="s">
        <v>80</v>
      </c>
      <c r="AU96" s="211" t="s">
        <v>81</v>
      </c>
      <c r="AY96" s="210" t="s">
        <v>230</v>
      </c>
      <c r="BK96" s="212">
        <f>SUM(BK97:BK124)</f>
        <v>0</v>
      </c>
    </row>
    <row r="97" spans="1:65" s="2" customFormat="1" ht="24.15" customHeight="1">
      <c r="A97" s="41"/>
      <c r="B97" s="42"/>
      <c r="C97" s="281" t="s">
        <v>85</v>
      </c>
      <c r="D97" s="281" t="s">
        <v>482</v>
      </c>
      <c r="E97" s="282" t="s">
        <v>3201</v>
      </c>
      <c r="F97" s="283" t="s">
        <v>3202</v>
      </c>
      <c r="G97" s="284" t="s">
        <v>1041</v>
      </c>
      <c r="H97" s="285">
        <v>2</v>
      </c>
      <c r="I97" s="286"/>
      <c r="J97" s="287">
        <f>ROUND(I97*H97,2)</f>
        <v>0</v>
      </c>
      <c r="K97" s="283" t="s">
        <v>19</v>
      </c>
      <c r="L97" s="288"/>
      <c r="M97" s="289" t="s">
        <v>19</v>
      </c>
      <c r="N97" s="290" t="s">
        <v>52</v>
      </c>
      <c r="O97" s="87"/>
      <c r="P97" s="224">
        <f>O97*H97</f>
        <v>0</v>
      </c>
      <c r="Q97" s="224">
        <v>0</v>
      </c>
      <c r="R97" s="224">
        <f>Q97*H97</f>
        <v>0</v>
      </c>
      <c r="S97" s="224">
        <v>0</v>
      </c>
      <c r="T97" s="225">
        <f>S97*H97</f>
        <v>0</v>
      </c>
      <c r="U97" s="41"/>
      <c r="V97" s="41"/>
      <c r="W97" s="41"/>
      <c r="X97" s="41"/>
      <c r="Y97" s="41"/>
      <c r="Z97" s="41"/>
      <c r="AA97" s="41"/>
      <c r="AB97" s="41"/>
      <c r="AC97" s="41"/>
      <c r="AD97" s="41"/>
      <c r="AE97" s="41"/>
      <c r="AR97" s="226" t="s">
        <v>279</v>
      </c>
      <c r="AT97" s="226" t="s">
        <v>482</v>
      </c>
      <c r="AU97" s="226" t="s">
        <v>85</v>
      </c>
      <c r="AY97" s="19" t="s">
        <v>230</v>
      </c>
      <c r="BE97" s="227">
        <f>IF(N97="základní",J97,0)</f>
        <v>0</v>
      </c>
      <c r="BF97" s="227">
        <f>IF(N97="snížená",J97,0)</f>
        <v>0</v>
      </c>
      <c r="BG97" s="227">
        <f>IF(N97="zákl. přenesená",J97,0)</f>
        <v>0</v>
      </c>
      <c r="BH97" s="227">
        <f>IF(N97="sníž. přenesená",J97,0)</f>
        <v>0</v>
      </c>
      <c r="BI97" s="227">
        <f>IF(N97="nulová",J97,0)</f>
        <v>0</v>
      </c>
      <c r="BJ97" s="19" t="s">
        <v>85</v>
      </c>
      <c r="BK97" s="227">
        <f>ROUND(I97*H97,2)</f>
        <v>0</v>
      </c>
      <c r="BL97" s="19" t="s">
        <v>109</v>
      </c>
      <c r="BM97" s="226" t="s">
        <v>91</v>
      </c>
    </row>
    <row r="98" spans="1:47" s="2" customFormat="1" ht="12">
      <c r="A98" s="41"/>
      <c r="B98" s="42"/>
      <c r="C98" s="43"/>
      <c r="D98" s="228" t="s">
        <v>238</v>
      </c>
      <c r="E98" s="43"/>
      <c r="F98" s="229" t="s">
        <v>3202</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19" t="s">
        <v>238</v>
      </c>
      <c r="AU98" s="19" t="s">
        <v>85</v>
      </c>
    </row>
    <row r="99" spans="1:65" s="2" customFormat="1" ht="24.15" customHeight="1">
      <c r="A99" s="41"/>
      <c r="B99" s="42"/>
      <c r="C99" s="281" t="s">
        <v>91</v>
      </c>
      <c r="D99" s="281" t="s">
        <v>482</v>
      </c>
      <c r="E99" s="282" t="s">
        <v>3203</v>
      </c>
      <c r="F99" s="283" t="s">
        <v>3202</v>
      </c>
      <c r="G99" s="284" t="s">
        <v>1041</v>
      </c>
      <c r="H99" s="285">
        <v>2</v>
      </c>
      <c r="I99" s="286"/>
      <c r="J99" s="287">
        <f>ROUND(I99*H99,2)</f>
        <v>0</v>
      </c>
      <c r="K99" s="283" t="s">
        <v>19</v>
      </c>
      <c r="L99" s="288"/>
      <c r="M99" s="289" t="s">
        <v>19</v>
      </c>
      <c r="N99" s="290"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279</v>
      </c>
      <c r="AT99" s="226" t="s">
        <v>482</v>
      </c>
      <c r="AU99" s="226" t="s">
        <v>85</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109</v>
      </c>
    </row>
    <row r="100" spans="1:47" s="2" customFormat="1" ht="12">
      <c r="A100" s="41"/>
      <c r="B100" s="42"/>
      <c r="C100" s="43"/>
      <c r="D100" s="228" t="s">
        <v>238</v>
      </c>
      <c r="E100" s="43"/>
      <c r="F100" s="229" t="s">
        <v>3202</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85</v>
      </c>
    </row>
    <row r="101" spans="1:65" s="2" customFormat="1" ht="24.15" customHeight="1">
      <c r="A101" s="41"/>
      <c r="B101" s="42"/>
      <c r="C101" s="281" t="s">
        <v>102</v>
      </c>
      <c r="D101" s="281" t="s">
        <v>482</v>
      </c>
      <c r="E101" s="282" t="s">
        <v>3204</v>
      </c>
      <c r="F101" s="283" t="s">
        <v>3202</v>
      </c>
      <c r="G101" s="284" t="s">
        <v>1041</v>
      </c>
      <c r="H101" s="285">
        <v>1</v>
      </c>
      <c r="I101" s="286"/>
      <c r="J101" s="287">
        <f>ROUND(I101*H101,2)</f>
        <v>0</v>
      </c>
      <c r="K101" s="283" t="s">
        <v>19</v>
      </c>
      <c r="L101" s="288"/>
      <c r="M101" s="289" t="s">
        <v>19</v>
      </c>
      <c r="N101" s="290"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279</v>
      </c>
      <c r="AT101" s="226" t="s">
        <v>482</v>
      </c>
      <c r="AU101" s="226" t="s">
        <v>85</v>
      </c>
      <c r="AY101" s="19" t="s">
        <v>230</v>
      </c>
      <c r="BE101" s="227">
        <f>IF(N101="základní",J101,0)</f>
        <v>0</v>
      </c>
      <c r="BF101" s="227">
        <f>IF(N101="snížená",J101,0)</f>
        <v>0</v>
      </c>
      <c r="BG101" s="227">
        <f>IF(N101="zákl. přenesená",J101,0)</f>
        <v>0</v>
      </c>
      <c r="BH101" s="227">
        <f>IF(N101="sníž. přenesená",J101,0)</f>
        <v>0</v>
      </c>
      <c r="BI101" s="227">
        <f>IF(N101="nulová",J101,0)</f>
        <v>0</v>
      </c>
      <c r="BJ101" s="19" t="s">
        <v>85</v>
      </c>
      <c r="BK101" s="227">
        <f>ROUND(I101*H101,2)</f>
        <v>0</v>
      </c>
      <c r="BL101" s="19" t="s">
        <v>109</v>
      </c>
      <c r="BM101" s="226" t="s">
        <v>271</v>
      </c>
    </row>
    <row r="102" spans="1:47" s="2" customFormat="1" ht="12">
      <c r="A102" s="41"/>
      <c r="B102" s="42"/>
      <c r="C102" s="43"/>
      <c r="D102" s="228" t="s">
        <v>238</v>
      </c>
      <c r="E102" s="43"/>
      <c r="F102" s="229" t="s">
        <v>3202</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238</v>
      </c>
      <c r="AU102" s="19" t="s">
        <v>85</v>
      </c>
    </row>
    <row r="103" spans="1:65" s="2" customFormat="1" ht="24.15" customHeight="1">
      <c r="A103" s="41"/>
      <c r="B103" s="42"/>
      <c r="C103" s="281" t="s">
        <v>109</v>
      </c>
      <c r="D103" s="281" t="s">
        <v>482</v>
      </c>
      <c r="E103" s="282" t="s">
        <v>3205</v>
      </c>
      <c r="F103" s="283" t="s">
        <v>3202</v>
      </c>
      <c r="G103" s="284" t="s">
        <v>1041</v>
      </c>
      <c r="H103" s="285">
        <v>1</v>
      </c>
      <c r="I103" s="286"/>
      <c r="J103" s="287">
        <f>ROUND(I103*H103,2)</f>
        <v>0</v>
      </c>
      <c r="K103" s="283" t="s">
        <v>19</v>
      </c>
      <c r="L103" s="288"/>
      <c r="M103" s="289" t="s">
        <v>19</v>
      </c>
      <c r="N103" s="290"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279</v>
      </c>
      <c r="AT103" s="226" t="s">
        <v>482</v>
      </c>
      <c r="AU103" s="226" t="s">
        <v>85</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279</v>
      </c>
    </row>
    <row r="104" spans="1:47" s="2" customFormat="1" ht="12">
      <c r="A104" s="41"/>
      <c r="B104" s="42"/>
      <c r="C104" s="43"/>
      <c r="D104" s="228" t="s">
        <v>238</v>
      </c>
      <c r="E104" s="43"/>
      <c r="F104" s="229" t="s">
        <v>3202</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85</v>
      </c>
    </row>
    <row r="105" spans="1:65" s="2" customFormat="1" ht="37.8" customHeight="1">
      <c r="A105" s="41"/>
      <c r="B105" s="42"/>
      <c r="C105" s="281" t="s">
        <v>265</v>
      </c>
      <c r="D105" s="281" t="s">
        <v>482</v>
      </c>
      <c r="E105" s="282" t="s">
        <v>3206</v>
      </c>
      <c r="F105" s="283" t="s">
        <v>3207</v>
      </c>
      <c r="G105" s="284" t="s">
        <v>1041</v>
      </c>
      <c r="H105" s="285">
        <v>1</v>
      </c>
      <c r="I105" s="286"/>
      <c r="J105" s="287">
        <f>ROUND(I105*H105,2)</f>
        <v>0</v>
      </c>
      <c r="K105" s="283" t="s">
        <v>19</v>
      </c>
      <c r="L105" s="288"/>
      <c r="M105" s="289" t="s">
        <v>19</v>
      </c>
      <c r="N105" s="290" t="s">
        <v>52</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279</v>
      </c>
      <c r="AT105" s="226" t="s">
        <v>482</v>
      </c>
      <c r="AU105" s="226" t="s">
        <v>85</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109</v>
      </c>
      <c r="BM105" s="226" t="s">
        <v>302</v>
      </c>
    </row>
    <row r="106" spans="1:47" s="2" customFormat="1" ht="12">
      <c r="A106" s="41"/>
      <c r="B106" s="42"/>
      <c r="C106" s="43"/>
      <c r="D106" s="228" t="s">
        <v>238</v>
      </c>
      <c r="E106" s="43"/>
      <c r="F106" s="229" t="s">
        <v>3207</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85</v>
      </c>
    </row>
    <row r="107" spans="1:65" s="2" customFormat="1" ht="37.8" customHeight="1">
      <c r="A107" s="41"/>
      <c r="B107" s="42"/>
      <c r="C107" s="281" t="s">
        <v>271</v>
      </c>
      <c r="D107" s="281" t="s">
        <v>482</v>
      </c>
      <c r="E107" s="282" t="s">
        <v>3208</v>
      </c>
      <c r="F107" s="283" t="s">
        <v>3207</v>
      </c>
      <c r="G107" s="284" t="s">
        <v>1041</v>
      </c>
      <c r="H107" s="285">
        <v>1</v>
      </c>
      <c r="I107" s="286"/>
      <c r="J107" s="287">
        <f>ROUND(I107*H107,2)</f>
        <v>0</v>
      </c>
      <c r="K107" s="283" t="s">
        <v>19</v>
      </c>
      <c r="L107" s="288"/>
      <c r="M107" s="289" t="s">
        <v>19</v>
      </c>
      <c r="N107" s="290"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279</v>
      </c>
      <c r="AT107" s="226" t="s">
        <v>482</v>
      </c>
      <c r="AU107" s="226" t="s">
        <v>85</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318</v>
      </c>
    </row>
    <row r="108" spans="1:47" s="2" customFormat="1" ht="12">
      <c r="A108" s="41"/>
      <c r="B108" s="42"/>
      <c r="C108" s="43"/>
      <c r="D108" s="228" t="s">
        <v>238</v>
      </c>
      <c r="E108" s="43"/>
      <c r="F108" s="229" t="s">
        <v>3207</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85</v>
      </c>
    </row>
    <row r="109" spans="1:65" s="2" customFormat="1" ht="37.8" customHeight="1">
      <c r="A109" s="41"/>
      <c r="B109" s="42"/>
      <c r="C109" s="281" t="s">
        <v>281</v>
      </c>
      <c r="D109" s="281" t="s">
        <v>482</v>
      </c>
      <c r="E109" s="282" t="s">
        <v>3209</v>
      </c>
      <c r="F109" s="283" t="s">
        <v>3207</v>
      </c>
      <c r="G109" s="284" t="s">
        <v>1041</v>
      </c>
      <c r="H109" s="285">
        <v>1</v>
      </c>
      <c r="I109" s="286"/>
      <c r="J109" s="287">
        <f>ROUND(I109*H109,2)</f>
        <v>0</v>
      </c>
      <c r="K109" s="283" t="s">
        <v>19</v>
      </c>
      <c r="L109" s="288"/>
      <c r="M109" s="289" t="s">
        <v>19</v>
      </c>
      <c r="N109" s="290"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279</v>
      </c>
      <c r="AT109" s="226" t="s">
        <v>482</v>
      </c>
      <c r="AU109" s="226" t="s">
        <v>85</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109</v>
      </c>
      <c r="BM109" s="226" t="s">
        <v>330</v>
      </c>
    </row>
    <row r="110" spans="1:47" s="2" customFormat="1" ht="12">
      <c r="A110" s="41"/>
      <c r="B110" s="42"/>
      <c r="C110" s="43"/>
      <c r="D110" s="228" t="s">
        <v>238</v>
      </c>
      <c r="E110" s="43"/>
      <c r="F110" s="229" t="s">
        <v>3207</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85</v>
      </c>
    </row>
    <row r="111" spans="1:65" s="2" customFormat="1" ht="37.8" customHeight="1">
      <c r="A111" s="41"/>
      <c r="B111" s="42"/>
      <c r="C111" s="281" t="s">
        <v>279</v>
      </c>
      <c r="D111" s="281" t="s">
        <v>482</v>
      </c>
      <c r="E111" s="282" t="s">
        <v>3210</v>
      </c>
      <c r="F111" s="283" t="s">
        <v>3207</v>
      </c>
      <c r="G111" s="284" t="s">
        <v>1041</v>
      </c>
      <c r="H111" s="285">
        <v>1</v>
      </c>
      <c r="I111" s="286"/>
      <c r="J111" s="287">
        <f>ROUND(I111*H111,2)</f>
        <v>0</v>
      </c>
      <c r="K111" s="283" t="s">
        <v>19</v>
      </c>
      <c r="L111" s="288"/>
      <c r="M111" s="289" t="s">
        <v>19</v>
      </c>
      <c r="N111" s="290" t="s">
        <v>52</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279</v>
      </c>
      <c r="AT111" s="226" t="s">
        <v>482</v>
      </c>
      <c r="AU111" s="226" t="s">
        <v>85</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109</v>
      </c>
      <c r="BM111" s="226" t="s">
        <v>345</v>
      </c>
    </row>
    <row r="112" spans="1:47" s="2" customFormat="1" ht="12">
      <c r="A112" s="41"/>
      <c r="B112" s="42"/>
      <c r="C112" s="43"/>
      <c r="D112" s="228" t="s">
        <v>238</v>
      </c>
      <c r="E112" s="43"/>
      <c r="F112" s="229" t="s">
        <v>3207</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85</v>
      </c>
    </row>
    <row r="113" spans="1:65" s="2" customFormat="1" ht="37.8" customHeight="1">
      <c r="A113" s="41"/>
      <c r="B113" s="42"/>
      <c r="C113" s="281" t="s">
        <v>288</v>
      </c>
      <c r="D113" s="281" t="s">
        <v>482</v>
      </c>
      <c r="E113" s="282" t="s">
        <v>3211</v>
      </c>
      <c r="F113" s="283" t="s">
        <v>3212</v>
      </c>
      <c r="G113" s="284" t="s">
        <v>1041</v>
      </c>
      <c r="H113" s="285">
        <v>1</v>
      </c>
      <c r="I113" s="286"/>
      <c r="J113" s="287">
        <f>ROUND(I113*H113,2)</f>
        <v>0</v>
      </c>
      <c r="K113" s="283" t="s">
        <v>19</v>
      </c>
      <c r="L113" s="288"/>
      <c r="M113" s="289" t="s">
        <v>19</v>
      </c>
      <c r="N113" s="290"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279</v>
      </c>
      <c r="AT113" s="226" t="s">
        <v>482</v>
      </c>
      <c r="AU113" s="226" t="s">
        <v>85</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358</v>
      </c>
    </row>
    <row r="114" spans="1:47" s="2" customFormat="1" ht="12">
      <c r="A114" s="41"/>
      <c r="B114" s="42"/>
      <c r="C114" s="43"/>
      <c r="D114" s="228" t="s">
        <v>238</v>
      </c>
      <c r="E114" s="43"/>
      <c r="F114" s="229" t="s">
        <v>3212</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85</v>
      </c>
    </row>
    <row r="115" spans="1:65" s="2" customFormat="1" ht="37.8" customHeight="1">
      <c r="A115" s="41"/>
      <c r="B115" s="42"/>
      <c r="C115" s="281" t="s">
        <v>302</v>
      </c>
      <c r="D115" s="281" t="s">
        <v>482</v>
      </c>
      <c r="E115" s="282" t="s">
        <v>3213</v>
      </c>
      <c r="F115" s="283" t="s">
        <v>3214</v>
      </c>
      <c r="G115" s="284" t="s">
        <v>1041</v>
      </c>
      <c r="H115" s="285">
        <v>1</v>
      </c>
      <c r="I115" s="286"/>
      <c r="J115" s="287">
        <f>ROUND(I115*H115,2)</f>
        <v>0</v>
      </c>
      <c r="K115" s="283" t="s">
        <v>19</v>
      </c>
      <c r="L115" s="288"/>
      <c r="M115" s="289" t="s">
        <v>19</v>
      </c>
      <c r="N115" s="290"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279</v>
      </c>
      <c r="AT115" s="226" t="s">
        <v>482</v>
      </c>
      <c r="AU115" s="226" t="s">
        <v>85</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109</v>
      </c>
      <c r="BM115" s="226" t="s">
        <v>373</v>
      </c>
    </row>
    <row r="116" spans="1:47" s="2" customFormat="1" ht="12">
      <c r="A116" s="41"/>
      <c r="B116" s="42"/>
      <c r="C116" s="43"/>
      <c r="D116" s="228" t="s">
        <v>238</v>
      </c>
      <c r="E116" s="43"/>
      <c r="F116" s="229" t="s">
        <v>3214</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85</v>
      </c>
    </row>
    <row r="117" spans="1:65" s="2" customFormat="1" ht="37.8" customHeight="1">
      <c r="A117" s="41"/>
      <c r="B117" s="42"/>
      <c r="C117" s="281" t="s">
        <v>308</v>
      </c>
      <c r="D117" s="281" t="s">
        <v>482</v>
      </c>
      <c r="E117" s="282" t="s">
        <v>3215</v>
      </c>
      <c r="F117" s="283" t="s">
        <v>3216</v>
      </c>
      <c r="G117" s="284" t="s">
        <v>1041</v>
      </c>
      <c r="H117" s="285">
        <v>2</v>
      </c>
      <c r="I117" s="286"/>
      <c r="J117" s="287">
        <f>ROUND(I117*H117,2)</f>
        <v>0</v>
      </c>
      <c r="K117" s="283" t="s">
        <v>19</v>
      </c>
      <c r="L117" s="288"/>
      <c r="M117" s="289" t="s">
        <v>19</v>
      </c>
      <c r="N117" s="290" t="s">
        <v>52</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279</v>
      </c>
      <c r="AT117" s="226" t="s">
        <v>482</v>
      </c>
      <c r="AU117" s="226" t="s">
        <v>85</v>
      </c>
      <c r="AY117" s="19" t="s">
        <v>230</v>
      </c>
      <c r="BE117" s="227">
        <f>IF(N117="základní",J117,0)</f>
        <v>0</v>
      </c>
      <c r="BF117" s="227">
        <f>IF(N117="snížená",J117,0)</f>
        <v>0</v>
      </c>
      <c r="BG117" s="227">
        <f>IF(N117="zákl. přenesená",J117,0)</f>
        <v>0</v>
      </c>
      <c r="BH117" s="227">
        <f>IF(N117="sníž. přenesená",J117,0)</f>
        <v>0</v>
      </c>
      <c r="BI117" s="227">
        <f>IF(N117="nulová",J117,0)</f>
        <v>0</v>
      </c>
      <c r="BJ117" s="19" t="s">
        <v>85</v>
      </c>
      <c r="BK117" s="227">
        <f>ROUND(I117*H117,2)</f>
        <v>0</v>
      </c>
      <c r="BL117" s="19" t="s">
        <v>109</v>
      </c>
      <c r="BM117" s="226" t="s">
        <v>386</v>
      </c>
    </row>
    <row r="118" spans="1:47" s="2" customFormat="1" ht="12">
      <c r="A118" s="41"/>
      <c r="B118" s="42"/>
      <c r="C118" s="43"/>
      <c r="D118" s="228" t="s">
        <v>238</v>
      </c>
      <c r="E118" s="43"/>
      <c r="F118" s="229" t="s">
        <v>3216</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19" t="s">
        <v>238</v>
      </c>
      <c r="AU118" s="19" t="s">
        <v>85</v>
      </c>
    </row>
    <row r="119" spans="1:65" s="2" customFormat="1" ht="14.4" customHeight="1">
      <c r="A119" s="41"/>
      <c r="B119" s="42"/>
      <c r="C119" s="281" t="s">
        <v>318</v>
      </c>
      <c r="D119" s="281" t="s">
        <v>482</v>
      </c>
      <c r="E119" s="282" t="s">
        <v>3217</v>
      </c>
      <c r="F119" s="283" t="s">
        <v>3218</v>
      </c>
      <c r="G119" s="284" t="s">
        <v>1041</v>
      </c>
      <c r="H119" s="285">
        <v>6</v>
      </c>
      <c r="I119" s="286"/>
      <c r="J119" s="287">
        <f>ROUND(I119*H119,2)</f>
        <v>0</v>
      </c>
      <c r="K119" s="283" t="s">
        <v>19</v>
      </c>
      <c r="L119" s="288"/>
      <c r="M119" s="289" t="s">
        <v>19</v>
      </c>
      <c r="N119" s="290"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279</v>
      </c>
      <c r="AT119" s="226" t="s">
        <v>482</v>
      </c>
      <c r="AU119" s="226" t="s">
        <v>85</v>
      </c>
      <c r="AY119" s="19" t="s">
        <v>230</v>
      </c>
      <c r="BE119" s="227">
        <f>IF(N119="základní",J119,0)</f>
        <v>0</v>
      </c>
      <c r="BF119" s="227">
        <f>IF(N119="snížená",J119,0)</f>
        <v>0</v>
      </c>
      <c r="BG119" s="227">
        <f>IF(N119="zákl. přenesená",J119,0)</f>
        <v>0</v>
      </c>
      <c r="BH119" s="227">
        <f>IF(N119="sníž. přenesená",J119,0)</f>
        <v>0</v>
      </c>
      <c r="BI119" s="227">
        <f>IF(N119="nulová",J119,0)</f>
        <v>0</v>
      </c>
      <c r="BJ119" s="19" t="s">
        <v>85</v>
      </c>
      <c r="BK119" s="227">
        <f>ROUND(I119*H119,2)</f>
        <v>0</v>
      </c>
      <c r="BL119" s="19" t="s">
        <v>109</v>
      </c>
      <c r="BM119" s="226" t="s">
        <v>649</v>
      </c>
    </row>
    <row r="120" spans="1:47" s="2" customFormat="1" ht="12">
      <c r="A120" s="41"/>
      <c r="B120" s="42"/>
      <c r="C120" s="43"/>
      <c r="D120" s="228" t="s">
        <v>238</v>
      </c>
      <c r="E120" s="43"/>
      <c r="F120" s="229" t="s">
        <v>3218</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19" t="s">
        <v>238</v>
      </c>
      <c r="AU120" s="19" t="s">
        <v>85</v>
      </c>
    </row>
    <row r="121" spans="1:65" s="2" customFormat="1" ht="14.4" customHeight="1">
      <c r="A121" s="41"/>
      <c r="B121" s="42"/>
      <c r="C121" s="281" t="s">
        <v>324</v>
      </c>
      <c r="D121" s="281" t="s">
        <v>482</v>
      </c>
      <c r="E121" s="282" t="s">
        <v>3219</v>
      </c>
      <c r="F121" s="283" t="s">
        <v>3220</v>
      </c>
      <c r="G121" s="284" t="s">
        <v>1041</v>
      </c>
      <c r="H121" s="285">
        <v>8</v>
      </c>
      <c r="I121" s="286"/>
      <c r="J121" s="287">
        <f>ROUND(I121*H121,2)</f>
        <v>0</v>
      </c>
      <c r="K121" s="283" t="s">
        <v>19</v>
      </c>
      <c r="L121" s="288"/>
      <c r="M121" s="289" t="s">
        <v>19</v>
      </c>
      <c r="N121" s="290" t="s">
        <v>52</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279</v>
      </c>
      <c r="AT121" s="226" t="s">
        <v>482</v>
      </c>
      <c r="AU121" s="226" t="s">
        <v>85</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109</v>
      </c>
      <c r="BM121" s="226" t="s">
        <v>662</v>
      </c>
    </row>
    <row r="122" spans="1:47" s="2" customFormat="1" ht="12">
      <c r="A122" s="41"/>
      <c r="B122" s="42"/>
      <c r="C122" s="43"/>
      <c r="D122" s="228" t="s">
        <v>238</v>
      </c>
      <c r="E122" s="43"/>
      <c r="F122" s="229" t="s">
        <v>3220</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85</v>
      </c>
    </row>
    <row r="123" spans="1:65" s="2" customFormat="1" ht="24.15" customHeight="1">
      <c r="A123" s="41"/>
      <c r="B123" s="42"/>
      <c r="C123" s="215" t="s">
        <v>330</v>
      </c>
      <c r="D123" s="215" t="s">
        <v>232</v>
      </c>
      <c r="E123" s="216" t="s">
        <v>3221</v>
      </c>
      <c r="F123" s="217" t="s">
        <v>3222</v>
      </c>
      <c r="G123" s="218" t="s">
        <v>1041</v>
      </c>
      <c r="H123" s="219">
        <v>1</v>
      </c>
      <c r="I123" s="220"/>
      <c r="J123" s="221">
        <f>ROUND(I123*H123,2)</f>
        <v>0</v>
      </c>
      <c r="K123" s="217" t="s">
        <v>19</v>
      </c>
      <c r="L123" s="47"/>
      <c r="M123" s="222" t="s">
        <v>19</v>
      </c>
      <c r="N123" s="223" t="s">
        <v>52</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109</v>
      </c>
      <c r="AT123" s="226" t="s">
        <v>232</v>
      </c>
      <c r="AU123" s="226" t="s">
        <v>85</v>
      </c>
      <c r="AY123" s="19" t="s">
        <v>230</v>
      </c>
      <c r="BE123" s="227">
        <f>IF(N123="základní",J123,0)</f>
        <v>0</v>
      </c>
      <c r="BF123" s="227">
        <f>IF(N123="snížená",J123,0)</f>
        <v>0</v>
      </c>
      <c r="BG123" s="227">
        <f>IF(N123="zákl. přenesená",J123,0)</f>
        <v>0</v>
      </c>
      <c r="BH123" s="227">
        <f>IF(N123="sníž. přenesená",J123,0)</f>
        <v>0</v>
      </c>
      <c r="BI123" s="227">
        <f>IF(N123="nulová",J123,0)</f>
        <v>0</v>
      </c>
      <c r="BJ123" s="19" t="s">
        <v>85</v>
      </c>
      <c r="BK123" s="227">
        <f>ROUND(I123*H123,2)</f>
        <v>0</v>
      </c>
      <c r="BL123" s="19" t="s">
        <v>109</v>
      </c>
      <c r="BM123" s="226" t="s">
        <v>676</v>
      </c>
    </row>
    <row r="124" spans="1:47" s="2" customFormat="1" ht="12">
      <c r="A124" s="41"/>
      <c r="B124" s="42"/>
      <c r="C124" s="43"/>
      <c r="D124" s="228" t="s">
        <v>238</v>
      </c>
      <c r="E124" s="43"/>
      <c r="F124" s="229" t="s">
        <v>3222</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19" t="s">
        <v>238</v>
      </c>
      <c r="AU124" s="19" t="s">
        <v>85</v>
      </c>
    </row>
    <row r="125" spans="1:63" s="12" customFormat="1" ht="25.9" customHeight="1">
      <c r="A125" s="12"/>
      <c r="B125" s="199"/>
      <c r="C125" s="200"/>
      <c r="D125" s="201" t="s">
        <v>80</v>
      </c>
      <c r="E125" s="202" t="s">
        <v>3138</v>
      </c>
      <c r="F125" s="202" t="s">
        <v>3138</v>
      </c>
      <c r="G125" s="200"/>
      <c r="H125" s="200"/>
      <c r="I125" s="203"/>
      <c r="J125" s="204">
        <f>BK125</f>
        <v>0</v>
      </c>
      <c r="K125" s="200"/>
      <c r="L125" s="205"/>
      <c r="M125" s="206"/>
      <c r="N125" s="207"/>
      <c r="O125" s="207"/>
      <c r="P125" s="208">
        <f>P126+P153</f>
        <v>0</v>
      </c>
      <c r="Q125" s="207"/>
      <c r="R125" s="208">
        <f>R126+R153</f>
        <v>0</v>
      </c>
      <c r="S125" s="207"/>
      <c r="T125" s="209">
        <f>T126+T153</f>
        <v>0</v>
      </c>
      <c r="U125" s="12"/>
      <c r="V125" s="12"/>
      <c r="W125" s="12"/>
      <c r="X125" s="12"/>
      <c r="Y125" s="12"/>
      <c r="Z125" s="12"/>
      <c r="AA125" s="12"/>
      <c r="AB125" s="12"/>
      <c r="AC125" s="12"/>
      <c r="AD125" s="12"/>
      <c r="AE125" s="12"/>
      <c r="AR125" s="210" t="s">
        <v>85</v>
      </c>
      <c r="AT125" s="211" t="s">
        <v>80</v>
      </c>
      <c r="AU125" s="211" t="s">
        <v>81</v>
      </c>
      <c r="AY125" s="210" t="s">
        <v>230</v>
      </c>
      <c r="BK125" s="212">
        <f>BK126+BK153</f>
        <v>0</v>
      </c>
    </row>
    <row r="126" spans="1:63" s="12" customFormat="1" ht="22.8" customHeight="1">
      <c r="A126" s="12"/>
      <c r="B126" s="199"/>
      <c r="C126" s="200"/>
      <c r="D126" s="201" t="s">
        <v>80</v>
      </c>
      <c r="E126" s="213" t="s">
        <v>3139</v>
      </c>
      <c r="F126" s="213" t="s">
        <v>3223</v>
      </c>
      <c r="G126" s="200"/>
      <c r="H126" s="200"/>
      <c r="I126" s="203"/>
      <c r="J126" s="214">
        <f>BK126</f>
        <v>0</v>
      </c>
      <c r="K126" s="200"/>
      <c r="L126" s="205"/>
      <c r="M126" s="206"/>
      <c r="N126" s="207"/>
      <c r="O126" s="207"/>
      <c r="P126" s="208">
        <f>SUM(P127:P152)</f>
        <v>0</v>
      </c>
      <c r="Q126" s="207"/>
      <c r="R126" s="208">
        <f>SUM(R127:R152)</f>
        <v>0</v>
      </c>
      <c r="S126" s="207"/>
      <c r="T126" s="209">
        <f>SUM(T127:T152)</f>
        <v>0</v>
      </c>
      <c r="U126" s="12"/>
      <c r="V126" s="12"/>
      <c r="W126" s="12"/>
      <c r="X126" s="12"/>
      <c r="Y126" s="12"/>
      <c r="Z126" s="12"/>
      <c r="AA126" s="12"/>
      <c r="AB126" s="12"/>
      <c r="AC126" s="12"/>
      <c r="AD126" s="12"/>
      <c r="AE126" s="12"/>
      <c r="AR126" s="210" t="s">
        <v>85</v>
      </c>
      <c r="AT126" s="211" t="s">
        <v>80</v>
      </c>
      <c r="AU126" s="211" t="s">
        <v>85</v>
      </c>
      <c r="AY126" s="210" t="s">
        <v>230</v>
      </c>
      <c r="BK126" s="212">
        <f>SUM(BK127:BK152)</f>
        <v>0</v>
      </c>
    </row>
    <row r="127" spans="1:65" s="2" customFormat="1" ht="14.4" customHeight="1">
      <c r="A127" s="41"/>
      <c r="B127" s="42"/>
      <c r="C127" s="281" t="s">
        <v>8</v>
      </c>
      <c r="D127" s="281" t="s">
        <v>482</v>
      </c>
      <c r="E127" s="282" t="s">
        <v>3224</v>
      </c>
      <c r="F127" s="283" t="s">
        <v>3225</v>
      </c>
      <c r="G127" s="284" t="s">
        <v>1041</v>
      </c>
      <c r="H127" s="285">
        <v>6</v>
      </c>
      <c r="I127" s="286"/>
      <c r="J127" s="287">
        <f>ROUND(I127*H127,2)</f>
        <v>0</v>
      </c>
      <c r="K127" s="283" t="s">
        <v>19</v>
      </c>
      <c r="L127" s="288"/>
      <c r="M127" s="289" t="s">
        <v>19</v>
      </c>
      <c r="N127" s="290"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279</v>
      </c>
      <c r="AT127" s="226" t="s">
        <v>482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710</v>
      </c>
    </row>
    <row r="128" spans="1:47" s="2" customFormat="1" ht="12">
      <c r="A128" s="41"/>
      <c r="B128" s="42"/>
      <c r="C128" s="43"/>
      <c r="D128" s="228" t="s">
        <v>238</v>
      </c>
      <c r="E128" s="43"/>
      <c r="F128" s="229" t="s">
        <v>3225</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65" s="2" customFormat="1" ht="14.4" customHeight="1">
      <c r="A129" s="41"/>
      <c r="B129" s="42"/>
      <c r="C129" s="281" t="s">
        <v>345</v>
      </c>
      <c r="D129" s="281" t="s">
        <v>482</v>
      </c>
      <c r="E129" s="282" t="s">
        <v>3226</v>
      </c>
      <c r="F129" s="283" t="s">
        <v>3227</v>
      </c>
      <c r="G129" s="284" t="s">
        <v>1041</v>
      </c>
      <c r="H129" s="285">
        <v>4</v>
      </c>
      <c r="I129" s="286"/>
      <c r="J129" s="287">
        <f>ROUND(I129*H129,2)</f>
        <v>0</v>
      </c>
      <c r="K129" s="283" t="s">
        <v>19</v>
      </c>
      <c r="L129" s="288"/>
      <c r="M129" s="289" t="s">
        <v>19</v>
      </c>
      <c r="N129" s="290"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279</v>
      </c>
      <c r="AT129" s="226" t="s">
        <v>482</v>
      </c>
      <c r="AU129" s="226" t="s">
        <v>91</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722</v>
      </c>
    </row>
    <row r="130" spans="1:47" s="2" customFormat="1" ht="12">
      <c r="A130" s="41"/>
      <c r="B130" s="42"/>
      <c r="C130" s="43"/>
      <c r="D130" s="228" t="s">
        <v>238</v>
      </c>
      <c r="E130" s="43"/>
      <c r="F130" s="229" t="s">
        <v>3227</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91</v>
      </c>
    </row>
    <row r="131" spans="1:65" s="2" customFormat="1" ht="14.4" customHeight="1">
      <c r="A131" s="41"/>
      <c r="B131" s="42"/>
      <c r="C131" s="281" t="s">
        <v>352</v>
      </c>
      <c r="D131" s="281" t="s">
        <v>482</v>
      </c>
      <c r="E131" s="282" t="s">
        <v>3228</v>
      </c>
      <c r="F131" s="283" t="s">
        <v>3229</v>
      </c>
      <c r="G131" s="284" t="s">
        <v>1041</v>
      </c>
      <c r="H131" s="285">
        <v>4</v>
      </c>
      <c r="I131" s="286"/>
      <c r="J131" s="287">
        <f>ROUND(I131*H131,2)</f>
        <v>0</v>
      </c>
      <c r="K131" s="283" t="s">
        <v>19</v>
      </c>
      <c r="L131" s="288"/>
      <c r="M131" s="289" t="s">
        <v>19</v>
      </c>
      <c r="N131" s="290"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279</v>
      </c>
      <c r="AT131" s="226" t="s">
        <v>482</v>
      </c>
      <c r="AU131" s="226" t="s">
        <v>91</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734</v>
      </c>
    </row>
    <row r="132" spans="1:47" s="2" customFormat="1" ht="12">
      <c r="A132" s="41"/>
      <c r="B132" s="42"/>
      <c r="C132" s="43"/>
      <c r="D132" s="228" t="s">
        <v>238</v>
      </c>
      <c r="E132" s="43"/>
      <c r="F132" s="229" t="s">
        <v>3229</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91</v>
      </c>
    </row>
    <row r="133" spans="1:65" s="2" customFormat="1" ht="14.4" customHeight="1">
      <c r="A133" s="41"/>
      <c r="B133" s="42"/>
      <c r="C133" s="281" t="s">
        <v>358</v>
      </c>
      <c r="D133" s="281" t="s">
        <v>482</v>
      </c>
      <c r="E133" s="282" t="s">
        <v>3230</v>
      </c>
      <c r="F133" s="283" t="s">
        <v>3231</v>
      </c>
      <c r="G133" s="284" t="s">
        <v>1041</v>
      </c>
      <c r="H133" s="285">
        <v>3</v>
      </c>
      <c r="I133" s="286"/>
      <c r="J133" s="287">
        <f>ROUND(I133*H133,2)</f>
        <v>0</v>
      </c>
      <c r="K133" s="283" t="s">
        <v>19</v>
      </c>
      <c r="L133" s="288"/>
      <c r="M133" s="289" t="s">
        <v>19</v>
      </c>
      <c r="N133" s="290"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279</v>
      </c>
      <c r="AT133" s="226" t="s">
        <v>482</v>
      </c>
      <c r="AU133" s="226" t="s">
        <v>91</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745</v>
      </c>
    </row>
    <row r="134" spans="1:47" s="2" customFormat="1" ht="12">
      <c r="A134" s="41"/>
      <c r="B134" s="42"/>
      <c r="C134" s="43"/>
      <c r="D134" s="228" t="s">
        <v>238</v>
      </c>
      <c r="E134" s="43"/>
      <c r="F134" s="229" t="s">
        <v>3231</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91</v>
      </c>
    </row>
    <row r="135" spans="1:65" s="2" customFormat="1" ht="14.4" customHeight="1">
      <c r="A135" s="41"/>
      <c r="B135" s="42"/>
      <c r="C135" s="281" t="s">
        <v>366</v>
      </c>
      <c r="D135" s="281" t="s">
        <v>482</v>
      </c>
      <c r="E135" s="282" t="s">
        <v>3232</v>
      </c>
      <c r="F135" s="283" t="s">
        <v>3233</v>
      </c>
      <c r="G135" s="284" t="s">
        <v>1041</v>
      </c>
      <c r="H135" s="285">
        <v>7</v>
      </c>
      <c r="I135" s="286"/>
      <c r="J135" s="287">
        <f>ROUND(I135*H135,2)</f>
        <v>0</v>
      </c>
      <c r="K135" s="283" t="s">
        <v>19</v>
      </c>
      <c r="L135" s="288"/>
      <c r="M135" s="289" t="s">
        <v>19</v>
      </c>
      <c r="N135" s="290"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279</v>
      </c>
      <c r="AT135" s="226" t="s">
        <v>482</v>
      </c>
      <c r="AU135" s="226" t="s">
        <v>91</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752</v>
      </c>
    </row>
    <row r="136" spans="1:47" s="2" customFormat="1" ht="12">
      <c r="A136" s="41"/>
      <c r="B136" s="42"/>
      <c r="C136" s="43"/>
      <c r="D136" s="228" t="s">
        <v>238</v>
      </c>
      <c r="E136" s="43"/>
      <c r="F136" s="229" t="s">
        <v>3233</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91</v>
      </c>
    </row>
    <row r="137" spans="1:65" s="2" customFormat="1" ht="14.4" customHeight="1">
      <c r="A137" s="41"/>
      <c r="B137" s="42"/>
      <c r="C137" s="281" t="s">
        <v>373</v>
      </c>
      <c r="D137" s="281" t="s">
        <v>482</v>
      </c>
      <c r="E137" s="282" t="s">
        <v>3234</v>
      </c>
      <c r="F137" s="283" t="s">
        <v>3235</v>
      </c>
      <c r="G137" s="284" t="s">
        <v>1041</v>
      </c>
      <c r="H137" s="285">
        <v>1</v>
      </c>
      <c r="I137" s="286"/>
      <c r="J137" s="287">
        <f>ROUND(I137*H137,2)</f>
        <v>0</v>
      </c>
      <c r="K137" s="283" t="s">
        <v>19</v>
      </c>
      <c r="L137" s="288"/>
      <c r="M137" s="289" t="s">
        <v>19</v>
      </c>
      <c r="N137" s="290"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279</v>
      </c>
      <c r="AT137" s="226" t="s">
        <v>482</v>
      </c>
      <c r="AU137" s="226" t="s">
        <v>91</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109</v>
      </c>
      <c r="BM137" s="226" t="s">
        <v>764</v>
      </c>
    </row>
    <row r="138" spans="1:47" s="2" customFormat="1" ht="12">
      <c r="A138" s="41"/>
      <c r="B138" s="42"/>
      <c r="C138" s="43"/>
      <c r="D138" s="228" t="s">
        <v>238</v>
      </c>
      <c r="E138" s="43"/>
      <c r="F138" s="229" t="s">
        <v>3235</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91</v>
      </c>
    </row>
    <row r="139" spans="1:65" s="2" customFormat="1" ht="14.4" customHeight="1">
      <c r="A139" s="41"/>
      <c r="B139" s="42"/>
      <c r="C139" s="281" t="s">
        <v>7</v>
      </c>
      <c r="D139" s="281" t="s">
        <v>482</v>
      </c>
      <c r="E139" s="282" t="s">
        <v>3236</v>
      </c>
      <c r="F139" s="283" t="s">
        <v>3237</v>
      </c>
      <c r="G139" s="284" t="s">
        <v>1041</v>
      </c>
      <c r="H139" s="285">
        <v>6</v>
      </c>
      <c r="I139" s="286"/>
      <c r="J139" s="287">
        <f>ROUND(I139*H139,2)</f>
        <v>0</v>
      </c>
      <c r="K139" s="283" t="s">
        <v>19</v>
      </c>
      <c r="L139" s="288"/>
      <c r="M139" s="289" t="s">
        <v>19</v>
      </c>
      <c r="N139" s="290"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279</v>
      </c>
      <c r="AT139" s="226" t="s">
        <v>482</v>
      </c>
      <c r="AU139" s="226" t="s">
        <v>91</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109</v>
      </c>
      <c r="BM139" s="226" t="s">
        <v>777</v>
      </c>
    </row>
    <row r="140" spans="1:47" s="2" customFormat="1" ht="12">
      <c r="A140" s="41"/>
      <c r="B140" s="42"/>
      <c r="C140" s="43"/>
      <c r="D140" s="228" t="s">
        <v>238</v>
      </c>
      <c r="E140" s="43"/>
      <c r="F140" s="229" t="s">
        <v>3237</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91</v>
      </c>
    </row>
    <row r="141" spans="1:65" s="2" customFormat="1" ht="24.15" customHeight="1">
      <c r="A141" s="41"/>
      <c r="B141" s="42"/>
      <c r="C141" s="281" t="s">
        <v>386</v>
      </c>
      <c r="D141" s="281" t="s">
        <v>482</v>
      </c>
      <c r="E141" s="282" t="s">
        <v>3238</v>
      </c>
      <c r="F141" s="283" t="s">
        <v>3239</v>
      </c>
      <c r="G141" s="284" t="s">
        <v>327</v>
      </c>
      <c r="H141" s="285">
        <v>18</v>
      </c>
      <c r="I141" s="286"/>
      <c r="J141" s="287">
        <f>ROUND(I141*H141,2)</f>
        <v>0</v>
      </c>
      <c r="K141" s="283" t="s">
        <v>19</v>
      </c>
      <c r="L141" s="288"/>
      <c r="M141" s="289" t="s">
        <v>19</v>
      </c>
      <c r="N141" s="290" t="s">
        <v>52</v>
      </c>
      <c r="O141" s="87"/>
      <c r="P141" s="224">
        <f>O141*H141</f>
        <v>0</v>
      </c>
      <c r="Q141" s="224">
        <v>0</v>
      </c>
      <c r="R141" s="224">
        <f>Q141*H141</f>
        <v>0</v>
      </c>
      <c r="S141" s="224">
        <v>0</v>
      </c>
      <c r="T141" s="225">
        <f>S141*H141</f>
        <v>0</v>
      </c>
      <c r="U141" s="41"/>
      <c r="V141" s="41"/>
      <c r="W141" s="41"/>
      <c r="X141" s="41"/>
      <c r="Y141" s="41"/>
      <c r="Z141" s="41"/>
      <c r="AA141" s="41"/>
      <c r="AB141" s="41"/>
      <c r="AC141" s="41"/>
      <c r="AD141" s="41"/>
      <c r="AE141" s="41"/>
      <c r="AR141" s="226" t="s">
        <v>279</v>
      </c>
      <c r="AT141" s="226" t="s">
        <v>482</v>
      </c>
      <c r="AU141" s="226" t="s">
        <v>91</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109</v>
      </c>
      <c r="BM141" s="226" t="s">
        <v>785</v>
      </c>
    </row>
    <row r="142" spans="1:47" s="2" customFormat="1" ht="12">
      <c r="A142" s="41"/>
      <c r="B142" s="42"/>
      <c r="C142" s="43"/>
      <c r="D142" s="228" t="s">
        <v>238</v>
      </c>
      <c r="E142" s="43"/>
      <c r="F142" s="229" t="s">
        <v>3239</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91</v>
      </c>
    </row>
    <row r="143" spans="1:65" s="2" customFormat="1" ht="24.15" customHeight="1">
      <c r="A143" s="41"/>
      <c r="B143" s="42"/>
      <c r="C143" s="281" t="s">
        <v>395</v>
      </c>
      <c r="D143" s="281" t="s">
        <v>482</v>
      </c>
      <c r="E143" s="282" t="s">
        <v>3240</v>
      </c>
      <c r="F143" s="283" t="s">
        <v>3241</v>
      </c>
      <c r="G143" s="284" t="s">
        <v>327</v>
      </c>
      <c r="H143" s="285">
        <v>10</v>
      </c>
      <c r="I143" s="286"/>
      <c r="J143" s="287">
        <f>ROUND(I143*H143,2)</f>
        <v>0</v>
      </c>
      <c r="K143" s="283" t="s">
        <v>19</v>
      </c>
      <c r="L143" s="288"/>
      <c r="M143" s="289" t="s">
        <v>19</v>
      </c>
      <c r="N143" s="290" t="s">
        <v>52</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279</v>
      </c>
      <c r="AT143" s="226" t="s">
        <v>482</v>
      </c>
      <c r="AU143" s="226" t="s">
        <v>91</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795</v>
      </c>
    </row>
    <row r="144" spans="1:47" s="2" customFormat="1" ht="12">
      <c r="A144" s="41"/>
      <c r="B144" s="42"/>
      <c r="C144" s="43"/>
      <c r="D144" s="228" t="s">
        <v>238</v>
      </c>
      <c r="E144" s="43"/>
      <c r="F144" s="229" t="s">
        <v>3241</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91</v>
      </c>
    </row>
    <row r="145" spans="1:65" s="2" customFormat="1" ht="24.15" customHeight="1">
      <c r="A145" s="41"/>
      <c r="B145" s="42"/>
      <c r="C145" s="281" t="s">
        <v>649</v>
      </c>
      <c r="D145" s="281" t="s">
        <v>482</v>
      </c>
      <c r="E145" s="282" t="s">
        <v>3242</v>
      </c>
      <c r="F145" s="283" t="s">
        <v>3243</v>
      </c>
      <c r="G145" s="284" t="s">
        <v>327</v>
      </c>
      <c r="H145" s="285">
        <v>4</v>
      </c>
      <c r="I145" s="286"/>
      <c r="J145" s="287">
        <f>ROUND(I145*H145,2)</f>
        <v>0</v>
      </c>
      <c r="K145" s="283" t="s">
        <v>19</v>
      </c>
      <c r="L145" s="288"/>
      <c r="M145" s="289" t="s">
        <v>19</v>
      </c>
      <c r="N145" s="290" t="s">
        <v>52</v>
      </c>
      <c r="O145" s="87"/>
      <c r="P145" s="224">
        <f>O145*H145</f>
        <v>0</v>
      </c>
      <c r="Q145" s="224">
        <v>0</v>
      </c>
      <c r="R145" s="224">
        <f>Q145*H145</f>
        <v>0</v>
      </c>
      <c r="S145" s="224">
        <v>0</v>
      </c>
      <c r="T145" s="225">
        <f>S145*H145</f>
        <v>0</v>
      </c>
      <c r="U145" s="41"/>
      <c r="V145" s="41"/>
      <c r="W145" s="41"/>
      <c r="X145" s="41"/>
      <c r="Y145" s="41"/>
      <c r="Z145" s="41"/>
      <c r="AA145" s="41"/>
      <c r="AB145" s="41"/>
      <c r="AC145" s="41"/>
      <c r="AD145" s="41"/>
      <c r="AE145" s="41"/>
      <c r="AR145" s="226" t="s">
        <v>279</v>
      </c>
      <c r="AT145" s="226" t="s">
        <v>482</v>
      </c>
      <c r="AU145" s="226" t="s">
        <v>91</v>
      </c>
      <c r="AY145" s="19" t="s">
        <v>230</v>
      </c>
      <c r="BE145" s="227">
        <f>IF(N145="základní",J145,0)</f>
        <v>0</v>
      </c>
      <c r="BF145" s="227">
        <f>IF(N145="snížená",J145,0)</f>
        <v>0</v>
      </c>
      <c r="BG145" s="227">
        <f>IF(N145="zákl. přenesená",J145,0)</f>
        <v>0</v>
      </c>
      <c r="BH145" s="227">
        <f>IF(N145="sníž. přenesená",J145,0)</f>
        <v>0</v>
      </c>
      <c r="BI145" s="227">
        <f>IF(N145="nulová",J145,0)</f>
        <v>0</v>
      </c>
      <c r="BJ145" s="19" t="s">
        <v>85</v>
      </c>
      <c r="BK145" s="227">
        <f>ROUND(I145*H145,2)</f>
        <v>0</v>
      </c>
      <c r="BL145" s="19" t="s">
        <v>109</v>
      </c>
      <c r="BM145" s="226" t="s">
        <v>814</v>
      </c>
    </row>
    <row r="146" spans="1:47" s="2" customFormat="1" ht="12">
      <c r="A146" s="41"/>
      <c r="B146" s="42"/>
      <c r="C146" s="43"/>
      <c r="D146" s="228" t="s">
        <v>238</v>
      </c>
      <c r="E146" s="43"/>
      <c r="F146" s="229" t="s">
        <v>3243</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19" t="s">
        <v>238</v>
      </c>
      <c r="AU146" s="19" t="s">
        <v>91</v>
      </c>
    </row>
    <row r="147" spans="1:65" s="2" customFormat="1" ht="24.15" customHeight="1">
      <c r="A147" s="41"/>
      <c r="B147" s="42"/>
      <c r="C147" s="281" t="s">
        <v>655</v>
      </c>
      <c r="D147" s="281" t="s">
        <v>482</v>
      </c>
      <c r="E147" s="282" t="s">
        <v>3244</v>
      </c>
      <c r="F147" s="283" t="s">
        <v>3245</v>
      </c>
      <c r="G147" s="284" t="s">
        <v>327</v>
      </c>
      <c r="H147" s="285">
        <v>12</v>
      </c>
      <c r="I147" s="286"/>
      <c r="J147" s="287">
        <f>ROUND(I147*H147,2)</f>
        <v>0</v>
      </c>
      <c r="K147" s="283" t="s">
        <v>19</v>
      </c>
      <c r="L147" s="288"/>
      <c r="M147" s="289" t="s">
        <v>19</v>
      </c>
      <c r="N147" s="290" t="s">
        <v>52</v>
      </c>
      <c r="O147" s="87"/>
      <c r="P147" s="224">
        <f>O147*H147</f>
        <v>0</v>
      </c>
      <c r="Q147" s="224">
        <v>0</v>
      </c>
      <c r="R147" s="224">
        <f>Q147*H147</f>
        <v>0</v>
      </c>
      <c r="S147" s="224">
        <v>0</v>
      </c>
      <c r="T147" s="225">
        <f>S147*H147</f>
        <v>0</v>
      </c>
      <c r="U147" s="41"/>
      <c r="V147" s="41"/>
      <c r="W147" s="41"/>
      <c r="X147" s="41"/>
      <c r="Y147" s="41"/>
      <c r="Z147" s="41"/>
      <c r="AA147" s="41"/>
      <c r="AB147" s="41"/>
      <c r="AC147" s="41"/>
      <c r="AD147" s="41"/>
      <c r="AE147" s="41"/>
      <c r="AR147" s="226" t="s">
        <v>279</v>
      </c>
      <c r="AT147" s="226" t="s">
        <v>482</v>
      </c>
      <c r="AU147" s="226" t="s">
        <v>91</v>
      </c>
      <c r="AY147" s="19" t="s">
        <v>230</v>
      </c>
      <c r="BE147" s="227">
        <f>IF(N147="základní",J147,0)</f>
        <v>0</v>
      </c>
      <c r="BF147" s="227">
        <f>IF(N147="snížená",J147,0)</f>
        <v>0</v>
      </c>
      <c r="BG147" s="227">
        <f>IF(N147="zákl. přenesená",J147,0)</f>
        <v>0</v>
      </c>
      <c r="BH147" s="227">
        <f>IF(N147="sníž. přenesená",J147,0)</f>
        <v>0</v>
      </c>
      <c r="BI147" s="227">
        <f>IF(N147="nulová",J147,0)</f>
        <v>0</v>
      </c>
      <c r="BJ147" s="19" t="s">
        <v>85</v>
      </c>
      <c r="BK147" s="227">
        <f>ROUND(I147*H147,2)</f>
        <v>0</v>
      </c>
      <c r="BL147" s="19" t="s">
        <v>109</v>
      </c>
      <c r="BM147" s="226" t="s">
        <v>827</v>
      </c>
    </row>
    <row r="148" spans="1:47" s="2" customFormat="1" ht="12">
      <c r="A148" s="41"/>
      <c r="B148" s="42"/>
      <c r="C148" s="43"/>
      <c r="D148" s="228" t="s">
        <v>238</v>
      </c>
      <c r="E148" s="43"/>
      <c r="F148" s="229" t="s">
        <v>3245</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238</v>
      </c>
      <c r="AU148" s="19" t="s">
        <v>91</v>
      </c>
    </row>
    <row r="149" spans="1:65" s="2" customFormat="1" ht="24.15" customHeight="1">
      <c r="A149" s="41"/>
      <c r="B149" s="42"/>
      <c r="C149" s="281" t="s">
        <v>662</v>
      </c>
      <c r="D149" s="281" t="s">
        <v>482</v>
      </c>
      <c r="E149" s="282" t="s">
        <v>3246</v>
      </c>
      <c r="F149" s="283" t="s">
        <v>3247</v>
      </c>
      <c r="G149" s="284" t="s">
        <v>327</v>
      </c>
      <c r="H149" s="285">
        <v>11</v>
      </c>
      <c r="I149" s="286"/>
      <c r="J149" s="287">
        <f>ROUND(I149*H149,2)</f>
        <v>0</v>
      </c>
      <c r="K149" s="283" t="s">
        <v>19</v>
      </c>
      <c r="L149" s="288"/>
      <c r="M149" s="289" t="s">
        <v>19</v>
      </c>
      <c r="N149" s="290" t="s">
        <v>52</v>
      </c>
      <c r="O149" s="87"/>
      <c r="P149" s="224">
        <f>O149*H149</f>
        <v>0</v>
      </c>
      <c r="Q149" s="224">
        <v>0</v>
      </c>
      <c r="R149" s="224">
        <f>Q149*H149</f>
        <v>0</v>
      </c>
      <c r="S149" s="224">
        <v>0</v>
      </c>
      <c r="T149" s="225">
        <f>S149*H149</f>
        <v>0</v>
      </c>
      <c r="U149" s="41"/>
      <c r="V149" s="41"/>
      <c r="W149" s="41"/>
      <c r="X149" s="41"/>
      <c r="Y149" s="41"/>
      <c r="Z149" s="41"/>
      <c r="AA149" s="41"/>
      <c r="AB149" s="41"/>
      <c r="AC149" s="41"/>
      <c r="AD149" s="41"/>
      <c r="AE149" s="41"/>
      <c r="AR149" s="226" t="s">
        <v>279</v>
      </c>
      <c r="AT149" s="226" t="s">
        <v>482</v>
      </c>
      <c r="AU149" s="226" t="s">
        <v>91</v>
      </c>
      <c r="AY149" s="19" t="s">
        <v>230</v>
      </c>
      <c r="BE149" s="227">
        <f>IF(N149="základní",J149,0)</f>
        <v>0</v>
      </c>
      <c r="BF149" s="227">
        <f>IF(N149="snížená",J149,0)</f>
        <v>0</v>
      </c>
      <c r="BG149" s="227">
        <f>IF(N149="zákl. přenesená",J149,0)</f>
        <v>0</v>
      </c>
      <c r="BH149" s="227">
        <f>IF(N149="sníž. přenesená",J149,0)</f>
        <v>0</v>
      </c>
      <c r="BI149" s="227">
        <f>IF(N149="nulová",J149,0)</f>
        <v>0</v>
      </c>
      <c r="BJ149" s="19" t="s">
        <v>85</v>
      </c>
      <c r="BK149" s="227">
        <f>ROUND(I149*H149,2)</f>
        <v>0</v>
      </c>
      <c r="BL149" s="19" t="s">
        <v>109</v>
      </c>
      <c r="BM149" s="226" t="s">
        <v>841</v>
      </c>
    </row>
    <row r="150" spans="1:47" s="2" customFormat="1" ht="12">
      <c r="A150" s="41"/>
      <c r="B150" s="42"/>
      <c r="C150" s="43"/>
      <c r="D150" s="228" t="s">
        <v>238</v>
      </c>
      <c r="E150" s="43"/>
      <c r="F150" s="229" t="s">
        <v>3247</v>
      </c>
      <c r="G150" s="43"/>
      <c r="H150" s="43"/>
      <c r="I150" s="230"/>
      <c r="J150" s="43"/>
      <c r="K150" s="43"/>
      <c r="L150" s="47"/>
      <c r="M150" s="231"/>
      <c r="N150" s="232"/>
      <c r="O150" s="87"/>
      <c r="P150" s="87"/>
      <c r="Q150" s="87"/>
      <c r="R150" s="87"/>
      <c r="S150" s="87"/>
      <c r="T150" s="88"/>
      <c r="U150" s="41"/>
      <c r="V150" s="41"/>
      <c r="W150" s="41"/>
      <c r="X150" s="41"/>
      <c r="Y150" s="41"/>
      <c r="Z150" s="41"/>
      <c r="AA150" s="41"/>
      <c r="AB150" s="41"/>
      <c r="AC150" s="41"/>
      <c r="AD150" s="41"/>
      <c r="AE150" s="41"/>
      <c r="AT150" s="19" t="s">
        <v>238</v>
      </c>
      <c r="AU150" s="19" t="s">
        <v>91</v>
      </c>
    </row>
    <row r="151" spans="1:65" s="2" customFormat="1" ht="24.15" customHeight="1">
      <c r="A151" s="41"/>
      <c r="B151" s="42"/>
      <c r="C151" s="281" t="s">
        <v>668</v>
      </c>
      <c r="D151" s="281" t="s">
        <v>482</v>
      </c>
      <c r="E151" s="282" t="s">
        <v>3248</v>
      </c>
      <c r="F151" s="283" t="s">
        <v>3249</v>
      </c>
      <c r="G151" s="284" t="s">
        <v>327</v>
      </c>
      <c r="H151" s="285">
        <v>1</v>
      </c>
      <c r="I151" s="286"/>
      <c r="J151" s="287">
        <f>ROUND(I151*H151,2)</f>
        <v>0</v>
      </c>
      <c r="K151" s="283" t="s">
        <v>19</v>
      </c>
      <c r="L151" s="288"/>
      <c r="M151" s="289" t="s">
        <v>19</v>
      </c>
      <c r="N151" s="290" t="s">
        <v>52</v>
      </c>
      <c r="O151" s="87"/>
      <c r="P151" s="224">
        <f>O151*H151</f>
        <v>0</v>
      </c>
      <c r="Q151" s="224">
        <v>0</v>
      </c>
      <c r="R151" s="224">
        <f>Q151*H151</f>
        <v>0</v>
      </c>
      <c r="S151" s="224">
        <v>0</v>
      </c>
      <c r="T151" s="225">
        <f>S151*H151</f>
        <v>0</v>
      </c>
      <c r="U151" s="41"/>
      <c r="V151" s="41"/>
      <c r="W151" s="41"/>
      <c r="X151" s="41"/>
      <c r="Y151" s="41"/>
      <c r="Z151" s="41"/>
      <c r="AA151" s="41"/>
      <c r="AB151" s="41"/>
      <c r="AC151" s="41"/>
      <c r="AD151" s="41"/>
      <c r="AE151" s="41"/>
      <c r="AR151" s="226" t="s">
        <v>279</v>
      </c>
      <c r="AT151" s="226" t="s">
        <v>482</v>
      </c>
      <c r="AU151" s="226" t="s">
        <v>91</v>
      </c>
      <c r="AY151" s="19" t="s">
        <v>230</v>
      </c>
      <c r="BE151" s="227">
        <f>IF(N151="základní",J151,0)</f>
        <v>0</v>
      </c>
      <c r="BF151" s="227">
        <f>IF(N151="snížená",J151,0)</f>
        <v>0</v>
      </c>
      <c r="BG151" s="227">
        <f>IF(N151="zákl. přenesená",J151,0)</f>
        <v>0</v>
      </c>
      <c r="BH151" s="227">
        <f>IF(N151="sníž. přenesená",J151,0)</f>
        <v>0</v>
      </c>
      <c r="BI151" s="227">
        <f>IF(N151="nulová",J151,0)</f>
        <v>0</v>
      </c>
      <c r="BJ151" s="19" t="s">
        <v>85</v>
      </c>
      <c r="BK151" s="227">
        <f>ROUND(I151*H151,2)</f>
        <v>0</v>
      </c>
      <c r="BL151" s="19" t="s">
        <v>109</v>
      </c>
      <c r="BM151" s="226" t="s">
        <v>853</v>
      </c>
    </row>
    <row r="152" spans="1:47" s="2" customFormat="1" ht="12">
      <c r="A152" s="41"/>
      <c r="B152" s="42"/>
      <c r="C152" s="43"/>
      <c r="D152" s="228" t="s">
        <v>238</v>
      </c>
      <c r="E152" s="43"/>
      <c r="F152" s="229" t="s">
        <v>3249</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19" t="s">
        <v>238</v>
      </c>
      <c r="AU152" s="19" t="s">
        <v>91</v>
      </c>
    </row>
    <row r="153" spans="1:63" s="12" customFormat="1" ht="22.8" customHeight="1">
      <c r="A153" s="12"/>
      <c r="B153" s="199"/>
      <c r="C153" s="200"/>
      <c r="D153" s="201" t="s">
        <v>80</v>
      </c>
      <c r="E153" s="213" t="s">
        <v>3169</v>
      </c>
      <c r="F153" s="213" t="s">
        <v>3170</v>
      </c>
      <c r="G153" s="200"/>
      <c r="H153" s="200"/>
      <c r="I153" s="203"/>
      <c r="J153" s="214">
        <f>BK153</f>
        <v>0</v>
      </c>
      <c r="K153" s="200"/>
      <c r="L153" s="205"/>
      <c r="M153" s="206"/>
      <c r="N153" s="207"/>
      <c r="O153" s="207"/>
      <c r="P153" s="208">
        <f>SUM(P154:P165)</f>
        <v>0</v>
      </c>
      <c r="Q153" s="207"/>
      <c r="R153" s="208">
        <f>SUM(R154:R165)</f>
        <v>0</v>
      </c>
      <c r="S153" s="207"/>
      <c r="T153" s="209">
        <f>SUM(T154:T165)</f>
        <v>0</v>
      </c>
      <c r="U153" s="12"/>
      <c r="V153" s="12"/>
      <c r="W153" s="12"/>
      <c r="X153" s="12"/>
      <c r="Y153" s="12"/>
      <c r="Z153" s="12"/>
      <c r="AA153" s="12"/>
      <c r="AB153" s="12"/>
      <c r="AC153" s="12"/>
      <c r="AD153" s="12"/>
      <c r="AE153" s="12"/>
      <c r="AR153" s="210" t="s">
        <v>85</v>
      </c>
      <c r="AT153" s="211" t="s">
        <v>80</v>
      </c>
      <c r="AU153" s="211" t="s">
        <v>85</v>
      </c>
      <c r="AY153" s="210" t="s">
        <v>230</v>
      </c>
      <c r="BK153" s="212">
        <f>SUM(BK154:BK165)</f>
        <v>0</v>
      </c>
    </row>
    <row r="154" spans="1:65" s="2" customFormat="1" ht="24.15" customHeight="1">
      <c r="A154" s="41"/>
      <c r="B154" s="42"/>
      <c r="C154" s="281" t="s">
        <v>676</v>
      </c>
      <c r="D154" s="281" t="s">
        <v>482</v>
      </c>
      <c r="E154" s="282" t="s">
        <v>3250</v>
      </c>
      <c r="F154" s="283" t="s">
        <v>3251</v>
      </c>
      <c r="G154" s="284" t="s">
        <v>327</v>
      </c>
      <c r="H154" s="285">
        <v>186</v>
      </c>
      <c r="I154" s="286"/>
      <c r="J154" s="287">
        <f>ROUND(I154*H154,2)</f>
        <v>0</v>
      </c>
      <c r="K154" s="283" t="s">
        <v>19</v>
      </c>
      <c r="L154" s="288"/>
      <c r="M154" s="289" t="s">
        <v>19</v>
      </c>
      <c r="N154" s="290"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279</v>
      </c>
      <c r="AT154" s="226" t="s">
        <v>482</v>
      </c>
      <c r="AU154" s="226" t="s">
        <v>91</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864</v>
      </c>
    </row>
    <row r="155" spans="1:47" s="2" customFormat="1" ht="12">
      <c r="A155" s="41"/>
      <c r="B155" s="42"/>
      <c r="C155" s="43"/>
      <c r="D155" s="228" t="s">
        <v>238</v>
      </c>
      <c r="E155" s="43"/>
      <c r="F155" s="229" t="s">
        <v>3251</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91</v>
      </c>
    </row>
    <row r="156" spans="1:65" s="2" customFormat="1" ht="24.15" customHeight="1">
      <c r="A156" s="41"/>
      <c r="B156" s="42"/>
      <c r="C156" s="281" t="s">
        <v>691</v>
      </c>
      <c r="D156" s="281" t="s">
        <v>482</v>
      </c>
      <c r="E156" s="282" t="s">
        <v>3252</v>
      </c>
      <c r="F156" s="283" t="s">
        <v>3253</v>
      </c>
      <c r="G156" s="284" t="s">
        <v>327</v>
      </c>
      <c r="H156" s="285">
        <v>44</v>
      </c>
      <c r="I156" s="286"/>
      <c r="J156" s="287">
        <f>ROUND(I156*H156,2)</f>
        <v>0</v>
      </c>
      <c r="K156" s="283" t="s">
        <v>19</v>
      </c>
      <c r="L156" s="288"/>
      <c r="M156" s="289" t="s">
        <v>19</v>
      </c>
      <c r="N156" s="290"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279</v>
      </c>
      <c r="AT156" s="226" t="s">
        <v>482</v>
      </c>
      <c r="AU156" s="226" t="s">
        <v>91</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878</v>
      </c>
    </row>
    <row r="157" spans="1:47" s="2" customFormat="1" ht="12">
      <c r="A157" s="41"/>
      <c r="B157" s="42"/>
      <c r="C157" s="43"/>
      <c r="D157" s="228" t="s">
        <v>238</v>
      </c>
      <c r="E157" s="43"/>
      <c r="F157" s="229" t="s">
        <v>3253</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91</v>
      </c>
    </row>
    <row r="158" spans="1:65" s="2" customFormat="1" ht="24.15" customHeight="1">
      <c r="A158" s="41"/>
      <c r="B158" s="42"/>
      <c r="C158" s="281" t="s">
        <v>710</v>
      </c>
      <c r="D158" s="281" t="s">
        <v>482</v>
      </c>
      <c r="E158" s="282" t="s">
        <v>3173</v>
      </c>
      <c r="F158" s="283" t="s">
        <v>3174</v>
      </c>
      <c r="G158" s="284" t="s">
        <v>327</v>
      </c>
      <c r="H158" s="285">
        <v>145</v>
      </c>
      <c r="I158" s="286"/>
      <c r="J158" s="287">
        <f>ROUND(I158*H158,2)</f>
        <v>0</v>
      </c>
      <c r="K158" s="283" t="s">
        <v>19</v>
      </c>
      <c r="L158" s="288"/>
      <c r="M158" s="289" t="s">
        <v>19</v>
      </c>
      <c r="N158" s="290"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279</v>
      </c>
      <c r="AT158" s="226" t="s">
        <v>482</v>
      </c>
      <c r="AU158" s="226" t="s">
        <v>91</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895</v>
      </c>
    </row>
    <row r="159" spans="1:47" s="2" customFormat="1" ht="12">
      <c r="A159" s="41"/>
      <c r="B159" s="42"/>
      <c r="C159" s="43"/>
      <c r="D159" s="228" t="s">
        <v>238</v>
      </c>
      <c r="E159" s="43"/>
      <c r="F159" s="229" t="s">
        <v>3174</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91</v>
      </c>
    </row>
    <row r="160" spans="1:65" s="2" customFormat="1" ht="24.15" customHeight="1">
      <c r="A160" s="41"/>
      <c r="B160" s="42"/>
      <c r="C160" s="281" t="s">
        <v>715</v>
      </c>
      <c r="D160" s="281" t="s">
        <v>482</v>
      </c>
      <c r="E160" s="282" t="s">
        <v>3254</v>
      </c>
      <c r="F160" s="283" t="s">
        <v>3255</v>
      </c>
      <c r="G160" s="284" t="s">
        <v>327</v>
      </c>
      <c r="H160" s="285">
        <v>25</v>
      </c>
      <c r="I160" s="286"/>
      <c r="J160" s="287">
        <f>ROUND(I160*H160,2)</f>
        <v>0</v>
      </c>
      <c r="K160" s="283" t="s">
        <v>19</v>
      </c>
      <c r="L160" s="288"/>
      <c r="M160" s="289" t="s">
        <v>19</v>
      </c>
      <c r="N160" s="290"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279</v>
      </c>
      <c r="AT160" s="226" t="s">
        <v>482</v>
      </c>
      <c r="AU160" s="226" t="s">
        <v>91</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909</v>
      </c>
    </row>
    <row r="161" spans="1:47" s="2" customFormat="1" ht="12">
      <c r="A161" s="41"/>
      <c r="B161" s="42"/>
      <c r="C161" s="43"/>
      <c r="D161" s="228" t="s">
        <v>238</v>
      </c>
      <c r="E161" s="43"/>
      <c r="F161" s="229" t="s">
        <v>3255</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91</v>
      </c>
    </row>
    <row r="162" spans="1:65" s="2" customFormat="1" ht="24.15" customHeight="1">
      <c r="A162" s="41"/>
      <c r="B162" s="42"/>
      <c r="C162" s="281" t="s">
        <v>722</v>
      </c>
      <c r="D162" s="281" t="s">
        <v>482</v>
      </c>
      <c r="E162" s="282" t="s">
        <v>3256</v>
      </c>
      <c r="F162" s="283" t="s">
        <v>3257</v>
      </c>
      <c r="G162" s="284" t="s">
        <v>1041</v>
      </c>
      <c r="H162" s="285">
        <v>1</v>
      </c>
      <c r="I162" s="286"/>
      <c r="J162" s="287">
        <f>ROUND(I162*H162,2)</f>
        <v>0</v>
      </c>
      <c r="K162" s="283" t="s">
        <v>19</v>
      </c>
      <c r="L162" s="288"/>
      <c r="M162" s="289" t="s">
        <v>19</v>
      </c>
      <c r="N162" s="290"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279</v>
      </c>
      <c r="AT162" s="226" t="s">
        <v>482</v>
      </c>
      <c r="AU162" s="226" t="s">
        <v>91</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931</v>
      </c>
    </row>
    <row r="163" spans="1:47" s="2" customFormat="1" ht="12">
      <c r="A163" s="41"/>
      <c r="B163" s="42"/>
      <c r="C163" s="43"/>
      <c r="D163" s="228" t="s">
        <v>238</v>
      </c>
      <c r="E163" s="43"/>
      <c r="F163" s="229" t="s">
        <v>3257</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91</v>
      </c>
    </row>
    <row r="164" spans="1:65" s="2" customFormat="1" ht="24.15" customHeight="1">
      <c r="A164" s="41"/>
      <c r="B164" s="42"/>
      <c r="C164" s="215" t="s">
        <v>729</v>
      </c>
      <c r="D164" s="215" t="s">
        <v>232</v>
      </c>
      <c r="E164" s="216" t="s">
        <v>3258</v>
      </c>
      <c r="F164" s="217" t="s">
        <v>3259</v>
      </c>
      <c r="G164" s="218" t="s">
        <v>1041</v>
      </c>
      <c r="H164" s="219">
        <v>1</v>
      </c>
      <c r="I164" s="220"/>
      <c r="J164" s="221">
        <f>ROUND(I164*H164,2)</f>
        <v>0</v>
      </c>
      <c r="K164" s="217" t="s">
        <v>19</v>
      </c>
      <c r="L164" s="47"/>
      <c r="M164" s="222" t="s">
        <v>19</v>
      </c>
      <c r="N164" s="223"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109</v>
      </c>
      <c r="AT164" s="226" t="s">
        <v>232</v>
      </c>
      <c r="AU164" s="226" t="s">
        <v>91</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920</v>
      </c>
    </row>
    <row r="165" spans="1:47" s="2" customFormat="1" ht="12">
      <c r="A165" s="41"/>
      <c r="B165" s="42"/>
      <c r="C165" s="43"/>
      <c r="D165" s="228" t="s">
        <v>238</v>
      </c>
      <c r="E165" s="43"/>
      <c r="F165" s="229" t="s">
        <v>3259</v>
      </c>
      <c r="G165" s="43"/>
      <c r="H165" s="43"/>
      <c r="I165" s="230"/>
      <c r="J165" s="43"/>
      <c r="K165" s="43"/>
      <c r="L165" s="47"/>
      <c r="M165" s="291"/>
      <c r="N165" s="292"/>
      <c r="O165" s="293"/>
      <c r="P165" s="293"/>
      <c r="Q165" s="293"/>
      <c r="R165" s="293"/>
      <c r="S165" s="293"/>
      <c r="T165" s="294"/>
      <c r="U165" s="41"/>
      <c r="V165" s="41"/>
      <c r="W165" s="41"/>
      <c r="X165" s="41"/>
      <c r="Y165" s="41"/>
      <c r="Z165" s="41"/>
      <c r="AA165" s="41"/>
      <c r="AB165" s="41"/>
      <c r="AC165" s="41"/>
      <c r="AD165" s="41"/>
      <c r="AE165" s="41"/>
      <c r="AT165" s="19" t="s">
        <v>238</v>
      </c>
      <c r="AU165" s="19" t="s">
        <v>91</v>
      </c>
    </row>
    <row r="166" spans="1:31" s="2" customFormat="1" ht="6.95" customHeight="1">
      <c r="A166" s="41"/>
      <c r="B166" s="62"/>
      <c r="C166" s="63"/>
      <c r="D166" s="63"/>
      <c r="E166" s="63"/>
      <c r="F166" s="63"/>
      <c r="G166" s="63"/>
      <c r="H166" s="63"/>
      <c r="I166" s="63"/>
      <c r="J166" s="63"/>
      <c r="K166" s="63"/>
      <c r="L166" s="47"/>
      <c r="M166" s="41"/>
      <c r="O166" s="41"/>
      <c r="P166" s="41"/>
      <c r="Q166" s="41"/>
      <c r="R166" s="41"/>
      <c r="S166" s="41"/>
      <c r="T166" s="41"/>
      <c r="U166" s="41"/>
      <c r="V166" s="41"/>
      <c r="W166" s="41"/>
      <c r="X166" s="41"/>
      <c r="Y166" s="41"/>
      <c r="Z166" s="41"/>
      <c r="AA166" s="41"/>
      <c r="AB166" s="41"/>
      <c r="AC166" s="41"/>
      <c r="AD166" s="41"/>
      <c r="AE166" s="41"/>
    </row>
  </sheetData>
  <sheetProtection password="BB7A" sheet="1" objects="1" scenarios="1" formatColumns="0" formatRows="0" autoFilter="0"/>
  <autoFilter ref="C94:K165"/>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192</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3131</v>
      </c>
      <c r="F9" s="1"/>
      <c r="G9" s="1"/>
      <c r="H9" s="1"/>
      <c r="L9" s="22"/>
    </row>
    <row r="10" spans="2:12" s="1" customFormat="1" ht="12" customHeight="1">
      <c r="B10" s="22"/>
      <c r="D10" s="145" t="s">
        <v>201</v>
      </c>
      <c r="L10" s="22"/>
    </row>
    <row r="11" spans="1:31" s="2" customFormat="1" ht="16.5" customHeight="1">
      <c r="A11" s="41"/>
      <c r="B11" s="47"/>
      <c r="C11" s="41"/>
      <c r="D11" s="41"/>
      <c r="E11" s="158" t="s">
        <v>3132</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3260</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ROUND(J95,2)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ROUND((SUM(BE95:BE143)),2)</f>
        <v>0</v>
      </c>
      <c r="G37" s="41"/>
      <c r="H37" s="41"/>
      <c r="I37" s="160">
        <v>0.21</v>
      </c>
      <c r="J37" s="159">
        <f>ROUND(((SUM(BE95:BE143))*I37),2)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ROUND((SUM(BF95:BF143)),2)</f>
        <v>0</v>
      </c>
      <c r="G38" s="41"/>
      <c r="H38" s="41"/>
      <c r="I38" s="160">
        <v>0.15</v>
      </c>
      <c r="J38" s="159">
        <f>ROUND(((SUM(BF95:BF143))*I38),2)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ROUND((SUM(BG95:BG143)),2)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ROUND((SUM(BH95:BH143)),2)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ROUND((SUM(BI95:BI143)),2)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3131</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3132</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D.9.3 - Atrakce - šachta II</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J95</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3137</v>
      </c>
      <c r="E68" s="180"/>
      <c r="F68" s="180"/>
      <c r="G68" s="180"/>
      <c r="H68" s="180"/>
      <c r="I68" s="180"/>
      <c r="J68" s="181">
        <f>J96</f>
        <v>0</v>
      </c>
      <c r="K68" s="178"/>
      <c r="L68" s="182"/>
      <c r="S68" s="9"/>
      <c r="T68" s="9"/>
      <c r="U68" s="9"/>
      <c r="V68" s="9"/>
      <c r="W68" s="9"/>
      <c r="X68" s="9"/>
      <c r="Y68" s="9"/>
      <c r="Z68" s="9"/>
      <c r="AA68" s="9"/>
      <c r="AB68" s="9"/>
      <c r="AC68" s="9"/>
      <c r="AD68" s="9"/>
      <c r="AE68" s="9"/>
    </row>
    <row r="69" spans="1:31" s="9" customFormat="1" ht="24.95" customHeight="1">
      <c r="A69" s="9"/>
      <c r="B69" s="177"/>
      <c r="C69" s="178"/>
      <c r="D69" s="179" t="s">
        <v>3134</v>
      </c>
      <c r="E69" s="180"/>
      <c r="F69" s="180"/>
      <c r="G69" s="180"/>
      <c r="H69" s="180"/>
      <c r="I69" s="180"/>
      <c r="J69" s="181">
        <f>J111</f>
        <v>0</v>
      </c>
      <c r="K69" s="178"/>
      <c r="L69" s="182"/>
      <c r="S69" s="9"/>
      <c r="T69" s="9"/>
      <c r="U69" s="9"/>
      <c r="V69" s="9"/>
      <c r="W69" s="9"/>
      <c r="X69" s="9"/>
      <c r="Y69" s="9"/>
      <c r="Z69" s="9"/>
      <c r="AA69" s="9"/>
      <c r="AB69" s="9"/>
      <c r="AC69" s="9"/>
      <c r="AD69" s="9"/>
      <c r="AE69" s="9"/>
    </row>
    <row r="70" spans="1:31" s="10" customFormat="1" ht="19.9" customHeight="1">
      <c r="A70" s="10"/>
      <c r="B70" s="183"/>
      <c r="C70" s="127"/>
      <c r="D70" s="184" t="s">
        <v>3261</v>
      </c>
      <c r="E70" s="185"/>
      <c r="F70" s="185"/>
      <c r="G70" s="185"/>
      <c r="H70" s="185"/>
      <c r="I70" s="185"/>
      <c r="J70" s="186">
        <f>J112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3136</v>
      </c>
      <c r="E71" s="185"/>
      <c r="F71" s="185"/>
      <c r="G71" s="185"/>
      <c r="H71" s="185"/>
      <c r="I71" s="185"/>
      <c r="J71" s="186">
        <f>J131</f>
        <v>0</v>
      </c>
      <c r="K71" s="127"/>
      <c r="L71" s="187"/>
      <c r="S71" s="10"/>
      <c r="T71" s="10"/>
      <c r="U71" s="10"/>
      <c r="V71" s="10"/>
      <c r="W71" s="10"/>
      <c r="X71" s="10"/>
      <c r="Y71" s="10"/>
      <c r="Z71" s="10"/>
      <c r="AA71" s="10"/>
      <c r="AB71" s="10"/>
      <c r="AC71" s="10"/>
      <c r="AD71" s="10"/>
      <c r="AE71" s="10"/>
    </row>
    <row r="72" spans="1:31" s="2" customFormat="1" ht="21.8"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6.95" customHeight="1">
      <c r="A73" s="41"/>
      <c r="B73" s="62"/>
      <c r="C73" s="63"/>
      <c r="D73" s="63"/>
      <c r="E73" s="63"/>
      <c r="F73" s="63"/>
      <c r="G73" s="63"/>
      <c r="H73" s="63"/>
      <c r="I73" s="63"/>
      <c r="J73" s="63"/>
      <c r="K73" s="63"/>
      <c r="L73" s="147"/>
      <c r="S73" s="41"/>
      <c r="T73" s="41"/>
      <c r="U73" s="41"/>
      <c r="V73" s="41"/>
      <c r="W73" s="41"/>
      <c r="X73" s="41"/>
      <c r="Y73" s="41"/>
      <c r="Z73" s="41"/>
      <c r="AA73" s="41"/>
      <c r="AB73" s="41"/>
      <c r="AC73" s="41"/>
      <c r="AD73" s="41"/>
      <c r="AE73" s="41"/>
    </row>
    <row r="77" spans="1:31" s="2" customFormat="1" ht="6.95" customHeight="1">
      <c r="A77" s="41"/>
      <c r="B77" s="64"/>
      <c r="C77" s="65"/>
      <c r="D77" s="65"/>
      <c r="E77" s="65"/>
      <c r="F77" s="65"/>
      <c r="G77" s="65"/>
      <c r="H77" s="65"/>
      <c r="I77" s="65"/>
      <c r="J77" s="65"/>
      <c r="K77" s="65"/>
      <c r="L77" s="147"/>
      <c r="S77" s="41"/>
      <c r="T77" s="41"/>
      <c r="U77" s="41"/>
      <c r="V77" s="41"/>
      <c r="W77" s="41"/>
      <c r="X77" s="41"/>
      <c r="Y77" s="41"/>
      <c r="Z77" s="41"/>
      <c r="AA77" s="41"/>
      <c r="AB77" s="41"/>
      <c r="AC77" s="41"/>
      <c r="AD77" s="41"/>
      <c r="AE77" s="41"/>
    </row>
    <row r="78" spans="1:31" s="2" customFormat="1" ht="24.95" customHeight="1">
      <c r="A78" s="41"/>
      <c r="B78" s="42"/>
      <c r="C78" s="25" t="s">
        <v>215</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12" customHeight="1">
      <c r="A80" s="41"/>
      <c r="B80" s="42"/>
      <c r="C80" s="34" t="s">
        <v>16</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6.5" customHeight="1">
      <c r="A81" s="41"/>
      <c r="B81" s="42"/>
      <c r="C81" s="43"/>
      <c r="D81" s="43"/>
      <c r="E81" s="172" t="str">
        <f>E7</f>
        <v>KOUPALIŠTĚ OSTROV - rekonstrukce velkého bazénu</v>
      </c>
      <c r="F81" s="34"/>
      <c r="G81" s="34"/>
      <c r="H81" s="34"/>
      <c r="I81" s="43"/>
      <c r="J81" s="43"/>
      <c r="K81" s="43"/>
      <c r="L81" s="147"/>
      <c r="S81" s="41"/>
      <c r="T81" s="41"/>
      <c r="U81" s="41"/>
      <c r="V81" s="41"/>
      <c r="W81" s="41"/>
      <c r="X81" s="41"/>
      <c r="Y81" s="41"/>
      <c r="Z81" s="41"/>
      <c r="AA81" s="41"/>
      <c r="AB81" s="41"/>
      <c r="AC81" s="41"/>
      <c r="AD81" s="41"/>
      <c r="AE81" s="41"/>
    </row>
    <row r="82" spans="2:12" s="1" customFormat="1" ht="12" customHeight="1">
      <c r="B82" s="23"/>
      <c r="C82" s="34" t="s">
        <v>199</v>
      </c>
      <c r="D82" s="24"/>
      <c r="E82" s="24"/>
      <c r="F82" s="24"/>
      <c r="G82" s="24"/>
      <c r="H82" s="24"/>
      <c r="I82" s="24"/>
      <c r="J82" s="24"/>
      <c r="K82" s="24"/>
      <c r="L82" s="22"/>
    </row>
    <row r="83" spans="2:12" s="1" customFormat="1" ht="16.5" customHeight="1">
      <c r="B83" s="23"/>
      <c r="C83" s="24"/>
      <c r="D83" s="24"/>
      <c r="E83" s="172" t="s">
        <v>3131</v>
      </c>
      <c r="F83" s="24"/>
      <c r="G83" s="24"/>
      <c r="H83" s="24"/>
      <c r="I83" s="24"/>
      <c r="J83" s="24"/>
      <c r="K83" s="24"/>
      <c r="L83" s="22"/>
    </row>
    <row r="84" spans="2:12" s="1" customFormat="1" ht="12" customHeight="1">
      <c r="B84" s="23"/>
      <c r="C84" s="34" t="s">
        <v>201</v>
      </c>
      <c r="D84" s="24"/>
      <c r="E84" s="24"/>
      <c r="F84" s="24"/>
      <c r="G84" s="24"/>
      <c r="H84" s="24"/>
      <c r="I84" s="24"/>
      <c r="J84" s="24"/>
      <c r="K84" s="24"/>
      <c r="L84" s="22"/>
    </row>
    <row r="85" spans="1:31" s="2" customFormat="1" ht="16.5" customHeight="1">
      <c r="A85" s="41"/>
      <c r="B85" s="42"/>
      <c r="C85" s="43"/>
      <c r="D85" s="43"/>
      <c r="E85" s="259" t="s">
        <v>3132</v>
      </c>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404</v>
      </c>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6.5" customHeight="1">
      <c r="A87" s="41"/>
      <c r="B87" s="42"/>
      <c r="C87" s="43"/>
      <c r="D87" s="43"/>
      <c r="E87" s="72" t="str">
        <f>E13</f>
        <v>D.9.3 - Atrakce - šachta II</v>
      </c>
      <c r="F87" s="43"/>
      <c r="G87" s="43"/>
      <c r="H87" s="43"/>
      <c r="I87" s="43"/>
      <c r="J87" s="43"/>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2" customHeight="1">
      <c r="A89" s="41"/>
      <c r="B89" s="42"/>
      <c r="C89" s="34" t="s">
        <v>22</v>
      </c>
      <c r="D89" s="43"/>
      <c r="E89" s="43"/>
      <c r="F89" s="29" t="str">
        <f>F16</f>
        <v xml:space="preserve"> </v>
      </c>
      <c r="G89" s="43"/>
      <c r="H89" s="43"/>
      <c r="I89" s="34" t="s">
        <v>24</v>
      </c>
      <c r="J89" s="75" t="str">
        <f>IF(J16="","",J16)</f>
        <v>22. 3. 2021</v>
      </c>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25.65" customHeight="1">
      <c r="A91" s="41"/>
      <c r="B91" s="42"/>
      <c r="C91" s="34" t="s">
        <v>30</v>
      </c>
      <c r="D91" s="43"/>
      <c r="E91" s="43"/>
      <c r="F91" s="29" t="str">
        <f>E19</f>
        <v>Město Ostrov</v>
      </c>
      <c r="G91" s="43"/>
      <c r="H91" s="43"/>
      <c r="I91" s="34" t="s">
        <v>38</v>
      </c>
      <c r="J91" s="39" t="str">
        <f>E25</f>
        <v>Architektonické studio Hysek s.r.o.</v>
      </c>
      <c r="K91" s="43"/>
      <c r="L91" s="147"/>
      <c r="S91" s="41"/>
      <c r="T91" s="41"/>
      <c r="U91" s="41"/>
      <c r="V91" s="41"/>
      <c r="W91" s="41"/>
      <c r="X91" s="41"/>
      <c r="Y91" s="41"/>
      <c r="Z91" s="41"/>
      <c r="AA91" s="41"/>
      <c r="AB91" s="41"/>
      <c r="AC91" s="41"/>
      <c r="AD91" s="41"/>
      <c r="AE91" s="41"/>
    </row>
    <row r="92" spans="1:31" s="2" customFormat="1" ht="15.15" customHeight="1">
      <c r="A92" s="41"/>
      <c r="B92" s="42"/>
      <c r="C92" s="34" t="s">
        <v>36</v>
      </c>
      <c r="D92" s="43"/>
      <c r="E92" s="43"/>
      <c r="F92" s="29" t="str">
        <f>IF(E22="","",E22)</f>
        <v>Vyplň údaj</v>
      </c>
      <c r="G92" s="43"/>
      <c r="H92" s="43"/>
      <c r="I92" s="34" t="s">
        <v>43</v>
      </c>
      <c r="J92" s="39" t="str">
        <f>E28</f>
        <v xml:space="preserve"> </v>
      </c>
      <c r="K92" s="43"/>
      <c r="L92" s="147"/>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7"/>
      <c r="S93" s="41"/>
      <c r="T93" s="41"/>
      <c r="U93" s="41"/>
      <c r="V93" s="41"/>
      <c r="W93" s="41"/>
      <c r="X93" s="41"/>
      <c r="Y93" s="41"/>
      <c r="Z93" s="41"/>
      <c r="AA93" s="41"/>
      <c r="AB93" s="41"/>
      <c r="AC93" s="41"/>
      <c r="AD93" s="41"/>
      <c r="AE93" s="41"/>
    </row>
    <row r="94" spans="1:31" s="11" customFormat="1" ht="29.25" customHeight="1">
      <c r="A94" s="188"/>
      <c r="B94" s="189"/>
      <c r="C94" s="190" t="s">
        <v>216</v>
      </c>
      <c r="D94" s="191" t="s">
        <v>66</v>
      </c>
      <c r="E94" s="191" t="s">
        <v>62</v>
      </c>
      <c r="F94" s="191" t="s">
        <v>63</v>
      </c>
      <c r="G94" s="191" t="s">
        <v>217</v>
      </c>
      <c r="H94" s="191" t="s">
        <v>218</v>
      </c>
      <c r="I94" s="191" t="s">
        <v>219</v>
      </c>
      <c r="J94" s="191" t="s">
        <v>207</v>
      </c>
      <c r="K94" s="192" t="s">
        <v>220</v>
      </c>
      <c r="L94" s="193"/>
      <c r="M94" s="95" t="s">
        <v>19</v>
      </c>
      <c r="N94" s="96" t="s">
        <v>51</v>
      </c>
      <c r="O94" s="96" t="s">
        <v>221</v>
      </c>
      <c r="P94" s="96" t="s">
        <v>222</v>
      </c>
      <c r="Q94" s="96" t="s">
        <v>223</v>
      </c>
      <c r="R94" s="96" t="s">
        <v>224</v>
      </c>
      <c r="S94" s="96" t="s">
        <v>225</v>
      </c>
      <c r="T94" s="97" t="s">
        <v>226</v>
      </c>
      <c r="U94" s="188"/>
      <c r="V94" s="188"/>
      <c r="W94" s="188"/>
      <c r="X94" s="188"/>
      <c r="Y94" s="188"/>
      <c r="Z94" s="188"/>
      <c r="AA94" s="188"/>
      <c r="AB94" s="188"/>
      <c r="AC94" s="188"/>
      <c r="AD94" s="188"/>
      <c r="AE94" s="188"/>
    </row>
    <row r="95" spans="1:63" s="2" customFormat="1" ht="22.8" customHeight="1">
      <c r="A95" s="41"/>
      <c r="B95" s="42"/>
      <c r="C95" s="102" t="s">
        <v>227</v>
      </c>
      <c r="D95" s="43"/>
      <c r="E95" s="43"/>
      <c r="F95" s="43"/>
      <c r="G95" s="43"/>
      <c r="H95" s="43"/>
      <c r="I95" s="43"/>
      <c r="J95" s="194">
        <f>BK95</f>
        <v>0</v>
      </c>
      <c r="K95" s="43"/>
      <c r="L95" s="47"/>
      <c r="M95" s="98"/>
      <c r="N95" s="195"/>
      <c r="O95" s="99"/>
      <c r="P95" s="196">
        <f>P96+P111</f>
        <v>0</v>
      </c>
      <c r="Q95" s="99"/>
      <c r="R95" s="196">
        <f>R96+R111</f>
        <v>0</v>
      </c>
      <c r="S95" s="99"/>
      <c r="T95" s="197">
        <f>T96+T111</f>
        <v>0</v>
      </c>
      <c r="U95" s="41"/>
      <c r="V95" s="41"/>
      <c r="W95" s="41"/>
      <c r="X95" s="41"/>
      <c r="Y95" s="41"/>
      <c r="Z95" s="41"/>
      <c r="AA95" s="41"/>
      <c r="AB95" s="41"/>
      <c r="AC95" s="41"/>
      <c r="AD95" s="41"/>
      <c r="AE95" s="41"/>
      <c r="AT95" s="19" t="s">
        <v>80</v>
      </c>
      <c r="AU95" s="19" t="s">
        <v>208</v>
      </c>
      <c r="BK95" s="198">
        <f>BK96+BK111</f>
        <v>0</v>
      </c>
    </row>
    <row r="96" spans="1:63" s="12" customFormat="1" ht="25.9" customHeight="1">
      <c r="A96" s="12"/>
      <c r="B96" s="199"/>
      <c r="C96" s="200"/>
      <c r="D96" s="201" t="s">
        <v>80</v>
      </c>
      <c r="E96" s="202" t="s">
        <v>3180</v>
      </c>
      <c r="F96" s="202" t="s">
        <v>3180</v>
      </c>
      <c r="G96" s="200"/>
      <c r="H96" s="200"/>
      <c r="I96" s="203"/>
      <c r="J96" s="204">
        <f>BK96</f>
        <v>0</v>
      </c>
      <c r="K96" s="200"/>
      <c r="L96" s="205"/>
      <c r="M96" s="206"/>
      <c r="N96" s="207"/>
      <c r="O96" s="207"/>
      <c r="P96" s="208">
        <f>SUM(P97:P110)</f>
        <v>0</v>
      </c>
      <c r="Q96" s="207"/>
      <c r="R96" s="208">
        <f>SUM(R97:R110)</f>
        <v>0</v>
      </c>
      <c r="S96" s="207"/>
      <c r="T96" s="209">
        <f>SUM(T97:T110)</f>
        <v>0</v>
      </c>
      <c r="U96" s="12"/>
      <c r="V96" s="12"/>
      <c r="W96" s="12"/>
      <c r="X96" s="12"/>
      <c r="Y96" s="12"/>
      <c r="Z96" s="12"/>
      <c r="AA96" s="12"/>
      <c r="AB96" s="12"/>
      <c r="AC96" s="12"/>
      <c r="AD96" s="12"/>
      <c r="AE96" s="12"/>
      <c r="AR96" s="210" t="s">
        <v>85</v>
      </c>
      <c r="AT96" s="211" t="s">
        <v>80</v>
      </c>
      <c r="AU96" s="211" t="s">
        <v>81</v>
      </c>
      <c r="AY96" s="210" t="s">
        <v>230</v>
      </c>
      <c r="BK96" s="212">
        <f>SUM(BK97:BK110)</f>
        <v>0</v>
      </c>
    </row>
    <row r="97" spans="1:65" s="2" customFormat="1" ht="37.8" customHeight="1">
      <c r="A97" s="41"/>
      <c r="B97" s="42"/>
      <c r="C97" s="281" t="s">
        <v>81</v>
      </c>
      <c r="D97" s="281" t="s">
        <v>482</v>
      </c>
      <c r="E97" s="282" t="s">
        <v>3262</v>
      </c>
      <c r="F97" s="283" t="s">
        <v>3214</v>
      </c>
      <c r="G97" s="284" t="s">
        <v>1041</v>
      </c>
      <c r="H97" s="285">
        <v>1</v>
      </c>
      <c r="I97" s="286"/>
      <c r="J97" s="287">
        <f>ROUND(I97*H97,2)</f>
        <v>0</v>
      </c>
      <c r="K97" s="283" t="s">
        <v>19</v>
      </c>
      <c r="L97" s="288"/>
      <c r="M97" s="289" t="s">
        <v>19</v>
      </c>
      <c r="N97" s="290" t="s">
        <v>52</v>
      </c>
      <c r="O97" s="87"/>
      <c r="P97" s="224">
        <f>O97*H97</f>
        <v>0</v>
      </c>
      <c r="Q97" s="224">
        <v>0</v>
      </c>
      <c r="R97" s="224">
        <f>Q97*H97</f>
        <v>0</v>
      </c>
      <c r="S97" s="224">
        <v>0</v>
      </c>
      <c r="T97" s="225">
        <f>S97*H97</f>
        <v>0</v>
      </c>
      <c r="U97" s="41"/>
      <c r="V97" s="41"/>
      <c r="W97" s="41"/>
      <c r="X97" s="41"/>
      <c r="Y97" s="41"/>
      <c r="Z97" s="41"/>
      <c r="AA97" s="41"/>
      <c r="AB97" s="41"/>
      <c r="AC97" s="41"/>
      <c r="AD97" s="41"/>
      <c r="AE97" s="41"/>
      <c r="AR97" s="226" t="s">
        <v>279</v>
      </c>
      <c r="AT97" s="226" t="s">
        <v>482</v>
      </c>
      <c r="AU97" s="226" t="s">
        <v>85</v>
      </c>
      <c r="AY97" s="19" t="s">
        <v>230</v>
      </c>
      <c r="BE97" s="227">
        <f>IF(N97="základní",J97,0)</f>
        <v>0</v>
      </c>
      <c r="BF97" s="227">
        <f>IF(N97="snížená",J97,0)</f>
        <v>0</v>
      </c>
      <c r="BG97" s="227">
        <f>IF(N97="zákl. přenesená",J97,0)</f>
        <v>0</v>
      </c>
      <c r="BH97" s="227">
        <f>IF(N97="sníž. přenesená",J97,0)</f>
        <v>0</v>
      </c>
      <c r="BI97" s="227">
        <f>IF(N97="nulová",J97,0)</f>
        <v>0</v>
      </c>
      <c r="BJ97" s="19" t="s">
        <v>85</v>
      </c>
      <c r="BK97" s="227">
        <f>ROUND(I97*H97,2)</f>
        <v>0</v>
      </c>
      <c r="BL97" s="19" t="s">
        <v>109</v>
      </c>
      <c r="BM97" s="226" t="s">
        <v>91</v>
      </c>
    </row>
    <row r="98" spans="1:47" s="2" customFormat="1" ht="12">
      <c r="A98" s="41"/>
      <c r="B98" s="42"/>
      <c r="C98" s="43"/>
      <c r="D98" s="228" t="s">
        <v>238</v>
      </c>
      <c r="E98" s="43"/>
      <c r="F98" s="229" t="s">
        <v>3214</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19" t="s">
        <v>238</v>
      </c>
      <c r="AU98" s="19" t="s">
        <v>85</v>
      </c>
    </row>
    <row r="99" spans="1:65" s="2" customFormat="1" ht="37.8" customHeight="1">
      <c r="A99" s="41"/>
      <c r="B99" s="42"/>
      <c r="C99" s="281" t="s">
        <v>81</v>
      </c>
      <c r="D99" s="281" t="s">
        <v>482</v>
      </c>
      <c r="E99" s="282" t="s">
        <v>3263</v>
      </c>
      <c r="F99" s="283" t="s">
        <v>3264</v>
      </c>
      <c r="G99" s="284" t="s">
        <v>1041</v>
      </c>
      <c r="H99" s="285">
        <v>1</v>
      </c>
      <c r="I99" s="286"/>
      <c r="J99" s="287">
        <f>ROUND(I99*H99,2)</f>
        <v>0</v>
      </c>
      <c r="K99" s="283" t="s">
        <v>19</v>
      </c>
      <c r="L99" s="288"/>
      <c r="M99" s="289" t="s">
        <v>19</v>
      </c>
      <c r="N99" s="290"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279</v>
      </c>
      <c r="AT99" s="226" t="s">
        <v>482</v>
      </c>
      <c r="AU99" s="226" t="s">
        <v>85</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109</v>
      </c>
    </row>
    <row r="100" spans="1:47" s="2" customFormat="1" ht="12">
      <c r="A100" s="41"/>
      <c r="B100" s="42"/>
      <c r="C100" s="43"/>
      <c r="D100" s="228" t="s">
        <v>238</v>
      </c>
      <c r="E100" s="43"/>
      <c r="F100" s="229" t="s">
        <v>3264</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85</v>
      </c>
    </row>
    <row r="101" spans="1:65" s="2" customFormat="1" ht="37.8" customHeight="1">
      <c r="A101" s="41"/>
      <c r="B101" s="42"/>
      <c r="C101" s="281" t="s">
        <v>81</v>
      </c>
      <c r="D101" s="281" t="s">
        <v>482</v>
      </c>
      <c r="E101" s="282" t="s">
        <v>3265</v>
      </c>
      <c r="F101" s="283" t="s">
        <v>3214</v>
      </c>
      <c r="G101" s="284" t="s">
        <v>1041</v>
      </c>
      <c r="H101" s="285">
        <v>1</v>
      </c>
      <c r="I101" s="286"/>
      <c r="J101" s="287">
        <f>ROUND(I101*H101,2)</f>
        <v>0</v>
      </c>
      <c r="K101" s="283" t="s">
        <v>19</v>
      </c>
      <c r="L101" s="288"/>
      <c r="M101" s="289" t="s">
        <v>19</v>
      </c>
      <c r="N101" s="290"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279</v>
      </c>
      <c r="AT101" s="226" t="s">
        <v>482</v>
      </c>
      <c r="AU101" s="226" t="s">
        <v>85</v>
      </c>
      <c r="AY101" s="19" t="s">
        <v>230</v>
      </c>
      <c r="BE101" s="227">
        <f>IF(N101="základní",J101,0)</f>
        <v>0</v>
      </c>
      <c r="BF101" s="227">
        <f>IF(N101="snížená",J101,0)</f>
        <v>0</v>
      </c>
      <c r="BG101" s="227">
        <f>IF(N101="zákl. přenesená",J101,0)</f>
        <v>0</v>
      </c>
      <c r="BH101" s="227">
        <f>IF(N101="sníž. přenesená",J101,0)</f>
        <v>0</v>
      </c>
      <c r="BI101" s="227">
        <f>IF(N101="nulová",J101,0)</f>
        <v>0</v>
      </c>
      <c r="BJ101" s="19" t="s">
        <v>85</v>
      </c>
      <c r="BK101" s="227">
        <f>ROUND(I101*H101,2)</f>
        <v>0</v>
      </c>
      <c r="BL101" s="19" t="s">
        <v>109</v>
      </c>
      <c r="BM101" s="226" t="s">
        <v>271</v>
      </c>
    </row>
    <row r="102" spans="1:47" s="2" customFormat="1" ht="12">
      <c r="A102" s="41"/>
      <c r="B102" s="42"/>
      <c r="C102" s="43"/>
      <c r="D102" s="228" t="s">
        <v>238</v>
      </c>
      <c r="E102" s="43"/>
      <c r="F102" s="229" t="s">
        <v>3214</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238</v>
      </c>
      <c r="AU102" s="19" t="s">
        <v>85</v>
      </c>
    </row>
    <row r="103" spans="1:65" s="2" customFormat="1" ht="37.8" customHeight="1">
      <c r="A103" s="41"/>
      <c r="B103" s="42"/>
      <c r="C103" s="281" t="s">
        <v>81</v>
      </c>
      <c r="D103" s="281" t="s">
        <v>482</v>
      </c>
      <c r="E103" s="282" t="s">
        <v>3266</v>
      </c>
      <c r="F103" s="283" t="s">
        <v>3214</v>
      </c>
      <c r="G103" s="284" t="s">
        <v>1041</v>
      </c>
      <c r="H103" s="285">
        <v>1</v>
      </c>
      <c r="I103" s="286"/>
      <c r="J103" s="287">
        <f>ROUND(I103*H103,2)</f>
        <v>0</v>
      </c>
      <c r="K103" s="283" t="s">
        <v>19</v>
      </c>
      <c r="L103" s="288"/>
      <c r="M103" s="289" t="s">
        <v>19</v>
      </c>
      <c r="N103" s="290"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279</v>
      </c>
      <c r="AT103" s="226" t="s">
        <v>482</v>
      </c>
      <c r="AU103" s="226" t="s">
        <v>85</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279</v>
      </c>
    </row>
    <row r="104" spans="1:47" s="2" customFormat="1" ht="12">
      <c r="A104" s="41"/>
      <c r="B104" s="42"/>
      <c r="C104" s="43"/>
      <c r="D104" s="228" t="s">
        <v>238</v>
      </c>
      <c r="E104" s="43"/>
      <c r="F104" s="229" t="s">
        <v>3214</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85</v>
      </c>
    </row>
    <row r="105" spans="1:65" s="2" customFormat="1" ht="37.8" customHeight="1">
      <c r="A105" s="41"/>
      <c r="B105" s="42"/>
      <c r="C105" s="281" t="s">
        <v>81</v>
      </c>
      <c r="D105" s="281" t="s">
        <v>482</v>
      </c>
      <c r="E105" s="282" t="s">
        <v>3267</v>
      </c>
      <c r="F105" s="283" t="s">
        <v>3264</v>
      </c>
      <c r="G105" s="284" t="s">
        <v>1041</v>
      </c>
      <c r="H105" s="285">
        <v>1</v>
      </c>
      <c r="I105" s="286"/>
      <c r="J105" s="287">
        <f>ROUND(I105*H105,2)</f>
        <v>0</v>
      </c>
      <c r="K105" s="283" t="s">
        <v>19</v>
      </c>
      <c r="L105" s="288"/>
      <c r="M105" s="289" t="s">
        <v>19</v>
      </c>
      <c r="N105" s="290" t="s">
        <v>52</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279</v>
      </c>
      <c r="AT105" s="226" t="s">
        <v>482</v>
      </c>
      <c r="AU105" s="226" t="s">
        <v>85</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109</v>
      </c>
      <c r="BM105" s="226" t="s">
        <v>302</v>
      </c>
    </row>
    <row r="106" spans="1:47" s="2" customFormat="1" ht="12">
      <c r="A106" s="41"/>
      <c r="B106" s="42"/>
      <c r="C106" s="43"/>
      <c r="D106" s="228" t="s">
        <v>238</v>
      </c>
      <c r="E106" s="43"/>
      <c r="F106" s="229" t="s">
        <v>3264</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85</v>
      </c>
    </row>
    <row r="107" spans="1:65" s="2" customFormat="1" ht="14.4" customHeight="1">
      <c r="A107" s="41"/>
      <c r="B107" s="42"/>
      <c r="C107" s="281" t="s">
        <v>81</v>
      </c>
      <c r="D107" s="281" t="s">
        <v>482</v>
      </c>
      <c r="E107" s="282" t="s">
        <v>3219</v>
      </c>
      <c r="F107" s="283" t="s">
        <v>3220</v>
      </c>
      <c r="G107" s="284" t="s">
        <v>1041</v>
      </c>
      <c r="H107" s="285">
        <v>5</v>
      </c>
      <c r="I107" s="286"/>
      <c r="J107" s="287">
        <f>ROUND(I107*H107,2)</f>
        <v>0</v>
      </c>
      <c r="K107" s="283" t="s">
        <v>19</v>
      </c>
      <c r="L107" s="288"/>
      <c r="M107" s="289" t="s">
        <v>19</v>
      </c>
      <c r="N107" s="290"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279</v>
      </c>
      <c r="AT107" s="226" t="s">
        <v>482</v>
      </c>
      <c r="AU107" s="226" t="s">
        <v>85</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318</v>
      </c>
    </row>
    <row r="108" spans="1:47" s="2" customFormat="1" ht="12">
      <c r="A108" s="41"/>
      <c r="B108" s="42"/>
      <c r="C108" s="43"/>
      <c r="D108" s="228" t="s">
        <v>238</v>
      </c>
      <c r="E108" s="43"/>
      <c r="F108" s="229" t="s">
        <v>3220</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85</v>
      </c>
    </row>
    <row r="109" spans="1:65" s="2" customFormat="1" ht="24.15" customHeight="1">
      <c r="A109" s="41"/>
      <c r="B109" s="42"/>
      <c r="C109" s="215" t="s">
        <v>81</v>
      </c>
      <c r="D109" s="215" t="s">
        <v>232</v>
      </c>
      <c r="E109" s="216" t="s">
        <v>3268</v>
      </c>
      <c r="F109" s="217" t="s">
        <v>3222</v>
      </c>
      <c r="G109" s="218" t="s">
        <v>1041</v>
      </c>
      <c r="H109" s="219">
        <v>1</v>
      </c>
      <c r="I109" s="220"/>
      <c r="J109" s="221">
        <f>ROUND(I109*H109,2)</f>
        <v>0</v>
      </c>
      <c r="K109" s="217" t="s">
        <v>19</v>
      </c>
      <c r="L109" s="47"/>
      <c r="M109" s="222" t="s">
        <v>19</v>
      </c>
      <c r="N109" s="223"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109</v>
      </c>
      <c r="AT109" s="226" t="s">
        <v>232</v>
      </c>
      <c r="AU109" s="226" t="s">
        <v>85</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109</v>
      </c>
      <c r="BM109" s="226" t="s">
        <v>330</v>
      </c>
    </row>
    <row r="110" spans="1:47" s="2" customFormat="1" ht="12">
      <c r="A110" s="41"/>
      <c r="B110" s="42"/>
      <c r="C110" s="43"/>
      <c r="D110" s="228" t="s">
        <v>238</v>
      </c>
      <c r="E110" s="43"/>
      <c r="F110" s="229" t="s">
        <v>3222</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85</v>
      </c>
    </row>
    <row r="111" spans="1:63" s="12" customFormat="1" ht="25.9" customHeight="1">
      <c r="A111" s="12"/>
      <c r="B111" s="199"/>
      <c r="C111" s="200"/>
      <c r="D111" s="201" t="s">
        <v>80</v>
      </c>
      <c r="E111" s="202" t="s">
        <v>3138</v>
      </c>
      <c r="F111" s="202" t="s">
        <v>3138</v>
      </c>
      <c r="G111" s="200"/>
      <c r="H111" s="200"/>
      <c r="I111" s="203"/>
      <c r="J111" s="204">
        <f>BK111</f>
        <v>0</v>
      </c>
      <c r="K111" s="200"/>
      <c r="L111" s="205"/>
      <c r="M111" s="206"/>
      <c r="N111" s="207"/>
      <c r="O111" s="207"/>
      <c r="P111" s="208">
        <f>P112+P131</f>
        <v>0</v>
      </c>
      <c r="Q111" s="207"/>
      <c r="R111" s="208">
        <f>R112+R131</f>
        <v>0</v>
      </c>
      <c r="S111" s="207"/>
      <c r="T111" s="209">
        <f>T112+T131</f>
        <v>0</v>
      </c>
      <c r="U111" s="12"/>
      <c r="V111" s="12"/>
      <c r="W111" s="12"/>
      <c r="X111" s="12"/>
      <c r="Y111" s="12"/>
      <c r="Z111" s="12"/>
      <c r="AA111" s="12"/>
      <c r="AB111" s="12"/>
      <c r="AC111" s="12"/>
      <c r="AD111" s="12"/>
      <c r="AE111" s="12"/>
      <c r="AR111" s="210" t="s">
        <v>85</v>
      </c>
      <c r="AT111" s="211" t="s">
        <v>80</v>
      </c>
      <c r="AU111" s="211" t="s">
        <v>81</v>
      </c>
      <c r="AY111" s="210" t="s">
        <v>230</v>
      </c>
      <c r="BK111" s="212">
        <f>BK112+BK131</f>
        <v>0</v>
      </c>
    </row>
    <row r="112" spans="1:63" s="12" customFormat="1" ht="22.8" customHeight="1">
      <c r="A112" s="12"/>
      <c r="B112" s="199"/>
      <c r="C112" s="200"/>
      <c r="D112" s="201" t="s">
        <v>80</v>
      </c>
      <c r="E112" s="213" t="s">
        <v>3139</v>
      </c>
      <c r="F112" s="213" t="s">
        <v>3269</v>
      </c>
      <c r="G112" s="200"/>
      <c r="H112" s="200"/>
      <c r="I112" s="203"/>
      <c r="J112" s="214">
        <f>BK112</f>
        <v>0</v>
      </c>
      <c r="K112" s="200"/>
      <c r="L112" s="205"/>
      <c r="M112" s="206"/>
      <c r="N112" s="207"/>
      <c r="O112" s="207"/>
      <c r="P112" s="208">
        <f>SUM(P113:P130)</f>
        <v>0</v>
      </c>
      <c r="Q112" s="207"/>
      <c r="R112" s="208">
        <f>SUM(R113:R130)</f>
        <v>0</v>
      </c>
      <c r="S112" s="207"/>
      <c r="T112" s="209">
        <f>SUM(T113:T130)</f>
        <v>0</v>
      </c>
      <c r="U112" s="12"/>
      <c r="V112" s="12"/>
      <c r="W112" s="12"/>
      <c r="X112" s="12"/>
      <c r="Y112" s="12"/>
      <c r="Z112" s="12"/>
      <c r="AA112" s="12"/>
      <c r="AB112" s="12"/>
      <c r="AC112" s="12"/>
      <c r="AD112" s="12"/>
      <c r="AE112" s="12"/>
      <c r="AR112" s="210" t="s">
        <v>85</v>
      </c>
      <c r="AT112" s="211" t="s">
        <v>80</v>
      </c>
      <c r="AU112" s="211" t="s">
        <v>85</v>
      </c>
      <c r="AY112" s="210" t="s">
        <v>230</v>
      </c>
      <c r="BK112" s="212">
        <f>SUM(BK113:BK130)</f>
        <v>0</v>
      </c>
    </row>
    <row r="113" spans="1:65" s="2" customFormat="1" ht="14.4" customHeight="1">
      <c r="A113" s="41"/>
      <c r="B113" s="42"/>
      <c r="C113" s="281" t="s">
        <v>81</v>
      </c>
      <c r="D113" s="281" t="s">
        <v>482</v>
      </c>
      <c r="E113" s="282" t="s">
        <v>3226</v>
      </c>
      <c r="F113" s="283" t="s">
        <v>3227</v>
      </c>
      <c r="G113" s="284" t="s">
        <v>1041</v>
      </c>
      <c r="H113" s="285">
        <v>2</v>
      </c>
      <c r="I113" s="286"/>
      <c r="J113" s="287">
        <f>ROUND(I113*H113,2)</f>
        <v>0</v>
      </c>
      <c r="K113" s="283" t="s">
        <v>19</v>
      </c>
      <c r="L113" s="288"/>
      <c r="M113" s="289" t="s">
        <v>19</v>
      </c>
      <c r="N113" s="290"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279</v>
      </c>
      <c r="AT113" s="226" t="s">
        <v>482</v>
      </c>
      <c r="AU113" s="226" t="s">
        <v>91</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345</v>
      </c>
    </row>
    <row r="114" spans="1:47" s="2" customFormat="1" ht="12">
      <c r="A114" s="41"/>
      <c r="B114" s="42"/>
      <c r="C114" s="43"/>
      <c r="D114" s="228" t="s">
        <v>238</v>
      </c>
      <c r="E114" s="43"/>
      <c r="F114" s="229" t="s">
        <v>3227</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91</v>
      </c>
    </row>
    <row r="115" spans="1:65" s="2" customFormat="1" ht="14.4" customHeight="1">
      <c r="A115" s="41"/>
      <c r="B115" s="42"/>
      <c r="C115" s="281" t="s">
        <v>81</v>
      </c>
      <c r="D115" s="281" t="s">
        <v>482</v>
      </c>
      <c r="E115" s="282" t="s">
        <v>3228</v>
      </c>
      <c r="F115" s="283" t="s">
        <v>3229</v>
      </c>
      <c r="G115" s="284" t="s">
        <v>1041</v>
      </c>
      <c r="H115" s="285">
        <v>4</v>
      </c>
      <c r="I115" s="286"/>
      <c r="J115" s="287">
        <f>ROUND(I115*H115,2)</f>
        <v>0</v>
      </c>
      <c r="K115" s="283" t="s">
        <v>19</v>
      </c>
      <c r="L115" s="288"/>
      <c r="M115" s="289" t="s">
        <v>19</v>
      </c>
      <c r="N115" s="290"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279</v>
      </c>
      <c r="AT115" s="226" t="s">
        <v>482</v>
      </c>
      <c r="AU115" s="226" t="s">
        <v>91</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109</v>
      </c>
      <c r="BM115" s="226" t="s">
        <v>358</v>
      </c>
    </row>
    <row r="116" spans="1:47" s="2" customFormat="1" ht="12">
      <c r="A116" s="41"/>
      <c r="B116" s="42"/>
      <c r="C116" s="43"/>
      <c r="D116" s="228" t="s">
        <v>238</v>
      </c>
      <c r="E116" s="43"/>
      <c r="F116" s="229" t="s">
        <v>3229</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91</v>
      </c>
    </row>
    <row r="117" spans="1:65" s="2" customFormat="1" ht="14.4" customHeight="1">
      <c r="A117" s="41"/>
      <c r="B117" s="42"/>
      <c r="C117" s="281" t="s">
        <v>81</v>
      </c>
      <c r="D117" s="281" t="s">
        <v>482</v>
      </c>
      <c r="E117" s="282" t="s">
        <v>3230</v>
      </c>
      <c r="F117" s="283" t="s">
        <v>3231</v>
      </c>
      <c r="G117" s="284" t="s">
        <v>1041</v>
      </c>
      <c r="H117" s="285">
        <v>1</v>
      </c>
      <c r="I117" s="286"/>
      <c r="J117" s="287">
        <f>ROUND(I117*H117,2)</f>
        <v>0</v>
      </c>
      <c r="K117" s="283" t="s">
        <v>19</v>
      </c>
      <c r="L117" s="288"/>
      <c r="M117" s="289" t="s">
        <v>19</v>
      </c>
      <c r="N117" s="290" t="s">
        <v>52</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279</v>
      </c>
      <c r="AT117" s="226" t="s">
        <v>482</v>
      </c>
      <c r="AU117" s="226" t="s">
        <v>91</v>
      </c>
      <c r="AY117" s="19" t="s">
        <v>230</v>
      </c>
      <c r="BE117" s="227">
        <f>IF(N117="základní",J117,0)</f>
        <v>0</v>
      </c>
      <c r="BF117" s="227">
        <f>IF(N117="snížená",J117,0)</f>
        <v>0</v>
      </c>
      <c r="BG117" s="227">
        <f>IF(N117="zákl. přenesená",J117,0)</f>
        <v>0</v>
      </c>
      <c r="BH117" s="227">
        <f>IF(N117="sníž. přenesená",J117,0)</f>
        <v>0</v>
      </c>
      <c r="BI117" s="227">
        <f>IF(N117="nulová",J117,0)</f>
        <v>0</v>
      </c>
      <c r="BJ117" s="19" t="s">
        <v>85</v>
      </c>
      <c r="BK117" s="227">
        <f>ROUND(I117*H117,2)</f>
        <v>0</v>
      </c>
      <c r="BL117" s="19" t="s">
        <v>109</v>
      </c>
      <c r="BM117" s="226" t="s">
        <v>373</v>
      </c>
    </row>
    <row r="118" spans="1:47" s="2" customFormat="1" ht="12">
      <c r="A118" s="41"/>
      <c r="B118" s="42"/>
      <c r="C118" s="43"/>
      <c r="D118" s="228" t="s">
        <v>238</v>
      </c>
      <c r="E118" s="43"/>
      <c r="F118" s="229" t="s">
        <v>3231</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19" t="s">
        <v>238</v>
      </c>
      <c r="AU118" s="19" t="s">
        <v>91</v>
      </c>
    </row>
    <row r="119" spans="1:65" s="2" customFormat="1" ht="14.4" customHeight="1">
      <c r="A119" s="41"/>
      <c r="B119" s="42"/>
      <c r="C119" s="281" t="s">
        <v>81</v>
      </c>
      <c r="D119" s="281" t="s">
        <v>482</v>
      </c>
      <c r="E119" s="282" t="s">
        <v>3232</v>
      </c>
      <c r="F119" s="283" t="s">
        <v>3233</v>
      </c>
      <c r="G119" s="284" t="s">
        <v>1041</v>
      </c>
      <c r="H119" s="285">
        <v>4</v>
      </c>
      <c r="I119" s="286"/>
      <c r="J119" s="287">
        <f>ROUND(I119*H119,2)</f>
        <v>0</v>
      </c>
      <c r="K119" s="283" t="s">
        <v>19</v>
      </c>
      <c r="L119" s="288"/>
      <c r="M119" s="289" t="s">
        <v>19</v>
      </c>
      <c r="N119" s="290"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279</v>
      </c>
      <c r="AT119" s="226" t="s">
        <v>482</v>
      </c>
      <c r="AU119" s="226" t="s">
        <v>91</v>
      </c>
      <c r="AY119" s="19" t="s">
        <v>230</v>
      </c>
      <c r="BE119" s="227">
        <f>IF(N119="základní",J119,0)</f>
        <v>0</v>
      </c>
      <c r="BF119" s="227">
        <f>IF(N119="snížená",J119,0)</f>
        <v>0</v>
      </c>
      <c r="BG119" s="227">
        <f>IF(N119="zákl. přenesená",J119,0)</f>
        <v>0</v>
      </c>
      <c r="BH119" s="227">
        <f>IF(N119="sníž. přenesená",J119,0)</f>
        <v>0</v>
      </c>
      <c r="BI119" s="227">
        <f>IF(N119="nulová",J119,0)</f>
        <v>0</v>
      </c>
      <c r="BJ119" s="19" t="s">
        <v>85</v>
      </c>
      <c r="BK119" s="227">
        <f>ROUND(I119*H119,2)</f>
        <v>0</v>
      </c>
      <c r="BL119" s="19" t="s">
        <v>109</v>
      </c>
      <c r="BM119" s="226" t="s">
        <v>386</v>
      </c>
    </row>
    <row r="120" spans="1:47" s="2" customFormat="1" ht="12">
      <c r="A120" s="41"/>
      <c r="B120" s="42"/>
      <c r="C120" s="43"/>
      <c r="D120" s="228" t="s">
        <v>238</v>
      </c>
      <c r="E120" s="43"/>
      <c r="F120" s="229" t="s">
        <v>3233</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19" t="s">
        <v>238</v>
      </c>
      <c r="AU120" s="19" t="s">
        <v>91</v>
      </c>
    </row>
    <row r="121" spans="1:65" s="2" customFormat="1" ht="14.4" customHeight="1">
      <c r="A121" s="41"/>
      <c r="B121" s="42"/>
      <c r="C121" s="281" t="s">
        <v>81</v>
      </c>
      <c r="D121" s="281" t="s">
        <v>482</v>
      </c>
      <c r="E121" s="282" t="s">
        <v>3236</v>
      </c>
      <c r="F121" s="283" t="s">
        <v>3237</v>
      </c>
      <c r="G121" s="284" t="s">
        <v>1041</v>
      </c>
      <c r="H121" s="285">
        <v>4</v>
      </c>
      <c r="I121" s="286"/>
      <c r="J121" s="287">
        <f>ROUND(I121*H121,2)</f>
        <v>0</v>
      </c>
      <c r="K121" s="283" t="s">
        <v>19</v>
      </c>
      <c r="L121" s="288"/>
      <c r="M121" s="289" t="s">
        <v>19</v>
      </c>
      <c r="N121" s="290" t="s">
        <v>52</v>
      </c>
      <c r="O121" s="87"/>
      <c r="P121" s="224">
        <f>O121*H121</f>
        <v>0</v>
      </c>
      <c r="Q121" s="224">
        <v>0</v>
      </c>
      <c r="R121" s="224">
        <f>Q121*H121</f>
        <v>0</v>
      </c>
      <c r="S121" s="224">
        <v>0</v>
      </c>
      <c r="T121" s="225">
        <f>S121*H121</f>
        <v>0</v>
      </c>
      <c r="U121" s="41"/>
      <c r="V121" s="41"/>
      <c r="W121" s="41"/>
      <c r="X121" s="41"/>
      <c r="Y121" s="41"/>
      <c r="Z121" s="41"/>
      <c r="AA121" s="41"/>
      <c r="AB121" s="41"/>
      <c r="AC121" s="41"/>
      <c r="AD121" s="41"/>
      <c r="AE121" s="41"/>
      <c r="AR121" s="226" t="s">
        <v>279</v>
      </c>
      <c r="AT121" s="226" t="s">
        <v>482</v>
      </c>
      <c r="AU121" s="226" t="s">
        <v>91</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109</v>
      </c>
      <c r="BM121" s="226" t="s">
        <v>649</v>
      </c>
    </row>
    <row r="122" spans="1:47" s="2" customFormat="1" ht="12">
      <c r="A122" s="41"/>
      <c r="B122" s="42"/>
      <c r="C122" s="43"/>
      <c r="D122" s="228" t="s">
        <v>238</v>
      </c>
      <c r="E122" s="43"/>
      <c r="F122" s="229" t="s">
        <v>3237</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91</v>
      </c>
    </row>
    <row r="123" spans="1:65" s="2" customFormat="1" ht="24.15" customHeight="1">
      <c r="A123" s="41"/>
      <c r="B123" s="42"/>
      <c r="C123" s="281" t="s">
        <v>81</v>
      </c>
      <c r="D123" s="281" t="s">
        <v>482</v>
      </c>
      <c r="E123" s="282" t="s">
        <v>3240</v>
      </c>
      <c r="F123" s="283" t="s">
        <v>3241</v>
      </c>
      <c r="G123" s="284" t="s">
        <v>327</v>
      </c>
      <c r="H123" s="285">
        <v>18</v>
      </c>
      <c r="I123" s="286"/>
      <c r="J123" s="287">
        <f>ROUND(I123*H123,2)</f>
        <v>0</v>
      </c>
      <c r="K123" s="283" t="s">
        <v>19</v>
      </c>
      <c r="L123" s="288"/>
      <c r="M123" s="289" t="s">
        <v>19</v>
      </c>
      <c r="N123" s="290" t="s">
        <v>52</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279</v>
      </c>
      <c r="AT123" s="226" t="s">
        <v>482</v>
      </c>
      <c r="AU123" s="226" t="s">
        <v>91</v>
      </c>
      <c r="AY123" s="19" t="s">
        <v>230</v>
      </c>
      <c r="BE123" s="227">
        <f>IF(N123="základní",J123,0)</f>
        <v>0</v>
      </c>
      <c r="BF123" s="227">
        <f>IF(N123="snížená",J123,0)</f>
        <v>0</v>
      </c>
      <c r="BG123" s="227">
        <f>IF(N123="zákl. přenesená",J123,0)</f>
        <v>0</v>
      </c>
      <c r="BH123" s="227">
        <f>IF(N123="sníž. přenesená",J123,0)</f>
        <v>0</v>
      </c>
      <c r="BI123" s="227">
        <f>IF(N123="nulová",J123,0)</f>
        <v>0</v>
      </c>
      <c r="BJ123" s="19" t="s">
        <v>85</v>
      </c>
      <c r="BK123" s="227">
        <f>ROUND(I123*H123,2)</f>
        <v>0</v>
      </c>
      <c r="BL123" s="19" t="s">
        <v>109</v>
      </c>
      <c r="BM123" s="226" t="s">
        <v>662</v>
      </c>
    </row>
    <row r="124" spans="1:47" s="2" customFormat="1" ht="12">
      <c r="A124" s="41"/>
      <c r="B124" s="42"/>
      <c r="C124" s="43"/>
      <c r="D124" s="228" t="s">
        <v>238</v>
      </c>
      <c r="E124" s="43"/>
      <c r="F124" s="229" t="s">
        <v>3241</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19" t="s">
        <v>238</v>
      </c>
      <c r="AU124" s="19" t="s">
        <v>91</v>
      </c>
    </row>
    <row r="125" spans="1:65" s="2" customFormat="1" ht="24.15" customHeight="1">
      <c r="A125" s="41"/>
      <c r="B125" s="42"/>
      <c r="C125" s="281" t="s">
        <v>81</v>
      </c>
      <c r="D125" s="281" t="s">
        <v>482</v>
      </c>
      <c r="E125" s="282" t="s">
        <v>3242</v>
      </c>
      <c r="F125" s="283" t="s">
        <v>3243</v>
      </c>
      <c r="G125" s="284" t="s">
        <v>327</v>
      </c>
      <c r="H125" s="285">
        <v>14</v>
      </c>
      <c r="I125" s="286"/>
      <c r="J125" s="287">
        <f>ROUND(I125*H125,2)</f>
        <v>0</v>
      </c>
      <c r="K125" s="283" t="s">
        <v>19</v>
      </c>
      <c r="L125" s="288"/>
      <c r="M125" s="289" t="s">
        <v>19</v>
      </c>
      <c r="N125" s="290" t="s">
        <v>52</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279</v>
      </c>
      <c r="AT125" s="226" t="s">
        <v>482</v>
      </c>
      <c r="AU125" s="226" t="s">
        <v>91</v>
      </c>
      <c r="AY125" s="19" t="s">
        <v>230</v>
      </c>
      <c r="BE125" s="227">
        <f>IF(N125="základní",J125,0)</f>
        <v>0</v>
      </c>
      <c r="BF125" s="227">
        <f>IF(N125="snížená",J125,0)</f>
        <v>0</v>
      </c>
      <c r="BG125" s="227">
        <f>IF(N125="zákl. přenesená",J125,0)</f>
        <v>0</v>
      </c>
      <c r="BH125" s="227">
        <f>IF(N125="sníž. přenesená",J125,0)</f>
        <v>0</v>
      </c>
      <c r="BI125" s="227">
        <f>IF(N125="nulová",J125,0)</f>
        <v>0</v>
      </c>
      <c r="BJ125" s="19" t="s">
        <v>85</v>
      </c>
      <c r="BK125" s="227">
        <f>ROUND(I125*H125,2)</f>
        <v>0</v>
      </c>
      <c r="BL125" s="19" t="s">
        <v>109</v>
      </c>
      <c r="BM125" s="226" t="s">
        <v>676</v>
      </c>
    </row>
    <row r="126" spans="1:47" s="2" customFormat="1" ht="12">
      <c r="A126" s="41"/>
      <c r="B126" s="42"/>
      <c r="C126" s="43"/>
      <c r="D126" s="228" t="s">
        <v>238</v>
      </c>
      <c r="E126" s="43"/>
      <c r="F126" s="229" t="s">
        <v>3243</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238</v>
      </c>
      <c r="AU126" s="19" t="s">
        <v>91</v>
      </c>
    </row>
    <row r="127" spans="1:65" s="2" customFormat="1" ht="24.15" customHeight="1">
      <c r="A127" s="41"/>
      <c r="B127" s="42"/>
      <c r="C127" s="281" t="s">
        <v>81</v>
      </c>
      <c r="D127" s="281" t="s">
        <v>482</v>
      </c>
      <c r="E127" s="282" t="s">
        <v>3244</v>
      </c>
      <c r="F127" s="283" t="s">
        <v>3245</v>
      </c>
      <c r="G127" s="284" t="s">
        <v>327</v>
      </c>
      <c r="H127" s="285">
        <v>5</v>
      </c>
      <c r="I127" s="286"/>
      <c r="J127" s="287">
        <f>ROUND(I127*H127,2)</f>
        <v>0</v>
      </c>
      <c r="K127" s="283" t="s">
        <v>19</v>
      </c>
      <c r="L127" s="288"/>
      <c r="M127" s="289" t="s">
        <v>19</v>
      </c>
      <c r="N127" s="290"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279</v>
      </c>
      <c r="AT127" s="226" t="s">
        <v>482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710</v>
      </c>
    </row>
    <row r="128" spans="1:47" s="2" customFormat="1" ht="12">
      <c r="A128" s="41"/>
      <c r="B128" s="42"/>
      <c r="C128" s="43"/>
      <c r="D128" s="228" t="s">
        <v>238</v>
      </c>
      <c r="E128" s="43"/>
      <c r="F128" s="229" t="s">
        <v>3245</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65" s="2" customFormat="1" ht="24.15" customHeight="1">
      <c r="A129" s="41"/>
      <c r="B129" s="42"/>
      <c r="C129" s="281" t="s">
        <v>81</v>
      </c>
      <c r="D129" s="281" t="s">
        <v>482</v>
      </c>
      <c r="E129" s="282" t="s">
        <v>3246</v>
      </c>
      <c r="F129" s="283" t="s">
        <v>3247</v>
      </c>
      <c r="G129" s="284" t="s">
        <v>327</v>
      </c>
      <c r="H129" s="285">
        <v>11</v>
      </c>
      <c r="I129" s="286"/>
      <c r="J129" s="287">
        <f>ROUND(I129*H129,2)</f>
        <v>0</v>
      </c>
      <c r="K129" s="283" t="s">
        <v>19</v>
      </c>
      <c r="L129" s="288"/>
      <c r="M129" s="289" t="s">
        <v>19</v>
      </c>
      <c r="N129" s="290"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279</v>
      </c>
      <c r="AT129" s="226" t="s">
        <v>482</v>
      </c>
      <c r="AU129" s="226" t="s">
        <v>91</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722</v>
      </c>
    </row>
    <row r="130" spans="1:47" s="2" customFormat="1" ht="12">
      <c r="A130" s="41"/>
      <c r="B130" s="42"/>
      <c r="C130" s="43"/>
      <c r="D130" s="228" t="s">
        <v>238</v>
      </c>
      <c r="E130" s="43"/>
      <c r="F130" s="229" t="s">
        <v>3247</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91</v>
      </c>
    </row>
    <row r="131" spans="1:63" s="12" customFormat="1" ht="22.8" customHeight="1">
      <c r="A131" s="12"/>
      <c r="B131" s="199"/>
      <c r="C131" s="200"/>
      <c r="D131" s="201" t="s">
        <v>80</v>
      </c>
      <c r="E131" s="213" t="s">
        <v>3169</v>
      </c>
      <c r="F131" s="213" t="s">
        <v>3170</v>
      </c>
      <c r="G131" s="200"/>
      <c r="H131" s="200"/>
      <c r="I131" s="203"/>
      <c r="J131" s="214">
        <f>BK131</f>
        <v>0</v>
      </c>
      <c r="K131" s="200"/>
      <c r="L131" s="205"/>
      <c r="M131" s="206"/>
      <c r="N131" s="207"/>
      <c r="O131" s="207"/>
      <c r="P131" s="208">
        <f>SUM(P132:P143)</f>
        <v>0</v>
      </c>
      <c r="Q131" s="207"/>
      <c r="R131" s="208">
        <f>SUM(R132:R143)</f>
        <v>0</v>
      </c>
      <c r="S131" s="207"/>
      <c r="T131" s="209">
        <f>SUM(T132:T143)</f>
        <v>0</v>
      </c>
      <c r="U131" s="12"/>
      <c r="V131" s="12"/>
      <c r="W131" s="12"/>
      <c r="X131" s="12"/>
      <c r="Y131" s="12"/>
      <c r="Z131" s="12"/>
      <c r="AA131" s="12"/>
      <c r="AB131" s="12"/>
      <c r="AC131" s="12"/>
      <c r="AD131" s="12"/>
      <c r="AE131" s="12"/>
      <c r="AR131" s="210" t="s">
        <v>85</v>
      </c>
      <c r="AT131" s="211" t="s">
        <v>80</v>
      </c>
      <c r="AU131" s="211" t="s">
        <v>85</v>
      </c>
      <c r="AY131" s="210" t="s">
        <v>230</v>
      </c>
      <c r="BK131" s="212">
        <f>SUM(BK132:BK143)</f>
        <v>0</v>
      </c>
    </row>
    <row r="132" spans="1:65" s="2" customFormat="1" ht="24.15" customHeight="1">
      <c r="A132" s="41"/>
      <c r="B132" s="42"/>
      <c r="C132" s="281" t="s">
        <v>81</v>
      </c>
      <c r="D132" s="281" t="s">
        <v>482</v>
      </c>
      <c r="E132" s="282" t="s">
        <v>3252</v>
      </c>
      <c r="F132" s="283" t="s">
        <v>3253</v>
      </c>
      <c r="G132" s="284" t="s">
        <v>327</v>
      </c>
      <c r="H132" s="285">
        <v>27</v>
      </c>
      <c r="I132" s="286"/>
      <c r="J132" s="287">
        <f>ROUND(I132*H132,2)</f>
        <v>0</v>
      </c>
      <c r="K132" s="283" t="s">
        <v>19</v>
      </c>
      <c r="L132" s="288"/>
      <c r="M132" s="289" t="s">
        <v>19</v>
      </c>
      <c r="N132" s="290"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279</v>
      </c>
      <c r="AT132" s="226" t="s">
        <v>482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734</v>
      </c>
    </row>
    <row r="133" spans="1:47" s="2" customFormat="1" ht="12">
      <c r="A133" s="41"/>
      <c r="B133" s="42"/>
      <c r="C133" s="43"/>
      <c r="D133" s="228" t="s">
        <v>238</v>
      </c>
      <c r="E133" s="43"/>
      <c r="F133" s="229" t="s">
        <v>3253</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65" s="2" customFormat="1" ht="24.15" customHeight="1">
      <c r="A134" s="41"/>
      <c r="B134" s="42"/>
      <c r="C134" s="281" t="s">
        <v>81</v>
      </c>
      <c r="D134" s="281" t="s">
        <v>482</v>
      </c>
      <c r="E134" s="282" t="s">
        <v>3270</v>
      </c>
      <c r="F134" s="283" t="s">
        <v>3271</v>
      </c>
      <c r="G134" s="284" t="s">
        <v>327</v>
      </c>
      <c r="H134" s="285">
        <v>42</v>
      </c>
      <c r="I134" s="286"/>
      <c r="J134" s="287">
        <f>ROUND(I134*H134,2)</f>
        <v>0</v>
      </c>
      <c r="K134" s="283" t="s">
        <v>19</v>
      </c>
      <c r="L134" s="288"/>
      <c r="M134" s="289" t="s">
        <v>19</v>
      </c>
      <c r="N134" s="290"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279</v>
      </c>
      <c r="AT134" s="226" t="s">
        <v>482</v>
      </c>
      <c r="AU134" s="226" t="s">
        <v>91</v>
      </c>
      <c r="AY134" s="19" t="s">
        <v>230</v>
      </c>
      <c r="BE134" s="227">
        <f>IF(N134="základní",J134,0)</f>
        <v>0</v>
      </c>
      <c r="BF134" s="227">
        <f>IF(N134="snížená",J134,0)</f>
        <v>0</v>
      </c>
      <c r="BG134" s="227">
        <f>IF(N134="zákl. přenesená",J134,0)</f>
        <v>0</v>
      </c>
      <c r="BH134" s="227">
        <f>IF(N134="sníž. přenesená",J134,0)</f>
        <v>0</v>
      </c>
      <c r="BI134" s="227">
        <f>IF(N134="nulová",J134,0)</f>
        <v>0</v>
      </c>
      <c r="BJ134" s="19" t="s">
        <v>85</v>
      </c>
      <c r="BK134" s="227">
        <f>ROUND(I134*H134,2)</f>
        <v>0</v>
      </c>
      <c r="BL134" s="19" t="s">
        <v>109</v>
      </c>
      <c r="BM134" s="226" t="s">
        <v>745</v>
      </c>
    </row>
    <row r="135" spans="1:47" s="2" customFormat="1" ht="12">
      <c r="A135" s="41"/>
      <c r="B135" s="42"/>
      <c r="C135" s="43"/>
      <c r="D135" s="228" t="s">
        <v>238</v>
      </c>
      <c r="E135" s="43"/>
      <c r="F135" s="229" t="s">
        <v>3271</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19" t="s">
        <v>238</v>
      </c>
      <c r="AU135" s="19" t="s">
        <v>91</v>
      </c>
    </row>
    <row r="136" spans="1:65" s="2" customFormat="1" ht="24.15" customHeight="1">
      <c r="A136" s="41"/>
      <c r="B136" s="42"/>
      <c r="C136" s="281" t="s">
        <v>81</v>
      </c>
      <c r="D136" s="281" t="s">
        <v>482</v>
      </c>
      <c r="E136" s="282" t="s">
        <v>3272</v>
      </c>
      <c r="F136" s="283" t="s">
        <v>3273</v>
      </c>
      <c r="G136" s="284" t="s">
        <v>327</v>
      </c>
      <c r="H136" s="285">
        <v>13</v>
      </c>
      <c r="I136" s="286"/>
      <c r="J136" s="287">
        <f>ROUND(I136*H136,2)</f>
        <v>0</v>
      </c>
      <c r="K136" s="283" t="s">
        <v>19</v>
      </c>
      <c r="L136" s="288"/>
      <c r="M136" s="289" t="s">
        <v>19</v>
      </c>
      <c r="N136" s="290"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279</v>
      </c>
      <c r="AT136" s="226" t="s">
        <v>482</v>
      </c>
      <c r="AU136" s="226" t="s">
        <v>91</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752</v>
      </c>
    </row>
    <row r="137" spans="1:47" s="2" customFormat="1" ht="12">
      <c r="A137" s="41"/>
      <c r="B137" s="42"/>
      <c r="C137" s="43"/>
      <c r="D137" s="228" t="s">
        <v>238</v>
      </c>
      <c r="E137" s="43"/>
      <c r="F137" s="229" t="s">
        <v>3273</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91</v>
      </c>
    </row>
    <row r="138" spans="1:65" s="2" customFormat="1" ht="24.15" customHeight="1">
      <c r="A138" s="41"/>
      <c r="B138" s="42"/>
      <c r="C138" s="281" t="s">
        <v>81</v>
      </c>
      <c r="D138" s="281" t="s">
        <v>482</v>
      </c>
      <c r="E138" s="282" t="s">
        <v>3173</v>
      </c>
      <c r="F138" s="283" t="s">
        <v>3174</v>
      </c>
      <c r="G138" s="284" t="s">
        <v>327</v>
      </c>
      <c r="H138" s="285">
        <v>66</v>
      </c>
      <c r="I138" s="286"/>
      <c r="J138" s="287">
        <f>ROUND(I138*H138,2)</f>
        <v>0</v>
      </c>
      <c r="K138" s="283" t="s">
        <v>19</v>
      </c>
      <c r="L138" s="288"/>
      <c r="M138" s="289" t="s">
        <v>19</v>
      </c>
      <c r="N138" s="290"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279</v>
      </c>
      <c r="AT138" s="226" t="s">
        <v>482</v>
      </c>
      <c r="AU138" s="226" t="s">
        <v>91</v>
      </c>
      <c r="AY138" s="19" t="s">
        <v>230</v>
      </c>
      <c r="BE138" s="227">
        <f>IF(N138="základní",J138,0)</f>
        <v>0</v>
      </c>
      <c r="BF138" s="227">
        <f>IF(N138="snížená",J138,0)</f>
        <v>0</v>
      </c>
      <c r="BG138" s="227">
        <f>IF(N138="zákl. přenesená",J138,0)</f>
        <v>0</v>
      </c>
      <c r="BH138" s="227">
        <f>IF(N138="sníž. přenesená",J138,0)</f>
        <v>0</v>
      </c>
      <c r="BI138" s="227">
        <f>IF(N138="nulová",J138,0)</f>
        <v>0</v>
      </c>
      <c r="BJ138" s="19" t="s">
        <v>85</v>
      </c>
      <c r="BK138" s="227">
        <f>ROUND(I138*H138,2)</f>
        <v>0</v>
      </c>
      <c r="BL138" s="19" t="s">
        <v>109</v>
      </c>
      <c r="BM138" s="226" t="s">
        <v>764</v>
      </c>
    </row>
    <row r="139" spans="1:47" s="2" customFormat="1" ht="12">
      <c r="A139" s="41"/>
      <c r="B139" s="42"/>
      <c r="C139" s="43"/>
      <c r="D139" s="228" t="s">
        <v>238</v>
      </c>
      <c r="E139" s="43"/>
      <c r="F139" s="229" t="s">
        <v>3174</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19" t="s">
        <v>238</v>
      </c>
      <c r="AU139" s="19" t="s">
        <v>91</v>
      </c>
    </row>
    <row r="140" spans="1:65" s="2" customFormat="1" ht="24.15" customHeight="1">
      <c r="A140" s="41"/>
      <c r="B140" s="42"/>
      <c r="C140" s="281" t="s">
        <v>81</v>
      </c>
      <c r="D140" s="281" t="s">
        <v>482</v>
      </c>
      <c r="E140" s="282" t="s">
        <v>3274</v>
      </c>
      <c r="F140" s="283" t="s">
        <v>3275</v>
      </c>
      <c r="G140" s="284" t="s">
        <v>1041</v>
      </c>
      <c r="H140" s="285">
        <v>1</v>
      </c>
      <c r="I140" s="286"/>
      <c r="J140" s="287">
        <f>ROUND(I140*H140,2)</f>
        <v>0</v>
      </c>
      <c r="K140" s="283" t="s">
        <v>19</v>
      </c>
      <c r="L140" s="288"/>
      <c r="M140" s="289" t="s">
        <v>19</v>
      </c>
      <c r="N140" s="290"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279</v>
      </c>
      <c r="AT140" s="226" t="s">
        <v>482</v>
      </c>
      <c r="AU140" s="226" t="s">
        <v>91</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785</v>
      </c>
    </row>
    <row r="141" spans="1:47" s="2" customFormat="1" ht="12">
      <c r="A141" s="41"/>
      <c r="B141" s="42"/>
      <c r="C141" s="43"/>
      <c r="D141" s="228" t="s">
        <v>238</v>
      </c>
      <c r="E141" s="43"/>
      <c r="F141" s="229" t="s">
        <v>3275</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91</v>
      </c>
    </row>
    <row r="142" spans="1:65" s="2" customFormat="1" ht="24.15" customHeight="1">
      <c r="A142" s="41"/>
      <c r="B142" s="42"/>
      <c r="C142" s="215" t="s">
        <v>81</v>
      </c>
      <c r="D142" s="215" t="s">
        <v>232</v>
      </c>
      <c r="E142" s="216" t="s">
        <v>3276</v>
      </c>
      <c r="F142" s="217" t="s">
        <v>3259</v>
      </c>
      <c r="G142" s="218" t="s">
        <v>1041</v>
      </c>
      <c r="H142" s="219">
        <v>1</v>
      </c>
      <c r="I142" s="220"/>
      <c r="J142" s="221">
        <f>ROUND(I142*H142,2)</f>
        <v>0</v>
      </c>
      <c r="K142" s="217" t="s">
        <v>19</v>
      </c>
      <c r="L142" s="47"/>
      <c r="M142" s="222" t="s">
        <v>19</v>
      </c>
      <c r="N142" s="223" t="s">
        <v>52</v>
      </c>
      <c r="O142" s="87"/>
      <c r="P142" s="224">
        <f>O142*H142</f>
        <v>0</v>
      </c>
      <c r="Q142" s="224">
        <v>0</v>
      </c>
      <c r="R142" s="224">
        <f>Q142*H142</f>
        <v>0</v>
      </c>
      <c r="S142" s="224">
        <v>0</v>
      </c>
      <c r="T142" s="225">
        <f>S142*H142</f>
        <v>0</v>
      </c>
      <c r="U142" s="41"/>
      <c r="V142" s="41"/>
      <c r="W142" s="41"/>
      <c r="X142" s="41"/>
      <c r="Y142" s="41"/>
      <c r="Z142" s="41"/>
      <c r="AA142" s="41"/>
      <c r="AB142" s="41"/>
      <c r="AC142" s="41"/>
      <c r="AD142" s="41"/>
      <c r="AE142" s="41"/>
      <c r="AR142" s="226" t="s">
        <v>109</v>
      </c>
      <c r="AT142" s="226" t="s">
        <v>232</v>
      </c>
      <c r="AU142" s="226" t="s">
        <v>91</v>
      </c>
      <c r="AY142" s="19" t="s">
        <v>230</v>
      </c>
      <c r="BE142" s="227">
        <f>IF(N142="základní",J142,0)</f>
        <v>0</v>
      </c>
      <c r="BF142" s="227">
        <f>IF(N142="snížená",J142,0)</f>
        <v>0</v>
      </c>
      <c r="BG142" s="227">
        <f>IF(N142="zákl. přenesená",J142,0)</f>
        <v>0</v>
      </c>
      <c r="BH142" s="227">
        <f>IF(N142="sníž. přenesená",J142,0)</f>
        <v>0</v>
      </c>
      <c r="BI142" s="227">
        <f>IF(N142="nulová",J142,0)</f>
        <v>0</v>
      </c>
      <c r="BJ142" s="19" t="s">
        <v>85</v>
      </c>
      <c r="BK142" s="227">
        <f>ROUND(I142*H142,2)</f>
        <v>0</v>
      </c>
      <c r="BL142" s="19" t="s">
        <v>109</v>
      </c>
      <c r="BM142" s="226" t="s">
        <v>777</v>
      </c>
    </row>
    <row r="143" spans="1:47" s="2" customFormat="1" ht="12">
      <c r="A143" s="41"/>
      <c r="B143" s="42"/>
      <c r="C143" s="43"/>
      <c r="D143" s="228" t="s">
        <v>238</v>
      </c>
      <c r="E143" s="43"/>
      <c r="F143" s="229" t="s">
        <v>3259</v>
      </c>
      <c r="G143" s="43"/>
      <c r="H143" s="43"/>
      <c r="I143" s="230"/>
      <c r="J143" s="43"/>
      <c r="K143" s="43"/>
      <c r="L143" s="47"/>
      <c r="M143" s="291"/>
      <c r="N143" s="292"/>
      <c r="O143" s="293"/>
      <c r="P143" s="293"/>
      <c r="Q143" s="293"/>
      <c r="R143" s="293"/>
      <c r="S143" s="293"/>
      <c r="T143" s="294"/>
      <c r="U143" s="41"/>
      <c r="V143" s="41"/>
      <c r="W143" s="41"/>
      <c r="X143" s="41"/>
      <c r="Y143" s="41"/>
      <c r="Z143" s="41"/>
      <c r="AA143" s="41"/>
      <c r="AB143" s="41"/>
      <c r="AC143" s="41"/>
      <c r="AD143" s="41"/>
      <c r="AE143" s="41"/>
      <c r="AT143" s="19" t="s">
        <v>238</v>
      </c>
      <c r="AU143" s="19" t="s">
        <v>91</v>
      </c>
    </row>
    <row r="144" spans="1:31" s="2" customFormat="1" ht="6.95" customHeight="1">
      <c r="A144" s="41"/>
      <c r="B144" s="62"/>
      <c r="C144" s="63"/>
      <c r="D144" s="63"/>
      <c r="E144" s="63"/>
      <c r="F144" s="63"/>
      <c r="G144" s="63"/>
      <c r="H144" s="63"/>
      <c r="I144" s="63"/>
      <c r="J144" s="63"/>
      <c r="K144" s="63"/>
      <c r="L144" s="47"/>
      <c r="M144" s="41"/>
      <c r="O144" s="41"/>
      <c r="P144" s="41"/>
      <c r="Q144" s="41"/>
      <c r="R144" s="41"/>
      <c r="S144" s="41"/>
      <c r="T144" s="41"/>
      <c r="U144" s="41"/>
      <c r="V144" s="41"/>
      <c r="W144" s="41"/>
      <c r="X144" s="41"/>
      <c r="Y144" s="41"/>
      <c r="Z144" s="41"/>
      <c r="AA144" s="41"/>
      <c r="AB144" s="41"/>
      <c r="AC144" s="41"/>
      <c r="AD144" s="41"/>
      <c r="AE144" s="41"/>
    </row>
  </sheetData>
  <sheetProtection password="BB7A" sheet="1" objects="1" scenarios="1" formatColumns="0" formatRows="0" autoFilter="0"/>
  <autoFilter ref="C94:K143"/>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195</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3131</v>
      </c>
      <c r="F9" s="1"/>
      <c r="G9" s="1"/>
      <c r="H9" s="1"/>
      <c r="L9" s="22"/>
    </row>
    <row r="10" spans="2:12" s="1" customFormat="1" ht="12" customHeight="1">
      <c r="B10" s="22"/>
      <c r="D10" s="145" t="s">
        <v>201</v>
      </c>
      <c r="L10" s="22"/>
    </row>
    <row r="11" spans="1:31" s="2" customFormat="1" ht="16.5" customHeight="1">
      <c r="A11" s="41"/>
      <c r="B11" s="47"/>
      <c r="C11" s="41"/>
      <c r="D11" s="41"/>
      <c r="E11" s="158" t="s">
        <v>3132</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3277</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7.25" customHeight="1">
      <c r="A31" s="150"/>
      <c r="B31" s="151"/>
      <c r="C31" s="150"/>
      <c r="D31" s="150"/>
      <c r="E31" s="152" t="s">
        <v>3278</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ROUND(J93,2)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ROUND((SUM(BE93:BE138)),2)</f>
        <v>0</v>
      </c>
      <c r="G37" s="41"/>
      <c r="H37" s="41"/>
      <c r="I37" s="160">
        <v>0.21</v>
      </c>
      <c r="J37" s="159">
        <f>ROUND(((SUM(BE93:BE138))*I37),2)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ROUND((SUM(BF93:BF138)),2)</f>
        <v>0</v>
      </c>
      <c r="G38" s="41"/>
      <c r="H38" s="41"/>
      <c r="I38" s="160">
        <v>0.15</v>
      </c>
      <c r="J38" s="159">
        <f>ROUND(((SUM(BF93:BF138))*I38),2)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ROUND((SUM(BG93:BG138)),2)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ROUND((SUM(BH93:BH138)),2)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ROUND((SUM(BI93:BI138)),2)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3131</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3132</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D.9.4 - Chlorovna</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J93</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3279</v>
      </c>
      <c r="E68" s="180"/>
      <c r="F68" s="180"/>
      <c r="G68" s="180"/>
      <c r="H68" s="180"/>
      <c r="I68" s="180"/>
      <c r="J68" s="181">
        <f>J94</f>
        <v>0</v>
      </c>
      <c r="K68" s="178"/>
      <c r="L68" s="182"/>
      <c r="S68" s="9"/>
      <c r="T68" s="9"/>
      <c r="U68" s="9"/>
      <c r="V68" s="9"/>
      <c r="W68" s="9"/>
      <c r="X68" s="9"/>
      <c r="Y68" s="9"/>
      <c r="Z68" s="9"/>
      <c r="AA68" s="9"/>
      <c r="AB68" s="9"/>
      <c r="AC68" s="9"/>
      <c r="AD68" s="9"/>
      <c r="AE68" s="9"/>
    </row>
    <row r="69" spans="1:31" s="9" customFormat="1" ht="24.95" customHeight="1">
      <c r="A69" s="9"/>
      <c r="B69" s="177"/>
      <c r="C69" s="178"/>
      <c r="D69" s="179" t="s">
        <v>3280</v>
      </c>
      <c r="E69" s="180"/>
      <c r="F69" s="180"/>
      <c r="G69" s="180"/>
      <c r="H69" s="180"/>
      <c r="I69" s="180"/>
      <c r="J69" s="181">
        <f>J115</f>
        <v>0</v>
      </c>
      <c r="K69" s="178"/>
      <c r="L69" s="182"/>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pans="1:31" s="2" customFormat="1" ht="24.95" customHeight="1">
      <c r="A76" s="41"/>
      <c r="B76" s="42"/>
      <c r="C76" s="25" t="s">
        <v>215</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16</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172" t="str">
        <f>E7</f>
        <v>KOUPALIŠTĚ OSTROV - rekonstrukce velkého bazénu</v>
      </c>
      <c r="F79" s="34"/>
      <c r="G79" s="34"/>
      <c r="H79" s="34"/>
      <c r="I79" s="43"/>
      <c r="J79" s="43"/>
      <c r="K79" s="43"/>
      <c r="L79" s="147"/>
      <c r="S79" s="41"/>
      <c r="T79" s="41"/>
      <c r="U79" s="41"/>
      <c r="V79" s="41"/>
      <c r="W79" s="41"/>
      <c r="X79" s="41"/>
      <c r="Y79" s="41"/>
      <c r="Z79" s="41"/>
      <c r="AA79" s="41"/>
      <c r="AB79" s="41"/>
      <c r="AC79" s="41"/>
      <c r="AD79" s="41"/>
      <c r="AE79" s="41"/>
    </row>
    <row r="80" spans="2:12" s="1" customFormat="1" ht="12" customHeight="1">
      <c r="B80" s="23"/>
      <c r="C80" s="34" t="s">
        <v>199</v>
      </c>
      <c r="D80" s="24"/>
      <c r="E80" s="24"/>
      <c r="F80" s="24"/>
      <c r="G80" s="24"/>
      <c r="H80" s="24"/>
      <c r="I80" s="24"/>
      <c r="J80" s="24"/>
      <c r="K80" s="24"/>
      <c r="L80" s="22"/>
    </row>
    <row r="81" spans="2:12" s="1" customFormat="1" ht="16.5" customHeight="1">
      <c r="B81" s="23"/>
      <c r="C81" s="24"/>
      <c r="D81" s="24"/>
      <c r="E81" s="172" t="s">
        <v>3131</v>
      </c>
      <c r="F81" s="24"/>
      <c r="G81" s="24"/>
      <c r="H81" s="24"/>
      <c r="I81" s="24"/>
      <c r="J81" s="24"/>
      <c r="K81" s="24"/>
      <c r="L81" s="22"/>
    </row>
    <row r="82" spans="2:12" s="1" customFormat="1" ht="12" customHeight="1">
      <c r="B82" s="23"/>
      <c r="C82" s="34" t="s">
        <v>201</v>
      </c>
      <c r="D82" s="24"/>
      <c r="E82" s="24"/>
      <c r="F82" s="24"/>
      <c r="G82" s="24"/>
      <c r="H82" s="24"/>
      <c r="I82" s="24"/>
      <c r="J82" s="24"/>
      <c r="K82" s="24"/>
      <c r="L82" s="22"/>
    </row>
    <row r="83" spans="1:31" s="2" customFormat="1" ht="16.5" customHeight="1">
      <c r="A83" s="41"/>
      <c r="B83" s="42"/>
      <c r="C83" s="43"/>
      <c r="D83" s="43"/>
      <c r="E83" s="259" t="s">
        <v>3132</v>
      </c>
      <c r="F83" s="43"/>
      <c r="G83" s="43"/>
      <c r="H83" s="43"/>
      <c r="I83" s="43"/>
      <c r="J83" s="43"/>
      <c r="K83" s="43"/>
      <c r="L83" s="147"/>
      <c r="S83" s="41"/>
      <c r="T83" s="41"/>
      <c r="U83" s="41"/>
      <c r="V83" s="41"/>
      <c r="W83" s="41"/>
      <c r="X83" s="41"/>
      <c r="Y83" s="41"/>
      <c r="Z83" s="41"/>
      <c r="AA83" s="41"/>
      <c r="AB83" s="41"/>
      <c r="AC83" s="41"/>
      <c r="AD83" s="41"/>
      <c r="AE83" s="41"/>
    </row>
    <row r="84" spans="1:31" s="2" customFormat="1" ht="12" customHeight="1">
      <c r="A84" s="41"/>
      <c r="B84" s="42"/>
      <c r="C84" s="34" t="s">
        <v>404</v>
      </c>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6.5" customHeight="1">
      <c r="A85" s="41"/>
      <c r="B85" s="42"/>
      <c r="C85" s="43"/>
      <c r="D85" s="43"/>
      <c r="E85" s="72" t="str">
        <f>E13</f>
        <v>D.9.4 - Chlorovna</v>
      </c>
      <c r="F85" s="43"/>
      <c r="G85" s="43"/>
      <c r="H85" s="43"/>
      <c r="I85" s="43"/>
      <c r="J85" s="43"/>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12" customHeight="1">
      <c r="A87" s="41"/>
      <c r="B87" s="42"/>
      <c r="C87" s="34" t="s">
        <v>22</v>
      </c>
      <c r="D87" s="43"/>
      <c r="E87" s="43"/>
      <c r="F87" s="29" t="str">
        <f>F16</f>
        <v xml:space="preserve"> </v>
      </c>
      <c r="G87" s="43"/>
      <c r="H87" s="43"/>
      <c r="I87" s="34" t="s">
        <v>24</v>
      </c>
      <c r="J87" s="75" t="str">
        <f>IF(J16="","",J16)</f>
        <v>22. 3. 2021</v>
      </c>
      <c r="K87" s="43"/>
      <c r="L87" s="147"/>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25.65" customHeight="1">
      <c r="A89" s="41"/>
      <c r="B89" s="42"/>
      <c r="C89" s="34" t="s">
        <v>30</v>
      </c>
      <c r="D89" s="43"/>
      <c r="E89" s="43"/>
      <c r="F89" s="29" t="str">
        <f>E19</f>
        <v>Město Ostrov</v>
      </c>
      <c r="G89" s="43"/>
      <c r="H89" s="43"/>
      <c r="I89" s="34" t="s">
        <v>38</v>
      </c>
      <c r="J89" s="39" t="str">
        <f>E25</f>
        <v>Architektonické studio Hysek s.r.o.</v>
      </c>
      <c r="K89" s="43"/>
      <c r="L89" s="147"/>
      <c r="S89" s="41"/>
      <c r="T89" s="41"/>
      <c r="U89" s="41"/>
      <c r="V89" s="41"/>
      <c r="W89" s="41"/>
      <c r="X89" s="41"/>
      <c r="Y89" s="41"/>
      <c r="Z89" s="41"/>
      <c r="AA89" s="41"/>
      <c r="AB89" s="41"/>
      <c r="AC89" s="41"/>
      <c r="AD89" s="41"/>
      <c r="AE89" s="41"/>
    </row>
    <row r="90" spans="1:31" s="2" customFormat="1" ht="15.15" customHeight="1">
      <c r="A90" s="41"/>
      <c r="B90" s="42"/>
      <c r="C90" s="34" t="s">
        <v>36</v>
      </c>
      <c r="D90" s="43"/>
      <c r="E90" s="43"/>
      <c r="F90" s="29" t="str">
        <f>IF(E22="","",E22)</f>
        <v>Vyplň údaj</v>
      </c>
      <c r="G90" s="43"/>
      <c r="H90" s="43"/>
      <c r="I90" s="34" t="s">
        <v>43</v>
      </c>
      <c r="J90" s="39" t="str">
        <f>E28</f>
        <v xml:space="preserve"> </v>
      </c>
      <c r="K90" s="43"/>
      <c r="L90" s="147"/>
      <c r="S90" s="41"/>
      <c r="T90" s="41"/>
      <c r="U90" s="41"/>
      <c r="V90" s="41"/>
      <c r="W90" s="41"/>
      <c r="X90" s="41"/>
      <c r="Y90" s="41"/>
      <c r="Z90" s="41"/>
      <c r="AA90" s="41"/>
      <c r="AB90" s="41"/>
      <c r="AC90" s="41"/>
      <c r="AD90" s="41"/>
      <c r="AE90" s="41"/>
    </row>
    <row r="91" spans="1:31" s="2" customFormat="1" ht="10.3"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11" customFormat="1" ht="29.25" customHeight="1">
      <c r="A92" s="188"/>
      <c r="B92" s="189"/>
      <c r="C92" s="190" t="s">
        <v>216</v>
      </c>
      <c r="D92" s="191" t="s">
        <v>66</v>
      </c>
      <c r="E92" s="191" t="s">
        <v>62</v>
      </c>
      <c r="F92" s="191" t="s">
        <v>63</v>
      </c>
      <c r="G92" s="191" t="s">
        <v>217</v>
      </c>
      <c r="H92" s="191" t="s">
        <v>218</v>
      </c>
      <c r="I92" s="191" t="s">
        <v>219</v>
      </c>
      <c r="J92" s="191" t="s">
        <v>207</v>
      </c>
      <c r="K92" s="192" t="s">
        <v>220</v>
      </c>
      <c r="L92" s="193"/>
      <c r="M92" s="95" t="s">
        <v>19</v>
      </c>
      <c r="N92" s="96" t="s">
        <v>51</v>
      </c>
      <c r="O92" s="96" t="s">
        <v>221</v>
      </c>
      <c r="P92" s="96" t="s">
        <v>222</v>
      </c>
      <c r="Q92" s="96" t="s">
        <v>223</v>
      </c>
      <c r="R92" s="96" t="s">
        <v>224</v>
      </c>
      <c r="S92" s="96" t="s">
        <v>225</v>
      </c>
      <c r="T92" s="97" t="s">
        <v>226</v>
      </c>
      <c r="U92" s="188"/>
      <c r="V92" s="188"/>
      <c r="W92" s="188"/>
      <c r="X92" s="188"/>
      <c r="Y92" s="188"/>
      <c r="Z92" s="188"/>
      <c r="AA92" s="188"/>
      <c r="AB92" s="188"/>
      <c r="AC92" s="188"/>
      <c r="AD92" s="188"/>
      <c r="AE92" s="188"/>
    </row>
    <row r="93" spans="1:63" s="2" customFormat="1" ht="22.8" customHeight="1">
      <c r="A93" s="41"/>
      <c r="B93" s="42"/>
      <c r="C93" s="102" t="s">
        <v>227</v>
      </c>
      <c r="D93" s="43"/>
      <c r="E93" s="43"/>
      <c r="F93" s="43"/>
      <c r="G93" s="43"/>
      <c r="H93" s="43"/>
      <c r="I93" s="43"/>
      <c r="J93" s="194">
        <f>BK93</f>
        <v>0</v>
      </c>
      <c r="K93" s="43"/>
      <c r="L93" s="47"/>
      <c r="M93" s="98"/>
      <c r="N93" s="195"/>
      <c r="O93" s="99"/>
      <c r="P93" s="196">
        <f>P94+P115</f>
        <v>0</v>
      </c>
      <c r="Q93" s="99"/>
      <c r="R93" s="196">
        <f>R94+R115</f>
        <v>0</v>
      </c>
      <c r="S93" s="99"/>
      <c r="T93" s="197">
        <f>T94+T115</f>
        <v>0</v>
      </c>
      <c r="U93" s="41"/>
      <c r="V93" s="41"/>
      <c r="W93" s="41"/>
      <c r="X93" s="41"/>
      <c r="Y93" s="41"/>
      <c r="Z93" s="41"/>
      <c r="AA93" s="41"/>
      <c r="AB93" s="41"/>
      <c r="AC93" s="41"/>
      <c r="AD93" s="41"/>
      <c r="AE93" s="41"/>
      <c r="AT93" s="19" t="s">
        <v>80</v>
      </c>
      <c r="AU93" s="19" t="s">
        <v>208</v>
      </c>
      <c r="BK93" s="198">
        <f>BK94+BK115</f>
        <v>0</v>
      </c>
    </row>
    <row r="94" spans="1:63" s="12" customFormat="1" ht="25.9" customHeight="1">
      <c r="A94" s="12"/>
      <c r="B94" s="199"/>
      <c r="C94" s="200"/>
      <c r="D94" s="201" t="s">
        <v>80</v>
      </c>
      <c r="E94" s="202" t="s">
        <v>3139</v>
      </c>
      <c r="F94" s="202" t="s">
        <v>3281</v>
      </c>
      <c r="G94" s="200"/>
      <c r="H94" s="200"/>
      <c r="I94" s="203"/>
      <c r="J94" s="204">
        <f>BK94</f>
        <v>0</v>
      </c>
      <c r="K94" s="200"/>
      <c r="L94" s="205"/>
      <c r="M94" s="206"/>
      <c r="N94" s="207"/>
      <c r="O94" s="207"/>
      <c r="P94" s="208">
        <f>SUM(P95:P114)</f>
        <v>0</v>
      </c>
      <c r="Q94" s="207"/>
      <c r="R94" s="208">
        <f>SUM(R95:R114)</f>
        <v>0</v>
      </c>
      <c r="S94" s="207"/>
      <c r="T94" s="209">
        <f>SUM(T95:T114)</f>
        <v>0</v>
      </c>
      <c r="U94" s="12"/>
      <c r="V94" s="12"/>
      <c r="W94" s="12"/>
      <c r="X94" s="12"/>
      <c r="Y94" s="12"/>
      <c r="Z94" s="12"/>
      <c r="AA94" s="12"/>
      <c r="AB94" s="12"/>
      <c r="AC94" s="12"/>
      <c r="AD94" s="12"/>
      <c r="AE94" s="12"/>
      <c r="AR94" s="210" t="s">
        <v>85</v>
      </c>
      <c r="AT94" s="211" t="s">
        <v>80</v>
      </c>
      <c r="AU94" s="211" t="s">
        <v>81</v>
      </c>
      <c r="AY94" s="210" t="s">
        <v>230</v>
      </c>
      <c r="BK94" s="212">
        <f>SUM(BK95:BK114)</f>
        <v>0</v>
      </c>
    </row>
    <row r="95" spans="1:65" s="2" customFormat="1" ht="14.4" customHeight="1">
      <c r="A95" s="41"/>
      <c r="B95" s="42"/>
      <c r="C95" s="281" t="s">
        <v>85</v>
      </c>
      <c r="D95" s="281" t="s">
        <v>482</v>
      </c>
      <c r="E95" s="282" t="s">
        <v>3282</v>
      </c>
      <c r="F95" s="283" t="s">
        <v>3283</v>
      </c>
      <c r="G95" s="284" t="s">
        <v>737</v>
      </c>
      <c r="H95" s="285">
        <v>6</v>
      </c>
      <c r="I95" s="286"/>
      <c r="J95" s="287">
        <f>ROUND(I95*H95,2)</f>
        <v>0</v>
      </c>
      <c r="K95" s="283" t="s">
        <v>19</v>
      </c>
      <c r="L95" s="288"/>
      <c r="M95" s="289" t="s">
        <v>19</v>
      </c>
      <c r="N95" s="290" t="s">
        <v>52</v>
      </c>
      <c r="O95" s="87"/>
      <c r="P95" s="224">
        <f>O95*H95</f>
        <v>0</v>
      </c>
      <c r="Q95" s="224">
        <v>0</v>
      </c>
      <c r="R95" s="224">
        <f>Q95*H95</f>
        <v>0</v>
      </c>
      <c r="S95" s="224">
        <v>0</v>
      </c>
      <c r="T95" s="225">
        <f>S95*H95</f>
        <v>0</v>
      </c>
      <c r="U95" s="41"/>
      <c r="V95" s="41"/>
      <c r="W95" s="41"/>
      <c r="X95" s="41"/>
      <c r="Y95" s="41"/>
      <c r="Z95" s="41"/>
      <c r="AA95" s="41"/>
      <c r="AB95" s="41"/>
      <c r="AC95" s="41"/>
      <c r="AD95" s="41"/>
      <c r="AE95" s="41"/>
      <c r="AR95" s="226" t="s">
        <v>279</v>
      </c>
      <c r="AT95" s="226" t="s">
        <v>482</v>
      </c>
      <c r="AU95" s="226" t="s">
        <v>85</v>
      </c>
      <c r="AY95" s="19" t="s">
        <v>230</v>
      </c>
      <c r="BE95" s="227">
        <f>IF(N95="základní",J95,0)</f>
        <v>0</v>
      </c>
      <c r="BF95" s="227">
        <f>IF(N95="snížená",J95,0)</f>
        <v>0</v>
      </c>
      <c r="BG95" s="227">
        <f>IF(N95="zákl. přenesená",J95,0)</f>
        <v>0</v>
      </c>
      <c r="BH95" s="227">
        <f>IF(N95="sníž. přenesená",J95,0)</f>
        <v>0</v>
      </c>
      <c r="BI95" s="227">
        <f>IF(N95="nulová",J95,0)</f>
        <v>0</v>
      </c>
      <c r="BJ95" s="19" t="s">
        <v>85</v>
      </c>
      <c r="BK95" s="227">
        <f>ROUND(I95*H95,2)</f>
        <v>0</v>
      </c>
      <c r="BL95" s="19" t="s">
        <v>109</v>
      </c>
      <c r="BM95" s="226" t="s">
        <v>91</v>
      </c>
    </row>
    <row r="96" spans="1:47" s="2" customFormat="1" ht="12">
      <c r="A96" s="41"/>
      <c r="B96" s="42"/>
      <c r="C96" s="43"/>
      <c r="D96" s="228" t="s">
        <v>238</v>
      </c>
      <c r="E96" s="43"/>
      <c r="F96" s="229" t="s">
        <v>3283</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19" t="s">
        <v>238</v>
      </c>
      <c r="AU96" s="19" t="s">
        <v>85</v>
      </c>
    </row>
    <row r="97" spans="1:65" s="2" customFormat="1" ht="24.15" customHeight="1">
      <c r="A97" s="41"/>
      <c r="B97" s="42"/>
      <c r="C97" s="281" t="s">
        <v>91</v>
      </c>
      <c r="D97" s="281" t="s">
        <v>482</v>
      </c>
      <c r="E97" s="282" t="s">
        <v>3284</v>
      </c>
      <c r="F97" s="283" t="s">
        <v>3285</v>
      </c>
      <c r="G97" s="284" t="s">
        <v>737</v>
      </c>
      <c r="H97" s="285">
        <v>1</v>
      </c>
      <c r="I97" s="286"/>
      <c r="J97" s="287">
        <f>ROUND(I97*H97,2)</f>
        <v>0</v>
      </c>
      <c r="K97" s="283" t="s">
        <v>19</v>
      </c>
      <c r="L97" s="288"/>
      <c r="M97" s="289" t="s">
        <v>19</v>
      </c>
      <c r="N97" s="290" t="s">
        <v>52</v>
      </c>
      <c r="O97" s="87"/>
      <c r="P97" s="224">
        <f>O97*H97</f>
        <v>0</v>
      </c>
      <c r="Q97" s="224">
        <v>0</v>
      </c>
      <c r="R97" s="224">
        <f>Q97*H97</f>
        <v>0</v>
      </c>
      <c r="S97" s="224">
        <v>0</v>
      </c>
      <c r="T97" s="225">
        <f>S97*H97</f>
        <v>0</v>
      </c>
      <c r="U97" s="41"/>
      <c r="V97" s="41"/>
      <c r="W97" s="41"/>
      <c r="X97" s="41"/>
      <c r="Y97" s="41"/>
      <c r="Z97" s="41"/>
      <c r="AA97" s="41"/>
      <c r="AB97" s="41"/>
      <c r="AC97" s="41"/>
      <c r="AD97" s="41"/>
      <c r="AE97" s="41"/>
      <c r="AR97" s="226" t="s">
        <v>279</v>
      </c>
      <c r="AT97" s="226" t="s">
        <v>482</v>
      </c>
      <c r="AU97" s="226" t="s">
        <v>85</v>
      </c>
      <c r="AY97" s="19" t="s">
        <v>230</v>
      </c>
      <c r="BE97" s="227">
        <f>IF(N97="základní",J97,0)</f>
        <v>0</v>
      </c>
      <c r="BF97" s="227">
        <f>IF(N97="snížená",J97,0)</f>
        <v>0</v>
      </c>
      <c r="BG97" s="227">
        <f>IF(N97="zákl. přenesená",J97,0)</f>
        <v>0</v>
      </c>
      <c r="BH97" s="227">
        <f>IF(N97="sníž. přenesená",J97,0)</f>
        <v>0</v>
      </c>
      <c r="BI97" s="227">
        <f>IF(N97="nulová",J97,0)</f>
        <v>0</v>
      </c>
      <c r="BJ97" s="19" t="s">
        <v>85</v>
      </c>
      <c r="BK97" s="227">
        <f>ROUND(I97*H97,2)</f>
        <v>0</v>
      </c>
      <c r="BL97" s="19" t="s">
        <v>109</v>
      </c>
      <c r="BM97" s="226" t="s">
        <v>109</v>
      </c>
    </row>
    <row r="98" spans="1:47" s="2" customFormat="1" ht="12">
      <c r="A98" s="41"/>
      <c r="B98" s="42"/>
      <c r="C98" s="43"/>
      <c r="D98" s="228" t="s">
        <v>238</v>
      </c>
      <c r="E98" s="43"/>
      <c r="F98" s="229" t="s">
        <v>3285</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19" t="s">
        <v>238</v>
      </c>
      <c r="AU98" s="19" t="s">
        <v>85</v>
      </c>
    </row>
    <row r="99" spans="1:65" s="2" customFormat="1" ht="14.4" customHeight="1">
      <c r="A99" s="41"/>
      <c r="B99" s="42"/>
      <c r="C99" s="281" t="s">
        <v>102</v>
      </c>
      <c r="D99" s="281" t="s">
        <v>482</v>
      </c>
      <c r="E99" s="282" t="s">
        <v>3286</v>
      </c>
      <c r="F99" s="283" t="s">
        <v>3287</v>
      </c>
      <c r="G99" s="284" t="s">
        <v>737</v>
      </c>
      <c r="H99" s="285">
        <v>2</v>
      </c>
      <c r="I99" s="286"/>
      <c r="J99" s="287">
        <f>ROUND(I99*H99,2)</f>
        <v>0</v>
      </c>
      <c r="K99" s="283" t="s">
        <v>19</v>
      </c>
      <c r="L99" s="288"/>
      <c r="M99" s="289" t="s">
        <v>19</v>
      </c>
      <c r="N99" s="290"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279</v>
      </c>
      <c r="AT99" s="226" t="s">
        <v>482</v>
      </c>
      <c r="AU99" s="226" t="s">
        <v>85</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271</v>
      </c>
    </row>
    <row r="100" spans="1:47" s="2" customFormat="1" ht="12">
      <c r="A100" s="41"/>
      <c r="B100" s="42"/>
      <c r="C100" s="43"/>
      <c r="D100" s="228" t="s">
        <v>238</v>
      </c>
      <c r="E100" s="43"/>
      <c r="F100" s="229" t="s">
        <v>3287</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85</v>
      </c>
    </row>
    <row r="101" spans="1:65" s="2" customFormat="1" ht="14.4" customHeight="1">
      <c r="A101" s="41"/>
      <c r="B101" s="42"/>
      <c r="C101" s="281" t="s">
        <v>109</v>
      </c>
      <c r="D101" s="281" t="s">
        <v>482</v>
      </c>
      <c r="E101" s="282" t="s">
        <v>3288</v>
      </c>
      <c r="F101" s="283" t="s">
        <v>3289</v>
      </c>
      <c r="G101" s="284" t="s">
        <v>737</v>
      </c>
      <c r="H101" s="285">
        <v>2</v>
      </c>
      <c r="I101" s="286"/>
      <c r="J101" s="287">
        <f>ROUND(I101*H101,2)</f>
        <v>0</v>
      </c>
      <c r="K101" s="283" t="s">
        <v>19</v>
      </c>
      <c r="L101" s="288"/>
      <c r="M101" s="289" t="s">
        <v>19</v>
      </c>
      <c r="N101" s="290"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279</v>
      </c>
      <c r="AT101" s="226" t="s">
        <v>482</v>
      </c>
      <c r="AU101" s="226" t="s">
        <v>85</v>
      </c>
      <c r="AY101" s="19" t="s">
        <v>230</v>
      </c>
      <c r="BE101" s="227">
        <f>IF(N101="základní",J101,0)</f>
        <v>0</v>
      </c>
      <c r="BF101" s="227">
        <f>IF(N101="snížená",J101,0)</f>
        <v>0</v>
      </c>
      <c r="BG101" s="227">
        <f>IF(N101="zákl. přenesená",J101,0)</f>
        <v>0</v>
      </c>
      <c r="BH101" s="227">
        <f>IF(N101="sníž. přenesená",J101,0)</f>
        <v>0</v>
      </c>
      <c r="BI101" s="227">
        <f>IF(N101="nulová",J101,0)</f>
        <v>0</v>
      </c>
      <c r="BJ101" s="19" t="s">
        <v>85</v>
      </c>
      <c r="BK101" s="227">
        <f>ROUND(I101*H101,2)</f>
        <v>0</v>
      </c>
      <c r="BL101" s="19" t="s">
        <v>109</v>
      </c>
      <c r="BM101" s="226" t="s">
        <v>279</v>
      </c>
    </row>
    <row r="102" spans="1:47" s="2" customFormat="1" ht="12">
      <c r="A102" s="41"/>
      <c r="B102" s="42"/>
      <c r="C102" s="43"/>
      <c r="D102" s="228" t="s">
        <v>238</v>
      </c>
      <c r="E102" s="43"/>
      <c r="F102" s="229" t="s">
        <v>3289</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238</v>
      </c>
      <c r="AU102" s="19" t="s">
        <v>85</v>
      </c>
    </row>
    <row r="103" spans="1:65" s="2" customFormat="1" ht="14.4" customHeight="1">
      <c r="A103" s="41"/>
      <c r="B103" s="42"/>
      <c r="C103" s="281" t="s">
        <v>265</v>
      </c>
      <c r="D103" s="281" t="s">
        <v>482</v>
      </c>
      <c r="E103" s="282" t="s">
        <v>3290</v>
      </c>
      <c r="F103" s="283" t="s">
        <v>3291</v>
      </c>
      <c r="G103" s="284" t="s">
        <v>737</v>
      </c>
      <c r="H103" s="285">
        <v>1</v>
      </c>
      <c r="I103" s="286"/>
      <c r="J103" s="287">
        <f>ROUND(I103*H103,2)</f>
        <v>0</v>
      </c>
      <c r="K103" s="283" t="s">
        <v>19</v>
      </c>
      <c r="L103" s="288"/>
      <c r="M103" s="289" t="s">
        <v>19</v>
      </c>
      <c r="N103" s="290"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279</v>
      </c>
      <c r="AT103" s="226" t="s">
        <v>482</v>
      </c>
      <c r="AU103" s="226" t="s">
        <v>85</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302</v>
      </c>
    </row>
    <row r="104" spans="1:47" s="2" customFormat="1" ht="12">
      <c r="A104" s="41"/>
      <c r="B104" s="42"/>
      <c r="C104" s="43"/>
      <c r="D104" s="228" t="s">
        <v>238</v>
      </c>
      <c r="E104" s="43"/>
      <c r="F104" s="229" t="s">
        <v>3291</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85</v>
      </c>
    </row>
    <row r="105" spans="1:65" s="2" customFormat="1" ht="14.4" customHeight="1">
      <c r="A105" s="41"/>
      <c r="B105" s="42"/>
      <c r="C105" s="281" t="s">
        <v>271</v>
      </c>
      <c r="D105" s="281" t="s">
        <v>482</v>
      </c>
      <c r="E105" s="282" t="s">
        <v>3292</v>
      </c>
      <c r="F105" s="283" t="s">
        <v>3293</v>
      </c>
      <c r="G105" s="284" t="s">
        <v>737</v>
      </c>
      <c r="H105" s="285">
        <v>6</v>
      </c>
      <c r="I105" s="286"/>
      <c r="J105" s="287">
        <f>ROUND(I105*H105,2)</f>
        <v>0</v>
      </c>
      <c r="K105" s="283" t="s">
        <v>19</v>
      </c>
      <c r="L105" s="288"/>
      <c r="M105" s="289" t="s">
        <v>19</v>
      </c>
      <c r="N105" s="290" t="s">
        <v>52</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279</v>
      </c>
      <c r="AT105" s="226" t="s">
        <v>482</v>
      </c>
      <c r="AU105" s="226" t="s">
        <v>85</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109</v>
      </c>
      <c r="BM105" s="226" t="s">
        <v>318</v>
      </c>
    </row>
    <row r="106" spans="1:47" s="2" customFormat="1" ht="12">
      <c r="A106" s="41"/>
      <c r="B106" s="42"/>
      <c r="C106" s="43"/>
      <c r="D106" s="228" t="s">
        <v>238</v>
      </c>
      <c r="E106" s="43"/>
      <c r="F106" s="229" t="s">
        <v>3293</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85</v>
      </c>
    </row>
    <row r="107" spans="1:65" s="2" customFormat="1" ht="24.15" customHeight="1">
      <c r="A107" s="41"/>
      <c r="B107" s="42"/>
      <c r="C107" s="281" t="s">
        <v>281</v>
      </c>
      <c r="D107" s="281" t="s">
        <v>482</v>
      </c>
      <c r="E107" s="282" t="s">
        <v>3294</v>
      </c>
      <c r="F107" s="283" t="s">
        <v>3295</v>
      </c>
      <c r="G107" s="284" t="s">
        <v>327</v>
      </c>
      <c r="H107" s="285">
        <v>1</v>
      </c>
      <c r="I107" s="286"/>
      <c r="J107" s="287">
        <f>ROUND(I107*H107,2)</f>
        <v>0</v>
      </c>
      <c r="K107" s="283" t="s">
        <v>19</v>
      </c>
      <c r="L107" s="288"/>
      <c r="M107" s="289" t="s">
        <v>19</v>
      </c>
      <c r="N107" s="290"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279</v>
      </c>
      <c r="AT107" s="226" t="s">
        <v>482</v>
      </c>
      <c r="AU107" s="226" t="s">
        <v>85</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330</v>
      </c>
    </row>
    <row r="108" spans="1:47" s="2" customFormat="1" ht="12">
      <c r="A108" s="41"/>
      <c r="B108" s="42"/>
      <c r="C108" s="43"/>
      <c r="D108" s="228" t="s">
        <v>238</v>
      </c>
      <c r="E108" s="43"/>
      <c r="F108" s="229" t="s">
        <v>3295</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85</v>
      </c>
    </row>
    <row r="109" spans="1:65" s="2" customFormat="1" ht="14.4" customHeight="1">
      <c r="A109" s="41"/>
      <c r="B109" s="42"/>
      <c r="C109" s="281" t="s">
        <v>279</v>
      </c>
      <c r="D109" s="281" t="s">
        <v>482</v>
      </c>
      <c r="E109" s="282" t="s">
        <v>3296</v>
      </c>
      <c r="F109" s="283" t="s">
        <v>3297</v>
      </c>
      <c r="G109" s="284" t="s">
        <v>327</v>
      </c>
      <c r="H109" s="285">
        <v>15</v>
      </c>
      <c r="I109" s="286"/>
      <c r="J109" s="287">
        <f>ROUND(I109*H109,2)</f>
        <v>0</v>
      </c>
      <c r="K109" s="283" t="s">
        <v>19</v>
      </c>
      <c r="L109" s="288"/>
      <c r="M109" s="289" t="s">
        <v>19</v>
      </c>
      <c r="N109" s="290"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279</v>
      </c>
      <c r="AT109" s="226" t="s">
        <v>482</v>
      </c>
      <c r="AU109" s="226" t="s">
        <v>85</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109</v>
      </c>
      <c r="BM109" s="226" t="s">
        <v>345</v>
      </c>
    </row>
    <row r="110" spans="1:47" s="2" customFormat="1" ht="12">
      <c r="A110" s="41"/>
      <c r="B110" s="42"/>
      <c r="C110" s="43"/>
      <c r="D110" s="228" t="s">
        <v>238</v>
      </c>
      <c r="E110" s="43"/>
      <c r="F110" s="229" t="s">
        <v>3297</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85</v>
      </c>
    </row>
    <row r="111" spans="1:65" s="2" customFormat="1" ht="14.4" customHeight="1">
      <c r="A111" s="41"/>
      <c r="B111" s="42"/>
      <c r="C111" s="281" t="s">
        <v>288</v>
      </c>
      <c r="D111" s="281" t="s">
        <v>482</v>
      </c>
      <c r="E111" s="282" t="s">
        <v>3298</v>
      </c>
      <c r="F111" s="283" t="s">
        <v>3299</v>
      </c>
      <c r="G111" s="284" t="s">
        <v>327</v>
      </c>
      <c r="H111" s="285">
        <v>10</v>
      </c>
      <c r="I111" s="286"/>
      <c r="J111" s="287">
        <f>ROUND(I111*H111,2)</f>
        <v>0</v>
      </c>
      <c r="K111" s="283" t="s">
        <v>19</v>
      </c>
      <c r="L111" s="288"/>
      <c r="M111" s="289" t="s">
        <v>19</v>
      </c>
      <c r="N111" s="290" t="s">
        <v>52</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279</v>
      </c>
      <c r="AT111" s="226" t="s">
        <v>482</v>
      </c>
      <c r="AU111" s="226" t="s">
        <v>85</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109</v>
      </c>
      <c r="BM111" s="226" t="s">
        <v>358</v>
      </c>
    </row>
    <row r="112" spans="1:47" s="2" customFormat="1" ht="12">
      <c r="A112" s="41"/>
      <c r="B112" s="42"/>
      <c r="C112" s="43"/>
      <c r="D112" s="228" t="s">
        <v>238</v>
      </c>
      <c r="E112" s="43"/>
      <c r="F112" s="229" t="s">
        <v>3299</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85</v>
      </c>
    </row>
    <row r="113" spans="1:65" s="2" customFormat="1" ht="24.15" customHeight="1">
      <c r="A113" s="41"/>
      <c r="B113" s="42"/>
      <c r="C113" s="281" t="s">
        <v>302</v>
      </c>
      <c r="D113" s="281" t="s">
        <v>482</v>
      </c>
      <c r="E113" s="282" t="s">
        <v>3300</v>
      </c>
      <c r="F113" s="283" t="s">
        <v>3301</v>
      </c>
      <c r="G113" s="284" t="s">
        <v>737</v>
      </c>
      <c r="H113" s="285">
        <v>1</v>
      </c>
      <c r="I113" s="286"/>
      <c r="J113" s="287">
        <f>ROUND(I113*H113,2)</f>
        <v>0</v>
      </c>
      <c r="K113" s="283" t="s">
        <v>19</v>
      </c>
      <c r="L113" s="288"/>
      <c r="M113" s="289" t="s">
        <v>19</v>
      </c>
      <c r="N113" s="290"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279</v>
      </c>
      <c r="AT113" s="226" t="s">
        <v>482</v>
      </c>
      <c r="AU113" s="226" t="s">
        <v>85</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373</v>
      </c>
    </row>
    <row r="114" spans="1:47" s="2" customFormat="1" ht="12">
      <c r="A114" s="41"/>
      <c r="B114" s="42"/>
      <c r="C114" s="43"/>
      <c r="D114" s="228" t="s">
        <v>238</v>
      </c>
      <c r="E114" s="43"/>
      <c r="F114" s="229" t="s">
        <v>3301</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85</v>
      </c>
    </row>
    <row r="115" spans="1:63" s="12" customFormat="1" ht="25.9" customHeight="1">
      <c r="A115" s="12"/>
      <c r="B115" s="199"/>
      <c r="C115" s="200"/>
      <c r="D115" s="201" t="s">
        <v>80</v>
      </c>
      <c r="E115" s="202" t="s">
        <v>3169</v>
      </c>
      <c r="F115" s="202" t="s">
        <v>3302</v>
      </c>
      <c r="G115" s="200"/>
      <c r="H115" s="200"/>
      <c r="I115" s="203"/>
      <c r="J115" s="204">
        <f>BK115</f>
        <v>0</v>
      </c>
      <c r="K115" s="200"/>
      <c r="L115" s="205"/>
      <c r="M115" s="206"/>
      <c r="N115" s="207"/>
      <c r="O115" s="207"/>
      <c r="P115" s="208">
        <f>SUM(P116:P138)</f>
        <v>0</v>
      </c>
      <c r="Q115" s="207"/>
      <c r="R115" s="208">
        <f>SUM(R116:R138)</f>
        <v>0</v>
      </c>
      <c r="S115" s="207"/>
      <c r="T115" s="209">
        <f>SUM(T116:T138)</f>
        <v>0</v>
      </c>
      <c r="U115" s="12"/>
      <c r="V115" s="12"/>
      <c r="W115" s="12"/>
      <c r="X115" s="12"/>
      <c r="Y115" s="12"/>
      <c r="Z115" s="12"/>
      <c r="AA115" s="12"/>
      <c r="AB115" s="12"/>
      <c r="AC115" s="12"/>
      <c r="AD115" s="12"/>
      <c r="AE115" s="12"/>
      <c r="AR115" s="210" t="s">
        <v>85</v>
      </c>
      <c r="AT115" s="211" t="s">
        <v>80</v>
      </c>
      <c r="AU115" s="211" t="s">
        <v>81</v>
      </c>
      <c r="AY115" s="210" t="s">
        <v>230</v>
      </c>
      <c r="BK115" s="212">
        <f>SUM(BK116:BK138)</f>
        <v>0</v>
      </c>
    </row>
    <row r="116" spans="1:65" s="2" customFormat="1" ht="14.4" customHeight="1">
      <c r="A116" s="41"/>
      <c r="B116" s="42"/>
      <c r="C116" s="281" t="s">
        <v>308</v>
      </c>
      <c r="D116" s="281" t="s">
        <v>482</v>
      </c>
      <c r="E116" s="282" t="s">
        <v>3303</v>
      </c>
      <c r="F116" s="283" t="s">
        <v>3304</v>
      </c>
      <c r="G116" s="284" t="s">
        <v>737</v>
      </c>
      <c r="H116" s="285">
        <v>1</v>
      </c>
      <c r="I116" s="286"/>
      <c r="J116" s="287">
        <f>ROUND(I116*H116,2)</f>
        <v>0</v>
      </c>
      <c r="K116" s="283" t="s">
        <v>19</v>
      </c>
      <c r="L116" s="288"/>
      <c r="M116" s="289" t="s">
        <v>19</v>
      </c>
      <c r="N116" s="290"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279</v>
      </c>
      <c r="AT116" s="226" t="s">
        <v>482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386</v>
      </c>
    </row>
    <row r="117" spans="1:47" s="2" customFormat="1" ht="12">
      <c r="A117" s="41"/>
      <c r="B117" s="42"/>
      <c r="C117" s="43"/>
      <c r="D117" s="228" t="s">
        <v>238</v>
      </c>
      <c r="E117" s="43"/>
      <c r="F117" s="229" t="s">
        <v>3304</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14.4" customHeight="1">
      <c r="A118" s="41"/>
      <c r="B118" s="42"/>
      <c r="C118" s="281" t="s">
        <v>318</v>
      </c>
      <c r="D118" s="281" t="s">
        <v>482</v>
      </c>
      <c r="E118" s="282" t="s">
        <v>3305</v>
      </c>
      <c r="F118" s="283" t="s">
        <v>3306</v>
      </c>
      <c r="G118" s="284" t="s">
        <v>737</v>
      </c>
      <c r="H118" s="285">
        <v>1</v>
      </c>
      <c r="I118" s="286"/>
      <c r="J118" s="287">
        <f>ROUND(I118*H118,2)</f>
        <v>0</v>
      </c>
      <c r="K118" s="283" t="s">
        <v>19</v>
      </c>
      <c r="L118" s="288"/>
      <c r="M118" s="289" t="s">
        <v>19</v>
      </c>
      <c r="N118" s="290"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279</v>
      </c>
      <c r="AT118" s="226" t="s">
        <v>482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649</v>
      </c>
    </row>
    <row r="119" spans="1:47" s="2" customFormat="1" ht="12">
      <c r="A119" s="41"/>
      <c r="B119" s="42"/>
      <c r="C119" s="43"/>
      <c r="D119" s="228" t="s">
        <v>238</v>
      </c>
      <c r="E119" s="43"/>
      <c r="F119" s="229" t="s">
        <v>3306</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81" t="s">
        <v>324</v>
      </c>
      <c r="D120" s="281" t="s">
        <v>482</v>
      </c>
      <c r="E120" s="282" t="s">
        <v>3307</v>
      </c>
      <c r="F120" s="283" t="s">
        <v>3308</v>
      </c>
      <c r="G120" s="284" t="s">
        <v>737</v>
      </c>
      <c r="H120" s="285">
        <v>1</v>
      </c>
      <c r="I120" s="286"/>
      <c r="J120" s="287">
        <f>ROUND(I120*H120,2)</f>
        <v>0</v>
      </c>
      <c r="K120" s="283" t="s">
        <v>19</v>
      </c>
      <c r="L120" s="288"/>
      <c r="M120" s="289" t="s">
        <v>19</v>
      </c>
      <c r="N120" s="290"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279</v>
      </c>
      <c r="AT120" s="226" t="s">
        <v>482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662</v>
      </c>
    </row>
    <row r="121" spans="1:47" s="2" customFormat="1" ht="12">
      <c r="A121" s="41"/>
      <c r="B121" s="42"/>
      <c r="C121" s="43"/>
      <c r="D121" s="228" t="s">
        <v>238</v>
      </c>
      <c r="E121" s="43"/>
      <c r="F121" s="229" t="s">
        <v>3308</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81" t="s">
        <v>330</v>
      </c>
      <c r="D122" s="281" t="s">
        <v>482</v>
      </c>
      <c r="E122" s="282" t="s">
        <v>3309</v>
      </c>
      <c r="F122" s="283" t="s">
        <v>3310</v>
      </c>
      <c r="G122" s="284" t="s">
        <v>737</v>
      </c>
      <c r="H122" s="285">
        <v>1</v>
      </c>
      <c r="I122" s="286"/>
      <c r="J122" s="287">
        <f>ROUND(I122*H122,2)</f>
        <v>0</v>
      </c>
      <c r="K122" s="283" t="s">
        <v>19</v>
      </c>
      <c r="L122" s="288"/>
      <c r="M122" s="289" t="s">
        <v>19</v>
      </c>
      <c r="N122" s="290"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279</v>
      </c>
      <c r="AT122" s="226" t="s">
        <v>482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676</v>
      </c>
    </row>
    <row r="123" spans="1:47" s="2" customFormat="1" ht="12">
      <c r="A123" s="41"/>
      <c r="B123" s="42"/>
      <c r="C123" s="43"/>
      <c r="D123" s="228" t="s">
        <v>238</v>
      </c>
      <c r="E123" s="43"/>
      <c r="F123" s="229" t="s">
        <v>3310</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81" t="s">
        <v>8</v>
      </c>
      <c r="D124" s="281" t="s">
        <v>482</v>
      </c>
      <c r="E124" s="282" t="s">
        <v>3311</v>
      </c>
      <c r="F124" s="283" t="s">
        <v>3312</v>
      </c>
      <c r="G124" s="284" t="s">
        <v>737</v>
      </c>
      <c r="H124" s="285">
        <v>1</v>
      </c>
      <c r="I124" s="286"/>
      <c r="J124" s="287">
        <f>ROUND(I124*H124,2)</f>
        <v>0</v>
      </c>
      <c r="K124" s="283" t="s">
        <v>19</v>
      </c>
      <c r="L124" s="288"/>
      <c r="M124" s="289" t="s">
        <v>19</v>
      </c>
      <c r="N124" s="290"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279</v>
      </c>
      <c r="AT124" s="226" t="s">
        <v>482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710</v>
      </c>
    </row>
    <row r="125" spans="1:47" s="2" customFormat="1" ht="12">
      <c r="A125" s="41"/>
      <c r="B125" s="42"/>
      <c r="C125" s="43"/>
      <c r="D125" s="228" t="s">
        <v>238</v>
      </c>
      <c r="E125" s="43"/>
      <c r="F125" s="229" t="s">
        <v>3312</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5" s="2" customFormat="1" ht="14.4" customHeight="1">
      <c r="A126" s="41"/>
      <c r="B126" s="42"/>
      <c r="C126" s="281" t="s">
        <v>345</v>
      </c>
      <c r="D126" s="281" t="s">
        <v>482</v>
      </c>
      <c r="E126" s="282" t="s">
        <v>3313</v>
      </c>
      <c r="F126" s="283" t="s">
        <v>3314</v>
      </c>
      <c r="G126" s="284" t="s">
        <v>737</v>
      </c>
      <c r="H126" s="285">
        <v>1</v>
      </c>
      <c r="I126" s="286"/>
      <c r="J126" s="287">
        <f>ROUND(I126*H126,2)</f>
        <v>0</v>
      </c>
      <c r="K126" s="283" t="s">
        <v>19</v>
      </c>
      <c r="L126" s="288"/>
      <c r="M126" s="289" t="s">
        <v>19</v>
      </c>
      <c r="N126" s="290"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279</v>
      </c>
      <c r="AT126" s="226" t="s">
        <v>482</v>
      </c>
      <c r="AU126" s="226" t="s">
        <v>85</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722</v>
      </c>
    </row>
    <row r="127" spans="1:47" s="2" customFormat="1" ht="12">
      <c r="A127" s="41"/>
      <c r="B127" s="42"/>
      <c r="C127" s="43"/>
      <c r="D127" s="228" t="s">
        <v>238</v>
      </c>
      <c r="E127" s="43"/>
      <c r="F127" s="229" t="s">
        <v>3314</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85</v>
      </c>
    </row>
    <row r="128" spans="1:65" s="2" customFormat="1" ht="14.4" customHeight="1">
      <c r="A128" s="41"/>
      <c r="B128" s="42"/>
      <c r="C128" s="281" t="s">
        <v>352</v>
      </c>
      <c r="D128" s="281" t="s">
        <v>482</v>
      </c>
      <c r="E128" s="282" t="s">
        <v>3315</v>
      </c>
      <c r="F128" s="283" t="s">
        <v>3316</v>
      </c>
      <c r="G128" s="284" t="s">
        <v>19</v>
      </c>
      <c r="H128" s="285">
        <v>20</v>
      </c>
      <c r="I128" s="286"/>
      <c r="J128" s="287">
        <f>ROUND(I128*H128,2)</f>
        <v>0</v>
      </c>
      <c r="K128" s="283" t="s">
        <v>19</v>
      </c>
      <c r="L128" s="288"/>
      <c r="M128" s="289" t="s">
        <v>19</v>
      </c>
      <c r="N128" s="290"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279</v>
      </c>
      <c r="AT128" s="226" t="s">
        <v>482</v>
      </c>
      <c r="AU128" s="226" t="s">
        <v>85</v>
      </c>
      <c r="AY128" s="19" t="s">
        <v>230</v>
      </c>
      <c r="BE128" s="227">
        <f>IF(N128="základní",J128,0)</f>
        <v>0</v>
      </c>
      <c r="BF128" s="227">
        <f>IF(N128="snížená",J128,0)</f>
        <v>0</v>
      </c>
      <c r="BG128" s="227">
        <f>IF(N128="zákl. přenesená",J128,0)</f>
        <v>0</v>
      </c>
      <c r="BH128" s="227">
        <f>IF(N128="sníž. přenesená",J128,0)</f>
        <v>0</v>
      </c>
      <c r="BI128" s="227">
        <f>IF(N128="nulová",J128,0)</f>
        <v>0</v>
      </c>
      <c r="BJ128" s="19" t="s">
        <v>85</v>
      </c>
      <c r="BK128" s="227">
        <f>ROUND(I128*H128,2)</f>
        <v>0</v>
      </c>
      <c r="BL128" s="19" t="s">
        <v>109</v>
      </c>
      <c r="BM128" s="226" t="s">
        <v>734</v>
      </c>
    </row>
    <row r="129" spans="1:47" s="2" customFormat="1" ht="12">
      <c r="A129" s="41"/>
      <c r="B129" s="42"/>
      <c r="C129" s="43"/>
      <c r="D129" s="228" t="s">
        <v>238</v>
      </c>
      <c r="E129" s="43"/>
      <c r="F129" s="229" t="s">
        <v>3316</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19" t="s">
        <v>238</v>
      </c>
      <c r="AU129" s="19" t="s">
        <v>85</v>
      </c>
    </row>
    <row r="130" spans="1:47" s="2" customFormat="1" ht="12">
      <c r="A130" s="41"/>
      <c r="B130" s="42"/>
      <c r="C130" s="43"/>
      <c r="D130" s="228" t="s">
        <v>1399</v>
      </c>
      <c r="E130" s="43"/>
      <c r="F130" s="233" t="s">
        <v>3317</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1399</v>
      </c>
      <c r="AU130" s="19" t="s">
        <v>85</v>
      </c>
    </row>
    <row r="131" spans="1:65" s="2" customFormat="1" ht="14.4" customHeight="1">
      <c r="A131" s="41"/>
      <c r="B131" s="42"/>
      <c r="C131" s="281" t="s">
        <v>358</v>
      </c>
      <c r="D131" s="281" t="s">
        <v>482</v>
      </c>
      <c r="E131" s="282" t="s">
        <v>3318</v>
      </c>
      <c r="F131" s="283" t="s">
        <v>19</v>
      </c>
      <c r="G131" s="284" t="s">
        <v>1339</v>
      </c>
      <c r="H131" s="285">
        <v>1</v>
      </c>
      <c r="I131" s="286"/>
      <c r="J131" s="287">
        <f>ROUND(I131*H131,2)</f>
        <v>0</v>
      </c>
      <c r="K131" s="283" t="s">
        <v>19</v>
      </c>
      <c r="L131" s="288"/>
      <c r="M131" s="289" t="s">
        <v>19</v>
      </c>
      <c r="N131" s="290"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279</v>
      </c>
      <c r="AT131" s="226" t="s">
        <v>482</v>
      </c>
      <c r="AU131" s="226" t="s">
        <v>85</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3319</v>
      </c>
    </row>
    <row r="132" spans="1:47" s="2" customFormat="1" ht="12">
      <c r="A132" s="41"/>
      <c r="B132" s="42"/>
      <c r="C132" s="43"/>
      <c r="D132" s="228" t="s">
        <v>238</v>
      </c>
      <c r="E132" s="43"/>
      <c r="F132" s="229" t="s">
        <v>3320</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85</v>
      </c>
    </row>
    <row r="133" spans="1:65" s="2" customFormat="1" ht="14.4" customHeight="1">
      <c r="A133" s="41"/>
      <c r="B133" s="42"/>
      <c r="C133" s="281" t="s">
        <v>366</v>
      </c>
      <c r="D133" s="281" t="s">
        <v>482</v>
      </c>
      <c r="E133" s="282" t="s">
        <v>3321</v>
      </c>
      <c r="F133" s="283" t="s">
        <v>19</v>
      </c>
      <c r="G133" s="284" t="s">
        <v>1339</v>
      </c>
      <c r="H133" s="285">
        <v>1</v>
      </c>
      <c r="I133" s="286"/>
      <c r="J133" s="287">
        <f>ROUND(I133*H133,2)</f>
        <v>0</v>
      </c>
      <c r="K133" s="283" t="s">
        <v>19</v>
      </c>
      <c r="L133" s="288"/>
      <c r="M133" s="289" t="s">
        <v>19</v>
      </c>
      <c r="N133" s="290"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279</v>
      </c>
      <c r="AT133" s="226" t="s">
        <v>482</v>
      </c>
      <c r="AU133" s="226" t="s">
        <v>85</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3322</v>
      </c>
    </row>
    <row r="134" spans="1:47" s="2" customFormat="1" ht="12">
      <c r="A134" s="41"/>
      <c r="B134" s="42"/>
      <c r="C134" s="43"/>
      <c r="D134" s="228" t="s">
        <v>238</v>
      </c>
      <c r="E134" s="43"/>
      <c r="F134" s="229" t="s">
        <v>3323</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85</v>
      </c>
    </row>
    <row r="135" spans="1:65" s="2" customFormat="1" ht="14.4" customHeight="1">
      <c r="A135" s="41"/>
      <c r="B135" s="42"/>
      <c r="C135" s="215" t="s">
        <v>373</v>
      </c>
      <c r="D135" s="215" t="s">
        <v>232</v>
      </c>
      <c r="E135" s="216" t="s">
        <v>85</v>
      </c>
      <c r="F135" s="217" t="s">
        <v>19</v>
      </c>
      <c r="G135" s="218" t="s">
        <v>1339</v>
      </c>
      <c r="H135" s="219">
        <v>1</v>
      </c>
      <c r="I135" s="220"/>
      <c r="J135" s="221">
        <f>ROUND(I135*H135,2)</f>
        <v>0</v>
      </c>
      <c r="K135" s="217" t="s">
        <v>19</v>
      </c>
      <c r="L135" s="47"/>
      <c r="M135" s="222" t="s">
        <v>19</v>
      </c>
      <c r="N135" s="223"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109</v>
      </c>
      <c r="AT135" s="226" t="s">
        <v>232</v>
      </c>
      <c r="AU135" s="226" t="s">
        <v>85</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3324</v>
      </c>
    </row>
    <row r="136" spans="1:47" s="2" customFormat="1" ht="12">
      <c r="A136" s="41"/>
      <c r="B136" s="42"/>
      <c r="C136" s="43"/>
      <c r="D136" s="228" t="s">
        <v>238</v>
      </c>
      <c r="E136" s="43"/>
      <c r="F136" s="229" t="s">
        <v>3325</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85</v>
      </c>
    </row>
    <row r="137" spans="1:51" s="13" customFormat="1" ht="12">
      <c r="A137" s="13"/>
      <c r="B137" s="234"/>
      <c r="C137" s="235"/>
      <c r="D137" s="228" t="s">
        <v>242</v>
      </c>
      <c r="E137" s="236" t="s">
        <v>19</v>
      </c>
      <c r="F137" s="237" t="s">
        <v>3326</v>
      </c>
      <c r="G137" s="235"/>
      <c r="H137" s="238">
        <v>1</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242</v>
      </c>
      <c r="AU137" s="244" t="s">
        <v>85</v>
      </c>
      <c r="AV137" s="13" t="s">
        <v>91</v>
      </c>
      <c r="AW137" s="13" t="s">
        <v>42</v>
      </c>
      <c r="AX137" s="13" t="s">
        <v>81</v>
      </c>
      <c r="AY137" s="244" t="s">
        <v>230</v>
      </c>
    </row>
    <row r="138" spans="1:51" s="14" customFormat="1" ht="12">
      <c r="A138" s="14"/>
      <c r="B138" s="245"/>
      <c r="C138" s="246"/>
      <c r="D138" s="228" t="s">
        <v>242</v>
      </c>
      <c r="E138" s="247" t="s">
        <v>19</v>
      </c>
      <c r="F138" s="248" t="s">
        <v>244</v>
      </c>
      <c r="G138" s="246"/>
      <c r="H138" s="249">
        <v>1</v>
      </c>
      <c r="I138" s="250"/>
      <c r="J138" s="246"/>
      <c r="K138" s="246"/>
      <c r="L138" s="251"/>
      <c r="M138" s="256"/>
      <c r="N138" s="257"/>
      <c r="O138" s="257"/>
      <c r="P138" s="257"/>
      <c r="Q138" s="257"/>
      <c r="R138" s="257"/>
      <c r="S138" s="257"/>
      <c r="T138" s="258"/>
      <c r="U138" s="14"/>
      <c r="V138" s="14"/>
      <c r="W138" s="14"/>
      <c r="X138" s="14"/>
      <c r="Y138" s="14"/>
      <c r="Z138" s="14"/>
      <c r="AA138" s="14"/>
      <c r="AB138" s="14"/>
      <c r="AC138" s="14"/>
      <c r="AD138" s="14"/>
      <c r="AE138" s="14"/>
      <c r="AT138" s="255" t="s">
        <v>242</v>
      </c>
      <c r="AU138" s="255" t="s">
        <v>85</v>
      </c>
      <c r="AV138" s="14" t="s">
        <v>109</v>
      </c>
      <c r="AW138" s="14" t="s">
        <v>42</v>
      </c>
      <c r="AX138" s="14" t="s">
        <v>85</v>
      </c>
      <c r="AY138" s="255" t="s">
        <v>230</v>
      </c>
    </row>
    <row r="139" spans="1:31" s="2" customFormat="1" ht="6.95" customHeight="1">
      <c r="A139" s="41"/>
      <c r="B139" s="62"/>
      <c r="C139" s="63"/>
      <c r="D139" s="63"/>
      <c r="E139" s="63"/>
      <c r="F139" s="63"/>
      <c r="G139" s="63"/>
      <c r="H139" s="63"/>
      <c r="I139" s="63"/>
      <c r="J139" s="63"/>
      <c r="K139" s="63"/>
      <c r="L139" s="47"/>
      <c r="M139" s="41"/>
      <c r="O139" s="41"/>
      <c r="P139" s="41"/>
      <c r="Q139" s="41"/>
      <c r="R139" s="41"/>
      <c r="S139" s="41"/>
      <c r="T139" s="41"/>
      <c r="U139" s="41"/>
      <c r="V139" s="41"/>
      <c r="W139" s="41"/>
      <c r="X139" s="41"/>
      <c r="Y139" s="41"/>
      <c r="Z139" s="41"/>
      <c r="AA139" s="41"/>
      <c r="AB139" s="41"/>
      <c r="AC139" s="41"/>
      <c r="AD139" s="41"/>
      <c r="AE139" s="41"/>
    </row>
  </sheetData>
  <sheetProtection password="BB7A" sheet="1" objects="1" scenarios="1" formatColumns="0" formatRows="0" autoFilter="0"/>
  <autoFilter ref="C92:K138"/>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197</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1:31" s="2" customFormat="1" ht="12" customHeight="1">
      <c r="A8" s="41"/>
      <c r="B8" s="47"/>
      <c r="C8" s="41"/>
      <c r="D8" s="145" t="s">
        <v>199</v>
      </c>
      <c r="E8" s="41"/>
      <c r="F8" s="41"/>
      <c r="G8" s="41"/>
      <c r="H8" s="41"/>
      <c r="I8" s="41"/>
      <c r="J8" s="41"/>
      <c r="K8" s="41"/>
      <c r="L8" s="147"/>
      <c r="S8" s="41"/>
      <c r="T8" s="41"/>
      <c r="U8" s="41"/>
      <c r="V8" s="41"/>
      <c r="W8" s="41"/>
      <c r="X8" s="41"/>
      <c r="Y8" s="41"/>
      <c r="Z8" s="41"/>
      <c r="AA8" s="41"/>
      <c r="AB8" s="41"/>
      <c r="AC8" s="41"/>
      <c r="AD8" s="41"/>
      <c r="AE8" s="41"/>
    </row>
    <row r="9" spans="1:31" s="2" customFormat="1" ht="16.5" customHeight="1">
      <c r="A9" s="41"/>
      <c r="B9" s="47"/>
      <c r="C9" s="41"/>
      <c r="D9" s="41"/>
      <c r="E9" s="148" t="s">
        <v>3327</v>
      </c>
      <c r="F9" s="41"/>
      <c r="G9" s="41"/>
      <c r="H9" s="41"/>
      <c r="I9" s="41"/>
      <c r="J9" s="41"/>
      <c r="K9" s="41"/>
      <c r="L9" s="14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pans="1:31" s="2" customFormat="1" ht="12" customHeight="1">
      <c r="A11" s="41"/>
      <c r="B11" s="47"/>
      <c r="C11" s="41"/>
      <c r="D11" s="145" t="s">
        <v>18</v>
      </c>
      <c r="E11" s="41"/>
      <c r="F11" s="135" t="s">
        <v>19</v>
      </c>
      <c r="G11" s="41"/>
      <c r="H11" s="41"/>
      <c r="I11" s="145" t="s">
        <v>20</v>
      </c>
      <c r="J11" s="135" t="s">
        <v>19</v>
      </c>
      <c r="K11" s="41"/>
      <c r="L11" s="147"/>
      <c r="S11" s="41"/>
      <c r="T11" s="41"/>
      <c r="U11" s="41"/>
      <c r="V11" s="41"/>
      <c r="W11" s="41"/>
      <c r="X11" s="41"/>
      <c r="Y11" s="41"/>
      <c r="Z11" s="41"/>
      <c r="AA11" s="41"/>
      <c r="AB11" s="41"/>
      <c r="AC11" s="41"/>
      <c r="AD11" s="41"/>
      <c r="AE11" s="41"/>
    </row>
    <row r="12" spans="1:31" s="2" customFormat="1" ht="12" customHeight="1">
      <c r="A12" s="41"/>
      <c r="B12" s="47"/>
      <c r="C12" s="41"/>
      <c r="D12" s="145" t="s">
        <v>22</v>
      </c>
      <c r="E12" s="41"/>
      <c r="F12" s="135" t="s">
        <v>44</v>
      </c>
      <c r="G12" s="41"/>
      <c r="H12" s="41"/>
      <c r="I12" s="145" t="s">
        <v>24</v>
      </c>
      <c r="J12" s="149" t="str">
        <f>'Rekapitulace stavby'!AN8</f>
        <v>22. 3. 2021</v>
      </c>
      <c r="K12" s="41"/>
      <c r="L12" s="14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pans="1:31" s="2" customFormat="1" ht="12" customHeight="1">
      <c r="A14" s="41"/>
      <c r="B14" s="47"/>
      <c r="C14" s="41"/>
      <c r="D14" s="145" t="s">
        <v>30</v>
      </c>
      <c r="E14" s="41"/>
      <c r="F14" s="41"/>
      <c r="G14" s="41"/>
      <c r="H14" s="41"/>
      <c r="I14" s="145" t="s">
        <v>31</v>
      </c>
      <c r="J14" s="135" t="str">
        <f>IF('Rekapitulace stavby'!AN10="","",'Rekapitulace stavby'!AN10)</f>
        <v>00254843</v>
      </c>
      <c r="K14" s="41"/>
      <c r="L14" s="147"/>
      <c r="S14" s="41"/>
      <c r="T14" s="41"/>
      <c r="U14" s="41"/>
      <c r="V14" s="41"/>
      <c r="W14" s="41"/>
      <c r="X14" s="41"/>
      <c r="Y14" s="41"/>
      <c r="Z14" s="41"/>
      <c r="AA14" s="41"/>
      <c r="AB14" s="41"/>
      <c r="AC14" s="41"/>
      <c r="AD14" s="41"/>
      <c r="AE14" s="41"/>
    </row>
    <row r="15" spans="1:31" s="2" customFormat="1" ht="18" customHeight="1">
      <c r="A15" s="41"/>
      <c r="B15" s="47"/>
      <c r="C15" s="41"/>
      <c r="D15" s="41"/>
      <c r="E15" s="135" t="str">
        <f>IF('Rekapitulace stavby'!E11="","",'Rekapitulace stavby'!E11)</f>
        <v>Město Ostrov</v>
      </c>
      <c r="F15" s="41"/>
      <c r="G15" s="41"/>
      <c r="H15" s="41"/>
      <c r="I15" s="145" t="s">
        <v>34</v>
      </c>
      <c r="J15" s="135" t="str">
        <f>IF('Rekapitulace stavby'!AN11="","",'Rekapitulace stavby'!AN11)</f>
        <v>CZ00254843</v>
      </c>
      <c r="K15" s="41"/>
      <c r="L15" s="14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pans="1:31" s="2" customFormat="1" ht="12" customHeight="1">
      <c r="A17" s="41"/>
      <c r="B17" s="47"/>
      <c r="C17" s="41"/>
      <c r="D17" s="145" t="s">
        <v>36</v>
      </c>
      <c r="E17" s="41"/>
      <c r="F17" s="41"/>
      <c r="G17" s="41"/>
      <c r="H17" s="41"/>
      <c r="I17" s="145" t="s">
        <v>31</v>
      </c>
      <c r="J17" s="35" t="str">
        <f>'Rekapitulace stavby'!AN13</f>
        <v>Vyplň údaj</v>
      </c>
      <c r="K17" s="41"/>
      <c r="L17" s="14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5"/>
      <c r="G18" s="135"/>
      <c r="H18" s="135"/>
      <c r="I18" s="145" t="s">
        <v>34</v>
      </c>
      <c r="J18" s="35" t="str">
        <f>'Rekapitulace stavby'!AN14</f>
        <v>Vyplň údaj</v>
      </c>
      <c r="K18" s="41"/>
      <c r="L18" s="14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pans="1:31" s="2" customFormat="1" ht="12" customHeight="1">
      <c r="A20" s="41"/>
      <c r="B20" s="47"/>
      <c r="C20" s="41"/>
      <c r="D20" s="145" t="s">
        <v>38</v>
      </c>
      <c r="E20" s="41"/>
      <c r="F20" s="41"/>
      <c r="G20" s="41"/>
      <c r="H20" s="41"/>
      <c r="I20" s="145" t="s">
        <v>31</v>
      </c>
      <c r="J20" s="135" t="str">
        <f>IF('Rekapitulace stavby'!AN16="","",'Rekapitulace stavby'!AN16)</f>
        <v>25201255</v>
      </c>
      <c r="K20" s="41"/>
      <c r="L20" s="147"/>
      <c r="S20" s="41"/>
      <c r="T20" s="41"/>
      <c r="U20" s="41"/>
      <c r="V20" s="41"/>
      <c r="W20" s="41"/>
      <c r="X20" s="41"/>
      <c r="Y20" s="41"/>
      <c r="Z20" s="41"/>
      <c r="AA20" s="41"/>
      <c r="AB20" s="41"/>
      <c r="AC20" s="41"/>
      <c r="AD20" s="41"/>
      <c r="AE20" s="41"/>
    </row>
    <row r="21" spans="1:31" s="2" customFormat="1" ht="18" customHeight="1">
      <c r="A21" s="41"/>
      <c r="B21" s="47"/>
      <c r="C21" s="41"/>
      <c r="D21" s="41"/>
      <c r="E21" s="135" t="str">
        <f>IF('Rekapitulace stavby'!E17="","",'Rekapitulace stavby'!E17)</f>
        <v>Architektonické studio Hysek s.r.o.</v>
      </c>
      <c r="F21" s="41"/>
      <c r="G21" s="41"/>
      <c r="H21" s="41"/>
      <c r="I21" s="145" t="s">
        <v>34</v>
      </c>
      <c r="J21" s="135" t="str">
        <f>IF('Rekapitulace stavby'!AN17="","",'Rekapitulace stavby'!AN17)</f>
        <v>CZ25201255</v>
      </c>
      <c r="K21" s="41"/>
      <c r="L21" s="14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pans="1:31" s="2" customFormat="1" ht="12" customHeight="1">
      <c r="A23" s="41"/>
      <c r="B23" s="47"/>
      <c r="C23" s="41"/>
      <c r="D23" s="145" t="s">
        <v>43</v>
      </c>
      <c r="E23" s="41"/>
      <c r="F23" s="41"/>
      <c r="G23" s="41"/>
      <c r="H23" s="41"/>
      <c r="I23" s="145" t="s">
        <v>31</v>
      </c>
      <c r="J23" s="135" t="str">
        <f>IF('Rekapitulace stavby'!AN19="","",'Rekapitulace stavby'!AN19)</f>
        <v/>
      </c>
      <c r="K23" s="41"/>
      <c r="L23" s="147"/>
      <c r="S23" s="41"/>
      <c r="T23" s="41"/>
      <c r="U23" s="41"/>
      <c r="V23" s="41"/>
      <c r="W23" s="41"/>
      <c r="X23" s="41"/>
      <c r="Y23" s="41"/>
      <c r="Z23" s="41"/>
      <c r="AA23" s="41"/>
      <c r="AB23" s="41"/>
      <c r="AC23" s="41"/>
      <c r="AD23" s="41"/>
      <c r="AE23" s="41"/>
    </row>
    <row r="24" spans="1:31" s="2" customFormat="1" ht="18" customHeight="1">
      <c r="A24" s="41"/>
      <c r="B24" s="47"/>
      <c r="C24" s="41"/>
      <c r="D24" s="41"/>
      <c r="E24" s="135" t="str">
        <f>IF('Rekapitulace stavby'!E20="","",'Rekapitulace stavby'!E20)</f>
        <v xml:space="preserve"> </v>
      </c>
      <c r="F24" s="41"/>
      <c r="G24" s="41"/>
      <c r="H24" s="41"/>
      <c r="I24" s="145" t="s">
        <v>34</v>
      </c>
      <c r="J24" s="135" t="str">
        <f>IF('Rekapitulace stavby'!AN20="","",'Rekapitulace stavby'!AN20)</f>
        <v/>
      </c>
      <c r="K24" s="41"/>
      <c r="L24" s="14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pans="1:31" s="2" customFormat="1" ht="12" customHeight="1">
      <c r="A26" s="41"/>
      <c r="B26" s="47"/>
      <c r="C26" s="41"/>
      <c r="D26" s="145" t="s">
        <v>45</v>
      </c>
      <c r="E26" s="41"/>
      <c r="F26" s="41"/>
      <c r="G26" s="41"/>
      <c r="H26" s="41"/>
      <c r="I26" s="41"/>
      <c r="J26" s="41"/>
      <c r="K26" s="41"/>
      <c r="L26" s="147"/>
      <c r="S26" s="41"/>
      <c r="T26" s="41"/>
      <c r="U26" s="41"/>
      <c r="V26" s="41"/>
      <c r="W26" s="41"/>
      <c r="X26" s="41"/>
      <c r="Y26" s="41"/>
      <c r="Z26" s="41"/>
      <c r="AA26" s="41"/>
      <c r="AB26" s="41"/>
      <c r="AC26" s="41"/>
      <c r="AD26" s="41"/>
      <c r="AE26" s="41"/>
    </row>
    <row r="27" spans="1:31"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pans="1:31" s="2" customFormat="1" ht="6.95"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pans="1:31" s="2" customFormat="1" ht="25.4" customHeight="1">
      <c r="A30" s="41"/>
      <c r="B30" s="47"/>
      <c r="C30" s="41"/>
      <c r="D30" s="155" t="s">
        <v>47</v>
      </c>
      <c r="E30" s="41"/>
      <c r="F30" s="41"/>
      <c r="G30" s="41"/>
      <c r="H30" s="41"/>
      <c r="I30" s="41"/>
      <c r="J30" s="156">
        <f>ROUND(J82,2)</f>
        <v>0</v>
      </c>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14.4" customHeight="1">
      <c r="A32" s="41"/>
      <c r="B32" s="47"/>
      <c r="C32" s="41"/>
      <c r="D32" s="41"/>
      <c r="E32" s="41"/>
      <c r="F32" s="157" t="s">
        <v>49</v>
      </c>
      <c r="G32" s="41"/>
      <c r="H32" s="41"/>
      <c r="I32" s="157" t="s">
        <v>48</v>
      </c>
      <c r="J32" s="157" t="s">
        <v>50</v>
      </c>
      <c r="K32" s="41"/>
      <c r="L32" s="147"/>
      <c r="S32" s="41"/>
      <c r="T32" s="41"/>
      <c r="U32" s="41"/>
      <c r="V32" s="41"/>
      <c r="W32" s="41"/>
      <c r="X32" s="41"/>
      <c r="Y32" s="41"/>
      <c r="Z32" s="41"/>
      <c r="AA32" s="41"/>
      <c r="AB32" s="41"/>
      <c r="AC32" s="41"/>
      <c r="AD32" s="41"/>
      <c r="AE32" s="41"/>
    </row>
    <row r="33" spans="1:31" s="2" customFormat="1" ht="14.4" customHeight="1">
      <c r="A33" s="41"/>
      <c r="B33" s="47"/>
      <c r="C33" s="41"/>
      <c r="D33" s="158" t="s">
        <v>51</v>
      </c>
      <c r="E33" s="145" t="s">
        <v>52</v>
      </c>
      <c r="F33" s="159">
        <f>ROUND((SUM(BE82:BE89)),2)</f>
        <v>0</v>
      </c>
      <c r="G33" s="41"/>
      <c r="H33" s="41"/>
      <c r="I33" s="160">
        <v>0.21</v>
      </c>
      <c r="J33" s="159">
        <f>ROUND(((SUM(BE82:BE89))*I33),2)</f>
        <v>0</v>
      </c>
      <c r="K33" s="41"/>
      <c r="L33" s="147"/>
      <c r="S33" s="41"/>
      <c r="T33" s="41"/>
      <c r="U33" s="41"/>
      <c r="V33" s="41"/>
      <c r="W33" s="41"/>
      <c r="X33" s="41"/>
      <c r="Y33" s="41"/>
      <c r="Z33" s="41"/>
      <c r="AA33" s="41"/>
      <c r="AB33" s="41"/>
      <c r="AC33" s="41"/>
      <c r="AD33" s="41"/>
      <c r="AE33" s="41"/>
    </row>
    <row r="34" spans="1:31" s="2" customFormat="1" ht="14.4" customHeight="1">
      <c r="A34" s="41"/>
      <c r="B34" s="47"/>
      <c r="C34" s="41"/>
      <c r="D34" s="41"/>
      <c r="E34" s="145" t="s">
        <v>53</v>
      </c>
      <c r="F34" s="159">
        <f>ROUND((SUM(BF82:BF89)),2)</f>
        <v>0</v>
      </c>
      <c r="G34" s="41"/>
      <c r="H34" s="41"/>
      <c r="I34" s="160">
        <v>0.15</v>
      </c>
      <c r="J34" s="159">
        <f>ROUND(((SUM(BF82:BF89))*I34),2)</f>
        <v>0</v>
      </c>
      <c r="K34" s="41"/>
      <c r="L34" s="147"/>
      <c r="S34" s="41"/>
      <c r="T34" s="41"/>
      <c r="U34" s="41"/>
      <c r="V34" s="41"/>
      <c r="W34" s="41"/>
      <c r="X34" s="41"/>
      <c r="Y34" s="41"/>
      <c r="Z34" s="41"/>
      <c r="AA34" s="41"/>
      <c r="AB34" s="41"/>
      <c r="AC34" s="41"/>
      <c r="AD34" s="41"/>
      <c r="AE34" s="41"/>
    </row>
    <row r="35" spans="1:31" s="2" customFormat="1" ht="14.4" customHeight="1" hidden="1">
      <c r="A35" s="41"/>
      <c r="B35" s="47"/>
      <c r="C35" s="41"/>
      <c r="D35" s="41"/>
      <c r="E35" s="145" t="s">
        <v>54</v>
      </c>
      <c r="F35" s="159">
        <f>ROUND((SUM(BG82:BG89)),2)</f>
        <v>0</v>
      </c>
      <c r="G35" s="41"/>
      <c r="H35" s="41"/>
      <c r="I35" s="160">
        <v>0.21</v>
      </c>
      <c r="J35" s="159">
        <f>0</f>
        <v>0</v>
      </c>
      <c r="K35" s="41"/>
      <c r="L35" s="147"/>
      <c r="S35" s="41"/>
      <c r="T35" s="41"/>
      <c r="U35" s="41"/>
      <c r="V35" s="41"/>
      <c r="W35" s="41"/>
      <c r="X35" s="41"/>
      <c r="Y35" s="41"/>
      <c r="Z35" s="41"/>
      <c r="AA35" s="41"/>
      <c r="AB35" s="41"/>
      <c r="AC35" s="41"/>
      <c r="AD35" s="41"/>
      <c r="AE35" s="41"/>
    </row>
    <row r="36" spans="1:31" s="2" customFormat="1" ht="14.4" customHeight="1" hidden="1">
      <c r="A36" s="41"/>
      <c r="B36" s="47"/>
      <c r="C36" s="41"/>
      <c r="D36" s="41"/>
      <c r="E36" s="145" t="s">
        <v>55</v>
      </c>
      <c r="F36" s="159">
        <f>ROUND((SUM(BH82:BH89)),2)</f>
        <v>0</v>
      </c>
      <c r="G36" s="41"/>
      <c r="H36" s="41"/>
      <c r="I36" s="160">
        <v>0.15</v>
      </c>
      <c r="J36" s="159">
        <f>0</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56</v>
      </c>
      <c r="F37" s="159">
        <f>ROUND((SUM(BI82:BI89)),2)</f>
        <v>0</v>
      </c>
      <c r="G37" s="41"/>
      <c r="H37" s="41"/>
      <c r="I37" s="160">
        <v>0</v>
      </c>
      <c r="J37" s="159">
        <f>0</f>
        <v>0</v>
      </c>
      <c r="K37" s="41"/>
      <c r="L37" s="14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pans="1:31" s="2" customFormat="1" ht="25.4" customHeight="1">
      <c r="A39" s="41"/>
      <c r="B39" s="47"/>
      <c r="C39" s="161"/>
      <c r="D39" s="162" t="s">
        <v>57</v>
      </c>
      <c r="E39" s="163"/>
      <c r="F39" s="163"/>
      <c r="G39" s="164" t="s">
        <v>58</v>
      </c>
      <c r="H39" s="165" t="s">
        <v>59</v>
      </c>
      <c r="I39" s="163"/>
      <c r="J39" s="166">
        <f>SUM(J30:J37)</f>
        <v>0</v>
      </c>
      <c r="K39" s="167"/>
      <c r="L39" s="147"/>
      <c r="S39" s="41"/>
      <c r="T39" s="41"/>
      <c r="U39" s="41"/>
      <c r="V39" s="41"/>
      <c r="W39" s="41"/>
      <c r="X39" s="41"/>
      <c r="Y39" s="41"/>
      <c r="Z39" s="41"/>
      <c r="AA39" s="41"/>
      <c r="AB39" s="41"/>
      <c r="AC39" s="41"/>
      <c r="AD39" s="41"/>
      <c r="AE39" s="41"/>
    </row>
    <row r="40" spans="1:31"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pans="1:31" s="2" customFormat="1" ht="6.95"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pans="1:31" s="2" customFormat="1" ht="24.95" customHeight="1">
      <c r="A45" s="41"/>
      <c r="B45" s="42"/>
      <c r="C45" s="25" t="s">
        <v>205</v>
      </c>
      <c r="D45" s="43"/>
      <c r="E45" s="43"/>
      <c r="F45" s="43"/>
      <c r="G45" s="43"/>
      <c r="H45" s="43"/>
      <c r="I45" s="43"/>
      <c r="J45" s="43"/>
      <c r="K45" s="43"/>
      <c r="L45" s="14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16.5" customHeight="1">
      <c r="A48" s="41"/>
      <c r="B48" s="42"/>
      <c r="C48" s="43"/>
      <c r="D48" s="43"/>
      <c r="E48" s="172" t="str">
        <f>E7</f>
        <v>KOUPALIŠTĚ OSTROV - rekonstrukce velkého bazénu</v>
      </c>
      <c r="F48" s="34"/>
      <c r="G48" s="34"/>
      <c r="H48" s="34"/>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199</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72" t="str">
        <f>E9</f>
        <v>3 - Vedlejší rozpočtové náklady</v>
      </c>
      <c r="F50" s="43"/>
      <c r="G50" s="43"/>
      <c r="H50" s="43"/>
      <c r="I50" s="43"/>
      <c r="J50" s="43"/>
      <c r="K50" s="43"/>
      <c r="L50" s="14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 xml:space="preserve"> </v>
      </c>
      <c r="G52" s="43"/>
      <c r="H52" s="43"/>
      <c r="I52" s="34" t="s">
        <v>24</v>
      </c>
      <c r="J52" s="75" t="str">
        <f>IF(J12="","",J12)</f>
        <v>22. 3. 2021</v>
      </c>
      <c r="K52" s="43"/>
      <c r="L52" s="14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25.65" customHeight="1">
      <c r="A54" s="41"/>
      <c r="B54" s="42"/>
      <c r="C54" s="34" t="s">
        <v>30</v>
      </c>
      <c r="D54" s="43"/>
      <c r="E54" s="43"/>
      <c r="F54" s="29" t="str">
        <f>E15</f>
        <v>Město Ostrov</v>
      </c>
      <c r="G54" s="43"/>
      <c r="H54" s="43"/>
      <c r="I54" s="34" t="s">
        <v>38</v>
      </c>
      <c r="J54" s="39" t="str">
        <f>E21</f>
        <v>Architektonické studio Hysek s.r.o.</v>
      </c>
      <c r="K54" s="43"/>
      <c r="L54" s="147"/>
      <c r="S54" s="41"/>
      <c r="T54" s="41"/>
      <c r="U54" s="41"/>
      <c r="V54" s="41"/>
      <c r="W54" s="41"/>
      <c r="X54" s="41"/>
      <c r="Y54" s="41"/>
      <c r="Z54" s="41"/>
      <c r="AA54" s="41"/>
      <c r="AB54" s="41"/>
      <c r="AC54" s="41"/>
      <c r="AD54" s="41"/>
      <c r="AE54" s="41"/>
    </row>
    <row r="55" spans="1:31" s="2" customFormat="1" ht="15.15" customHeight="1">
      <c r="A55" s="41"/>
      <c r="B55" s="42"/>
      <c r="C55" s="34" t="s">
        <v>36</v>
      </c>
      <c r="D55" s="43"/>
      <c r="E55" s="43"/>
      <c r="F55" s="29" t="str">
        <f>IF(E18="","",E18)</f>
        <v>Vyplň údaj</v>
      </c>
      <c r="G55" s="43"/>
      <c r="H55" s="43"/>
      <c r="I55" s="34" t="s">
        <v>43</v>
      </c>
      <c r="J55" s="39" t="str">
        <f>E24</f>
        <v xml:space="preserve"> </v>
      </c>
      <c r="K55" s="43"/>
      <c r="L55" s="14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pans="1:31" s="2" customFormat="1" ht="29.25" customHeight="1">
      <c r="A57" s="41"/>
      <c r="B57" s="42"/>
      <c r="C57" s="173" t="s">
        <v>206</v>
      </c>
      <c r="D57" s="174"/>
      <c r="E57" s="174"/>
      <c r="F57" s="174"/>
      <c r="G57" s="174"/>
      <c r="H57" s="174"/>
      <c r="I57" s="174"/>
      <c r="J57" s="175" t="s">
        <v>207</v>
      </c>
      <c r="K57" s="174"/>
      <c r="L57" s="14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pans="1:47" s="2" customFormat="1" ht="22.8" customHeight="1">
      <c r="A59" s="41"/>
      <c r="B59" s="42"/>
      <c r="C59" s="176" t="s">
        <v>79</v>
      </c>
      <c r="D59" s="43"/>
      <c r="E59" s="43"/>
      <c r="F59" s="43"/>
      <c r="G59" s="43"/>
      <c r="H59" s="43"/>
      <c r="I59" s="43"/>
      <c r="J59" s="105">
        <f>J82</f>
        <v>0</v>
      </c>
      <c r="K59" s="43"/>
      <c r="L59" s="147"/>
      <c r="S59" s="41"/>
      <c r="T59" s="41"/>
      <c r="U59" s="41"/>
      <c r="V59" s="41"/>
      <c r="W59" s="41"/>
      <c r="X59" s="41"/>
      <c r="Y59" s="41"/>
      <c r="Z59" s="41"/>
      <c r="AA59" s="41"/>
      <c r="AB59" s="41"/>
      <c r="AC59" s="41"/>
      <c r="AD59" s="41"/>
      <c r="AE59" s="41"/>
      <c r="AU59" s="19" t="s">
        <v>208</v>
      </c>
    </row>
    <row r="60" spans="1:31" s="9" customFormat="1" ht="24.95" customHeight="1">
      <c r="A60" s="9"/>
      <c r="B60" s="177"/>
      <c r="C60" s="178"/>
      <c r="D60" s="179" t="s">
        <v>3328</v>
      </c>
      <c r="E60" s="180"/>
      <c r="F60" s="180"/>
      <c r="G60" s="180"/>
      <c r="H60" s="180"/>
      <c r="I60" s="180"/>
      <c r="J60" s="181">
        <f>J83</f>
        <v>0</v>
      </c>
      <c r="K60" s="178"/>
      <c r="L60" s="182"/>
      <c r="S60" s="9"/>
      <c r="T60" s="9"/>
      <c r="U60" s="9"/>
      <c r="V60" s="9"/>
      <c r="W60" s="9"/>
      <c r="X60" s="9"/>
      <c r="Y60" s="9"/>
      <c r="Z60" s="9"/>
      <c r="AA60" s="9"/>
      <c r="AB60" s="9"/>
      <c r="AC60" s="9"/>
      <c r="AD60" s="9"/>
      <c r="AE60" s="9"/>
    </row>
    <row r="61" spans="1:31" s="10" customFormat="1" ht="19.9" customHeight="1">
      <c r="A61" s="10"/>
      <c r="B61" s="183"/>
      <c r="C61" s="127"/>
      <c r="D61" s="184" t="s">
        <v>3329</v>
      </c>
      <c r="E61" s="185"/>
      <c r="F61" s="185"/>
      <c r="G61" s="185"/>
      <c r="H61" s="185"/>
      <c r="I61" s="185"/>
      <c r="J61" s="186">
        <f>J84</f>
        <v>0</v>
      </c>
      <c r="K61" s="127"/>
      <c r="L61" s="187"/>
      <c r="S61" s="10"/>
      <c r="T61" s="10"/>
      <c r="U61" s="10"/>
      <c r="V61" s="10"/>
      <c r="W61" s="10"/>
      <c r="X61" s="10"/>
      <c r="Y61" s="10"/>
      <c r="Z61" s="10"/>
      <c r="AA61" s="10"/>
      <c r="AB61" s="10"/>
      <c r="AC61" s="10"/>
      <c r="AD61" s="10"/>
      <c r="AE61" s="10"/>
    </row>
    <row r="62" spans="1:31" s="10" customFormat="1" ht="19.9" customHeight="1">
      <c r="A62" s="10"/>
      <c r="B62" s="183"/>
      <c r="C62" s="127"/>
      <c r="D62" s="184" t="s">
        <v>3330</v>
      </c>
      <c r="E62" s="185"/>
      <c r="F62" s="185"/>
      <c r="G62" s="185"/>
      <c r="H62" s="185"/>
      <c r="I62" s="185"/>
      <c r="J62" s="186">
        <f>J87</f>
        <v>0</v>
      </c>
      <c r="K62" s="127"/>
      <c r="L62" s="187"/>
      <c r="S62" s="10"/>
      <c r="T62" s="10"/>
      <c r="U62" s="10"/>
      <c r="V62" s="10"/>
      <c r="W62" s="10"/>
      <c r="X62" s="10"/>
      <c r="Y62" s="10"/>
      <c r="Z62" s="10"/>
      <c r="AA62" s="10"/>
      <c r="AB62" s="10"/>
      <c r="AC62" s="10"/>
      <c r="AD62" s="10"/>
      <c r="AE62" s="10"/>
    </row>
    <row r="63" spans="1:31" s="2" customFormat="1" ht="21.8" customHeight="1">
      <c r="A63" s="41"/>
      <c r="B63" s="42"/>
      <c r="C63" s="43"/>
      <c r="D63" s="43"/>
      <c r="E63" s="43"/>
      <c r="F63" s="43"/>
      <c r="G63" s="43"/>
      <c r="H63" s="43"/>
      <c r="I63" s="43"/>
      <c r="J63" s="43"/>
      <c r="K63" s="43"/>
      <c r="L63" s="147"/>
      <c r="S63" s="41"/>
      <c r="T63" s="41"/>
      <c r="U63" s="41"/>
      <c r="V63" s="41"/>
      <c r="W63" s="41"/>
      <c r="X63" s="41"/>
      <c r="Y63" s="41"/>
      <c r="Z63" s="41"/>
      <c r="AA63" s="41"/>
      <c r="AB63" s="41"/>
      <c r="AC63" s="41"/>
      <c r="AD63" s="41"/>
      <c r="AE63" s="41"/>
    </row>
    <row r="64" spans="1:31" s="2" customFormat="1" ht="6.95" customHeight="1">
      <c r="A64" s="41"/>
      <c r="B64" s="62"/>
      <c r="C64" s="63"/>
      <c r="D64" s="63"/>
      <c r="E64" s="63"/>
      <c r="F64" s="63"/>
      <c r="G64" s="63"/>
      <c r="H64" s="63"/>
      <c r="I64" s="63"/>
      <c r="J64" s="63"/>
      <c r="K64" s="63"/>
      <c r="L64" s="147"/>
      <c r="S64" s="41"/>
      <c r="T64" s="41"/>
      <c r="U64" s="41"/>
      <c r="V64" s="41"/>
      <c r="W64" s="41"/>
      <c r="X64" s="41"/>
      <c r="Y64" s="41"/>
      <c r="Z64" s="41"/>
      <c r="AA64" s="41"/>
      <c r="AB64" s="41"/>
      <c r="AC64" s="41"/>
      <c r="AD64" s="41"/>
      <c r="AE64" s="41"/>
    </row>
    <row r="68" spans="1:31" s="2" customFormat="1" ht="6.95" customHeight="1">
      <c r="A68" s="41"/>
      <c r="B68" s="64"/>
      <c r="C68" s="65"/>
      <c r="D68" s="65"/>
      <c r="E68" s="65"/>
      <c r="F68" s="65"/>
      <c r="G68" s="65"/>
      <c r="H68" s="65"/>
      <c r="I68" s="65"/>
      <c r="J68" s="65"/>
      <c r="K68" s="65"/>
      <c r="L68" s="147"/>
      <c r="S68" s="41"/>
      <c r="T68" s="41"/>
      <c r="U68" s="41"/>
      <c r="V68" s="41"/>
      <c r="W68" s="41"/>
      <c r="X68" s="41"/>
      <c r="Y68" s="41"/>
      <c r="Z68" s="41"/>
      <c r="AA68" s="41"/>
      <c r="AB68" s="41"/>
      <c r="AC68" s="41"/>
      <c r="AD68" s="41"/>
      <c r="AE68" s="41"/>
    </row>
    <row r="69" spans="1:31" s="2" customFormat="1" ht="24.95" customHeight="1">
      <c r="A69" s="41"/>
      <c r="B69" s="42"/>
      <c r="C69" s="25" t="s">
        <v>215</v>
      </c>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12" customHeight="1">
      <c r="A71" s="41"/>
      <c r="B71" s="42"/>
      <c r="C71" s="34" t="s">
        <v>16</v>
      </c>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16.5" customHeight="1">
      <c r="A72" s="41"/>
      <c r="B72" s="42"/>
      <c r="C72" s="43"/>
      <c r="D72" s="43"/>
      <c r="E72" s="172" t="str">
        <f>E7</f>
        <v>KOUPALIŠTĚ OSTROV - rekonstrukce velkého bazénu</v>
      </c>
      <c r="F72" s="34"/>
      <c r="G72" s="34"/>
      <c r="H72" s="34"/>
      <c r="I72" s="43"/>
      <c r="J72" s="43"/>
      <c r="K72" s="43"/>
      <c r="L72" s="147"/>
      <c r="S72" s="41"/>
      <c r="T72" s="41"/>
      <c r="U72" s="41"/>
      <c r="V72" s="41"/>
      <c r="W72" s="41"/>
      <c r="X72" s="41"/>
      <c r="Y72" s="41"/>
      <c r="Z72" s="41"/>
      <c r="AA72" s="41"/>
      <c r="AB72" s="41"/>
      <c r="AC72" s="41"/>
      <c r="AD72" s="41"/>
      <c r="AE72" s="41"/>
    </row>
    <row r="73" spans="1:31" s="2" customFormat="1" ht="12" customHeight="1">
      <c r="A73" s="41"/>
      <c r="B73" s="42"/>
      <c r="C73" s="34" t="s">
        <v>199</v>
      </c>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6.5" customHeight="1">
      <c r="A74" s="41"/>
      <c r="B74" s="42"/>
      <c r="C74" s="43"/>
      <c r="D74" s="43"/>
      <c r="E74" s="72" t="str">
        <f>E9</f>
        <v>3 - Vedlejší rozpočtové náklady</v>
      </c>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2" customHeight="1">
      <c r="A76" s="41"/>
      <c r="B76" s="42"/>
      <c r="C76" s="34" t="s">
        <v>22</v>
      </c>
      <c r="D76" s="43"/>
      <c r="E76" s="43"/>
      <c r="F76" s="29" t="str">
        <f>F12</f>
        <v xml:space="preserve"> </v>
      </c>
      <c r="G76" s="43"/>
      <c r="H76" s="43"/>
      <c r="I76" s="34" t="s">
        <v>24</v>
      </c>
      <c r="J76" s="75" t="str">
        <f>IF(J12="","",J12)</f>
        <v>22. 3. 2021</v>
      </c>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25.65" customHeight="1">
      <c r="A78" s="41"/>
      <c r="B78" s="42"/>
      <c r="C78" s="34" t="s">
        <v>30</v>
      </c>
      <c r="D78" s="43"/>
      <c r="E78" s="43"/>
      <c r="F78" s="29" t="str">
        <f>E15</f>
        <v>Město Ostrov</v>
      </c>
      <c r="G78" s="43"/>
      <c r="H78" s="43"/>
      <c r="I78" s="34" t="s">
        <v>38</v>
      </c>
      <c r="J78" s="39" t="str">
        <f>E21</f>
        <v>Architektonické studio Hysek s.r.o.</v>
      </c>
      <c r="K78" s="43"/>
      <c r="L78" s="147"/>
      <c r="S78" s="41"/>
      <c r="T78" s="41"/>
      <c r="U78" s="41"/>
      <c r="V78" s="41"/>
      <c r="W78" s="41"/>
      <c r="X78" s="41"/>
      <c r="Y78" s="41"/>
      <c r="Z78" s="41"/>
      <c r="AA78" s="41"/>
      <c r="AB78" s="41"/>
      <c r="AC78" s="41"/>
      <c r="AD78" s="41"/>
      <c r="AE78" s="41"/>
    </row>
    <row r="79" spans="1:31" s="2" customFormat="1" ht="15.15" customHeight="1">
      <c r="A79" s="41"/>
      <c r="B79" s="42"/>
      <c r="C79" s="34" t="s">
        <v>36</v>
      </c>
      <c r="D79" s="43"/>
      <c r="E79" s="43"/>
      <c r="F79" s="29" t="str">
        <f>IF(E18="","",E18)</f>
        <v>Vyplň údaj</v>
      </c>
      <c r="G79" s="43"/>
      <c r="H79" s="43"/>
      <c r="I79" s="34" t="s">
        <v>43</v>
      </c>
      <c r="J79" s="39" t="str">
        <f>E24</f>
        <v xml:space="preserve"> </v>
      </c>
      <c r="K79" s="43"/>
      <c r="L79" s="147"/>
      <c r="S79" s="41"/>
      <c r="T79" s="41"/>
      <c r="U79" s="41"/>
      <c r="V79" s="41"/>
      <c r="W79" s="41"/>
      <c r="X79" s="41"/>
      <c r="Y79" s="41"/>
      <c r="Z79" s="41"/>
      <c r="AA79" s="41"/>
      <c r="AB79" s="41"/>
      <c r="AC79" s="41"/>
      <c r="AD79" s="41"/>
      <c r="AE79" s="41"/>
    </row>
    <row r="80" spans="1:31" s="2" customFormat="1" ht="10.3"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11" customFormat="1" ht="29.25" customHeight="1">
      <c r="A81" s="188"/>
      <c r="B81" s="189"/>
      <c r="C81" s="190" t="s">
        <v>216</v>
      </c>
      <c r="D81" s="191" t="s">
        <v>66</v>
      </c>
      <c r="E81" s="191" t="s">
        <v>62</v>
      </c>
      <c r="F81" s="191" t="s">
        <v>63</v>
      </c>
      <c r="G81" s="191" t="s">
        <v>217</v>
      </c>
      <c r="H81" s="191" t="s">
        <v>218</v>
      </c>
      <c r="I81" s="191" t="s">
        <v>219</v>
      </c>
      <c r="J81" s="191" t="s">
        <v>207</v>
      </c>
      <c r="K81" s="192" t="s">
        <v>220</v>
      </c>
      <c r="L81" s="193"/>
      <c r="M81" s="95" t="s">
        <v>19</v>
      </c>
      <c r="N81" s="96" t="s">
        <v>51</v>
      </c>
      <c r="O81" s="96" t="s">
        <v>221</v>
      </c>
      <c r="P81" s="96" t="s">
        <v>222</v>
      </c>
      <c r="Q81" s="96" t="s">
        <v>223</v>
      </c>
      <c r="R81" s="96" t="s">
        <v>224</v>
      </c>
      <c r="S81" s="96" t="s">
        <v>225</v>
      </c>
      <c r="T81" s="97" t="s">
        <v>226</v>
      </c>
      <c r="U81" s="188"/>
      <c r="V81" s="188"/>
      <c r="W81" s="188"/>
      <c r="X81" s="188"/>
      <c r="Y81" s="188"/>
      <c r="Z81" s="188"/>
      <c r="AA81" s="188"/>
      <c r="AB81" s="188"/>
      <c r="AC81" s="188"/>
      <c r="AD81" s="188"/>
      <c r="AE81" s="188"/>
    </row>
    <row r="82" spans="1:63" s="2" customFormat="1" ht="22.8" customHeight="1">
      <c r="A82" s="41"/>
      <c r="B82" s="42"/>
      <c r="C82" s="102" t="s">
        <v>227</v>
      </c>
      <c r="D82" s="43"/>
      <c r="E82" s="43"/>
      <c r="F82" s="43"/>
      <c r="G82" s="43"/>
      <c r="H82" s="43"/>
      <c r="I82" s="43"/>
      <c r="J82" s="194">
        <f>BK82</f>
        <v>0</v>
      </c>
      <c r="K82" s="43"/>
      <c r="L82" s="47"/>
      <c r="M82" s="98"/>
      <c r="N82" s="195"/>
      <c r="O82" s="99"/>
      <c r="P82" s="196">
        <f>P83</f>
        <v>0</v>
      </c>
      <c r="Q82" s="99"/>
      <c r="R82" s="196">
        <f>R83</f>
        <v>0</v>
      </c>
      <c r="S82" s="99"/>
      <c r="T82" s="197">
        <f>T83</f>
        <v>0</v>
      </c>
      <c r="U82" s="41"/>
      <c r="V82" s="41"/>
      <c r="W82" s="41"/>
      <c r="X82" s="41"/>
      <c r="Y82" s="41"/>
      <c r="Z82" s="41"/>
      <c r="AA82" s="41"/>
      <c r="AB82" s="41"/>
      <c r="AC82" s="41"/>
      <c r="AD82" s="41"/>
      <c r="AE82" s="41"/>
      <c r="AT82" s="19" t="s">
        <v>80</v>
      </c>
      <c r="AU82" s="19" t="s">
        <v>208</v>
      </c>
      <c r="BK82" s="198">
        <f>BK83</f>
        <v>0</v>
      </c>
    </row>
    <row r="83" spans="1:63" s="12" customFormat="1" ht="25.9" customHeight="1">
      <c r="A83" s="12"/>
      <c r="B83" s="199"/>
      <c r="C83" s="200"/>
      <c r="D83" s="201" t="s">
        <v>80</v>
      </c>
      <c r="E83" s="202" t="s">
        <v>3331</v>
      </c>
      <c r="F83" s="202" t="s">
        <v>196</v>
      </c>
      <c r="G83" s="200"/>
      <c r="H83" s="200"/>
      <c r="I83" s="203"/>
      <c r="J83" s="204">
        <f>BK83</f>
        <v>0</v>
      </c>
      <c r="K83" s="200"/>
      <c r="L83" s="205"/>
      <c r="M83" s="206"/>
      <c r="N83" s="207"/>
      <c r="O83" s="207"/>
      <c r="P83" s="208">
        <f>P84+P87</f>
        <v>0</v>
      </c>
      <c r="Q83" s="207"/>
      <c r="R83" s="208">
        <f>R84+R87</f>
        <v>0</v>
      </c>
      <c r="S83" s="207"/>
      <c r="T83" s="209">
        <f>T84+T87</f>
        <v>0</v>
      </c>
      <c r="U83" s="12"/>
      <c r="V83" s="12"/>
      <c r="W83" s="12"/>
      <c r="X83" s="12"/>
      <c r="Y83" s="12"/>
      <c r="Z83" s="12"/>
      <c r="AA83" s="12"/>
      <c r="AB83" s="12"/>
      <c r="AC83" s="12"/>
      <c r="AD83" s="12"/>
      <c r="AE83" s="12"/>
      <c r="AR83" s="210" t="s">
        <v>265</v>
      </c>
      <c r="AT83" s="211" t="s">
        <v>80</v>
      </c>
      <c r="AU83" s="211" t="s">
        <v>81</v>
      </c>
      <c r="AY83" s="210" t="s">
        <v>230</v>
      </c>
      <c r="BK83" s="212">
        <f>BK84+BK87</f>
        <v>0</v>
      </c>
    </row>
    <row r="84" spans="1:63" s="12" customFormat="1" ht="22.8" customHeight="1">
      <c r="A84" s="12"/>
      <c r="B84" s="199"/>
      <c r="C84" s="200"/>
      <c r="D84" s="201" t="s">
        <v>80</v>
      </c>
      <c r="E84" s="213" t="s">
        <v>3332</v>
      </c>
      <c r="F84" s="213" t="s">
        <v>3333</v>
      </c>
      <c r="G84" s="200"/>
      <c r="H84" s="200"/>
      <c r="I84" s="203"/>
      <c r="J84" s="214">
        <f>BK84</f>
        <v>0</v>
      </c>
      <c r="K84" s="200"/>
      <c r="L84" s="205"/>
      <c r="M84" s="206"/>
      <c r="N84" s="207"/>
      <c r="O84" s="207"/>
      <c r="P84" s="208">
        <f>SUM(P85:P86)</f>
        <v>0</v>
      </c>
      <c r="Q84" s="207"/>
      <c r="R84" s="208">
        <f>SUM(R85:R86)</f>
        <v>0</v>
      </c>
      <c r="S84" s="207"/>
      <c r="T84" s="209">
        <f>SUM(T85:T86)</f>
        <v>0</v>
      </c>
      <c r="U84" s="12"/>
      <c r="V84" s="12"/>
      <c r="W84" s="12"/>
      <c r="X84" s="12"/>
      <c r="Y84" s="12"/>
      <c r="Z84" s="12"/>
      <c r="AA84" s="12"/>
      <c r="AB84" s="12"/>
      <c r="AC84" s="12"/>
      <c r="AD84" s="12"/>
      <c r="AE84" s="12"/>
      <c r="AR84" s="210" t="s">
        <v>265</v>
      </c>
      <c r="AT84" s="211" t="s">
        <v>80</v>
      </c>
      <c r="AU84" s="211" t="s">
        <v>85</v>
      </c>
      <c r="AY84" s="210" t="s">
        <v>230</v>
      </c>
      <c r="BK84" s="212">
        <f>SUM(BK85:BK86)</f>
        <v>0</v>
      </c>
    </row>
    <row r="85" spans="1:65" s="2" customFormat="1" ht="14.4" customHeight="1">
      <c r="A85" s="41"/>
      <c r="B85" s="42"/>
      <c r="C85" s="215" t="s">
        <v>85</v>
      </c>
      <c r="D85" s="215" t="s">
        <v>232</v>
      </c>
      <c r="E85" s="216" t="s">
        <v>3334</v>
      </c>
      <c r="F85" s="217" t="s">
        <v>3333</v>
      </c>
      <c r="G85" s="218" t="s">
        <v>1339</v>
      </c>
      <c r="H85" s="219">
        <v>1</v>
      </c>
      <c r="I85" s="220"/>
      <c r="J85" s="221">
        <f>ROUND(I85*H85,2)</f>
        <v>0</v>
      </c>
      <c r="K85" s="217" t="s">
        <v>236</v>
      </c>
      <c r="L85" s="47"/>
      <c r="M85" s="222" t="s">
        <v>19</v>
      </c>
      <c r="N85" s="223" t="s">
        <v>52</v>
      </c>
      <c r="O85" s="87"/>
      <c r="P85" s="224">
        <f>O85*H85</f>
        <v>0</v>
      </c>
      <c r="Q85" s="224">
        <v>0</v>
      </c>
      <c r="R85" s="224">
        <f>Q85*H85</f>
        <v>0</v>
      </c>
      <c r="S85" s="224">
        <v>0</v>
      </c>
      <c r="T85" s="225">
        <f>S85*H85</f>
        <v>0</v>
      </c>
      <c r="U85" s="41"/>
      <c r="V85" s="41"/>
      <c r="W85" s="41"/>
      <c r="X85" s="41"/>
      <c r="Y85" s="41"/>
      <c r="Z85" s="41"/>
      <c r="AA85" s="41"/>
      <c r="AB85" s="41"/>
      <c r="AC85" s="41"/>
      <c r="AD85" s="41"/>
      <c r="AE85" s="41"/>
      <c r="AR85" s="226" t="s">
        <v>3335</v>
      </c>
      <c r="AT85" s="226" t="s">
        <v>232</v>
      </c>
      <c r="AU85" s="226" t="s">
        <v>91</v>
      </c>
      <c r="AY85" s="19" t="s">
        <v>230</v>
      </c>
      <c r="BE85" s="227">
        <f>IF(N85="základní",J85,0)</f>
        <v>0</v>
      </c>
      <c r="BF85" s="227">
        <f>IF(N85="snížená",J85,0)</f>
        <v>0</v>
      </c>
      <c r="BG85" s="227">
        <f>IF(N85="zákl. přenesená",J85,0)</f>
        <v>0</v>
      </c>
      <c r="BH85" s="227">
        <f>IF(N85="sníž. přenesená",J85,0)</f>
        <v>0</v>
      </c>
      <c r="BI85" s="227">
        <f>IF(N85="nulová",J85,0)</f>
        <v>0</v>
      </c>
      <c r="BJ85" s="19" t="s">
        <v>85</v>
      </c>
      <c r="BK85" s="227">
        <f>ROUND(I85*H85,2)</f>
        <v>0</v>
      </c>
      <c r="BL85" s="19" t="s">
        <v>3335</v>
      </c>
      <c r="BM85" s="226" t="s">
        <v>3336</v>
      </c>
    </row>
    <row r="86" spans="1:47" s="2" customFormat="1" ht="12">
      <c r="A86" s="41"/>
      <c r="B86" s="42"/>
      <c r="C86" s="43"/>
      <c r="D86" s="228" t="s">
        <v>238</v>
      </c>
      <c r="E86" s="43"/>
      <c r="F86" s="229" t="s">
        <v>3333</v>
      </c>
      <c r="G86" s="43"/>
      <c r="H86" s="43"/>
      <c r="I86" s="230"/>
      <c r="J86" s="43"/>
      <c r="K86" s="43"/>
      <c r="L86" s="47"/>
      <c r="M86" s="231"/>
      <c r="N86" s="232"/>
      <c r="O86" s="87"/>
      <c r="P86" s="87"/>
      <c r="Q86" s="87"/>
      <c r="R86" s="87"/>
      <c r="S86" s="87"/>
      <c r="T86" s="88"/>
      <c r="U86" s="41"/>
      <c r="V86" s="41"/>
      <c r="W86" s="41"/>
      <c r="X86" s="41"/>
      <c r="Y86" s="41"/>
      <c r="Z86" s="41"/>
      <c r="AA86" s="41"/>
      <c r="AB86" s="41"/>
      <c r="AC86" s="41"/>
      <c r="AD86" s="41"/>
      <c r="AE86" s="41"/>
      <c r="AT86" s="19" t="s">
        <v>238</v>
      </c>
      <c r="AU86" s="19" t="s">
        <v>91</v>
      </c>
    </row>
    <row r="87" spans="1:63" s="12" customFormat="1" ht="22.8" customHeight="1">
      <c r="A87" s="12"/>
      <c r="B87" s="199"/>
      <c r="C87" s="200"/>
      <c r="D87" s="201" t="s">
        <v>80</v>
      </c>
      <c r="E87" s="213" t="s">
        <v>3337</v>
      </c>
      <c r="F87" s="213" t="s">
        <v>3338</v>
      </c>
      <c r="G87" s="200"/>
      <c r="H87" s="200"/>
      <c r="I87" s="203"/>
      <c r="J87" s="214">
        <f>BK87</f>
        <v>0</v>
      </c>
      <c r="K87" s="200"/>
      <c r="L87" s="205"/>
      <c r="M87" s="206"/>
      <c r="N87" s="207"/>
      <c r="O87" s="207"/>
      <c r="P87" s="208">
        <f>SUM(P88:P89)</f>
        <v>0</v>
      </c>
      <c r="Q87" s="207"/>
      <c r="R87" s="208">
        <f>SUM(R88:R89)</f>
        <v>0</v>
      </c>
      <c r="S87" s="207"/>
      <c r="T87" s="209">
        <f>SUM(T88:T89)</f>
        <v>0</v>
      </c>
      <c r="U87" s="12"/>
      <c r="V87" s="12"/>
      <c r="W87" s="12"/>
      <c r="X87" s="12"/>
      <c r="Y87" s="12"/>
      <c r="Z87" s="12"/>
      <c r="AA87" s="12"/>
      <c r="AB87" s="12"/>
      <c r="AC87" s="12"/>
      <c r="AD87" s="12"/>
      <c r="AE87" s="12"/>
      <c r="AR87" s="210" t="s">
        <v>265</v>
      </c>
      <c r="AT87" s="211" t="s">
        <v>80</v>
      </c>
      <c r="AU87" s="211" t="s">
        <v>85</v>
      </c>
      <c r="AY87" s="210" t="s">
        <v>230</v>
      </c>
      <c r="BK87" s="212">
        <f>SUM(BK88:BK89)</f>
        <v>0</v>
      </c>
    </row>
    <row r="88" spans="1:65" s="2" customFormat="1" ht="14.4" customHeight="1">
      <c r="A88" s="41"/>
      <c r="B88" s="42"/>
      <c r="C88" s="215" t="s">
        <v>91</v>
      </c>
      <c r="D88" s="215" t="s">
        <v>232</v>
      </c>
      <c r="E88" s="216" t="s">
        <v>3339</v>
      </c>
      <c r="F88" s="217" t="s">
        <v>3338</v>
      </c>
      <c r="G88" s="218" t="s">
        <v>1339</v>
      </c>
      <c r="H88" s="219">
        <v>1</v>
      </c>
      <c r="I88" s="220"/>
      <c r="J88" s="221">
        <f>ROUND(I88*H88,2)</f>
        <v>0</v>
      </c>
      <c r="K88" s="217" t="s">
        <v>236</v>
      </c>
      <c r="L88" s="47"/>
      <c r="M88" s="222" t="s">
        <v>19</v>
      </c>
      <c r="N88" s="223" t="s">
        <v>52</v>
      </c>
      <c r="O88" s="87"/>
      <c r="P88" s="224">
        <f>O88*H88</f>
        <v>0</v>
      </c>
      <c r="Q88" s="224">
        <v>0</v>
      </c>
      <c r="R88" s="224">
        <f>Q88*H88</f>
        <v>0</v>
      </c>
      <c r="S88" s="224">
        <v>0</v>
      </c>
      <c r="T88" s="225">
        <f>S88*H88</f>
        <v>0</v>
      </c>
      <c r="U88" s="41"/>
      <c r="V88" s="41"/>
      <c r="W88" s="41"/>
      <c r="X88" s="41"/>
      <c r="Y88" s="41"/>
      <c r="Z88" s="41"/>
      <c r="AA88" s="41"/>
      <c r="AB88" s="41"/>
      <c r="AC88" s="41"/>
      <c r="AD88" s="41"/>
      <c r="AE88" s="41"/>
      <c r="AR88" s="226" t="s">
        <v>3335</v>
      </c>
      <c r="AT88" s="226" t="s">
        <v>232</v>
      </c>
      <c r="AU88" s="226" t="s">
        <v>91</v>
      </c>
      <c r="AY88" s="19" t="s">
        <v>230</v>
      </c>
      <c r="BE88" s="227">
        <f>IF(N88="základní",J88,0)</f>
        <v>0</v>
      </c>
      <c r="BF88" s="227">
        <f>IF(N88="snížená",J88,0)</f>
        <v>0</v>
      </c>
      <c r="BG88" s="227">
        <f>IF(N88="zákl. přenesená",J88,0)</f>
        <v>0</v>
      </c>
      <c r="BH88" s="227">
        <f>IF(N88="sníž. přenesená",J88,0)</f>
        <v>0</v>
      </c>
      <c r="BI88" s="227">
        <f>IF(N88="nulová",J88,0)</f>
        <v>0</v>
      </c>
      <c r="BJ88" s="19" t="s">
        <v>85</v>
      </c>
      <c r="BK88" s="227">
        <f>ROUND(I88*H88,2)</f>
        <v>0</v>
      </c>
      <c r="BL88" s="19" t="s">
        <v>3335</v>
      </c>
      <c r="BM88" s="226" t="s">
        <v>3340</v>
      </c>
    </row>
    <row r="89" spans="1:47" s="2" customFormat="1" ht="12">
      <c r="A89" s="41"/>
      <c r="B89" s="42"/>
      <c r="C89" s="43"/>
      <c r="D89" s="228" t="s">
        <v>238</v>
      </c>
      <c r="E89" s="43"/>
      <c r="F89" s="229" t="s">
        <v>3338</v>
      </c>
      <c r="G89" s="43"/>
      <c r="H89" s="43"/>
      <c r="I89" s="230"/>
      <c r="J89" s="43"/>
      <c r="K89" s="43"/>
      <c r="L89" s="47"/>
      <c r="M89" s="291"/>
      <c r="N89" s="292"/>
      <c r="O89" s="293"/>
      <c r="P89" s="293"/>
      <c r="Q89" s="293"/>
      <c r="R89" s="293"/>
      <c r="S89" s="293"/>
      <c r="T89" s="294"/>
      <c r="U89" s="41"/>
      <c r="V89" s="41"/>
      <c r="W89" s="41"/>
      <c r="X89" s="41"/>
      <c r="Y89" s="41"/>
      <c r="Z89" s="41"/>
      <c r="AA89" s="41"/>
      <c r="AB89" s="41"/>
      <c r="AC89" s="41"/>
      <c r="AD89" s="41"/>
      <c r="AE89" s="41"/>
      <c r="AT89" s="19" t="s">
        <v>238</v>
      </c>
      <c r="AU89" s="19" t="s">
        <v>91</v>
      </c>
    </row>
    <row r="90" spans="1:31" s="2" customFormat="1" ht="6.95" customHeight="1">
      <c r="A90" s="41"/>
      <c r="B90" s="62"/>
      <c r="C90" s="63"/>
      <c r="D90" s="63"/>
      <c r="E90" s="63"/>
      <c r="F90" s="63"/>
      <c r="G90" s="63"/>
      <c r="H90" s="63"/>
      <c r="I90" s="63"/>
      <c r="J90" s="63"/>
      <c r="K90" s="63"/>
      <c r="L90" s="47"/>
      <c r="M90" s="41"/>
      <c r="O90" s="41"/>
      <c r="P90" s="41"/>
      <c r="Q90" s="41"/>
      <c r="R90" s="41"/>
      <c r="S90" s="41"/>
      <c r="T90" s="41"/>
      <c r="U90" s="41"/>
      <c r="V90" s="41"/>
      <c r="W90" s="41"/>
      <c r="X90" s="41"/>
      <c r="Y90" s="41"/>
      <c r="Z90" s="41"/>
      <c r="AA90" s="41"/>
      <c r="AB90" s="41"/>
      <c r="AC90" s="41"/>
      <c r="AD90" s="41"/>
      <c r="AE90" s="41"/>
    </row>
  </sheetData>
  <sheetProtection password="BB7A" sheet="1" objects="1" scenarios="1" formatColumns="0" formatRows="0" autoFilter="0"/>
  <autoFilter ref="C81:K8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5" customWidth="1"/>
    <col min="2" max="2" width="1.7109375" style="295" customWidth="1"/>
    <col min="3" max="4" width="5.00390625" style="295" customWidth="1"/>
    <col min="5" max="5" width="11.7109375" style="295" customWidth="1"/>
    <col min="6" max="6" width="9.140625" style="295" customWidth="1"/>
    <col min="7" max="7" width="5.00390625" style="295" customWidth="1"/>
    <col min="8" max="8" width="77.8515625" style="295" customWidth="1"/>
    <col min="9" max="10" width="20.00390625" style="295" customWidth="1"/>
    <col min="11" max="11" width="1.7109375" style="295" customWidth="1"/>
  </cols>
  <sheetData>
    <row r="1" s="1" customFormat="1" ht="37.5" customHeight="1"/>
    <row r="2" spans="2:11" s="1" customFormat="1" ht="7.5" customHeight="1">
      <c r="B2" s="296"/>
      <c r="C2" s="297"/>
      <c r="D2" s="297"/>
      <c r="E2" s="297"/>
      <c r="F2" s="297"/>
      <c r="G2" s="297"/>
      <c r="H2" s="297"/>
      <c r="I2" s="297"/>
      <c r="J2" s="297"/>
      <c r="K2" s="298"/>
    </row>
    <row r="3" spans="2:11" s="17" customFormat="1" ht="45" customHeight="1">
      <c r="B3" s="299"/>
      <c r="C3" s="300" t="s">
        <v>3341</v>
      </c>
      <c r="D3" s="300"/>
      <c r="E3" s="300"/>
      <c r="F3" s="300"/>
      <c r="G3" s="300"/>
      <c r="H3" s="300"/>
      <c r="I3" s="300"/>
      <c r="J3" s="300"/>
      <c r="K3" s="301"/>
    </row>
    <row r="4" spans="2:11" s="1" customFormat="1" ht="25.5" customHeight="1">
      <c r="B4" s="302"/>
      <c r="C4" s="303" t="s">
        <v>3342</v>
      </c>
      <c r="D4" s="303"/>
      <c r="E4" s="303"/>
      <c r="F4" s="303"/>
      <c r="G4" s="303"/>
      <c r="H4" s="303"/>
      <c r="I4" s="303"/>
      <c r="J4" s="303"/>
      <c r="K4" s="304"/>
    </row>
    <row r="5" spans="2:11" s="1" customFormat="1" ht="5.25" customHeight="1">
      <c r="B5" s="302"/>
      <c r="C5" s="305"/>
      <c r="D5" s="305"/>
      <c r="E5" s="305"/>
      <c r="F5" s="305"/>
      <c r="G5" s="305"/>
      <c r="H5" s="305"/>
      <c r="I5" s="305"/>
      <c r="J5" s="305"/>
      <c r="K5" s="304"/>
    </row>
    <row r="6" spans="2:11" s="1" customFormat="1" ht="15" customHeight="1">
      <c r="B6" s="302"/>
      <c r="C6" s="306" t="s">
        <v>3343</v>
      </c>
      <c r="D6" s="306"/>
      <c r="E6" s="306"/>
      <c r="F6" s="306"/>
      <c r="G6" s="306"/>
      <c r="H6" s="306"/>
      <c r="I6" s="306"/>
      <c r="J6" s="306"/>
      <c r="K6" s="304"/>
    </row>
    <row r="7" spans="2:11" s="1" customFormat="1" ht="15" customHeight="1">
      <c r="B7" s="307"/>
      <c r="C7" s="306" t="s">
        <v>3344</v>
      </c>
      <c r="D7" s="306"/>
      <c r="E7" s="306"/>
      <c r="F7" s="306"/>
      <c r="G7" s="306"/>
      <c r="H7" s="306"/>
      <c r="I7" s="306"/>
      <c r="J7" s="306"/>
      <c r="K7" s="304"/>
    </row>
    <row r="8" spans="2:11" s="1" customFormat="1" ht="12.75" customHeight="1">
      <c r="B8" s="307"/>
      <c r="C8" s="306"/>
      <c r="D8" s="306"/>
      <c r="E8" s="306"/>
      <c r="F8" s="306"/>
      <c r="G8" s="306"/>
      <c r="H8" s="306"/>
      <c r="I8" s="306"/>
      <c r="J8" s="306"/>
      <c r="K8" s="304"/>
    </row>
    <row r="9" spans="2:11" s="1" customFormat="1" ht="15" customHeight="1">
      <c r="B9" s="307"/>
      <c r="C9" s="306" t="s">
        <v>3345</v>
      </c>
      <c r="D9" s="306"/>
      <c r="E9" s="306"/>
      <c r="F9" s="306"/>
      <c r="G9" s="306"/>
      <c r="H9" s="306"/>
      <c r="I9" s="306"/>
      <c r="J9" s="306"/>
      <c r="K9" s="304"/>
    </row>
    <row r="10" spans="2:11" s="1" customFormat="1" ht="15" customHeight="1">
      <c r="B10" s="307"/>
      <c r="C10" s="306"/>
      <c r="D10" s="306" t="s">
        <v>3346</v>
      </c>
      <c r="E10" s="306"/>
      <c r="F10" s="306"/>
      <c r="G10" s="306"/>
      <c r="H10" s="306"/>
      <c r="I10" s="306"/>
      <c r="J10" s="306"/>
      <c r="K10" s="304"/>
    </row>
    <row r="11" spans="2:11" s="1" customFormat="1" ht="15" customHeight="1">
      <c r="B11" s="307"/>
      <c r="C11" s="308"/>
      <c r="D11" s="306" t="s">
        <v>3347</v>
      </c>
      <c r="E11" s="306"/>
      <c r="F11" s="306"/>
      <c r="G11" s="306"/>
      <c r="H11" s="306"/>
      <c r="I11" s="306"/>
      <c r="J11" s="306"/>
      <c r="K11" s="304"/>
    </row>
    <row r="12" spans="2:11" s="1" customFormat="1" ht="15" customHeight="1">
      <c r="B12" s="307"/>
      <c r="C12" s="308"/>
      <c r="D12" s="306"/>
      <c r="E12" s="306"/>
      <c r="F12" s="306"/>
      <c r="G12" s="306"/>
      <c r="H12" s="306"/>
      <c r="I12" s="306"/>
      <c r="J12" s="306"/>
      <c r="K12" s="304"/>
    </row>
    <row r="13" spans="2:11" s="1" customFormat="1" ht="15" customHeight="1">
      <c r="B13" s="307"/>
      <c r="C13" s="308"/>
      <c r="D13" s="309" t="s">
        <v>3348</v>
      </c>
      <c r="E13" s="306"/>
      <c r="F13" s="306"/>
      <c r="G13" s="306"/>
      <c r="H13" s="306"/>
      <c r="I13" s="306"/>
      <c r="J13" s="306"/>
      <c r="K13" s="304"/>
    </row>
    <row r="14" spans="2:11" s="1" customFormat="1" ht="12.75" customHeight="1">
      <c r="B14" s="307"/>
      <c r="C14" s="308"/>
      <c r="D14" s="308"/>
      <c r="E14" s="308"/>
      <c r="F14" s="308"/>
      <c r="G14" s="308"/>
      <c r="H14" s="308"/>
      <c r="I14" s="308"/>
      <c r="J14" s="308"/>
      <c r="K14" s="304"/>
    </row>
    <row r="15" spans="2:11" s="1" customFormat="1" ht="15" customHeight="1">
      <c r="B15" s="307"/>
      <c r="C15" s="308"/>
      <c r="D15" s="306" t="s">
        <v>3349</v>
      </c>
      <c r="E15" s="306"/>
      <c r="F15" s="306"/>
      <c r="G15" s="306"/>
      <c r="H15" s="306"/>
      <c r="I15" s="306"/>
      <c r="J15" s="306"/>
      <c r="K15" s="304"/>
    </row>
    <row r="16" spans="2:11" s="1" customFormat="1" ht="15" customHeight="1">
      <c r="B16" s="307"/>
      <c r="C16" s="308"/>
      <c r="D16" s="306" t="s">
        <v>3350</v>
      </c>
      <c r="E16" s="306"/>
      <c r="F16" s="306"/>
      <c r="G16" s="306"/>
      <c r="H16" s="306"/>
      <c r="I16" s="306"/>
      <c r="J16" s="306"/>
      <c r="K16" s="304"/>
    </row>
    <row r="17" spans="2:11" s="1" customFormat="1" ht="15" customHeight="1">
      <c r="B17" s="307"/>
      <c r="C17" s="308"/>
      <c r="D17" s="306" t="s">
        <v>3351</v>
      </c>
      <c r="E17" s="306"/>
      <c r="F17" s="306"/>
      <c r="G17" s="306"/>
      <c r="H17" s="306"/>
      <c r="I17" s="306"/>
      <c r="J17" s="306"/>
      <c r="K17" s="304"/>
    </row>
    <row r="18" spans="2:11" s="1" customFormat="1" ht="15" customHeight="1">
      <c r="B18" s="307"/>
      <c r="C18" s="308"/>
      <c r="D18" s="308"/>
      <c r="E18" s="310" t="s">
        <v>84</v>
      </c>
      <c r="F18" s="306" t="s">
        <v>3352</v>
      </c>
      <c r="G18" s="306"/>
      <c r="H18" s="306"/>
      <c r="I18" s="306"/>
      <c r="J18" s="306"/>
      <c r="K18" s="304"/>
    </row>
    <row r="19" spans="2:11" s="1" customFormat="1" ht="15" customHeight="1">
      <c r="B19" s="307"/>
      <c r="C19" s="308"/>
      <c r="D19" s="308"/>
      <c r="E19" s="310" t="s">
        <v>3353</v>
      </c>
      <c r="F19" s="306" t="s">
        <v>3354</v>
      </c>
      <c r="G19" s="306"/>
      <c r="H19" s="306"/>
      <c r="I19" s="306"/>
      <c r="J19" s="306"/>
      <c r="K19" s="304"/>
    </row>
    <row r="20" spans="2:11" s="1" customFormat="1" ht="15" customHeight="1">
      <c r="B20" s="307"/>
      <c r="C20" s="308"/>
      <c r="D20" s="308"/>
      <c r="E20" s="310" t="s">
        <v>3355</v>
      </c>
      <c r="F20" s="306" t="s">
        <v>3356</v>
      </c>
      <c r="G20" s="306"/>
      <c r="H20" s="306"/>
      <c r="I20" s="306"/>
      <c r="J20" s="306"/>
      <c r="K20" s="304"/>
    </row>
    <row r="21" spans="2:11" s="1" customFormat="1" ht="15" customHeight="1">
      <c r="B21" s="307"/>
      <c r="C21" s="308"/>
      <c r="D21" s="308"/>
      <c r="E21" s="310" t="s">
        <v>3357</v>
      </c>
      <c r="F21" s="306" t="s">
        <v>3358</v>
      </c>
      <c r="G21" s="306"/>
      <c r="H21" s="306"/>
      <c r="I21" s="306"/>
      <c r="J21" s="306"/>
      <c r="K21" s="304"/>
    </row>
    <row r="22" spans="2:11" s="1" customFormat="1" ht="15" customHeight="1">
      <c r="B22" s="307"/>
      <c r="C22" s="308"/>
      <c r="D22" s="308"/>
      <c r="E22" s="310" t="s">
        <v>3359</v>
      </c>
      <c r="F22" s="306" t="s">
        <v>3360</v>
      </c>
      <c r="G22" s="306"/>
      <c r="H22" s="306"/>
      <c r="I22" s="306"/>
      <c r="J22" s="306"/>
      <c r="K22" s="304"/>
    </row>
    <row r="23" spans="2:11" s="1" customFormat="1" ht="15" customHeight="1">
      <c r="B23" s="307"/>
      <c r="C23" s="308"/>
      <c r="D23" s="308"/>
      <c r="E23" s="310" t="s">
        <v>95</v>
      </c>
      <c r="F23" s="306" t="s">
        <v>3361</v>
      </c>
      <c r="G23" s="306"/>
      <c r="H23" s="306"/>
      <c r="I23" s="306"/>
      <c r="J23" s="306"/>
      <c r="K23" s="304"/>
    </row>
    <row r="24" spans="2:11" s="1" customFormat="1" ht="12.75" customHeight="1">
      <c r="B24" s="307"/>
      <c r="C24" s="308"/>
      <c r="D24" s="308"/>
      <c r="E24" s="308"/>
      <c r="F24" s="308"/>
      <c r="G24" s="308"/>
      <c r="H24" s="308"/>
      <c r="I24" s="308"/>
      <c r="J24" s="308"/>
      <c r="K24" s="304"/>
    </row>
    <row r="25" spans="2:11" s="1" customFormat="1" ht="15" customHeight="1">
      <c r="B25" s="307"/>
      <c r="C25" s="306" t="s">
        <v>3362</v>
      </c>
      <c r="D25" s="306"/>
      <c r="E25" s="306"/>
      <c r="F25" s="306"/>
      <c r="G25" s="306"/>
      <c r="H25" s="306"/>
      <c r="I25" s="306"/>
      <c r="J25" s="306"/>
      <c r="K25" s="304"/>
    </row>
    <row r="26" spans="2:11" s="1" customFormat="1" ht="15" customHeight="1">
      <c r="B26" s="307"/>
      <c r="C26" s="306" t="s">
        <v>3363</v>
      </c>
      <c r="D26" s="306"/>
      <c r="E26" s="306"/>
      <c r="F26" s="306"/>
      <c r="G26" s="306"/>
      <c r="H26" s="306"/>
      <c r="I26" s="306"/>
      <c r="J26" s="306"/>
      <c r="K26" s="304"/>
    </row>
    <row r="27" spans="2:11" s="1" customFormat="1" ht="15" customHeight="1">
      <c r="B27" s="307"/>
      <c r="C27" s="306"/>
      <c r="D27" s="306" t="s">
        <v>3364</v>
      </c>
      <c r="E27" s="306"/>
      <c r="F27" s="306"/>
      <c r="G27" s="306"/>
      <c r="H27" s="306"/>
      <c r="I27" s="306"/>
      <c r="J27" s="306"/>
      <c r="K27" s="304"/>
    </row>
    <row r="28" spans="2:11" s="1" customFormat="1" ht="15" customHeight="1">
      <c r="B28" s="307"/>
      <c r="C28" s="308"/>
      <c r="D28" s="306" t="s">
        <v>3365</v>
      </c>
      <c r="E28" s="306"/>
      <c r="F28" s="306"/>
      <c r="G28" s="306"/>
      <c r="H28" s="306"/>
      <c r="I28" s="306"/>
      <c r="J28" s="306"/>
      <c r="K28" s="304"/>
    </row>
    <row r="29" spans="2:11" s="1" customFormat="1" ht="12.75" customHeight="1">
      <c r="B29" s="307"/>
      <c r="C29" s="308"/>
      <c r="D29" s="308"/>
      <c r="E29" s="308"/>
      <c r="F29" s="308"/>
      <c r="G29" s="308"/>
      <c r="H29" s="308"/>
      <c r="I29" s="308"/>
      <c r="J29" s="308"/>
      <c r="K29" s="304"/>
    </row>
    <row r="30" spans="2:11" s="1" customFormat="1" ht="15" customHeight="1">
      <c r="B30" s="307"/>
      <c r="C30" s="308"/>
      <c r="D30" s="306" t="s">
        <v>3366</v>
      </c>
      <c r="E30" s="306"/>
      <c r="F30" s="306"/>
      <c r="G30" s="306"/>
      <c r="H30" s="306"/>
      <c r="I30" s="306"/>
      <c r="J30" s="306"/>
      <c r="K30" s="304"/>
    </row>
    <row r="31" spans="2:11" s="1" customFormat="1" ht="15" customHeight="1">
      <c r="B31" s="307"/>
      <c r="C31" s="308"/>
      <c r="D31" s="306" t="s">
        <v>3367</v>
      </c>
      <c r="E31" s="306"/>
      <c r="F31" s="306"/>
      <c r="G31" s="306"/>
      <c r="H31" s="306"/>
      <c r="I31" s="306"/>
      <c r="J31" s="306"/>
      <c r="K31" s="304"/>
    </row>
    <row r="32" spans="2:11" s="1" customFormat="1" ht="12.75" customHeight="1">
      <c r="B32" s="307"/>
      <c r="C32" s="308"/>
      <c r="D32" s="308"/>
      <c r="E32" s="308"/>
      <c r="F32" s="308"/>
      <c r="G32" s="308"/>
      <c r="H32" s="308"/>
      <c r="I32" s="308"/>
      <c r="J32" s="308"/>
      <c r="K32" s="304"/>
    </row>
    <row r="33" spans="2:11" s="1" customFormat="1" ht="15" customHeight="1">
      <c r="B33" s="307"/>
      <c r="C33" s="308"/>
      <c r="D33" s="306" t="s">
        <v>3368</v>
      </c>
      <c r="E33" s="306"/>
      <c r="F33" s="306"/>
      <c r="G33" s="306"/>
      <c r="H33" s="306"/>
      <c r="I33" s="306"/>
      <c r="J33" s="306"/>
      <c r="K33" s="304"/>
    </row>
    <row r="34" spans="2:11" s="1" customFormat="1" ht="15" customHeight="1">
      <c r="B34" s="307"/>
      <c r="C34" s="308"/>
      <c r="D34" s="306" t="s">
        <v>3369</v>
      </c>
      <c r="E34" s="306"/>
      <c r="F34" s="306"/>
      <c r="G34" s="306"/>
      <c r="H34" s="306"/>
      <c r="I34" s="306"/>
      <c r="J34" s="306"/>
      <c r="K34" s="304"/>
    </row>
    <row r="35" spans="2:11" s="1" customFormat="1" ht="15" customHeight="1">
      <c r="B35" s="307"/>
      <c r="C35" s="308"/>
      <c r="D35" s="306" t="s">
        <v>3370</v>
      </c>
      <c r="E35" s="306"/>
      <c r="F35" s="306"/>
      <c r="G35" s="306"/>
      <c r="H35" s="306"/>
      <c r="I35" s="306"/>
      <c r="J35" s="306"/>
      <c r="K35" s="304"/>
    </row>
    <row r="36" spans="2:11" s="1" customFormat="1" ht="15" customHeight="1">
      <c r="B36" s="307"/>
      <c r="C36" s="308"/>
      <c r="D36" s="306"/>
      <c r="E36" s="309" t="s">
        <v>216</v>
      </c>
      <c r="F36" s="306"/>
      <c r="G36" s="306" t="s">
        <v>3371</v>
      </c>
      <c r="H36" s="306"/>
      <c r="I36" s="306"/>
      <c r="J36" s="306"/>
      <c r="K36" s="304"/>
    </row>
    <row r="37" spans="2:11" s="1" customFormat="1" ht="30.75" customHeight="1">
      <c r="B37" s="307"/>
      <c r="C37" s="308"/>
      <c r="D37" s="306"/>
      <c r="E37" s="309" t="s">
        <v>3372</v>
      </c>
      <c r="F37" s="306"/>
      <c r="G37" s="306" t="s">
        <v>3373</v>
      </c>
      <c r="H37" s="306"/>
      <c r="I37" s="306"/>
      <c r="J37" s="306"/>
      <c r="K37" s="304"/>
    </row>
    <row r="38" spans="2:11" s="1" customFormat="1" ht="15" customHeight="1">
      <c r="B38" s="307"/>
      <c r="C38" s="308"/>
      <c r="D38" s="306"/>
      <c r="E38" s="309" t="s">
        <v>62</v>
      </c>
      <c r="F38" s="306"/>
      <c r="G38" s="306" t="s">
        <v>3374</v>
      </c>
      <c r="H38" s="306"/>
      <c r="I38" s="306"/>
      <c r="J38" s="306"/>
      <c r="K38" s="304"/>
    </row>
    <row r="39" spans="2:11" s="1" customFormat="1" ht="15" customHeight="1">
      <c r="B39" s="307"/>
      <c r="C39" s="308"/>
      <c r="D39" s="306"/>
      <c r="E39" s="309" t="s">
        <v>63</v>
      </c>
      <c r="F39" s="306"/>
      <c r="G39" s="306" t="s">
        <v>3375</v>
      </c>
      <c r="H39" s="306"/>
      <c r="I39" s="306"/>
      <c r="J39" s="306"/>
      <c r="K39" s="304"/>
    </row>
    <row r="40" spans="2:11" s="1" customFormat="1" ht="15" customHeight="1">
      <c r="B40" s="307"/>
      <c r="C40" s="308"/>
      <c r="D40" s="306"/>
      <c r="E40" s="309" t="s">
        <v>217</v>
      </c>
      <c r="F40" s="306"/>
      <c r="G40" s="306" t="s">
        <v>3376</v>
      </c>
      <c r="H40" s="306"/>
      <c r="I40" s="306"/>
      <c r="J40" s="306"/>
      <c r="K40" s="304"/>
    </row>
    <row r="41" spans="2:11" s="1" customFormat="1" ht="15" customHeight="1">
      <c r="B41" s="307"/>
      <c r="C41" s="308"/>
      <c r="D41" s="306"/>
      <c r="E41" s="309" t="s">
        <v>218</v>
      </c>
      <c r="F41" s="306"/>
      <c r="G41" s="306" t="s">
        <v>3377</v>
      </c>
      <c r="H41" s="306"/>
      <c r="I41" s="306"/>
      <c r="J41" s="306"/>
      <c r="K41" s="304"/>
    </row>
    <row r="42" spans="2:11" s="1" customFormat="1" ht="15" customHeight="1">
      <c r="B42" s="307"/>
      <c r="C42" s="308"/>
      <c r="D42" s="306"/>
      <c r="E42" s="309" t="s">
        <v>3378</v>
      </c>
      <c r="F42" s="306"/>
      <c r="G42" s="306" t="s">
        <v>3379</v>
      </c>
      <c r="H42" s="306"/>
      <c r="I42" s="306"/>
      <c r="J42" s="306"/>
      <c r="K42" s="304"/>
    </row>
    <row r="43" spans="2:11" s="1" customFormat="1" ht="15" customHeight="1">
      <c r="B43" s="307"/>
      <c r="C43" s="308"/>
      <c r="D43" s="306"/>
      <c r="E43" s="309"/>
      <c r="F43" s="306"/>
      <c r="G43" s="306" t="s">
        <v>3380</v>
      </c>
      <c r="H43" s="306"/>
      <c r="I43" s="306"/>
      <c r="J43" s="306"/>
      <c r="K43" s="304"/>
    </row>
    <row r="44" spans="2:11" s="1" customFormat="1" ht="15" customHeight="1">
      <c r="B44" s="307"/>
      <c r="C44" s="308"/>
      <c r="D44" s="306"/>
      <c r="E44" s="309" t="s">
        <v>3381</v>
      </c>
      <c r="F44" s="306"/>
      <c r="G44" s="306" t="s">
        <v>3382</v>
      </c>
      <c r="H44" s="306"/>
      <c r="I44" s="306"/>
      <c r="J44" s="306"/>
      <c r="K44" s="304"/>
    </row>
    <row r="45" spans="2:11" s="1" customFormat="1" ht="15" customHeight="1">
      <c r="B45" s="307"/>
      <c r="C45" s="308"/>
      <c r="D45" s="306"/>
      <c r="E45" s="309" t="s">
        <v>220</v>
      </c>
      <c r="F45" s="306"/>
      <c r="G45" s="306" t="s">
        <v>3383</v>
      </c>
      <c r="H45" s="306"/>
      <c r="I45" s="306"/>
      <c r="J45" s="306"/>
      <c r="K45" s="304"/>
    </row>
    <row r="46" spans="2:11" s="1" customFormat="1" ht="12.75" customHeight="1">
      <c r="B46" s="307"/>
      <c r="C46" s="308"/>
      <c r="D46" s="306"/>
      <c r="E46" s="306"/>
      <c r="F46" s="306"/>
      <c r="G46" s="306"/>
      <c r="H46" s="306"/>
      <c r="I46" s="306"/>
      <c r="J46" s="306"/>
      <c r="K46" s="304"/>
    </row>
    <row r="47" spans="2:11" s="1" customFormat="1" ht="15" customHeight="1">
      <c r="B47" s="307"/>
      <c r="C47" s="308"/>
      <c r="D47" s="306" t="s">
        <v>3384</v>
      </c>
      <c r="E47" s="306"/>
      <c r="F47" s="306"/>
      <c r="G47" s="306"/>
      <c r="H47" s="306"/>
      <c r="I47" s="306"/>
      <c r="J47" s="306"/>
      <c r="K47" s="304"/>
    </row>
    <row r="48" spans="2:11" s="1" customFormat="1" ht="15" customHeight="1">
      <c r="B48" s="307"/>
      <c r="C48" s="308"/>
      <c r="D48" s="308"/>
      <c r="E48" s="306" t="s">
        <v>3385</v>
      </c>
      <c r="F48" s="306"/>
      <c r="G48" s="306"/>
      <c r="H48" s="306"/>
      <c r="I48" s="306"/>
      <c r="J48" s="306"/>
      <c r="K48" s="304"/>
    </row>
    <row r="49" spans="2:11" s="1" customFormat="1" ht="15" customHeight="1">
      <c r="B49" s="307"/>
      <c r="C49" s="308"/>
      <c r="D49" s="308"/>
      <c r="E49" s="306" t="s">
        <v>3386</v>
      </c>
      <c r="F49" s="306"/>
      <c r="G49" s="306"/>
      <c r="H49" s="306"/>
      <c r="I49" s="306"/>
      <c r="J49" s="306"/>
      <c r="K49" s="304"/>
    </row>
    <row r="50" spans="2:11" s="1" customFormat="1" ht="15" customHeight="1">
      <c r="B50" s="307"/>
      <c r="C50" s="308"/>
      <c r="D50" s="308"/>
      <c r="E50" s="306" t="s">
        <v>3387</v>
      </c>
      <c r="F50" s="306"/>
      <c r="G50" s="306"/>
      <c r="H50" s="306"/>
      <c r="I50" s="306"/>
      <c r="J50" s="306"/>
      <c r="K50" s="304"/>
    </row>
    <row r="51" spans="2:11" s="1" customFormat="1" ht="15" customHeight="1">
      <c r="B51" s="307"/>
      <c r="C51" s="308"/>
      <c r="D51" s="306" t="s">
        <v>3388</v>
      </c>
      <c r="E51" s="306"/>
      <c r="F51" s="306"/>
      <c r="G51" s="306"/>
      <c r="H51" s="306"/>
      <c r="I51" s="306"/>
      <c r="J51" s="306"/>
      <c r="K51" s="304"/>
    </row>
    <row r="52" spans="2:11" s="1" customFormat="1" ht="25.5" customHeight="1">
      <c r="B52" s="302"/>
      <c r="C52" s="303" t="s">
        <v>3389</v>
      </c>
      <c r="D52" s="303"/>
      <c r="E52" s="303"/>
      <c r="F52" s="303"/>
      <c r="G52" s="303"/>
      <c r="H52" s="303"/>
      <c r="I52" s="303"/>
      <c r="J52" s="303"/>
      <c r="K52" s="304"/>
    </row>
    <row r="53" spans="2:11" s="1" customFormat="1" ht="5.25" customHeight="1">
      <c r="B53" s="302"/>
      <c r="C53" s="305"/>
      <c r="D53" s="305"/>
      <c r="E53" s="305"/>
      <c r="F53" s="305"/>
      <c r="G53" s="305"/>
      <c r="H53" s="305"/>
      <c r="I53" s="305"/>
      <c r="J53" s="305"/>
      <c r="K53" s="304"/>
    </row>
    <row r="54" spans="2:11" s="1" customFormat="1" ht="15" customHeight="1">
      <c r="B54" s="302"/>
      <c r="C54" s="306" t="s">
        <v>3390</v>
      </c>
      <c r="D54" s="306"/>
      <c r="E54" s="306"/>
      <c r="F54" s="306"/>
      <c r="G54" s="306"/>
      <c r="H54" s="306"/>
      <c r="I54" s="306"/>
      <c r="J54" s="306"/>
      <c r="K54" s="304"/>
    </row>
    <row r="55" spans="2:11" s="1" customFormat="1" ht="15" customHeight="1">
      <c r="B55" s="302"/>
      <c r="C55" s="306" t="s">
        <v>3391</v>
      </c>
      <c r="D55" s="306"/>
      <c r="E55" s="306"/>
      <c r="F55" s="306"/>
      <c r="G55" s="306"/>
      <c r="H55" s="306"/>
      <c r="I55" s="306"/>
      <c r="J55" s="306"/>
      <c r="K55" s="304"/>
    </row>
    <row r="56" spans="2:11" s="1" customFormat="1" ht="12.75" customHeight="1">
      <c r="B56" s="302"/>
      <c r="C56" s="306"/>
      <c r="D56" s="306"/>
      <c r="E56" s="306"/>
      <c r="F56" s="306"/>
      <c r="G56" s="306"/>
      <c r="H56" s="306"/>
      <c r="I56" s="306"/>
      <c r="J56" s="306"/>
      <c r="K56" s="304"/>
    </row>
    <row r="57" spans="2:11" s="1" customFormat="1" ht="15" customHeight="1">
      <c r="B57" s="302"/>
      <c r="C57" s="306" t="s">
        <v>3392</v>
      </c>
      <c r="D57" s="306"/>
      <c r="E57" s="306"/>
      <c r="F57" s="306"/>
      <c r="G57" s="306"/>
      <c r="H57" s="306"/>
      <c r="I57" s="306"/>
      <c r="J57" s="306"/>
      <c r="K57" s="304"/>
    </row>
    <row r="58" spans="2:11" s="1" customFormat="1" ht="15" customHeight="1">
      <c r="B58" s="302"/>
      <c r="C58" s="308"/>
      <c r="D58" s="306" t="s">
        <v>3393</v>
      </c>
      <c r="E58" s="306"/>
      <c r="F58" s="306"/>
      <c r="G58" s="306"/>
      <c r="H58" s="306"/>
      <c r="I58" s="306"/>
      <c r="J58" s="306"/>
      <c r="K58" s="304"/>
    </row>
    <row r="59" spans="2:11" s="1" customFormat="1" ht="15" customHeight="1">
      <c r="B59" s="302"/>
      <c r="C59" s="308"/>
      <c r="D59" s="306" t="s">
        <v>3394</v>
      </c>
      <c r="E59" s="306"/>
      <c r="F59" s="306"/>
      <c r="G59" s="306"/>
      <c r="H59" s="306"/>
      <c r="I59" s="306"/>
      <c r="J59" s="306"/>
      <c r="K59" s="304"/>
    </row>
    <row r="60" spans="2:11" s="1" customFormat="1" ht="15" customHeight="1">
      <c r="B60" s="302"/>
      <c r="C60" s="308"/>
      <c r="D60" s="306" t="s">
        <v>3395</v>
      </c>
      <c r="E60" s="306"/>
      <c r="F60" s="306"/>
      <c r="G60" s="306"/>
      <c r="H60" s="306"/>
      <c r="I60" s="306"/>
      <c r="J60" s="306"/>
      <c r="K60" s="304"/>
    </row>
    <row r="61" spans="2:11" s="1" customFormat="1" ht="15" customHeight="1">
      <c r="B61" s="302"/>
      <c r="C61" s="308"/>
      <c r="D61" s="306" t="s">
        <v>3396</v>
      </c>
      <c r="E61" s="306"/>
      <c r="F61" s="306"/>
      <c r="G61" s="306"/>
      <c r="H61" s="306"/>
      <c r="I61" s="306"/>
      <c r="J61" s="306"/>
      <c r="K61" s="304"/>
    </row>
    <row r="62" spans="2:11" s="1" customFormat="1" ht="15" customHeight="1">
      <c r="B62" s="302"/>
      <c r="C62" s="308"/>
      <c r="D62" s="311" t="s">
        <v>3397</v>
      </c>
      <c r="E62" s="311"/>
      <c r="F62" s="311"/>
      <c r="G62" s="311"/>
      <c r="H62" s="311"/>
      <c r="I62" s="311"/>
      <c r="J62" s="311"/>
      <c r="K62" s="304"/>
    </row>
    <row r="63" spans="2:11" s="1" customFormat="1" ht="15" customHeight="1">
      <c r="B63" s="302"/>
      <c r="C63" s="308"/>
      <c r="D63" s="306" t="s">
        <v>3398</v>
      </c>
      <c r="E63" s="306"/>
      <c r="F63" s="306"/>
      <c r="G63" s="306"/>
      <c r="H63" s="306"/>
      <c r="I63" s="306"/>
      <c r="J63" s="306"/>
      <c r="K63" s="304"/>
    </row>
    <row r="64" spans="2:11" s="1" customFormat="1" ht="12.75" customHeight="1">
      <c r="B64" s="302"/>
      <c r="C64" s="308"/>
      <c r="D64" s="308"/>
      <c r="E64" s="312"/>
      <c r="F64" s="308"/>
      <c r="G64" s="308"/>
      <c r="H64" s="308"/>
      <c r="I64" s="308"/>
      <c r="J64" s="308"/>
      <c r="K64" s="304"/>
    </row>
    <row r="65" spans="2:11" s="1" customFormat="1" ht="15" customHeight="1">
      <c r="B65" s="302"/>
      <c r="C65" s="308"/>
      <c r="D65" s="306" t="s">
        <v>3399</v>
      </c>
      <c r="E65" s="306"/>
      <c r="F65" s="306"/>
      <c r="G65" s="306"/>
      <c r="H65" s="306"/>
      <c r="I65" s="306"/>
      <c r="J65" s="306"/>
      <c r="K65" s="304"/>
    </row>
    <row r="66" spans="2:11" s="1" customFormat="1" ht="15" customHeight="1">
      <c r="B66" s="302"/>
      <c r="C66" s="308"/>
      <c r="D66" s="311" t="s">
        <v>3400</v>
      </c>
      <c r="E66" s="311"/>
      <c r="F66" s="311"/>
      <c r="G66" s="311"/>
      <c r="H66" s="311"/>
      <c r="I66" s="311"/>
      <c r="J66" s="311"/>
      <c r="K66" s="304"/>
    </row>
    <row r="67" spans="2:11" s="1" customFormat="1" ht="15" customHeight="1">
      <c r="B67" s="302"/>
      <c r="C67" s="308"/>
      <c r="D67" s="306" t="s">
        <v>3401</v>
      </c>
      <c r="E67" s="306"/>
      <c r="F67" s="306"/>
      <c r="G67" s="306"/>
      <c r="H67" s="306"/>
      <c r="I67" s="306"/>
      <c r="J67" s="306"/>
      <c r="K67" s="304"/>
    </row>
    <row r="68" spans="2:11" s="1" customFormat="1" ht="15" customHeight="1">
      <c r="B68" s="302"/>
      <c r="C68" s="308"/>
      <c r="D68" s="306" t="s">
        <v>3402</v>
      </c>
      <c r="E68" s="306"/>
      <c r="F68" s="306"/>
      <c r="G68" s="306"/>
      <c r="H68" s="306"/>
      <c r="I68" s="306"/>
      <c r="J68" s="306"/>
      <c r="K68" s="304"/>
    </row>
    <row r="69" spans="2:11" s="1" customFormat="1" ht="15" customHeight="1">
      <c r="B69" s="302"/>
      <c r="C69" s="308"/>
      <c r="D69" s="306" t="s">
        <v>3403</v>
      </c>
      <c r="E69" s="306"/>
      <c r="F69" s="306"/>
      <c r="G69" s="306"/>
      <c r="H69" s="306"/>
      <c r="I69" s="306"/>
      <c r="J69" s="306"/>
      <c r="K69" s="304"/>
    </row>
    <row r="70" spans="2:11" s="1" customFormat="1" ht="15" customHeight="1">
      <c r="B70" s="302"/>
      <c r="C70" s="308"/>
      <c r="D70" s="306" t="s">
        <v>3404</v>
      </c>
      <c r="E70" s="306"/>
      <c r="F70" s="306"/>
      <c r="G70" s="306"/>
      <c r="H70" s="306"/>
      <c r="I70" s="306"/>
      <c r="J70" s="306"/>
      <c r="K70" s="304"/>
    </row>
    <row r="71" spans="2:11" s="1" customFormat="1" ht="12.75" customHeight="1">
      <c r="B71" s="313"/>
      <c r="C71" s="314"/>
      <c r="D71" s="314"/>
      <c r="E71" s="314"/>
      <c r="F71" s="314"/>
      <c r="G71" s="314"/>
      <c r="H71" s="314"/>
      <c r="I71" s="314"/>
      <c r="J71" s="314"/>
      <c r="K71" s="315"/>
    </row>
    <row r="72" spans="2:11" s="1" customFormat="1" ht="18.75" customHeight="1">
      <c r="B72" s="316"/>
      <c r="C72" s="316"/>
      <c r="D72" s="316"/>
      <c r="E72" s="316"/>
      <c r="F72" s="316"/>
      <c r="G72" s="316"/>
      <c r="H72" s="316"/>
      <c r="I72" s="316"/>
      <c r="J72" s="316"/>
      <c r="K72" s="317"/>
    </row>
    <row r="73" spans="2:11" s="1" customFormat="1" ht="18.75" customHeight="1">
      <c r="B73" s="317"/>
      <c r="C73" s="317"/>
      <c r="D73" s="317"/>
      <c r="E73" s="317"/>
      <c r="F73" s="317"/>
      <c r="G73" s="317"/>
      <c r="H73" s="317"/>
      <c r="I73" s="317"/>
      <c r="J73" s="317"/>
      <c r="K73" s="317"/>
    </row>
    <row r="74" spans="2:11" s="1" customFormat="1" ht="7.5" customHeight="1">
      <c r="B74" s="318"/>
      <c r="C74" s="319"/>
      <c r="D74" s="319"/>
      <c r="E74" s="319"/>
      <c r="F74" s="319"/>
      <c r="G74" s="319"/>
      <c r="H74" s="319"/>
      <c r="I74" s="319"/>
      <c r="J74" s="319"/>
      <c r="K74" s="320"/>
    </row>
    <row r="75" spans="2:11" s="1" customFormat="1" ht="45" customHeight="1">
      <c r="B75" s="321"/>
      <c r="C75" s="322" t="s">
        <v>3405</v>
      </c>
      <c r="D75" s="322"/>
      <c r="E75" s="322"/>
      <c r="F75" s="322"/>
      <c r="G75" s="322"/>
      <c r="H75" s="322"/>
      <c r="I75" s="322"/>
      <c r="J75" s="322"/>
      <c r="K75" s="323"/>
    </row>
    <row r="76" spans="2:11" s="1" customFormat="1" ht="17.25" customHeight="1">
      <c r="B76" s="321"/>
      <c r="C76" s="324" t="s">
        <v>3406</v>
      </c>
      <c r="D76" s="324"/>
      <c r="E76" s="324"/>
      <c r="F76" s="324" t="s">
        <v>3407</v>
      </c>
      <c r="G76" s="325"/>
      <c r="H76" s="324" t="s">
        <v>63</v>
      </c>
      <c r="I76" s="324" t="s">
        <v>66</v>
      </c>
      <c r="J76" s="324" t="s">
        <v>3408</v>
      </c>
      <c r="K76" s="323"/>
    </row>
    <row r="77" spans="2:11" s="1" customFormat="1" ht="17.25" customHeight="1">
      <c r="B77" s="321"/>
      <c r="C77" s="326" t="s">
        <v>3409</v>
      </c>
      <c r="D77" s="326"/>
      <c r="E77" s="326"/>
      <c r="F77" s="327" t="s">
        <v>3410</v>
      </c>
      <c r="G77" s="328"/>
      <c r="H77" s="326"/>
      <c r="I77" s="326"/>
      <c r="J77" s="326" t="s">
        <v>3411</v>
      </c>
      <c r="K77" s="323"/>
    </row>
    <row r="78" spans="2:11" s="1" customFormat="1" ht="5.25" customHeight="1">
      <c r="B78" s="321"/>
      <c r="C78" s="329"/>
      <c r="D78" s="329"/>
      <c r="E78" s="329"/>
      <c r="F78" s="329"/>
      <c r="G78" s="330"/>
      <c r="H78" s="329"/>
      <c r="I78" s="329"/>
      <c r="J78" s="329"/>
      <c r="K78" s="323"/>
    </row>
    <row r="79" spans="2:11" s="1" customFormat="1" ht="15" customHeight="1">
      <c r="B79" s="321"/>
      <c r="C79" s="309" t="s">
        <v>62</v>
      </c>
      <c r="D79" s="331"/>
      <c r="E79" s="331"/>
      <c r="F79" s="332" t="s">
        <v>3412</v>
      </c>
      <c r="G79" s="333"/>
      <c r="H79" s="309" t="s">
        <v>3413</v>
      </c>
      <c r="I79" s="309" t="s">
        <v>3414</v>
      </c>
      <c r="J79" s="309">
        <v>20</v>
      </c>
      <c r="K79" s="323"/>
    </row>
    <row r="80" spans="2:11" s="1" customFormat="1" ht="15" customHeight="1">
      <c r="B80" s="321"/>
      <c r="C80" s="309" t="s">
        <v>3415</v>
      </c>
      <c r="D80" s="309"/>
      <c r="E80" s="309"/>
      <c r="F80" s="332" t="s">
        <v>3412</v>
      </c>
      <c r="G80" s="333"/>
      <c r="H80" s="309" t="s">
        <v>3416</v>
      </c>
      <c r="I80" s="309" t="s">
        <v>3414</v>
      </c>
      <c r="J80" s="309">
        <v>120</v>
      </c>
      <c r="K80" s="323"/>
    </row>
    <row r="81" spans="2:11" s="1" customFormat="1" ht="15" customHeight="1">
      <c r="B81" s="334"/>
      <c r="C81" s="309" t="s">
        <v>3417</v>
      </c>
      <c r="D81" s="309"/>
      <c r="E81" s="309"/>
      <c r="F81" s="332" t="s">
        <v>3418</v>
      </c>
      <c r="G81" s="333"/>
      <c r="H81" s="309" t="s">
        <v>3419</v>
      </c>
      <c r="I81" s="309" t="s">
        <v>3414</v>
      </c>
      <c r="J81" s="309">
        <v>50</v>
      </c>
      <c r="K81" s="323"/>
    </row>
    <row r="82" spans="2:11" s="1" customFormat="1" ht="15" customHeight="1">
      <c r="B82" s="334"/>
      <c r="C82" s="309" t="s">
        <v>3420</v>
      </c>
      <c r="D82" s="309"/>
      <c r="E82" s="309"/>
      <c r="F82" s="332" t="s">
        <v>3412</v>
      </c>
      <c r="G82" s="333"/>
      <c r="H82" s="309" t="s">
        <v>3421</v>
      </c>
      <c r="I82" s="309" t="s">
        <v>3422</v>
      </c>
      <c r="J82" s="309"/>
      <c r="K82" s="323"/>
    </row>
    <row r="83" spans="2:11" s="1" customFormat="1" ht="15" customHeight="1">
      <c r="B83" s="334"/>
      <c r="C83" s="335" t="s">
        <v>3423</v>
      </c>
      <c r="D83" s="335"/>
      <c r="E83" s="335"/>
      <c r="F83" s="336" t="s">
        <v>3418</v>
      </c>
      <c r="G83" s="335"/>
      <c r="H83" s="335" t="s">
        <v>3424</v>
      </c>
      <c r="I83" s="335" t="s">
        <v>3414</v>
      </c>
      <c r="J83" s="335">
        <v>15</v>
      </c>
      <c r="K83" s="323"/>
    </row>
    <row r="84" spans="2:11" s="1" customFormat="1" ht="15" customHeight="1">
      <c r="B84" s="334"/>
      <c r="C84" s="335" t="s">
        <v>3425</v>
      </c>
      <c r="D84" s="335"/>
      <c r="E84" s="335"/>
      <c r="F84" s="336" t="s">
        <v>3418</v>
      </c>
      <c r="G84" s="335"/>
      <c r="H84" s="335" t="s">
        <v>3426</v>
      </c>
      <c r="I84" s="335" t="s">
        <v>3414</v>
      </c>
      <c r="J84" s="335">
        <v>15</v>
      </c>
      <c r="K84" s="323"/>
    </row>
    <row r="85" spans="2:11" s="1" customFormat="1" ht="15" customHeight="1">
      <c r="B85" s="334"/>
      <c r="C85" s="335" t="s">
        <v>3427</v>
      </c>
      <c r="D85" s="335"/>
      <c r="E85" s="335"/>
      <c r="F85" s="336" t="s">
        <v>3418</v>
      </c>
      <c r="G85" s="335"/>
      <c r="H85" s="335" t="s">
        <v>3428</v>
      </c>
      <c r="I85" s="335" t="s">
        <v>3414</v>
      </c>
      <c r="J85" s="335">
        <v>20</v>
      </c>
      <c r="K85" s="323"/>
    </row>
    <row r="86" spans="2:11" s="1" customFormat="1" ht="15" customHeight="1">
      <c r="B86" s="334"/>
      <c r="C86" s="335" t="s">
        <v>3429</v>
      </c>
      <c r="D86" s="335"/>
      <c r="E86" s="335"/>
      <c r="F86" s="336" t="s">
        <v>3418</v>
      </c>
      <c r="G86" s="335"/>
      <c r="H86" s="335" t="s">
        <v>3430</v>
      </c>
      <c r="I86" s="335" t="s">
        <v>3414</v>
      </c>
      <c r="J86" s="335">
        <v>20</v>
      </c>
      <c r="K86" s="323"/>
    </row>
    <row r="87" spans="2:11" s="1" customFormat="1" ht="15" customHeight="1">
      <c r="B87" s="334"/>
      <c r="C87" s="309" t="s">
        <v>3431</v>
      </c>
      <c r="D87" s="309"/>
      <c r="E87" s="309"/>
      <c r="F87" s="332" t="s">
        <v>3418</v>
      </c>
      <c r="G87" s="333"/>
      <c r="H87" s="309" t="s">
        <v>3432</v>
      </c>
      <c r="I87" s="309" t="s">
        <v>3414</v>
      </c>
      <c r="J87" s="309">
        <v>50</v>
      </c>
      <c r="K87" s="323"/>
    </row>
    <row r="88" spans="2:11" s="1" customFormat="1" ht="15" customHeight="1">
      <c r="B88" s="334"/>
      <c r="C88" s="309" t="s">
        <v>3433</v>
      </c>
      <c r="D88" s="309"/>
      <c r="E88" s="309"/>
      <c r="F88" s="332" t="s">
        <v>3418</v>
      </c>
      <c r="G88" s="333"/>
      <c r="H88" s="309" t="s">
        <v>3434</v>
      </c>
      <c r="I88" s="309" t="s">
        <v>3414</v>
      </c>
      <c r="J88" s="309">
        <v>20</v>
      </c>
      <c r="K88" s="323"/>
    </row>
    <row r="89" spans="2:11" s="1" customFormat="1" ht="15" customHeight="1">
      <c r="B89" s="334"/>
      <c r="C89" s="309" t="s">
        <v>3435</v>
      </c>
      <c r="D89" s="309"/>
      <c r="E89" s="309"/>
      <c r="F89" s="332" t="s">
        <v>3418</v>
      </c>
      <c r="G89" s="333"/>
      <c r="H89" s="309" t="s">
        <v>3436</v>
      </c>
      <c r="I89" s="309" t="s">
        <v>3414</v>
      </c>
      <c r="J89" s="309">
        <v>20</v>
      </c>
      <c r="K89" s="323"/>
    </row>
    <row r="90" spans="2:11" s="1" customFormat="1" ht="15" customHeight="1">
      <c r="B90" s="334"/>
      <c r="C90" s="309" t="s">
        <v>3437</v>
      </c>
      <c r="D90" s="309"/>
      <c r="E90" s="309"/>
      <c r="F90" s="332" t="s">
        <v>3418</v>
      </c>
      <c r="G90" s="333"/>
      <c r="H90" s="309" t="s">
        <v>3438</v>
      </c>
      <c r="I90" s="309" t="s">
        <v>3414</v>
      </c>
      <c r="J90" s="309">
        <v>50</v>
      </c>
      <c r="K90" s="323"/>
    </row>
    <row r="91" spans="2:11" s="1" customFormat="1" ht="15" customHeight="1">
      <c r="B91" s="334"/>
      <c r="C91" s="309" t="s">
        <v>3439</v>
      </c>
      <c r="D91" s="309"/>
      <c r="E91" s="309"/>
      <c r="F91" s="332" t="s">
        <v>3418</v>
      </c>
      <c r="G91" s="333"/>
      <c r="H91" s="309" t="s">
        <v>3439</v>
      </c>
      <c r="I91" s="309" t="s">
        <v>3414</v>
      </c>
      <c r="J91" s="309">
        <v>50</v>
      </c>
      <c r="K91" s="323"/>
    </row>
    <row r="92" spans="2:11" s="1" customFormat="1" ht="15" customHeight="1">
      <c r="B92" s="334"/>
      <c r="C92" s="309" t="s">
        <v>3440</v>
      </c>
      <c r="D92" s="309"/>
      <c r="E92" s="309"/>
      <c r="F92" s="332" t="s">
        <v>3418</v>
      </c>
      <c r="G92" s="333"/>
      <c r="H92" s="309" t="s">
        <v>3441</v>
      </c>
      <c r="I92" s="309" t="s">
        <v>3414</v>
      </c>
      <c r="J92" s="309">
        <v>255</v>
      </c>
      <c r="K92" s="323"/>
    </row>
    <row r="93" spans="2:11" s="1" customFormat="1" ht="15" customHeight="1">
      <c r="B93" s="334"/>
      <c r="C93" s="309" t="s">
        <v>3442</v>
      </c>
      <c r="D93" s="309"/>
      <c r="E93" s="309"/>
      <c r="F93" s="332" t="s">
        <v>3412</v>
      </c>
      <c r="G93" s="333"/>
      <c r="H93" s="309" t="s">
        <v>3443</v>
      </c>
      <c r="I93" s="309" t="s">
        <v>3444</v>
      </c>
      <c r="J93" s="309"/>
      <c r="K93" s="323"/>
    </row>
    <row r="94" spans="2:11" s="1" customFormat="1" ht="15" customHeight="1">
      <c r="B94" s="334"/>
      <c r="C94" s="309" t="s">
        <v>3445</v>
      </c>
      <c r="D94" s="309"/>
      <c r="E94" s="309"/>
      <c r="F94" s="332" t="s">
        <v>3412</v>
      </c>
      <c r="G94" s="333"/>
      <c r="H94" s="309" t="s">
        <v>3446</v>
      </c>
      <c r="I94" s="309" t="s">
        <v>3447</v>
      </c>
      <c r="J94" s="309"/>
      <c r="K94" s="323"/>
    </row>
    <row r="95" spans="2:11" s="1" customFormat="1" ht="15" customHeight="1">
      <c r="B95" s="334"/>
      <c r="C95" s="309" t="s">
        <v>3448</v>
      </c>
      <c r="D95" s="309"/>
      <c r="E95" s="309"/>
      <c r="F95" s="332" t="s">
        <v>3412</v>
      </c>
      <c r="G95" s="333"/>
      <c r="H95" s="309" t="s">
        <v>3448</v>
      </c>
      <c r="I95" s="309" t="s">
        <v>3447</v>
      </c>
      <c r="J95" s="309"/>
      <c r="K95" s="323"/>
    </row>
    <row r="96" spans="2:11" s="1" customFormat="1" ht="15" customHeight="1">
      <c r="B96" s="334"/>
      <c r="C96" s="309" t="s">
        <v>47</v>
      </c>
      <c r="D96" s="309"/>
      <c r="E96" s="309"/>
      <c r="F96" s="332" t="s">
        <v>3412</v>
      </c>
      <c r="G96" s="333"/>
      <c r="H96" s="309" t="s">
        <v>3449</v>
      </c>
      <c r="I96" s="309" t="s">
        <v>3447</v>
      </c>
      <c r="J96" s="309"/>
      <c r="K96" s="323"/>
    </row>
    <row r="97" spans="2:11" s="1" customFormat="1" ht="15" customHeight="1">
      <c r="B97" s="334"/>
      <c r="C97" s="309" t="s">
        <v>57</v>
      </c>
      <c r="D97" s="309"/>
      <c r="E97" s="309"/>
      <c r="F97" s="332" t="s">
        <v>3412</v>
      </c>
      <c r="G97" s="333"/>
      <c r="H97" s="309" t="s">
        <v>3450</v>
      </c>
      <c r="I97" s="309" t="s">
        <v>3447</v>
      </c>
      <c r="J97" s="309"/>
      <c r="K97" s="323"/>
    </row>
    <row r="98" spans="2:11" s="1" customFormat="1" ht="15" customHeight="1">
      <c r="B98" s="337"/>
      <c r="C98" s="338"/>
      <c r="D98" s="338"/>
      <c r="E98" s="338"/>
      <c r="F98" s="338"/>
      <c r="G98" s="338"/>
      <c r="H98" s="338"/>
      <c r="I98" s="338"/>
      <c r="J98" s="338"/>
      <c r="K98" s="339"/>
    </row>
    <row r="99" spans="2:11" s="1" customFormat="1" ht="18.75" customHeight="1">
      <c r="B99" s="340"/>
      <c r="C99" s="341"/>
      <c r="D99" s="341"/>
      <c r="E99" s="341"/>
      <c r="F99" s="341"/>
      <c r="G99" s="341"/>
      <c r="H99" s="341"/>
      <c r="I99" s="341"/>
      <c r="J99" s="341"/>
      <c r="K99" s="340"/>
    </row>
    <row r="100" spans="2:11" s="1" customFormat="1" ht="18.75" customHeight="1">
      <c r="B100" s="317"/>
      <c r="C100" s="317"/>
      <c r="D100" s="317"/>
      <c r="E100" s="317"/>
      <c r="F100" s="317"/>
      <c r="G100" s="317"/>
      <c r="H100" s="317"/>
      <c r="I100" s="317"/>
      <c r="J100" s="317"/>
      <c r="K100" s="317"/>
    </row>
    <row r="101" spans="2:11" s="1" customFormat="1" ht="7.5" customHeight="1">
      <c r="B101" s="318"/>
      <c r="C101" s="319"/>
      <c r="D101" s="319"/>
      <c r="E101" s="319"/>
      <c r="F101" s="319"/>
      <c r="G101" s="319"/>
      <c r="H101" s="319"/>
      <c r="I101" s="319"/>
      <c r="J101" s="319"/>
      <c r="K101" s="320"/>
    </row>
    <row r="102" spans="2:11" s="1" customFormat="1" ht="45" customHeight="1">
      <c r="B102" s="321"/>
      <c r="C102" s="322" t="s">
        <v>3451</v>
      </c>
      <c r="D102" s="322"/>
      <c r="E102" s="322"/>
      <c r="F102" s="322"/>
      <c r="G102" s="322"/>
      <c r="H102" s="322"/>
      <c r="I102" s="322"/>
      <c r="J102" s="322"/>
      <c r="K102" s="323"/>
    </row>
    <row r="103" spans="2:11" s="1" customFormat="1" ht="17.25" customHeight="1">
      <c r="B103" s="321"/>
      <c r="C103" s="324" t="s">
        <v>3406</v>
      </c>
      <c r="D103" s="324"/>
      <c r="E103" s="324"/>
      <c r="F103" s="324" t="s">
        <v>3407</v>
      </c>
      <c r="G103" s="325"/>
      <c r="H103" s="324" t="s">
        <v>63</v>
      </c>
      <c r="I103" s="324" t="s">
        <v>66</v>
      </c>
      <c r="J103" s="324" t="s">
        <v>3408</v>
      </c>
      <c r="K103" s="323"/>
    </row>
    <row r="104" spans="2:11" s="1" customFormat="1" ht="17.25" customHeight="1">
      <c r="B104" s="321"/>
      <c r="C104" s="326" t="s">
        <v>3409</v>
      </c>
      <c r="D104" s="326"/>
      <c r="E104" s="326"/>
      <c r="F104" s="327" t="s">
        <v>3410</v>
      </c>
      <c r="G104" s="328"/>
      <c r="H104" s="326"/>
      <c r="I104" s="326"/>
      <c r="J104" s="326" t="s">
        <v>3411</v>
      </c>
      <c r="K104" s="323"/>
    </row>
    <row r="105" spans="2:11" s="1" customFormat="1" ht="5.25" customHeight="1">
      <c r="B105" s="321"/>
      <c r="C105" s="324"/>
      <c r="D105" s="324"/>
      <c r="E105" s="324"/>
      <c r="F105" s="324"/>
      <c r="G105" s="342"/>
      <c r="H105" s="324"/>
      <c r="I105" s="324"/>
      <c r="J105" s="324"/>
      <c r="K105" s="323"/>
    </row>
    <row r="106" spans="2:11" s="1" customFormat="1" ht="15" customHeight="1">
      <c r="B106" s="321"/>
      <c r="C106" s="309" t="s">
        <v>62</v>
      </c>
      <c r="D106" s="331"/>
      <c r="E106" s="331"/>
      <c r="F106" s="332" t="s">
        <v>3412</v>
      </c>
      <c r="G106" s="309"/>
      <c r="H106" s="309" t="s">
        <v>3452</v>
      </c>
      <c r="I106" s="309" t="s">
        <v>3414</v>
      </c>
      <c r="J106" s="309">
        <v>20</v>
      </c>
      <c r="K106" s="323"/>
    </row>
    <row r="107" spans="2:11" s="1" customFormat="1" ht="15" customHeight="1">
      <c r="B107" s="321"/>
      <c r="C107" s="309" t="s">
        <v>3415</v>
      </c>
      <c r="D107" s="309"/>
      <c r="E107" s="309"/>
      <c r="F107" s="332" t="s">
        <v>3412</v>
      </c>
      <c r="G107" s="309"/>
      <c r="H107" s="309" t="s">
        <v>3452</v>
      </c>
      <c r="I107" s="309" t="s">
        <v>3414</v>
      </c>
      <c r="J107" s="309">
        <v>120</v>
      </c>
      <c r="K107" s="323"/>
    </row>
    <row r="108" spans="2:11" s="1" customFormat="1" ht="15" customHeight="1">
      <c r="B108" s="334"/>
      <c r="C108" s="309" t="s">
        <v>3417</v>
      </c>
      <c r="D108" s="309"/>
      <c r="E108" s="309"/>
      <c r="F108" s="332" t="s">
        <v>3418</v>
      </c>
      <c r="G108" s="309"/>
      <c r="H108" s="309" t="s">
        <v>3452</v>
      </c>
      <c r="I108" s="309" t="s">
        <v>3414</v>
      </c>
      <c r="J108" s="309">
        <v>50</v>
      </c>
      <c r="K108" s="323"/>
    </row>
    <row r="109" spans="2:11" s="1" customFormat="1" ht="15" customHeight="1">
      <c r="B109" s="334"/>
      <c r="C109" s="309" t="s">
        <v>3420</v>
      </c>
      <c r="D109" s="309"/>
      <c r="E109" s="309"/>
      <c r="F109" s="332" t="s">
        <v>3412</v>
      </c>
      <c r="G109" s="309"/>
      <c r="H109" s="309" t="s">
        <v>3452</v>
      </c>
      <c r="I109" s="309" t="s">
        <v>3422</v>
      </c>
      <c r="J109" s="309"/>
      <c r="K109" s="323"/>
    </row>
    <row r="110" spans="2:11" s="1" customFormat="1" ht="15" customHeight="1">
      <c r="B110" s="334"/>
      <c r="C110" s="309" t="s">
        <v>3431</v>
      </c>
      <c r="D110" s="309"/>
      <c r="E110" s="309"/>
      <c r="F110" s="332" t="s">
        <v>3418</v>
      </c>
      <c r="G110" s="309"/>
      <c r="H110" s="309" t="s">
        <v>3452</v>
      </c>
      <c r="I110" s="309" t="s">
        <v>3414</v>
      </c>
      <c r="J110" s="309">
        <v>50</v>
      </c>
      <c r="K110" s="323"/>
    </row>
    <row r="111" spans="2:11" s="1" customFormat="1" ht="15" customHeight="1">
      <c r="B111" s="334"/>
      <c r="C111" s="309" t="s">
        <v>3439</v>
      </c>
      <c r="D111" s="309"/>
      <c r="E111" s="309"/>
      <c r="F111" s="332" t="s">
        <v>3418</v>
      </c>
      <c r="G111" s="309"/>
      <c r="H111" s="309" t="s">
        <v>3452</v>
      </c>
      <c r="I111" s="309" t="s">
        <v>3414</v>
      </c>
      <c r="J111" s="309">
        <v>50</v>
      </c>
      <c r="K111" s="323"/>
    </row>
    <row r="112" spans="2:11" s="1" customFormat="1" ht="15" customHeight="1">
      <c r="B112" s="334"/>
      <c r="C112" s="309" t="s">
        <v>3437</v>
      </c>
      <c r="D112" s="309"/>
      <c r="E112" s="309"/>
      <c r="F112" s="332" t="s">
        <v>3418</v>
      </c>
      <c r="G112" s="309"/>
      <c r="H112" s="309" t="s">
        <v>3452</v>
      </c>
      <c r="I112" s="309" t="s">
        <v>3414</v>
      </c>
      <c r="J112" s="309">
        <v>50</v>
      </c>
      <c r="K112" s="323"/>
    </row>
    <row r="113" spans="2:11" s="1" customFormat="1" ht="15" customHeight="1">
      <c r="B113" s="334"/>
      <c r="C113" s="309" t="s">
        <v>62</v>
      </c>
      <c r="D113" s="309"/>
      <c r="E113" s="309"/>
      <c r="F113" s="332" t="s">
        <v>3412</v>
      </c>
      <c r="G113" s="309"/>
      <c r="H113" s="309" t="s">
        <v>3453</v>
      </c>
      <c r="I113" s="309" t="s">
        <v>3414</v>
      </c>
      <c r="J113" s="309">
        <v>20</v>
      </c>
      <c r="K113" s="323"/>
    </row>
    <row r="114" spans="2:11" s="1" customFormat="1" ht="15" customHeight="1">
      <c r="B114" s="334"/>
      <c r="C114" s="309" t="s">
        <v>3454</v>
      </c>
      <c r="D114" s="309"/>
      <c r="E114" s="309"/>
      <c r="F114" s="332" t="s">
        <v>3412</v>
      </c>
      <c r="G114" s="309"/>
      <c r="H114" s="309" t="s">
        <v>3455</v>
      </c>
      <c r="I114" s="309" t="s">
        <v>3414</v>
      </c>
      <c r="J114" s="309">
        <v>120</v>
      </c>
      <c r="K114" s="323"/>
    </row>
    <row r="115" spans="2:11" s="1" customFormat="1" ht="15" customHeight="1">
      <c r="B115" s="334"/>
      <c r="C115" s="309" t="s">
        <v>47</v>
      </c>
      <c r="D115" s="309"/>
      <c r="E115" s="309"/>
      <c r="F115" s="332" t="s">
        <v>3412</v>
      </c>
      <c r="G115" s="309"/>
      <c r="H115" s="309" t="s">
        <v>3456</v>
      </c>
      <c r="I115" s="309" t="s">
        <v>3447</v>
      </c>
      <c r="J115" s="309"/>
      <c r="K115" s="323"/>
    </row>
    <row r="116" spans="2:11" s="1" customFormat="1" ht="15" customHeight="1">
      <c r="B116" s="334"/>
      <c r="C116" s="309" t="s">
        <v>57</v>
      </c>
      <c r="D116" s="309"/>
      <c r="E116" s="309"/>
      <c r="F116" s="332" t="s">
        <v>3412</v>
      </c>
      <c r="G116" s="309"/>
      <c r="H116" s="309" t="s">
        <v>3457</v>
      </c>
      <c r="I116" s="309" t="s">
        <v>3447</v>
      </c>
      <c r="J116" s="309"/>
      <c r="K116" s="323"/>
    </row>
    <row r="117" spans="2:11" s="1" customFormat="1" ht="15" customHeight="1">
      <c r="B117" s="334"/>
      <c r="C117" s="309" t="s">
        <v>66</v>
      </c>
      <c r="D117" s="309"/>
      <c r="E117" s="309"/>
      <c r="F117" s="332" t="s">
        <v>3412</v>
      </c>
      <c r="G117" s="309"/>
      <c r="H117" s="309" t="s">
        <v>3458</v>
      </c>
      <c r="I117" s="309" t="s">
        <v>3459</v>
      </c>
      <c r="J117" s="309"/>
      <c r="K117" s="323"/>
    </row>
    <row r="118" spans="2:11" s="1" customFormat="1" ht="15" customHeight="1">
      <c r="B118" s="337"/>
      <c r="C118" s="343"/>
      <c r="D118" s="343"/>
      <c r="E118" s="343"/>
      <c r="F118" s="343"/>
      <c r="G118" s="343"/>
      <c r="H118" s="343"/>
      <c r="I118" s="343"/>
      <c r="J118" s="343"/>
      <c r="K118" s="339"/>
    </row>
    <row r="119" spans="2:11" s="1" customFormat="1" ht="18.75" customHeight="1">
      <c r="B119" s="344"/>
      <c r="C119" s="345"/>
      <c r="D119" s="345"/>
      <c r="E119" s="345"/>
      <c r="F119" s="346"/>
      <c r="G119" s="345"/>
      <c r="H119" s="345"/>
      <c r="I119" s="345"/>
      <c r="J119" s="345"/>
      <c r="K119" s="344"/>
    </row>
    <row r="120" spans="2:11" s="1" customFormat="1" ht="18.75" customHeight="1">
      <c r="B120" s="317"/>
      <c r="C120" s="317"/>
      <c r="D120" s="317"/>
      <c r="E120" s="317"/>
      <c r="F120" s="317"/>
      <c r="G120" s="317"/>
      <c r="H120" s="317"/>
      <c r="I120" s="317"/>
      <c r="J120" s="317"/>
      <c r="K120" s="317"/>
    </row>
    <row r="121" spans="2:11" s="1" customFormat="1" ht="7.5" customHeight="1">
      <c r="B121" s="347"/>
      <c r="C121" s="348"/>
      <c r="D121" s="348"/>
      <c r="E121" s="348"/>
      <c r="F121" s="348"/>
      <c r="G121" s="348"/>
      <c r="H121" s="348"/>
      <c r="I121" s="348"/>
      <c r="J121" s="348"/>
      <c r="K121" s="349"/>
    </row>
    <row r="122" spans="2:11" s="1" customFormat="1" ht="45" customHeight="1">
      <c r="B122" s="350"/>
      <c r="C122" s="300" t="s">
        <v>3460</v>
      </c>
      <c r="D122" s="300"/>
      <c r="E122" s="300"/>
      <c r="F122" s="300"/>
      <c r="G122" s="300"/>
      <c r="H122" s="300"/>
      <c r="I122" s="300"/>
      <c r="J122" s="300"/>
      <c r="K122" s="351"/>
    </row>
    <row r="123" spans="2:11" s="1" customFormat="1" ht="17.25" customHeight="1">
      <c r="B123" s="352"/>
      <c r="C123" s="324" t="s">
        <v>3406</v>
      </c>
      <c r="D123" s="324"/>
      <c r="E123" s="324"/>
      <c r="F123" s="324" t="s">
        <v>3407</v>
      </c>
      <c r="G123" s="325"/>
      <c r="H123" s="324" t="s">
        <v>63</v>
      </c>
      <c r="I123" s="324" t="s">
        <v>66</v>
      </c>
      <c r="J123" s="324" t="s">
        <v>3408</v>
      </c>
      <c r="K123" s="353"/>
    </row>
    <row r="124" spans="2:11" s="1" customFormat="1" ht="17.25" customHeight="1">
      <c r="B124" s="352"/>
      <c r="C124" s="326" t="s">
        <v>3409</v>
      </c>
      <c r="D124" s="326"/>
      <c r="E124" s="326"/>
      <c r="F124" s="327" t="s">
        <v>3410</v>
      </c>
      <c r="G124" s="328"/>
      <c r="H124" s="326"/>
      <c r="I124" s="326"/>
      <c r="J124" s="326" t="s">
        <v>3411</v>
      </c>
      <c r="K124" s="353"/>
    </row>
    <row r="125" spans="2:11" s="1" customFormat="1" ht="5.25" customHeight="1">
      <c r="B125" s="354"/>
      <c r="C125" s="329"/>
      <c r="D125" s="329"/>
      <c r="E125" s="329"/>
      <c r="F125" s="329"/>
      <c r="G125" s="355"/>
      <c r="H125" s="329"/>
      <c r="I125" s="329"/>
      <c r="J125" s="329"/>
      <c r="K125" s="356"/>
    </row>
    <row r="126" spans="2:11" s="1" customFormat="1" ht="15" customHeight="1">
      <c r="B126" s="354"/>
      <c r="C126" s="309" t="s">
        <v>3415</v>
      </c>
      <c r="D126" s="331"/>
      <c r="E126" s="331"/>
      <c r="F126" s="332" t="s">
        <v>3412</v>
      </c>
      <c r="G126" s="309"/>
      <c r="H126" s="309" t="s">
        <v>3452</v>
      </c>
      <c r="I126" s="309" t="s">
        <v>3414</v>
      </c>
      <c r="J126" s="309">
        <v>120</v>
      </c>
      <c r="K126" s="357"/>
    </row>
    <row r="127" spans="2:11" s="1" customFormat="1" ht="15" customHeight="1">
      <c r="B127" s="354"/>
      <c r="C127" s="309" t="s">
        <v>3461</v>
      </c>
      <c r="D127" s="309"/>
      <c r="E127" s="309"/>
      <c r="F127" s="332" t="s">
        <v>3412</v>
      </c>
      <c r="G127" s="309"/>
      <c r="H127" s="309" t="s">
        <v>3462</v>
      </c>
      <c r="I127" s="309" t="s">
        <v>3414</v>
      </c>
      <c r="J127" s="309" t="s">
        <v>3463</v>
      </c>
      <c r="K127" s="357"/>
    </row>
    <row r="128" spans="2:11" s="1" customFormat="1" ht="15" customHeight="1">
      <c r="B128" s="354"/>
      <c r="C128" s="309" t="s">
        <v>95</v>
      </c>
      <c r="D128" s="309"/>
      <c r="E128" s="309"/>
      <c r="F128" s="332" t="s">
        <v>3412</v>
      </c>
      <c r="G128" s="309"/>
      <c r="H128" s="309" t="s">
        <v>3464</v>
      </c>
      <c r="I128" s="309" t="s">
        <v>3414</v>
      </c>
      <c r="J128" s="309" t="s">
        <v>3463</v>
      </c>
      <c r="K128" s="357"/>
    </row>
    <row r="129" spans="2:11" s="1" customFormat="1" ht="15" customHeight="1">
      <c r="B129" s="354"/>
      <c r="C129" s="309" t="s">
        <v>3423</v>
      </c>
      <c r="D129" s="309"/>
      <c r="E129" s="309"/>
      <c r="F129" s="332" t="s">
        <v>3418</v>
      </c>
      <c r="G129" s="309"/>
      <c r="H129" s="309" t="s">
        <v>3424</v>
      </c>
      <c r="I129" s="309" t="s">
        <v>3414</v>
      </c>
      <c r="J129" s="309">
        <v>15</v>
      </c>
      <c r="K129" s="357"/>
    </row>
    <row r="130" spans="2:11" s="1" customFormat="1" ht="15" customHeight="1">
      <c r="B130" s="354"/>
      <c r="C130" s="335" t="s">
        <v>3425</v>
      </c>
      <c r="D130" s="335"/>
      <c r="E130" s="335"/>
      <c r="F130" s="336" t="s">
        <v>3418</v>
      </c>
      <c r="G130" s="335"/>
      <c r="H130" s="335" t="s">
        <v>3426</v>
      </c>
      <c r="I130" s="335" t="s">
        <v>3414</v>
      </c>
      <c r="J130" s="335">
        <v>15</v>
      </c>
      <c r="K130" s="357"/>
    </row>
    <row r="131" spans="2:11" s="1" customFormat="1" ht="15" customHeight="1">
      <c r="B131" s="354"/>
      <c r="C131" s="335" t="s">
        <v>3427</v>
      </c>
      <c r="D131" s="335"/>
      <c r="E131" s="335"/>
      <c r="F131" s="336" t="s">
        <v>3418</v>
      </c>
      <c r="G131" s="335"/>
      <c r="H131" s="335" t="s">
        <v>3428</v>
      </c>
      <c r="I131" s="335" t="s">
        <v>3414</v>
      </c>
      <c r="J131" s="335">
        <v>20</v>
      </c>
      <c r="K131" s="357"/>
    </row>
    <row r="132" spans="2:11" s="1" customFormat="1" ht="15" customHeight="1">
      <c r="B132" s="354"/>
      <c r="C132" s="335" t="s">
        <v>3429</v>
      </c>
      <c r="D132" s="335"/>
      <c r="E132" s="335"/>
      <c r="F132" s="336" t="s">
        <v>3418</v>
      </c>
      <c r="G132" s="335"/>
      <c r="H132" s="335" t="s">
        <v>3430</v>
      </c>
      <c r="I132" s="335" t="s">
        <v>3414</v>
      </c>
      <c r="J132" s="335">
        <v>20</v>
      </c>
      <c r="K132" s="357"/>
    </row>
    <row r="133" spans="2:11" s="1" customFormat="1" ht="15" customHeight="1">
      <c r="B133" s="354"/>
      <c r="C133" s="309" t="s">
        <v>3417</v>
      </c>
      <c r="D133" s="309"/>
      <c r="E133" s="309"/>
      <c r="F133" s="332" t="s">
        <v>3418</v>
      </c>
      <c r="G133" s="309"/>
      <c r="H133" s="309" t="s">
        <v>3452</v>
      </c>
      <c r="I133" s="309" t="s">
        <v>3414</v>
      </c>
      <c r="J133" s="309">
        <v>50</v>
      </c>
      <c r="K133" s="357"/>
    </row>
    <row r="134" spans="2:11" s="1" customFormat="1" ht="15" customHeight="1">
      <c r="B134" s="354"/>
      <c r="C134" s="309" t="s">
        <v>3431</v>
      </c>
      <c r="D134" s="309"/>
      <c r="E134" s="309"/>
      <c r="F134" s="332" t="s">
        <v>3418</v>
      </c>
      <c r="G134" s="309"/>
      <c r="H134" s="309" t="s">
        <v>3452</v>
      </c>
      <c r="I134" s="309" t="s">
        <v>3414</v>
      </c>
      <c r="J134" s="309">
        <v>50</v>
      </c>
      <c r="K134" s="357"/>
    </row>
    <row r="135" spans="2:11" s="1" customFormat="1" ht="15" customHeight="1">
      <c r="B135" s="354"/>
      <c r="C135" s="309" t="s">
        <v>3437</v>
      </c>
      <c r="D135" s="309"/>
      <c r="E135" s="309"/>
      <c r="F135" s="332" t="s">
        <v>3418</v>
      </c>
      <c r="G135" s="309"/>
      <c r="H135" s="309" t="s">
        <v>3452</v>
      </c>
      <c r="I135" s="309" t="s">
        <v>3414</v>
      </c>
      <c r="J135" s="309">
        <v>50</v>
      </c>
      <c r="K135" s="357"/>
    </row>
    <row r="136" spans="2:11" s="1" customFormat="1" ht="15" customHeight="1">
      <c r="B136" s="354"/>
      <c r="C136" s="309" t="s">
        <v>3439</v>
      </c>
      <c r="D136" s="309"/>
      <c r="E136" s="309"/>
      <c r="F136" s="332" t="s">
        <v>3418</v>
      </c>
      <c r="G136" s="309"/>
      <c r="H136" s="309" t="s">
        <v>3452</v>
      </c>
      <c r="I136" s="309" t="s">
        <v>3414</v>
      </c>
      <c r="J136" s="309">
        <v>50</v>
      </c>
      <c r="K136" s="357"/>
    </row>
    <row r="137" spans="2:11" s="1" customFormat="1" ht="15" customHeight="1">
      <c r="B137" s="354"/>
      <c r="C137" s="309" t="s">
        <v>3440</v>
      </c>
      <c r="D137" s="309"/>
      <c r="E137" s="309"/>
      <c r="F137" s="332" t="s">
        <v>3418</v>
      </c>
      <c r="G137" s="309"/>
      <c r="H137" s="309" t="s">
        <v>3465</v>
      </c>
      <c r="I137" s="309" t="s">
        <v>3414</v>
      </c>
      <c r="J137" s="309">
        <v>255</v>
      </c>
      <c r="K137" s="357"/>
    </row>
    <row r="138" spans="2:11" s="1" customFormat="1" ht="15" customHeight="1">
      <c r="B138" s="354"/>
      <c r="C138" s="309" t="s">
        <v>3442</v>
      </c>
      <c r="D138" s="309"/>
      <c r="E138" s="309"/>
      <c r="F138" s="332" t="s">
        <v>3412</v>
      </c>
      <c r="G138" s="309"/>
      <c r="H138" s="309" t="s">
        <v>3466</v>
      </c>
      <c r="I138" s="309" t="s">
        <v>3444</v>
      </c>
      <c r="J138" s="309"/>
      <c r="K138" s="357"/>
    </row>
    <row r="139" spans="2:11" s="1" customFormat="1" ht="15" customHeight="1">
      <c r="B139" s="354"/>
      <c r="C139" s="309" t="s">
        <v>3445</v>
      </c>
      <c r="D139" s="309"/>
      <c r="E139" s="309"/>
      <c r="F139" s="332" t="s">
        <v>3412</v>
      </c>
      <c r="G139" s="309"/>
      <c r="H139" s="309" t="s">
        <v>3467</v>
      </c>
      <c r="I139" s="309" t="s">
        <v>3447</v>
      </c>
      <c r="J139" s="309"/>
      <c r="K139" s="357"/>
    </row>
    <row r="140" spans="2:11" s="1" customFormat="1" ht="15" customHeight="1">
      <c r="B140" s="354"/>
      <c r="C140" s="309" t="s">
        <v>3448</v>
      </c>
      <c r="D140" s="309"/>
      <c r="E140" s="309"/>
      <c r="F140" s="332" t="s">
        <v>3412</v>
      </c>
      <c r="G140" s="309"/>
      <c r="H140" s="309" t="s">
        <v>3448</v>
      </c>
      <c r="I140" s="309" t="s">
        <v>3447</v>
      </c>
      <c r="J140" s="309"/>
      <c r="K140" s="357"/>
    </row>
    <row r="141" spans="2:11" s="1" customFormat="1" ht="15" customHeight="1">
      <c r="B141" s="354"/>
      <c r="C141" s="309" t="s">
        <v>47</v>
      </c>
      <c r="D141" s="309"/>
      <c r="E141" s="309"/>
      <c r="F141" s="332" t="s">
        <v>3412</v>
      </c>
      <c r="G141" s="309"/>
      <c r="H141" s="309" t="s">
        <v>3468</v>
      </c>
      <c r="I141" s="309" t="s">
        <v>3447</v>
      </c>
      <c r="J141" s="309"/>
      <c r="K141" s="357"/>
    </row>
    <row r="142" spans="2:11" s="1" customFormat="1" ht="15" customHeight="1">
      <c r="B142" s="354"/>
      <c r="C142" s="309" t="s">
        <v>3469</v>
      </c>
      <c r="D142" s="309"/>
      <c r="E142" s="309"/>
      <c r="F142" s="332" t="s">
        <v>3412</v>
      </c>
      <c r="G142" s="309"/>
      <c r="H142" s="309" t="s">
        <v>3470</v>
      </c>
      <c r="I142" s="309" t="s">
        <v>3447</v>
      </c>
      <c r="J142" s="309"/>
      <c r="K142" s="357"/>
    </row>
    <row r="143" spans="2:11" s="1" customFormat="1" ht="15" customHeight="1">
      <c r="B143" s="358"/>
      <c r="C143" s="359"/>
      <c r="D143" s="359"/>
      <c r="E143" s="359"/>
      <c r="F143" s="359"/>
      <c r="G143" s="359"/>
      <c r="H143" s="359"/>
      <c r="I143" s="359"/>
      <c r="J143" s="359"/>
      <c r="K143" s="360"/>
    </row>
    <row r="144" spans="2:11" s="1" customFormat="1" ht="18.75" customHeight="1">
      <c r="B144" s="345"/>
      <c r="C144" s="345"/>
      <c r="D144" s="345"/>
      <c r="E144" s="345"/>
      <c r="F144" s="346"/>
      <c r="G144" s="345"/>
      <c r="H144" s="345"/>
      <c r="I144" s="345"/>
      <c r="J144" s="345"/>
      <c r="K144" s="345"/>
    </row>
    <row r="145" spans="2:11" s="1" customFormat="1" ht="18.75" customHeight="1">
      <c r="B145" s="317"/>
      <c r="C145" s="317"/>
      <c r="D145" s="317"/>
      <c r="E145" s="317"/>
      <c r="F145" s="317"/>
      <c r="G145" s="317"/>
      <c r="H145" s="317"/>
      <c r="I145" s="317"/>
      <c r="J145" s="317"/>
      <c r="K145" s="317"/>
    </row>
    <row r="146" spans="2:11" s="1" customFormat="1" ht="7.5" customHeight="1">
      <c r="B146" s="318"/>
      <c r="C146" s="319"/>
      <c r="D146" s="319"/>
      <c r="E146" s="319"/>
      <c r="F146" s="319"/>
      <c r="G146" s="319"/>
      <c r="H146" s="319"/>
      <c r="I146" s="319"/>
      <c r="J146" s="319"/>
      <c r="K146" s="320"/>
    </row>
    <row r="147" spans="2:11" s="1" customFormat="1" ht="45" customHeight="1">
      <c r="B147" s="321"/>
      <c r="C147" s="322" t="s">
        <v>3471</v>
      </c>
      <c r="D147" s="322"/>
      <c r="E147" s="322"/>
      <c r="F147" s="322"/>
      <c r="G147" s="322"/>
      <c r="H147" s="322"/>
      <c r="I147" s="322"/>
      <c r="J147" s="322"/>
      <c r="K147" s="323"/>
    </row>
    <row r="148" spans="2:11" s="1" customFormat="1" ht="17.25" customHeight="1">
      <c r="B148" s="321"/>
      <c r="C148" s="324" t="s">
        <v>3406</v>
      </c>
      <c r="D148" s="324"/>
      <c r="E148" s="324"/>
      <c r="F148" s="324" t="s">
        <v>3407</v>
      </c>
      <c r="G148" s="325"/>
      <c r="H148" s="324" t="s">
        <v>63</v>
      </c>
      <c r="I148" s="324" t="s">
        <v>66</v>
      </c>
      <c r="J148" s="324" t="s">
        <v>3408</v>
      </c>
      <c r="K148" s="323"/>
    </row>
    <row r="149" spans="2:11" s="1" customFormat="1" ht="17.25" customHeight="1">
      <c r="B149" s="321"/>
      <c r="C149" s="326" t="s">
        <v>3409</v>
      </c>
      <c r="D149" s="326"/>
      <c r="E149" s="326"/>
      <c r="F149" s="327" t="s">
        <v>3410</v>
      </c>
      <c r="G149" s="328"/>
      <c r="H149" s="326"/>
      <c r="I149" s="326"/>
      <c r="J149" s="326" t="s">
        <v>3411</v>
      </c>
      <c r="K149" s="323"/>
    </row>
    <row r="150" spans="2:11" s="1" customFormat="1" ht="5.25" customHeight="1">
      <c r="B150" s="334"/>
      <c r="C150" s="329"/>
      <c r="D150" s="329"/>
      <c r="E150" s="329"/>
      <c r="F150" s="329"/>
      <c r="G150" s="330"/>
      <c r="H150" s="329"/>
      <c r="I150" s="329"/>
      <c r="J150" s="329"/>
      <c r="K150" s="357"/>
    </row>
    <row r="151" spans="2:11" s="1" customFormat="1" ht="15" customHeight="1">
      <c r="B151" s="334"/>
      <c r="C151" s="361" t="s">
        <v>3415</v>
      </c>
      <c r="D151" s="309"/>
      <c r="E151" s="309"/>
      <c r="F151" s="362" t="s">
        <v>3412</v>
      </c>
      <c r="G151" s="309"/>
      <c r="H151" s="361" t="s">
        <v>3452</v>
      </c>
      <c r="I151" s="361" t="s">
        <v>3414</v>
      </c>
      <c r="J151" s="361">
        <v>120</v>
      </c>
      <c r="K151" s="357"/>
    </row>
    <row r="152" spans="2:11" s="1" customFormat="1" ht="15" customHeight="1">
      <c r="B152" s="334"/>
      <c r="C152" s="361" t="s">
        <v>3461</v>
      </c>
      <c r="D152" s="309"/>
      <c r="E152" s="309"/>
      <c r="F152" s="362" t="s">
        <v>3412</v>
      </c>
      <c r="G152" s="309"/>
      <c r="H152" s="361" t="s">
        <v>3472</v>
      </c>
      <c r="I152" s="361" t="s">
        <v>3414</v>
      </c>
      <c r="J152" s="361" t="s">
        <v>3463</v>
      </c>
      <c r="K152" s="357"/>
    </row>
    <row r="153" spans="2:11" s="1" customFormat="1" ht="15" customHeight="1">
      <c r="B153" s="334"/>
      <c r="C153" s="361" t="s">
        <v>95</v>
      </c>
      <c r="D153" s="309"/>
      <c r="E153" s="309"/>
      <c r="F153" s="362" t="s">
        <v>3412</v>
      </c>
      <c r="G153" s="309"/>
      <c r="H153" s="361" t="s">
        <v>3473</v>
      </c>
      <c r="I153" s="361" t="s">
        <v>3414</v>
      </c>
      <c r="J153" s="361" t="s">
        <v>3463</v>
      </c>
      <c r="K153" s="357"/>
    </row>
    <row r="154" spans="2:11" s="1" customFormat="1" ht="15" customHeight="1">
      <c r="B154" s="334"/>
      <c r="C154" s="361" t="s">
        <v>3417</v>
      </c>
      <c r="D154" s="309"/>
      <c r="E154" s="309"/>
      <c r="F154" s="362" t="s">
        <v>3418</v>
      </c>
      <c r="G154" s="309"/>
      <c r="H154" s="361" t="s">
        <v>3452</v>
      </c>
      <c r="I154" s="361" t="s">
        <v>3414</v>
      </c>
      <c r="J154" s="361">
        <v>50</v>
      </c>
      <c r="K154" s="357"/>
    </row>
    <row r="155" spans="2:11" s="1" customFormat="1" ht="15" customHeight="1">
      <c r="B155" s="334"/>
      <c r="C155" s="361" t="s">
        <v>3420</v>
      </c>
      <c r="D155" s="309"/>
      <c r="E155" s="309"/>
      <c r="F155" s="362" t="s">
        <v>3412</v>
      </c>
      <c r="G155" s="309"/>
      <c r="H155" s="361" t="s">
        <v>3452</v>
      </c>
      <c r="I155" s="361" t="s">
        <v>3422</v>
      </c>
      <c r="J155" s="361"/>
      <c r="K155" s="357"/>
    </row>
    <row r="156" spans="2:11" s="1" customFormat="1" ht="15" customHeight="1">
      <c r="B156" s="334"/>
      <c r="C156" s="361" t="s">
        <v>3431</v>
      </c>
      <c r="D156" s="309"/>
      <c r="E156" s="309"/>
      <c r="F156" s="362" t="s">
        <v>3418</v>
      </c>
      <c r="G156" s="309"/>
      <c r="H156" s="361" t="s">
        <v>3452</v>
      </c>
      <c r="I156" s="361" t="s">
        <v>3414</v>
      </c>
      <c r="J156" s="361">
        <v>50</v>
      </c>
      <c r="K156" s="357"/>
    </row>
    <row r="157" spans="2:11" s="1" customFormat="1" ht="15" customHeight="1">
      <c r="B157" s="334"/>
      <c r="C157" s="361" t="s">
        <v>3439</v>
      </c>
      <c r="D157" s="309"/>
      <c r="E157" s="309"/>
      <c r="F157" s="362" t="s">
        <v>3418</v>
      </c>
      <c r="G157" s="309"/>
      <c r="H157" s="361" t="s">
        <v>3452</v>
      </c>
      <c r="I157" s="361" t="s">
        <v>3414</v>
      </c>
      <c r="J157" s="361">
        <v>50</v>
      </c>
      <c r="K157" s="357"/>
    </row>
    <row r="158" spans="2:11" s="1" customFormat="1" ht="15" customHeight="1">
      <c r="B158" s="334"/>
      <c r="C158" s="361" t="s">
        <v>3437</v>
      </c>
      <c r="D158" s="309"/>
      <c r="E158" s="309"/>
      <c r="F158" s="362" t="s">
        <v>3418</v>
      </c>
      <c r="G158" s="309"/>
      <c r="H158" s="361" t="s">
        <v>3452</v>
      </c>
      <c r="I158" s="361" t="s">
        <v>3414</v>
      </c>
      <c r="J158" s="361">
        <v>50</v>
      </c>
      <c r="K158" s="357"/>
    </row>
    <row r="159" spans="2:11" s="1" customFormat="1" ht="15" customHeight="1">
      <c r="B159" s="334"/>
      <c r="C159" s="361" t="s">
        <v>206</v>
      </c>
      <c r="D159" s="309"/>
      <c r="E159" s="309"/>
      <c r="F159" s="362" t="s">
        <v>3412</v>
      </c>
      <c r="G159" s="309"/>
      <c r="H159" s="361" t="s">
        <v>3474</v>
      </c>
      <c r="I159" s="361" t="s">
        <v>3414</v>
      </c>
      <c r="J159" s="361" t="s">
        <v>3475</v>
      </c>
      <c r="K159" s="357"/>
    </row>
    <row r="160" spans="2:11" s="1" customFormat="1" ht="15" customHeight="1">
      <c r="B160" s="334"/>
      <c r="C160" s="361" t="s">
        <v>3476</v>
      </c>
      <c r="D160" s="309"/>
      <c r="E160" s="309"/>
      <c r="F160" s="362" t="s">
        <v>3412</v>
      </c>
      <c r="G160" s="309"/>
      <c r="H160" s="361" t="s">
        <v>3477</v>
      </c>
      <c r="I160" s="361" t="s">
        <v>3447</v>
      </c>
      <c r="J160" s="361"/>
      <c r="K160" s="357"/>
    </row>
    <row r="161" spans="2:11" s="1" customFormat="1" ht="15" customHeight="1">
      <c r="B161" s="363"/>
      <c r="C161" s="343"/>
      <c r="D161" s="343"/>
      <c r="E161" s="343"/>
      <c r="F161" s="343"/>
      <c r="G161" s="343"/>
      <c r="H161" s="343"/>
      <c r="I161" s="343"/>
      <c r="J161" s="343"/>
      <c r="K161" s="364"/>
    </row>
    <row r="162" spans="2:11" s="1" customFormat="1" ht="18.75" customHeight="1">
      <c r="B162" s="345"/>
      <c r="C162" s="355"/>
      <c r="D162" s="355"/>
      <c r="E162" s="355"/>
      <c r="F162" s="365"/>
      <c r="G162" s="355"/>
      <c r="H162" s="355"/>
      <c r="I162" s="355"/>
      <c r="J162" s="355"/>
      <c r="K162" s="345"/>
    </row>
    <row r="163" spans="2:11" s="1" customFormat="1" ht="18.75" customHeight="1">
      <c r="B163" s="317"/>
      <c r="C163" s="317"/>
      <c r="D163" s="317"/>
      <c r="E163" s="317"/>
      <c r="F163" s="317"/>
      <c r="G163" s="317"/>
      <c r="H163" s="317"/>
      <c r="I163" s="317"/>
      <c r="J163" s="317"/>
      <c r="K163" s="317"/>
    </row>
    <row r="164" spans="2:11" s="1" customFormat="1" ht="7.5" customHeight="1">
      <c r="B164" s="296"/>
      <c r="C164" s="297"/>
      <c r="D164" s="297"/>
      <c r="E164" s="297"/>
      <c r="F164" s="297"/>
      <c r="G164" s="297"/>
      <c r="H164" s="297"/>
      <c r="I164" s="297"/>
      <c r="J164" s="297"/>
      <c r="K164" s="298"/>
    </row>
    <row r="165" spans="2:11" s="1" customFormat="1" ht="45" customHeight="1">
      <c r="B165" s="299"/>
      <c r="C165" s="300" t="s">
        <v>3478</v>
      </c>
      <c r="D165" s="300"/>
      <c r="E165" s="300"/>
      <c r="F165" s="300"/>
      <c r="G165" s="300"/>
      <c r="H165" s="300"/>
      <c r="I165" s="300"/>
      <c r="J165" s="300"/>
      <c r="K165" s="301"/>
    </row>
    <row r="166" spans="2:11" s="1" customFormat="1" ht="17.25" customHeight="1">
      <c r="B166" s="299"/>
      <c r="C166" s="324" t="s">
        <v>3406</v>
      </c>
      <c r="D166" s="324"/>
      <c r="E166" s="324"/>
      <c r="F166" s="324" t="s">
        <v>3407</v>
      </c>
      <c r="G166" s="366"/>
      <c r="H166" s="367" t="s">
        <v>63</v>
      </c>
      <c r="I166" s="367" t="s">
        <v>66</v>
      </c>
      <c r="J166" s="324" t="s">
        <v>3408</v>
      </c>
      <c r="K166" s="301"/>
    </row>
    <row r="167" spans="2:11" s="1" customFormat="1" ht="17.25" customHeight="1">
      <c r="B167" s="302"/>
      <c r="C167" s="326" t="s">
        <v>3409</v>
      </c>
      <c r="D167" s="326"/>
      <c r="E167" s="326"/>
      <c r="F167" s="327" t="s">
        <v>3410</v>
      </c>
      <c r="G167" s="368"/>
      <c r="H167" s="369"/>
      <c r="I167" s="369"/>
      <c r="J167" s="326" t="s">
        <v>3411</v>
      </c>
      <c r="K167" s="304"/>
    </row>
    <row r="168" spans="2:11" s="1" customFormat="1" ht="5.25" customHeight="1">
      <c r="B168" s="334"/>
      <c r="C168" s="329"/>
      <c r="D168" s="329"/>
      <c r="E168" s="329"/>
      <c r="F168" s="329"/>
      <c r="G168" s="330"/>
      <c r="H168" s="329"/>
      <c r="I168" s="329"/>
      <c r="J168" s="329"/>
      <c r="K168" s="357"/>
    </row>
    <row r="169" spans="2:11" s="1" customFormat="1" ht="15" customHeight="1">
      <c r="B169" s="334"/>
      <c r="C169" s="309" t="s">
        <v>3415</v>
      </c>
      <c r="D169" s="309"/>
      <c r="E169" s="309"/>
      <c r="F169" s="332" t="s">
        <v>3412</v>
      </c>
      <c r="G169" s="309"/>
      <c r="H169" s="309" t="s">
        <v>3452</v>
      </c>
      <c r="I169" s="309" t="s">
        <v>3414</v>
      </c>
      <c r="J169" s="309">
        <v>120</v>
      </c>
      <c r="K169" s="357"/>
    </row>
    <row r="170" spans="2:11" s="1" customFormat="1" ht="15" customHeight="1">
      <c r="B170" s="334"/>
      <c r="C170" s="309" t="s">
        <v>3461</v>
      </c>
      <c r="D170" s="309"/>
      <c r="E170" s="309"/>
      <c r="F170" s="332" t="s">
        <v>3412</v>
      </c>
      <c r="G170" s="309"/>
      <c r="H170" s="309" t="s">
        <v>3462</v>
      </c>
      <c r="I170" s="309" t="s">
        <v>3414</v>
      </c>
      <c r="J170" s="309" t="s">
        <v>3463</v>
      </c>
      <c r="K170" s="357"/>
    </row>
    <row r="171" spans="2:11" s="1" customFormat="1" ht="15" customHeight="1">
      <c r="B171" s="334"/>
      <c r="C171" s="309" t="s">
        <v>95</v>
      </c>
      <c r="D171" s="309"/>
      <c r="E171" s="309"/>
      <c r="F171" s="332" t="s">
        <v>3412</v>
      </c>
      <c r="G171" s="309"/>
      <c r="H171" s="309" t="s">
        <v>3479</v>
      </c>
      <c r="I171" s="309" t="s">
        <v>3414</v>
      </c>
      <c r="J171" s="309" t="s">
        <v>3463</v>
      </c>
      <c r="K171" s="357"/>
    </row>
    <row r="172" spans="2:11" s="1" customFormat="1" ht="15" customHeight="1">
      <c r="B172" s="334"/>
      <c r="C172" s="309" t="s">
        <v>3417</v>
      </c>
      <c r="D172" s="309"/>
      <c r="E172" s="309"/>
      <c r="F172" s="332" t="s">
        <v>3418</v>
      </c>
      <c r="G172" s="309"/>
      <c r="H172" s="309" t="s">
        <v>3479</v>
      </c>
      <c r="I172" s="309" t="s">
        <v>3414</v>
      </c>
      <c r="J172" s="309">
        <v>50</v>
      </c>
      <c r="K172" s="357"/>
    </row>
    <row r="173" spans="2:11" s="1" customFormat="1" ht="15" customHeight="1">
      <c r="B173" s="334"/>
      <c r="C173" s="309" t="s">
        <v>3420</v>
      </c>
      <c r="D173" s="309"/>
      <c r="E173" s="309"/>
      <c r="F173" s="332" t="s">
        <v>3412</v>
      </c>
      <c r="G173" s="309"/>
      <c r="H173" s="309" t="s">
        <v>3479</v>
      </c>
      <c r="I173" s="309" t="s">
        <v>3422</v>
      </c>
      <c r="J173" s="309"/>
      <c r="K173" s="357"/>
    </row>
    <row r="174" spans="2:11" s="1" customFormat="1" ht="15" customHeight="1">
      <c r="B174" s="334"/>
      <c r="C174" s="309" t="s">
        <v>3431</v>
      </c>
      <c r="D174" s="309"/>
      <c r="E174" s="309"/>
      <c r="F174" s="332" t="s">
        <v>3418</v>
      </c>
      <c r="G174" s="309"/>
      <c r="H174" s="309" t="s">
        <v>3479</v>
      </c>
      <c r="I174" s="309" t="s">
        <v>3414</v>
      </c>
      <c r="J174" s="309">
        <v>50</v>
      </c>
      <c r="K174" s="357"/>
    </row>
    <row r="175" spans="2:11" s="1" customFormat="1" ht="15" customHeight="1">
      <c r="B175" s="334"/>
      <c r="C175" s="309" t="s">
        <v>3439</v>
      </c>
      <c r="D175" s="309"/>
      <c r="E175" s="309"/>
      <c r="F175" s="332" t="s">
        <v>3418</v>
      </c>
      <c r="G175" s="309"/>
      <c r="H175" s="309" t="s">
        <v>3479</v>
      </c>
      <c r="I175" s="309" t="s">
        <v>3414</v>
      </c>
      <c r="J175" s="309">
        <v>50</v>
      </c>
      <c r="K175" s="357"/>
    </row>
    <row r="176" spans="2:11" s="1" customFormat="1" ht="15" customHeight="1">
      <c r="B176" s="334"/>
      <c r="C176" s="309" t="s">
        <v>3437</v>
      </c>
      <c r="D176" s="309"/>
      <c r="E176" s="309"/>
      <c r="F176" s="332" t="s">
        <v>3418</v>
      </c>
      <c r="G176" s="309"/>
      <c r="H176" s="309" t="s">
        <v>3479</v>
      </c>
      <c r="I176" s="309" t="s">
        <v>3414</v>
      </c>
      <c r="J176" s="309">
        <v>50</v>
      </c>
      <c r="K176" s="357"/>
    </row>
    <row r="177" spans="2:11" s="1" customFormat="1" ht="15" customHeight="1">
      <c r="B177" s="334"/>
      <c r="C177" s="309" t="s">
        <v>216</v>
      </c>
      <c r="D177" s="309"/>
      <c r="E177" s="309"/>
      <c r="F177" s="332" t="s">
        <v>3412</v>
      </c>
      <c r="G177" s="309"/>
      <c r="H177" s="309" t="s">
        <v>3480</v>
      </c>
      <c r="I177" s="309" t="s">
        <v>3481</v>
      </c>
      <c r="J177" s="309"/>
      <c r="K177" s="357"/>
    </row>
    <row r="178" spans="2:11" s="1" customFormat="1" ht="15" customHeight="1">
      <c r="B178" s="334"/>
      <c r="C178" s="309" t="s">
        <v>66</v>
      </c>
      <c r="D178" s="309"/>
      <c r="E178" s="309"/>
      <c r="F178" s="332" t="s">
        <v>3412</v>
      </c>
      <c r="G178" s="309"/>
      <c r="H178" s="309" t="s">
        <v>3482</v>
      </c>
      <c r="I178" s="309" t="s">
        <v>3483</v>
      </c>
      <c r="J178" s="309">
        <v>1</v>
      </c>
      <c r="K178" s="357"/>
    </row>
    <row r="179" spans="2:11" s="1" customFormat="1" ht="15" customHeight="1">
      <c r="B179" s="334"/>
      <c r="C179" s="309" t="s">
        <v>62</v>
      </c>
      <c r="D179" s="309"/>
      <c r="E179" s="309"/>
      <c r="F179" s="332" t="s">
        <v>3412</v>
      </c>
      <c r="G179" s="309"/>
      <c r="H179" s="309" t="s">
        <v>3484</v>
      </c>
      <c r="I179" s="309" t="s">
        <v>3414</v>
      </c>
      <c r="J179" s="309">
        <v>20</v>
      </c>
      <c r="K179" s="357"/>
    </row>
    <row r="180" spans="2:11" s="1" customFormat="1" ht="15" customHeight="1">
      <c r="B180" s="334"/>
      <c r="C180" s="309" t="s">
        <v>63</v>
      </c>
      <c r="D180" s="309"/>
      <c r="E180" s="309"/>
      <c r="F180" s="332" t="s">
        <v>3412</v>
      </c>
      <c r="G180" s="309"/>
      <c r="H180" s="309" t="s">
        <v>3485</v>
      </c>
      <c r="I180" s="309" t="s">
        <v>3414</v>
      </c>
      <c r="J180" s="309">
        <v>255</v>
      </c>
      <c r="K180" s="357"/>
    </row>
    <row r="181" spans="2:11" s="1" customFormat="1" ht="15" customHeight="1">
      <c r="B181" s="334"/>
      <c r="C181" s="309" t="s">
        <v>217</v>
      </c>
      <c r="D181" s="309"/>
      <c r="E181" s="309"/>
      <c r="F181" s="332" t="s">
        <v>3412</v>
      </c>
      <c r="G181" s="309"/>
      <c r="H181" s="309" t="s">
        <v>3376</v>
      </c>
      <c r="I181" s="309" t="s">
        <v>3414</v>
      </c>
      <c r="J181" s="309">
        <v>10</v>
      </c>
      <c r="K181" s="357"/>
    </row>
    <row r="182" spans="2:11" s="1" customFormat="1" ht="15" customHeight="1">
      <c r="B182" s="334"/>
      <c r="C182" s="309" t="s">
        <v>218</v>
      </c>
      <c r="D182" s="309"/>
      <c r="E182" s="309"/>
      <c r="F182" s="332" t="s">
        <v>3412</v>
      </c>
      <c r="G182" s="309"/>
      <c r="H182" s="309" t="s">
        <v>3486</v>
      </c>
      <c r="I182" s="309" t="s">
        <v>3447</v>
      </c>
      <c r="J182" s="309"/>
      <c r="K182" s="357"/>
    </row>
    <row r="183" spans="2:11" s="1" customFormat="1" ht="15" customHeight="1">
      <c r="B183" s="334"/>
      <c r="C183" s="309" t="s">
        <v>3487</v>
      </c>
      <c r="D183" s="309"/>
      <c r="E183" s="309"/>
      <c r="F183" s="332" t="s">
        <v>3412</v>
      </c>
      <c r="G183" s="309"/>
      <c r="H183" s="309" t="s">
        <v>3488</v>
      </c>
      <c r="I183" s="309" t="s">
        <v>3447</v>
      </c>
      <c r="J183" s="309"/>
      <c r="K183" s="357"/>
    </row>
    <row r="184" spans="2:11" s="1" customFormat="1" ht="15" customHeight="1">
      <c r="B184" s="334"/>
      <c r="C184" s="309" t="s">
        <v>3476</v>
      </c>
      <c r="D184" s="309"/>
      <c r="E184" s="309"/>
      <c r="F184" s="332" t="s">
        <v>3412</v>
      </c>
      <c r="G184" s="309"/>
      <c r="H184" s="309" t="s">
        <v>3489</v>
      </c>
      <c r="I184" s="309" t="s">
        <v>3447</v>
      </c>
      <c r="J184" s="309"/>
      <c r="K184" s="357"/>
    </row>
    <row r="185" spans="2:11" s="1" customFormat="1" ht="15" customHeight="1">
      <c r="B185" s="334"/>
      <c r="C185" s="309" t="s">
        <v>220</v>
      </c>
      <c r="D185" s="309"/>
      <c r="E185" s="309"/>
      <c r="F185" s="332" t="s">
        <v>3418</v>
      </c>
      <c r="G185" s="309"/>
      <c r="H185" s="309" t="s">
        <v>3490</v>
      </c>
      <c r="I185" s="309" t="s">
        <v>3414</v>
      </c>
      <c r="J185" s="309">
        <v>50</v>
      </c>
      <c r="K185" s="357"/>
    </row>
    <row r="186" spans="2:11" s="1" customFormat="1" ht="15" customHeight="1">
      <c r="B186" s="334"/>
      <c r="C186" s="309" t="s">
        <v>3491</v>
      </c>
      <c r="D186" s="309"/>
      <c r="E186" s="309"/>
      <c r="F186" s="332" t="s">
        <v>3418</v>
      </c>
      <c r="G186" s="309"/>
      <c r="H186" s="309" t="s">
        <v>3492</v>
      </c>
      <c r="I186" s="309" t="s">
        <v>3493</v>
      </c>
      <c r="J186" s="309"/>
      <c r="K186" s="357"/>
    </row>
    <row r="187" spans="2:11" s="1" customFormat="1" ht="15" customHeight="1">
      <c r="B187" s="334"/>
      <c r="C187" s="309" t="s">
        <v>3494</v>
      </c>
      <c r="D187" s="309"/>
      <c r="E187" s="309"/>
      <c r="F187" s="332" t="s">
        <v>3418</v>
      </c>
      <c r="G187" s="309"/>
      <c r="H187" s="309" t="s">
        <v>3495</v>
      </c>
      <c r="I187" s="309" t="s">
        <v>3493</v>
      </c>
      <c r="J187" s="309"/>
      <c r="K187" s="357"/>
    </row>
    <row r="188" spans="2:11" s="1" customFormat="1" ht="15" customHeight="1">
      <c r="B188" s="334"/>
      <c r="C188" s="309" t="s">
        <v>3496</v>
      </c>
      <c r="D188" s="309"/>
      <c r="E188" s="309"/>
      <c r="F188" s="332" t="s">
        <v>3418</v>
      </c>
      <c r="G188" s="309"/>
      <c r="H188" s="309" t="s">
        <v>3497</v>
      </c>
      <c r="I188" s="309" t="s">
        <v>3493</v>
      </c>
      <c r="J188" s="309"/>
      <c r="K188" s="357"/>
    </row>
    <row r="189" spans="2:11" s="1" customFormat="1" ht="15" customHeight="1">
      <c r="B189" s="334"/>
      <c r="C189" s="370" t="s">
        <v>3498</v>
      </c>
      <c r="D189" s="309"/>
      <c r="E189" s="309"/>
      <c r="F189" s="332" t="s">
        <v>3418</v>
      </c>
      <c r="G189" s="309"/>
      <c r="H189" s="309" t="s">
        <v>3499</v>
      </c>
      <c r="I189" s="309" t="s">
        <v>3500</v>
      </c>
      <c r="J189" s="371" t="s">
        <v>3501</v>
      </c>
      <c r="K189" s="357"/>
    </row>
    <row r="190" spans="2:11" s="1" customFormat="1" ht="15" customHeight="1">
      <c r="B190" s="334"/>
      <c r="C190" s="370" t="s">
        <v>51</v>
      </c>
      <c r="D190" s="309"/>
      <c r="E190" s="309"/>
      <c r="F190" s="332" t="s">
        <v>3412</v>
      </c>
      <c r="G190" s="309"/>
      <c r="H190" s="306" t="s">
        <v>3502</v>
      </c>
      <c r="I190" s="309" t="s">
        <v>3503</v>
      </c>
      <c r="J190" s="309"/>
      <c r="K190" s="357"/>
    </row>
    <row r="191" spans="2:11" s="1" customFormat="1" ht="15" customHeight="1">
      <c r="B191" s="334"/>
      <c r="C191" s="370" t="s">
        <v>3504</v>
      </c>
      <c r="D191" s="309"/>
      <c r="E191" s="309"/>
      <c r="F191" s="332" t="s">
        <v>3412</v>
      </c>
      <c r="G191" s="309"/>
      <c r="H191" s="309" t="s">
        <v>3505</v>
      </c>
      <c r="I191" s="309" t="s">
        <v>3447</v>
      </c>
      <c r="J191" s="309"/>
      <c r="K191" s="357"/>
    </row>
    <row r="192" spans="2:11" s="1" customFormat="1" ht="15" customHeight="1">
      <c r="B192" s="334"/>
      <c r="C192" s="370" t="s">
        <v>3506</v>
      </c>
      <c r="D192" s="309"/>
      <c r="E192" s="309"/>
      <c r="F192" s="332" t="s">
        <v>3412</v>
      </c>
      <c r="G192" s="309"/>
      <c r="H192" s="309" t="s">
        <v>3507</v>
      </c>
      <c r="I192" s="309" t="s">
        <v>3447</v>
      </c>
      <c r="J192" s="309"/>
      <c r="K192" s="357"/>
    </row>
    <row r="193" spans="2:11" s="1" customFormat="1" ht="15" customHeight="1">
      <c r="B193" s="334"/>
      <c r="C193" s="370" t="s">
        <v>3508</v>
      </c>
      <c r="D193" s="309"/>
      <c r="E193" s="309"/>
      <c r="F193" s="332" t="s">
        <v>3418</v>
      </c>
      <c r="G193" s="309"/>
      <c r="H193" s="309" t="s">
        <v>3509</v>
      </c>
      <c r="I193" s="309" t="s">
        <v>3447</v>
      </c>
      <c r="J193" s="309"/>
      <c r="K193" s="357"/>
    </row>
    <row r="194" spans="2:11" s="1" customFormat="1" ht="15" customHeight="1">
      <c r="B194" s="363"/>
      <c r="C194" s="372"/>
      <c r="D194" s="343"/>
      <c r="E194" s="343"/>
      <c r="F194" s="343"/>
      <c r="G194" s="343"/>
      <c r="H194" s="343"/>
      <c r="I194" s="343"/>
      <c r="J194" s="343"/>
      <c r="K194" s="364"/>
    </row>
    <row r="195" spans="2:11" s="1" customFormat="1" ht="18.75" customHeight="1">
      <c r="B195" s="345"/>
      <c r="C195" s="355"/>
      <c r="D195" s="355"/>
      <c r="E195" s="355"/>
      <c r="F195" s="365"/>
      <c r="G195" s="355"/>
      <c r="H195" s="355"/>
      <c r="I195" s="355"/>
      <c r="J195" s="355"/>
      <c r="K195" s="345"/>
    </row>
    <row r="196" spans="2:11" s="1" customFormat="1" ht="18.75" customHeight="1">
      <c r="B196" s="345"/>
      <c r="C196" s="355"/>
      <c r="D196" s="355"/>
      <c r="E196" s="355"/>
      <c r="F196" s="365"/>
      <c r="G196" s="355"/>
      <c r="H196" s="355"/>
      <c r="I196" s="355"/>
      <c r="J196" s="355"/>
      <c r="K196" s="345"/>
    </row>
    <row r="197" spans="2:11" s="1" customFormat="1" ht="18.75" customHeight="1">
      <c r="B197" s="317"/>
      <c r="C197" s="317"/>
      <c r="D197" s="317"/>
      <c r="E197" s="317"/>
      <c r="F197" s="317"/>
      <c r="G197" s="317"/>
      <c r="H197" s="317"/>
      <c r="I197" s="317"/>
      <c r="J197" s="317"/>
      <c r="K197" s="317"/>
    </row>
    <row r="198" spans="2:11" s="1" customFormat="1" ht="13.5">
      <c r="B198" s="296"/>
      <c r="C198" s="297"/>
      <c r="D198" s="297"/>
      <c r="E198" s="297"/>
      <c r="F198" s="297"/>
      <c r="G198" s="297"/>
      <c r="H198" s="297"/>
      <c r="I198" s="297"/>
      <c r="J198" s="297"/>
      <c r="K198" s="298"/>
    </row>
    <row r="199" spans="2:11" s="1" customFormat="1" ht="21">
      <c r="B199" s="299"/>
      <c r="C199" s="300" t="s">
        <v>3510</v>
      </c>
      <c r="D199" s="300"/>
      <c r="E199" s="300"/>
      <c r="F199" s="300"/>
      <c r="G199" s="300"/>
      <c r="H199" s="300"/>
      <c r="I199" s="300"/>
      <c r="J199" s="300"/>
      <c r="K199" s="301"/>
    </row>
    <row r="200" spans="2:11" s="1" customFormat="1" ht="25.5" customHeight="1">
      <c r="B200" s="299"/>
      <c r="C200" s="373" t="s">
        <v>3511</v>
      </c>
      <c r="D200" s="373"/>
      <c r="E200" s="373"/>
      <c r="F200" s="373" t="s">
        <v>3512</v>
      </c>
      <c r="G200" s="374"/>
      <c r="H200" s="373" t="s">
        <v>3513</v>
      </c>
      <c r="I200" s="373"/>
      <c r="J200" s="373"/>
      <c r="K200" s="301"/>
    </row>
    <row r="201" spans="2:11" s="1" customFormat="1" ht="5.25" customHeight="1">
      <c r="B201" s="334"/>
      <c r="C201" s="329"/>
      <c r="D201" s="329"/>
      <c r="E201" s="329"/>
      <c r="F201" s="329"/>
      <c r="G201" s="355"/>
      <c r="H201" s="329"/>
      <c r="I201" s="329"/>
      <c r="J201" s="329"/>
      <c r="K201" s="357"/>
    </row>
    <row r="202" spans="2:11" s="1" customFormat="1" ht="15" customHeight="1">
      <c r="B202" s="334"/>
      <c r="C202" s="309" t="s">
        <v>3503</v>
      </c>
      <c r="D202" s="309"/>
      <c r="E202" s="309"/>
      <c r="F202" s="332" t="s">
        <v>52</v>
      </c>
      <c r="G202" s="309"/>
      <c r="H202" s="309" t="s">
        <v>3514</v>
      </c>
      <c r="I202" s="309"/>
      <c r="J202" s="309"/>
      <c r="K202" s="357"/>
    </row>
    <row r="203" spans="2:11" s="1" customFormat="1" ht="15" customHeight="1">
      <c r="B203" s="334"/>
      <c r="C203" s="309"/>
      <c r="D203" s="309"/>
      <c r="E203" s="309"/>
      <c r="F203" s="332" t="s">
        <v>53</v>
      </c>
      <c r="G203" s="309"/>
      <c r="H203" s="309" t="s">
        <v>3515</v>
      </c>
      <c r="I203" s="309"/>
      <c r="J203" s="309"/>
      <c r="K203" s="357"/>
    </row>
    <row r="204" spans="2:11" s="1" customFormat="1" ht="15" customHeight="1">
      <c r="B204" s="334"/>
      <c r="C204" s="309"/>
      <c r="D204" s="309"/>
      <c r="E204" s="309"/>
      <c r="F204" s="332" t="s">
        <v>56</v>
      </c>
      <c r="G204" s="309"/>
      <c r="H204" s="309" t="s">
        <v>3516</v>
      </c>
      <c r="I204" s="309"/>
      <c r="J204" s="309"/>
      <c r="K204" s="357"/>
    </row>
    <row r="205" spans="2:11" s="1" customFormat="1" ht="15" customHeight="1">
      <c r="B205" s="334"/>
      <c r="C205" s="309"/>
      <c r="D205" s="309"/>
      <c r="E205" s="309"/>
      <c r="F205" s="332" t="s">
        <v>54</v>
      </c>
      <c r="G205" s="309"/>
      <c r="H205" s="309" t="s">
        <v>3517</v>
      </c>
      <c r="I205" s="309"/>
      <c r="J205" s="309"/>
      <c r="K205" s="357"/>
    </row>
    <row r="206" spans="2:11" s="1" customFormat="1" ht="15" customHeight="1">
      <c r="B206" s="334"/>
      <c r="C206" s="309"/>
      <c r="D206" s="309"/>
      <c r="E206" s="309"/>
      <c r="F206" s="332" t="s">
        <v>55</v>
      </c>
      <c r="G206" s="309"/>
      <c r="H206" s="309" t="s">
        <v>3518</v>
      </c>
      <c r="I206" s="309"/>
      <c r="J206" s="309"/>
      <c r="K206" s="357"/>
    </row>
    <row r="207" spans="2:11" s="1" customFormat="1" ht="15" customHeight="1">
      <c r="B207" s="334"/>
      <c r="C207" s="309"/>
      <c r="D207" s="309"/>
      <c r="E207" s="309"/>
      <c r="F207" s="332"/>
      <c r="G207" s="309"/>
      <c r="H207" s="309"/>
      <c r="I207" s="309"/>
      <c r="J207" s="309"/>
      <c r="K207" s="357"/>
    </row>
    <row r="208" spans="2:11" s="1" customFormat="1" ht="15" customHeight="1">
      <c r="B208" s="334"/>
      <c r="C208" s="309" t="s">
        <v>3459</v>
      </c>
      <c r="D208" s="309"/>
      <c r="E208" s="309"/>
      <c r="F208" s="332" t="s">
        <v>84</v>
      </c>
      <c r="G208" s="309"/>
      <c r="H208" s="309" t="s">
        <v>3519</v>
      </c>
      <c r="I208" s="309"/>
      <c r="J208" s="309"/>
      <c r="K208" s="357"/>
    </row>
    <row r="209" spans="2:11" s="1" customFormat="1" ht="15" customHeight="1">
      <c r="B209" s="334"/>
      <c r="C209" s="309"/>
      <c r="D209" s="309"/>
      <c r="E209" s="309"/>
      <c r="F209" s="332" t="s">
        <v>3355</v>
      </c>
      <c r="G209" s="309"/>
      <c r="H209" s="309" t="s">
        <v>3356</v>
      </c>
      <c r="I209" s="309"/>
      <c r="J209" s="309"/>
      <c r="K209" s="357"/>
    </row>
    <row r="210" spans="2:11" s="1" customFormat="1" ht="15" customHeight="1">
      <c r="B210" s="334"/>
      <c r="C210" s="309"/>
      <c r="D210" s="309"/>
      <c r="E210" s="309"/>
      <c r="F210" s="332" t="s">
        <v>3353</v>
      </c>
      <c r="G210" s="309"/>
      <c r="H210" s="309" t="s">
        <v>3520</v>
      </c>
      <c r="I210" s="309"/>
      <c r="J210" s="309"/>
      <c r="K210" s="357"/>
    </row>
    <row r="211" spans="2:11" s="1" customFormat="1" ht="15" customHeight="1">
      <c r="B211" s="375"/>
      <c r="C211" s="309"/>
      <c r="D211" s="309"/>
      <c r="E211" s="309"/>
      <c r="F211" s="332" t="s">
        <v>3357</v>
      </c>
      <c r="G211" s="370"/>
      <c r="H211" s="361" t="s">
        <v>3358</v>
      </c>
      <c r="I211" s="361"/>
      <c r="J211" s="361"/>
      <c r="K211" s="376"/>
    </row>
    <row r="212" spans="2:11" s="1" customFormat="1" ht="15" customHeight="1">
      <c r="B212" s="375"/>
      <c r="C212" s="309"/>
      <c r="D212" s="309"/>
      <c r="E212" s="309"/>
      <c r="F212" s="332" t="s">
        <v>3359</v>
      </c>
      <c r="G212" s="370"/>
      <c r="H212" s="361" t="s">
        <v>3521</v>
      </c>
      <c r="I212" s="361"/>
      <c r="J212" s="361"/>
      <c r="K212" s="376"/>
    </row>
    <row r="213" spans="2:11" s="1" customFormat="1" ht="15" customHeight="1">
      <c r="B213" s="375"/>
      <c r="C213" s="309"/>
      <c r="D213" s="309"/>
      <c r="E213" s="309"/>
      <c r="F213" s="332"/>
      <c r="G213" s="370"/>
      <c r="H213" s="361"/>
      <c r="I213" s="361"/>
      <c r="J213" s="361"/>
      <c r="K213" s="376"/>
    </row>
    <row r="214" spans="2:11" s="1" customFormat="1" ht="15" customHeight="1">
      <c r="B214" s="375"/>
      <c r="C214" s="309" t="s">
        <v>3483</v>
      </c>
      <c r="D214" s="309"/>
      <c r="E214" s="309"/>
      <c r="F214" s="332">
        <v>1</v>
      </c>
      <c r="G214" s="370"/>
      <c r="H214" s="361" t="s">
        <v>3522</v>
      </c>
      <c r="I214" s="361"/>
      <c r="J214" s="361"/>
      <c r="K214" s="376"/>
    </row>
    <row r="215" spans="2:11" s="1" customFormat="1" ht="15" customHeight="1">
      <c r="B215" s="375"/>
      <c r="C215" s="309"/>
      <c r="D215" s="309"/>
      <c r="E215" s="309"/>
      <c r="F215" s="332">
        <v>2</v>
      </c>
      <c r="G215" s="370"/>
      <c r="H215" s="361" t="s">
        <v>3523</v>
      </c>
      <c r="I215" s="361"/>
      <c r="J215" s="361"/>
      <c r="K215" s="376"/>
    </row>
    <row r="216" spans="2:11" s="1" customFormat="1" ht="15" customHeight="1">
      <c r="B216" s="375"/>
      <c r="C216" s="309"/>
      <c r="D216" s="309"/>
      <c r="E216" s="309"/>
      <c r="F216" s="332">
        <v>3</v>
      </c>
      <c r="G216" s="370"/>
      <c r="H216" s="361" t="s">
        <v>3524</v>
      </c>
      <c r="I216" s="361"/>
      <c r="J216" s="361"/>
      <c r="K216" s="376"/>
    </row>
    <row r="217" spans="2:11" s="1" customFormat="1" ht="15" customHeight="1">
      <c r="B217" s="375"/>
      <c r="C217" s="309"/>
      <c r="D217" s="309"/>
      <c r="E217" s="309"/>
      <c r="F217" s="332">
        <v>4</v>
      </c>
      <c r="G217" s="370"/>
      <c r="H217" s="361" t="s">
        <v>3525</v>
      </c>
      <c r="I217" s="361"/>
      <c r="J217" s="361"/>
      <c r="K217" s="376"/>
    </row>
    <row r="218" spans="2:11" s="1" customFormat="1" ht="12.75" customHeight="1">
      <c r="B218" s="377"/>
      <c r="C218" s="378"/>
      <c r="D218" s="378"/>
      <c r="E218" s="378"/>
      <c r="F218" s="378"/>
      <c r="G218" s="378"/>
      <c r="H218" s="378"/>
      <c r="I218" s="378"/>
      <c r="J218" s="378"/>
      <c r="K218" s="37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6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103</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405</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ROUND(J105,2)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ROUND((SUM(BE105:BE655)),2)</f>
        <v>0</v>
      </c>
      <c r="G37" s="41"/>
      <c r="H37" s="41"/>
      <c r="I37" s="160">
        <v>0.21</v>
      </c>
      <c r="J37" s="159">
        <f>ROUND(((SUM(BE105:BE655))*I37),2)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ROUND((SUM(BF105:BF655)),2)</f>
        <v>0</v>
      </c>
      <c r="G38" s="41"/>
      <c r="H38" s="41"/>
      <c r="I38" s="160">
        <v>0.15</v>
      </c>
      <c r="J38" s="159">
        <f>ROUND(((SUM(BF105:BF655))*I38),2)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ROUND((SUM(BG105:BG655)),2)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ROUND((SUM(BH105:BH655)),2)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ROUND((SUM(BI105:BI655)),2)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403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D.2.1 - Stavební a konstrukční řešení</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J105</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J106</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J107</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406</v>
      </c>
      <c r="E70" s="185"/>
      <c r="F70" s="185"/>
      <c r="G70" s="185"/>
      <c r="H70" s="185"/>
      <c r="I70" s="185"/>
      <c r="J70" s="186">
        <f>J196</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407</v>
      </c>
      <c r="E71" s="185"/>
      <c r="F71" s="185"/>
      <c r="G71" s="185"/>
      <c r="H71" s="185"/>
      <c r="I71" s="185"/>
      <c r="J71" s="186">
        <f>J417</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408</v>
      </c>
      <c r="E72" s="185"/>
      <c r="F72" s="185"/>
      <c r="G72" s="185"/>
      <c r="H72" s="185"/>
      <c r="I72" s="185"/>
      <c r="J72" s="186">
        <f>J425</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409</v>
      </c>
      <c r="E73" s="185"/>
      <c r="F73" s="185"/>
      <c r="G73" s="185"/>
      <c r="H73" s="185"/>
      <c r="I73" s="185"/>
      <c r="J73" s="186">
        <f>J438</f>
        <v>0</v>
      </c>
      <c r="K73" s="127"/>
      <c r="L73" s="187"/>
      <c r="S73" s="10"/>
      <c r="T73" s="10"/>
      <c r="U73" s="10"/>
      <c r="V73" s="10"/>
      <c r="W73" s="10"/>
      <c r="X73" s="10"/>
      <c r="Y73" s="10"/>
      <c r="Z73" s="10"/>
      <c r="AA73" s="10"/>
      <c r="AB73" s="10"/>
      <c r="AC73" s="10"/>
      <c r="AD73" s="10"/>
      <c r="AE73" s="10"/>
    </row>
    <row r="74" spans="1:31" s="10" customFormat="1" ht="19.9" customHeight="1">
      <c r="A74" s="10"/>
      <c r="B74" s="183"/>
      <c r="C74" s="127"/>
      <c r="D74" s="184" t="s">
        <v>212</v>
      </c>
      <c r="E74" s="185"/>
      <c r="F74" s="185"/>
      <c r="G74" s="185"/>
      <c r="H74" s="185"/>
      <c r="I74" s="185"/>
      <c r="J74" s="186">
        <f>J444</f>
        <v>0</v>
      </c>
      <c r="K74" s="127"/>
      <c r="L74" s="187"/>
      <c r="S74" s="10"/>
      <c r="T74" s="10"/>
      <c r="U74" s="10"/>
      <c r="V74" s="10"/>
      <c r="W74" s="10"/>
      <c r="X74" s="10"/>
      <c r="Y74" s="10"/>
      <c r="Z74" s="10"/>
      <c r="AA74" s="10"/>
      <c r="AB74" s="10"/>
      <c r="AC74" s="10"/>
      <c r="AD74" s="10"/>
      <c r="AE74" s="10"/>
    </row>
    <row r="75" spans="1:31" s="10" customFormat="1" ht="19.9" customHeight="1">
      <c r="A75" s="10"/>
      <c r="B75" s="183"/>
      <c r="C75" s="127"/>
      <c r="D75" s="184" t="s">
        <v>213</v>
      </c>
      <c r="E75" s="185"/>
      <c r="F75" s="185"/>
      <c r="G75" s="185"/>
      <c r="H75" s="185"/>
      <c r="I75" s="185"/>
      <c r="J75" s="186">
        <f>J459</f>
        <v>0</v>
      </c>
      <c r="K75" s="127"/>
      <c r="L75" s="187"/>
      <c r="S75" s="10"/>
      <c r="T75" s="10"/>
      <c r="U75" s="10"/>
      <c r="V75" s="10"/>
      <c r="W75" s="10"/>
      <c r="X75" s="10"/>
      <c r="Y75" s="10"/>
      <c r="Z75" s="10"/>
      <c r="AA75" s="10"/>
      <c r="AB75" s="10"/>
      <c r="AC75" s="10"/>
      <c r="AD75" s="10"/>
      <c r="AE75" s="10"/>
    </row>
    <row r="76" spans="1:31" s="10" customFormat="1" ht="19.9" customHeight="1">
      <c r="A76" s="10"/>
      <c r="B76" s="183"/>
      <c r="C76" s="127"/>
      <c r="D76" s="184" t="s">
        <v>410</v>
      </c>
      <c r="E76" s="185"/>
      <c r="F76" s="185"/>
      <c r="G76" s="185"/>
      <c r="H76" s="185"/>
      <c r="I76" s="185"/>
      <c r="J76" s="186">
        <f>J470</f>
        <v>0</v>
      </c>
      <c r="K76" s="127"/>
      <c r="L76" s="187"/>
      <c r="S76" s="10"/>
      <c r="T76" s="10"/>
      <c r="U76" s="10"/>
      <c r="V76" s="10"/>
      <c r="W76" s="10"/>
      <c r="X76" s="10"/>
      <c r="Y76" s="10"/>
      <c r="Z76" s="10"/>
      <c r="AA76" s="10"/>
      <c r="AB76" s="10"/>
      <c r="AC76" s="10"/>
      <c r="AD76" s="10"/>
      <c r="AE76" s="10"/>
    </row>
    <row r="77" spans="1:31" s="9" customFormat="1" ht="24.95" customHeight="1">
      <c r="A77" s="9"/>
      <c r="B77" s="177"/>
      <c r="C77" s="178"/>
      <c r="D77" s="179" t="s">
        <v>411</v>
      </c>
      <c r="E77" s="180"/>
      <c r="F77" s="180"/>
      <c r="G77" s="180"/>
      <c r="H77" s="180"/>
      <c r="I77" s="180"/>
      <c r="J77" s="181">
        <f>J474</f>
        <v>0</v>
      </c>
      <c r="K77" s="178"/>
      <c r="L77" s="182"/>
      <c r="S77" s="9"/>
      <c r="T77" s="9"/>
      <c r="U77" s="9"/>
      <c r="V77" s="9"/>
      <c r="W77" s="9"/>
      <c r="X77" s="9"/>
      <c r="Y77" s="9"/>
      <c r="Z77" s="9"/>
      <c r="AA77" s="9"/>
      <c r="AB77" s="9"/>
      <c r="AC77" s="9"/>
      <c r="AD77" s="9"/>
      <c r="AE77" s="9"/>
    </row>
    <row r="78" spans="1:31" s="10" customFormat="1" ht="19.9" customHeight="1">
      <c r="A78" s="10"/>
      <c r="B78" s="183"/>
      <c r="C78" s="127"/>
      <c r="D78" s="184" t="s">
        <v>412</v>
      </c>
      <c r="E78" s="185"/>
      <c r="F78" s="185"/>
      <c r="G78" s="185"/>
      <c r="H78" s="185"/>
      <c r="I78" s="185"/>
      <c r="J78" s="186">
        <f>J475</f>
        <v>0</v>
      </c>
      <c r="K78" s="127"/>
      <c r="L78" s="187"/>
      <c r="S78" s="10"/>
      <c r="T78" s="10"/>
      <c r="U78" s="10"/>
      <c r="V78" s="10"/>
      <c r="W78" s="10"/>
      <c r="X78" s="10"/>
      <c r="Y78" s="10"/>
      <c r="Z78" s="10"/>
      <c r="AA78" s="10"/>
      <c r="AB78" s="10"/>
      <c r="AC78" s="10"/>
      <c r="AD78" s="10"/>
      <c r="AE78" s="10"/>
    </row>
    <row r="79" spans="1:31" s="10" customFormat="1" ht="19.9" customHeight="1">
      <c r="A79" s="10"/>
      <c r="B79" s="183"/>
      <c r="C79" s="127"/>
      <c r="D79" s="184" t="s">
        <v>413</v>
      </c>
      <c r="E79" s="185"/>
      <c r="F79" s="185"/>
      <c r="G79" s="185"/>
      <c r="H79" s="185"/>
      <c r="I79" s="185"/>
      <c r="J79" s="186">
        <f>J505</f>
        <v>0</v>
      </c>
      <c r="K79" s="127"/>
      <c r="L79" s="187"/>
      <c r="S79" s="10"/>
      <c r="T79" s="10"/>
      <c r="U79" s="10"/>
      <c r="V79" s="10"/>
      <c r="W79" s="10"/>
      <c r="X79" s="10"/>
      <c r="Y79" s="10"/>
      <c r="Z79" s="10"/>
      <c r="AA79" s="10"/>
      <c r="AB79" s="10"/>
      <c r="AC79" s="10"/>
      <c r="AD79" s="10"/>
      <c r="AE79" s="10"/>
    </row>
    <row r="80" spans="1:31" s="10" customFormat="1" ht="19.9" customHeight="1">
      <c r="A80" s="10"/>
      <c r="B80" s="183"/>
      <c r="C80" s="127"/>
      <c r="D80" s="184" t="s">
        <v>414</v>
      </c>
      <c r="E80" s="185"/>
      <c r="F80" s="185"/>
      <c r="G80" s="185"/>
      <c r="H80" s="185"/>
      <c r="I80" s="185"/>
      <c r="J80" s="186">
        <f>J627</f>
        <v>0</v>
      </c>
      <c r="K80" s="127"/>
      <c r="L80" s="187"/>
      <c r="S80" s="10"/>
      <c r="T80" s="10"/>
      <c r="U80" s="10"/>
      <c r="V80" s="10"/>
      <c r="W80" s="10"/>
      <c r="X80" s="10"/>
      <c r="Y80" s="10"/>
      <c r="Z80" s="10"/>
      <c r="AA80" s="10"/>
      <c r="AB80" s="10"/>
      <c r="AC80" s="10"/>
      <c r="AD80" s="10"/>
      <c r="AE80" s="10"/>
    </row>
    <row r="81" spans="1:31" s="10" customFormat="1" ht="19.9" customHeight="1">
      <c r="A81" s="10"/>
      <c r="B81" s="183"/>
      <c r="C81" s="127"/>
      <c r="D81" s="184" t="s">
        <v>415</v>
      </c>
      <c r="E81" s="185"/>
      <c r="F81" s="185"/>
      <c r="G81" s="185"/>
      <c r="H81" s="185"/>
      <c r="I81" s="185"/>
      <c r="J81" s="186">
        <f>J634</f>
        <v>0</v>
      </c>
      <c r="K81" s="127"/>
      <c r="L81" s="187"/>
      <c r="S81" s="10"/>
      <c r="T81" s="10"/>
      <c r="U81" s="10"/>
      <c r="V81" s="10"/>
      <c r="W81" s="10"/>
      <c r="X81" s="10"/>
      <c r="Y81" s="10"/>
      <c r="Z81" s="10"/>
      <c r="AA81" s="10"/>
      <c r="AB81" s="10"/>
      <c r="AC81" s="10"/>
      <c r="AD81" s="10"/>
      <c r="AE81" s="10"/>
    </row>
    <row r="82" spans="1:31" s="2" customFormat="1" ht="21.8"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6.95" customHeight="1">
      <c r="A83" s="41"/>
      <c r="B83" s="62"/>
      <c r="C83" s="63"/>
      <c r="D83" s="63"/>
      <c r="E83" s="63"/>
      <c r="F83" s="63"/>
      <c r="G83" s="63"/>
      <c r="H83" s="63"/>
      <c r="I83" s="63"/>
      <c r="J83" s="63"/>
      <c r="K83" s="63"/>
      <c r="L83" s="147"/>
      <c r="S83" s="41"/>
      <c r="T83" s="41"/>
      <c r="U83" s="41"/>
      <c r="V83" s="41"/>
      <c r="W83" s="41"/>
      <c r="X83" s="41"/>
      <c r="Y83" s="41"/>
      <c r="Z83" s="41"/>
      <c r="AA83" s="41"/>
      <c r="AB83" s="41"/>
      <c r="AC83" s="41"/>
      <c r="AD83" s="41"/>
      <c r="AE83" s="41"/>
    </row>
    <row r="87" spans="1:31" s="2" customFormat="1" ht="6.95" customHeight="1">
      <c r="A87" s="41"/>
      <c r="B87" s="64"/>
      <c r="C87" s="65"/>
      <c r="D87" s="65"/>
      <c r="E87" s="65"/>
      <c r="F87" s="65"/>
      <c r="G87" s="65"/>
      <c r="H87" s="65"/>
      <c r="I87" s="65"/>
      <c r="J87" s="65"/>
      <c r="K87" s="65"/>
      <c r="L87" s="147"/>
      <c r="S87" s="41"/>
      <c r="T87" s="41"/>
      <c r="U87" s="41"/>
      <c r="V87" s="41"/>
      <c r="W87" s="41"/>
      <c r="X87" s="41"/>
      <c r="Y87" s="41"/>
      <c r="Z87" s="41"/>
      <c r="AA87" s="41"/>
      <c r="AB87" s="41"/>
      <c r="AC87" s="41"/>
      <c r="AD87" s="41"/>
      <c r="AE87" s="41"/>
    </row>
    <row r="88" spans="1:31" s="2" customFormat="1" ht="24.95" customHeight="1">
      <c r="A88" s="41"/>
      <c r="B88" s="42"/>
      <c r="C88" s="25" t="s">
        <v>215</v>
      </c>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4" t="s">
        <v>16</v>
      </c>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6.5" customHeight="1">
      <c r="A91" s="41"/>
      <c r="B91" s="42"/>
      <c r="C91" s="43"/>
      <c r="D91" s="43"/>
      <c r="E91" s="172" t="str">
        <f>E7</f>
        <v>KOUPALIŠTĚ OSTROV - rekonstrukce velkého bazénu</v>
      </c>
      <c r="F91" s="34"/>
      <c r="G91" s="34"/>
      <c r="H91" s="34"/>
      <c r="I91" s="43"/>
      <c r="J91" s="43"/>
      <c r="K91" s="43"/>
      <c r="L91" s="147"/>
      <c r="S91" s="41"/>
      <c r="T91" s="41"/>
      <c r="U91" s="41"/>
      <c r="V91" s="41"/>
      <c r="W91" s="41"/>
      <c r="X91" s="41"/>
      <c r="Y91" s="41"/>
      <c r="Z91" s="41"/>
      <c r="AA91" s="41"/>
      <c r="AB91" s="41"/>
      <c r="AC91" s="41"/>
      <c r="AD91" s="41"/>
      <c r="AE91" s="41"/>
    </row>
    <row r="92" spans="2:12" s="1" customFormat="1" ht="12" customHeight="1">
      <c r="B92" s="23"/>
      <c r="C92" s="34" t="s">
        <v>199</v>
      </c>
      <c r="D92" s="24"/>
      <c r="E92" s="24"/>
      <c r="F92" s="24"/>
      <c r="G92" s="24"/>
      <c r="H92" s="24"/>
      <c r="I92" s="24"/>
      <c r="J92" s="24"/>
      <c r="K92" s="24"/>
      <c r="L92" s="22"/>
    </row>
    <row r="93" spans="2:12" s="1" customFormat="1" ht="16.5" customHeight="1">
      <c r="B93" s="23"/>
      <c r="C93" s="24"/>
      <c r="D93" s="24"/>
      <c r="E93" s="172" t="s">
        <v>200</v>
      </c>
      <c r="F93" s="24"/>
      <c r="G93" s="24"/>
      <c r="H93" s="24"/>
      <c r="I93" s="24"/>
      <c r="J93" s="24"/>
      <c r="K93" s="24"/>
      <c r="L93" s="22"/>
    </row>
    <row r="94" spans="2:12" s="1" customFormat="1" ht="12" customHeight="1">
      <c r="B94" s="23"/>
      <c r="C94" s="34" t="s">
        <v>201</v>
      </c>
      <c r="D94" s="24"/>
      <c r="E94" s="24"/>
      <c r="F94" s="24"/>
      <c r="G94" s="24"/>
      <c r="H94" s="24"/>
      <c r="I94" s="24"/>
      <c r="J94" s="24"/>
      <c r="K94" s="24"/>
      <c r="L94" s="22"/>
    </row>
    <row r="95" spans="1:31" s="2" customFormat="1" ht="16.5" customHeight="1">
      <c r="A95" s="41"/>
      <c r="B95" s="42"/>
      <c r="C95" s="43"/>
      <c r="D95" s="43"/>
      <c r="E95" s="259" t="s">
        <v>403</v>
      </c>
      <c r="F95" s="43"/>
      <c r="G95" s="43"/>
      <c r="H95" s="43"/>
      <c r="I95" s="43"/>
      <c r="J95" s="43"/>
      <c r="K95" s="43"/>
      <c r="L95" s="147"/>
      <c r="S95" s="41"/>
      <c r="T95" s="41"/>
      <c r="U95" s="41"/>
      <c r="V95" s="41"/>
      <c r="W95" s="41"/>
      <c r="X95" s="41"/>
      <c r="Y95" s="41"/>
      <c r="Z95" s="41"/>
      <c r="AA95" s="41"/>
      <c r="AB95" s="41"/>
      <c r="AC95" s="41"/>
      <c r="AD95" s="41"/>
      <c r="AE95" s="41"/>
    </row>
    <row r="96" spans="1:31" s="2" customFormat="1" ht="12" customHeight="1">
      <c r="A96" s="41"/>
      <c r="B96" s="42"/>
      <c r="C96" s="34" t="s">
        <v>404</v>
      </c>
      <c r="D96" s="43"/>
      <c r="E96" s="43"/>
      <c r="F96" s="43"/>
      <c r="G96" s="43"/>
      <c r="H96" s="43"/>
      <c r="I96" s="43"/>
      <c r="J96" s="43"/>
      <c r="K96" s="43"/>
      <c r="L96" s="147"/>
      <c r="S96" s="41"/>
      <c r="T96" s="41"/>
      <c r="U96" s="41"/>
      <c r="V96" s="41"/>
      <c r="W96" s="41"/>
      <c r="X96" s="41"/>
      <c r="Y96" s="41"/>
      <c r="Z96" s="41"/>
      <c r="AA96" s="41"/>
      <c r="AB96" s="41"/>
      <c r="AC96" s="41"/>
      <c r="AD96" s="41"/>
      <c r="AE96" s="41"/>
    </row>
    <row r="97" spans="1:31" s="2" customFormat="1" ht="16.5" customHeight="1">
      <c r="A97" s="41"/>
      <c r="B97" s="42"/>
      <c r="C97" s="43"/>
      <c r="D97" s="43"/>
      <c r="E97" s="72" t="str">
        <f>E13</f>
        <v>D.2.1 - Stavební a konstrukční řešení</v>
      </c>
      <c r="F97" s="43"/>
      <c r="G97" s="43"/>
      <c r="H97" s="43"/>
      <c r="I97" s="43"/>
      <c r="J97" s="43"/>
      <c r="K97" s="43"/>
      <c r="L97" s="147"/>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47"/>
      <c r="S98" s="41"/>
      <c r="T98" s="41"/>
      <c r="U98" s="41"/>
      <c r="V98" s="41"/>
      <c r="W98" s="41"/>
      <c r="X98" s="41"/>
      <c r="Y98" s="41"/>
      <c r="Z98" s="41"/>
      <c r="AA98" s="41"/>
      <c r="AB98" s="41"/>
      <c r="AC98" s="41"/>
      <c r="AD98" s="41"/>
      <c r="AE98" s="41"/>
    </row>
    <row r="99" spans="1:31" s="2" customFormat="1" ht="12" customHeight="1">
      <c r="A99" s="41"/>
      <c r="B99" s="42"/>
      <c r="C99" s="34" t="s">
        <v>22</v>
      </c>
      <c r="D99" s="43"/>
      <c r="E99" s="43"/>
      <c r="F99" s="29" t="str">
        <f>F16</f>
        <v xml:space="preserve"> </v>
      </c>
      <c r="G99" s="43"/>
      <c r="H99" s="43"/>
      <c r="I99" s="34" t="s">
        <v>24</v>
      </c>
      <c r="J99" s="75" t="str">
        <f>IF(J16="","",J16)</f>
        <v>22. 3. 2021</v>
      </c>
      <c r="K99" s="43"/>
      <c r="L99" s="147"/>
      <c r="S99" s="41"/>
      <c r="T99" s="41"/>
      <c r="U99" s="41"/>
      <c r="V99" s="41"/>
      <c r="W99" s="41"/>
      <c r="X99" s="41"/>
      <c r="Y99" s="41"/>
      <c r="Z99" s="41"/>
      <c r="AA99" s="41"/>
      <c r="AB99" s="41"/>
      <c r="AC99" s="41"/>
      <c r="AD99" s="41"/>
      <c r="AE99" s="41"/>
    </row>
    <row r="100" spans="1:31" s="2" customFormat="1" ht="6.95" customHeight="1">
      <c r="A100" s="41"/>
      <c r="B100" s="42"/>
      <c r="C100" s="43"/>
      <c r="D100" s="43"/>
      <c r="E100" s="43"/>
      <c r="F100" s="43"/>
      <c r="G100" s="43"/>
      <c r="H100" s="43"/>
      <c r="I100" s="43"/>
      <c r="J100" s="43"/>
      <c r="K100" s="43"/>
      <c r="L100" s="147"/>
      <c r="S100" s="41"/>
      <c r="T100" s="41"/>
      <c r="U100" s="41"/>
      <c r="V100" s="41"/>
      <c r="W100" s="41"/>
      <c r="X100" s="41"/>
      <c r="Y100" s="41"/>
      <c r="Z100" s="41"/>
      <c r="AA100" s="41"/>
      <c r="AB100" s="41"/>
      <c r="AC100" s="41"/>
      <c r="AD100" s="41"/>
      <c r="AE100" s="41"/>
    </row>
    <row r="101" spans="1:31" s="2" customFormat="1" ht="25.65" customHeight="1">
      <c r="A101" s="41"/>
      <c r="B101" s="42"/>
      <c r="C101" s="34" t="s">
        <v>30</v>
      </c>
      <c r="D101" s="43"/>
      <c r="E101" s="43"/>
      <c r="F101" s="29" t="str">
        <f>E19</f>
        <v>Město Ostrov</v>
      </c>
      <c r="G101" s="43"/>
      <c r="H101" s="43"/>
      <c r="I101" s="34" t="s">
        <v>38</v>
      </c>
      <c r="J101" s="39" t="str">
        <f>E25</f>
        <v>Architektonické studio Hysek s.r.o.</v>
      </c>
      <c r="K101" s="43"/>
      <c r="L101" s="147"/>
      <c r="S101" s="41"/>
      <c r="T101" s="41"/>
      <c r="U101" s="41"/>
      <c r="V101" s="41"/>
      <c r="W101" s="41"/>
      <c r="X101" s="41"/>
      <c r="Y101" s="41"/>
      <c r="Z101" s="41"/>
      <c r="AA101" s="41"/>
      <c r="AB101" s="41"/>
      <c r="AC101" s="41"/>
      <c r="AD101" s="41"/>
      <c r="AE101" s="41"/>
    </row>
    <row r="102" spans="1:31" s="2" customFormat="1" ht="15.15" customHeight="1">
      <c r="A102" s="41"/>
      <c r="B102" s="42"/>
      <c r="C102" s="34" t="s">
        <v>36</v>
      </c>
      <c r="D102" s="43"/>
      <c r="E102" s="43"/>
      <c r="F102" s="29" t="str">
        <f>IF(E22="","",E22)</f>
        <v>Vyplň údaj</v>
      </c>
      <c r="G102" s="43"/>
      <c r="H102" s="43"/>
      <c r="I102" s="34" t="s">
        <v>43</v>
      </c>
      <c r="J102" s="39" t="str">
        <f>E28</f>
        <v xml:space="preserve"> </v>
      </c>
      <c r="K102" s="43"/>
      <c r="L102" s="147"/>
      <c r="S102" s="41"/>
      <c r="T102" s="41"/>
      <c r="U102" s="41"/>
      <c r="V102" s="41"/>
      <c r="W102" s="41"/>
      <c r="X102" s="41"/>
      <c r="Y102" s="41"/>
      <c r="Z102" s="41"/>
      <c r="AA102" s="41"/>
      <c r="AB102" s="41"/>
      <c r="AC102" s="41"/>
      <c r="AD102" s="41"/>
      <c r="AE102" s="41"/>
    </row>
    <row r="103" spans="1:31" s="2" customFormat="1" ht="10.3" customHeight="1">
      <c r="A103" s="41"/>
      <c r="B103" s="42"/>
      <c r="C103" s="43"/>
      <c r="D103" s="43"/>
      <c r="E103" s="43"/>
      <c r="F103" s="43"/>
      <c r="G103" s="43"/>
      <c r="H103" s="43"/>
      <c r="I103" s="43"/>
      <c r="J103" s="43"/>
      <c r="K103" s="43"/>
      <c r="L103" s="147"/>
      <c r="S103" s="41"/>
      <c r="T103" s="41"/>
      <c r="U103" s="41"/>
      <c r="V103" s="41"/>
      <c r="W103" s="41"/>
      <c r="X103" s="41"/>
      <c r="Y103" s="41"/>
      <c r="Z103" s="41"/>
      <c r="AA103" s="41"/>
      <c r="AB103" s="41"/>
      <c r="AC103" s="41"/>
      <c r="AD103" s="41"/>
      <c r="AE103" s="41"/>
    </row>
    <row r="104" spans="1:31" s="11" customFormat="1" ht="29.25" customHeight="1">
      <c r="A104" s="188"/>
      <c r="B104" s="189"/>
      <c r="C104" s="190" t="s">
        <v>216</v>
      </c>
      <c r="D104" s="191" t="s">
        <v>66</v>
      </c>
      <c r="E104" s="191" t="s">
        <v>62</v>
      </c>
      <c r="F104" s="191" t="s">
        <v>63</v>
      </c>
      <c r="G104" s="191" t="s">
        <v>217</v>
      </c>
      <c r="H104" s="191" t="s">
        <v>218</v>
      </c>
      <c r="I104" s="191" t="s">
        <v>219</v>
      </c>
      <c r="J104" s="191" t="s">
        <v>207</v>
      </c>
      <c r="K104" s="192" t="s">
        <v>220</v>
      </c>
      <c r="L104" s="193"/>
      <c r="M104" s="95" t="s">
        <v>19</v>
      </c>
      <c r="N104" s="96" t="s">
        <v>51</v>
      </c>
      <c r="O104" s="96" t="s">
        <v>221</v>
      </c>
      <c r="P104" s="96" t="s">
        <v>222</v>
      </c>
      <c r="Q104" s="96" t="s">
        <v>223</v>
      </c>
      <c r="R104" s="96" t="s">
        <v>224</v>
      </c>
      <c r="S104" s="96" t="s">
        <v>225</v>
      </c>
      <c r="T104" s="97" t="s">
        <v>226</v>
      </c>
      <c r="U104" s="188"/>
      <c r="V104" s="188"/>
      <c r="W104" s="188"/>
      <c r="X104" s="188"/>
      <c r="Y104" s="188"/>
      <c r="Z104" s="188"/>
      <c r="AA104" s="188"/>
      <c r="AB104" s="188"/>
      <c r="AC104" s="188"/>
      <c r="AD104" s="188"/>
      <c r="AE104" s="188"/>
    </row>
    <row r="105" spans="1:63" s="2" customFormat="1" ht="22.8" customHeight="1">
      <c r="A105" s="41"/>
      <c r="B105" s="42"/>
      <c r="C105" s="102" t="s">
        <v>227</v>
      </c>
      <c r="D105" s="43"/>
      <c r="E105" s="43"/>
      <c r="F105" s="43"/>
      <c r="G105" s="43"/>
      <c r="H105" s="43"/>
      <c r="I105" s="43"/>
      <c r="J105" s="194">
        <f>BK105</f>
        <v>0</v>
      </c>
      <c r="K105" s="43"/>
      <c r="L105" s="47"/>
      <c r="M105" s="98"/>
      <c r="N105" s="195"/>
      <c r="O105" s="99"/>
      <c r="P105" s="196">
        <f>P106+P474</f>
        <v>0</v>
      </c>
      <c r="Q105" s="99"/>
      <c r="R105" s="196">
        <f>R106+R474</f>
        <v>2053.11718508</v>
      </c>
      <c r="S105" s="99"/>
      <c r="T105" s="197">
        <f>T106+T474</f>
        <v>5.390104000000001</v>
      </c>
      <c r="U105" s="41"/>
      <c r="V105" s="41"/>
      <c r="W105" s="41"/>
      <c r="X105" s="41"/>
      <c r="Y105" s="41"/>
      <c r="Z105" s="41"/>
      <c r="AA105" s="41"/>
      <c r="AB105" s="41"/>
      <c r="AC105" s="41"/>
      <c r="AD105" s="41"/>
      <c r="AE105" s="41"/>
      <c r="AT105" s="19" t="s">
        <v>80</v>
      </c>
      <c r="AU105" s="19" t="s">
        <v>208</v>
      </c>
      <c r="BK105" s="198">
        <f>BK106+BK474</f>
        <v>0</v>
      </c>
    </row>
    <row r="106" spans="1:63" s="12" customFormat="1" ht="25.9" customHeight="1">
      <c r="A106" s="12"/>
      <c r="B106" s="199"/>
      <c r="C106" s="200"/>
      <c r="D106" s="201" t="s">
        <v>80</v>
      </c>
      <c r="E106" s="202" t="s">
        <v>228</v>
      </c>
      <c r="F106" s="202" t="s">
        <v>229</v>
      </c>
      <c r="G106" s="200"/>
      <c r="H106" s="200"/>
      <c r="I106" s="203"/>
      <c r="J106" s="204">
        <f>BK106</f>
        <v>0</v>
      </c>
      <c r="K106" s="200"/>
      <c r="L106" s="205"/>
      <c r="M106" s="206"/>
      <c r="N106" s="207"/>
      <c r="O106" s="207"/>
      <c r="P106" s="208">
        <f>P107+P196+P417+P425+P438+P444+P459+P470</f>
        <v>0</v>
      </c>
      <c r="Q106" s="207"/>
      <c r="R106" s="208">
        <f>R107+R196+R417+R425+R438+R444+R459+R470</f>
        <v>2043.4070160100002</v>
      </c>
      <c r="S106" s="207"/>
      <c r="T106" s="209">
        <f>T107+T196+T417+T425+T438+T444+T459+T470</f>
        <v>0.785224</v>
      </c>
      <c r="U106" s="12"/>
      <c r="V106" s="12"/>
      <c r="W106" s="12"/>
      <c r="X106" s="12"/>
      <c r="Y106" s="12"/>
      <c r="Z106" s="12"/>
      <c r="AA106" s="12"/>
      <c r="AB106" s="12"/>
      <c r="AC106" s="12"/>
      <c r="AD106" s="12"/>
      <c r="AE106" s="12"/>
      <c r="AR106" s="210" t="s">
        <v>85</v>
      </c>
      <c r="AT106" s="211" t="s">
        <v>80</v>
      </c>
      <c r="AU106" s="211" t="s">
        <v>81</v>
      </c>
      <c r="AY106" s="210" t="s">
        <v>230</v>
      </c>
      <c r="BK106" s="212">
        <f>BK107+BK196+BK417+BK425+BK438+BK444+BK459+BK470</f>
        <v>0</v>
      </c>
    </row>
    <row r="107" spans="1:63" s="12" customFormat="1" ht="22.8" customHeight="1">
      <c r="A107" s="12"/>
      <c r="B107" s="199"/>
      <c r="C107" s="200"/>
      <c r="D107" s="201" t="s">
        <v>80</v>
      </c>
      <c r="E107" s="213" t="s">
        <v>85</v>
      </c>
      <c r="F107" s="213" t="s">
        <v>231</v>
      </c>
      <c r="G107" s="200"/>
      <c r="H107" s="200"/>
      <c r="I107" s="203"/>
      <c r="J107" s="214">
        <f>BK107</f>
        <v>0</v>
      </c>
      <c r="K107" s="200"/>
      <c r="L107" s="205"/>
      <c r="M107" s="206"/>
      <c r="N107" s="207"/>
      <c r="O107" s="207"/>
      <c r="P107" s="208">
        <f>SUM(P108:P195)</f>
        <v>0</v>
      </c>
      <c r="Q107" s="207"/>
      <c r="R107" s="208">
        <f>SUM(R108:R195)</f>
        <v>1305.4360000000001</v>
      </c>
      <c r="S107" s="207"/>
      <c r="T107" s="209">
        <f>SUM(T108:T195)</f>
        <v>0</v>
      </c>
      <c r="U107" s="12"/>
      <c r="V107" s="12"/>
      <c r="W107" s="12"/>
      <c r="X107" s="12"/>
      <c r="Y107" s="12"/>
      <c r="Z107" s="12"/>
      <c r="AA107" s="12"/>
      <c r="AB107" s="12"/>
      <c r="AC107" s="12"/>
      <c r="AD107" s="12"/>
      <c r="AE107" s="12"/>
      <c r="AR107" s="210" t="s">
        <v>85</v>
      </c>
      <c r="AT107" s="211" t="s">
        <v>80</v>
      </c>
      <c r="AU107" s="211" t="s">
        <v>85</v>
      </c>
      <c r="AY107" s="210" t="s">
        <v>230</v>
      </c>
      <c r="BK107" s="212">
        <f>SUM(BK108:BK195)</f>
        <v>0</v>
      </c>
    </row>
    <row r="108" spans="1:65" s="2" customFormat="1" ht="24.15" customHeight="1">
      <c r="A108" s="41"/>
      <c r="B108" s="42"/>
      <c r="C108" s="215" t="s">
        <v>85</v>
      </c>
      <c r="D108" s="215" t="s">
        <v>232</v>
      </c>
      <c r="E108" s="216" t="s">
        <v>416</v>
      </c>
      <c r="F108" s="217" t="s">
        <v>417</v>
      </c>
      <c r="G108" s="218" t="s">
        <v>253</v>
      </c>
      <c r="H108" s="219">
        <v>97.016</v>
      </c>
      <c r="I108" s="220"/>
      <c r="J108" s="221">
        <f>ROUND(I108*H108,2)</f>
        <v>0</v>
      </c>
      <c r="K108" s="217" t="s">
        <v>236</v>
      </c>
      <c r="L108" s="47"/>
      <c r="M108" s="222" t="s">
        <v>19</v>
      </c>
      <c r="N108" s="223"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109</v>
      </c>
      <c r="AT108" s="226" t="s">
        <v>232</v>
      </c>
      <c r="AU108" s="226" t="s">
        <v>91</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418</v>
      </c>
    </row>
    <row r="109" spans="1:47" s="2" customFormat="1" ht="12">
      <c r="A109" s="41"/>
      <c r="B109" s="42"/>
      <c r="C109" s="43"/>
      <c r="D109" s="228" t="s">
        <v>238</v>
      </c>
      <c r="E109" s="43"/>
      <c r="F109" s="229" t="s">
        <v>419</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91</v>
      </c>
    </row>
    <row r="110" spans="1:47" s="2" customFormat="1" ht="12">
      <c r="A110" s="41"/>
      <c r="B110" s="42"/>
      <c r="C110" s="43"/>
      <c r="D110" s="228" t="s">
        <v>240</v>
      </c>
      <c r="E110" s="43"/>
      <c r="F110" s="233" t="s">
        <v>420</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240</v>
      </c>
      <c r="AU110" s="19" t="s">
        <v>91</v>
      </c>
    </row>
    <row r="111" spans="1:51" s="15" customFormat="1" ht="12">
      <c r="A111" s="15"/>
      <c r="B111" s="260"/>
      <c r="C111" s="261"/>
      <c r="D111" s="228" t="s">
        <v>242</v>
      </c>
      <c r="E111" s="262" t="s">
        <v>19</v>
      </c>
      <c r="F111" s="263" t="s">
        <v>421</v>
      </c>
      <c r="G111" s="261"/>
      <c r="H111" s="262" t="s">
        <v>19</v>
      </c>
      <c r="I111" s="264"/>
      <c r="J111" s="261"/>
      <c r="K111" s="261"/>
      <c r="L111" s="265"/>
      <c r="M111" s="266"/>
      <c r="N111" s="267"/>
      <c r="O111" s="267"/>
      <c r="P111" s="267"/>
      <c r="Q111" s="267"/>
      <c r="R111" s="267"/>
      <c r="S111" s="267"/>
      <c r="T111" s="268"/>
      <c r="U111" s="15"/>
      <c r="V111" s="15"/>
      <c r="W111" s="15"/>
      <c r="X111" s="15"/>
      <c r="Y111" s="15"/>
      <c r="Z111" s="15"/>
      <c r="AA111" s="15"/>
      <c r="AB111" s="15"/>
      <c r="AC111" s="15"/>
      <c r="AD111" s="15"/>
      <c r="AE111" s="15"/>
      <c r="AT111" s="269" t="s">
        <v>242</v>
      </c>
      <c r="AU111" s="269" t="s">
        <v>91</v>
      </c>
      <c r="AV111" s="15" t="s">
        <v>85</v>
      </c>
      <c r="AW111" s="15" t="s">
        <v>42</v>
      </c>
      <c r="AX111" s="15" t="s">
        <v>81</v>
      </c>
      <c r="AY111" s="269" t="s">
        <v>230</v>
      </c>
    </row>
    <row r="112" spans="1:51" s="13" customFormat="1" ht="12">
      <c r="A112" s="13"/>
      <c r="B112" s="234"/>
      <c r="C112" s="235"/>
      <c r="D112" s="228" t="s">
        <v>242</v>
      </c>
      <c r="E112" s="236" t="s">
        <v>19</v>
      </c>
      <c r="F112" s="237" t="s">
        <v>422</v>
      </c>
      <c r="G112" s="235"/>
      <c r="H112" s="238">
        <v>4.419</v>
      </c>
      <c r="I112" s="239"/>
      <c r="J112" s="235"/>
      <c r="K112" s="235"/>
      <c r="L112" s="240"/>
      <c r="M112" s="241"/>
      <c r="N112" s="242"/>
      <c r="O112" s="242"/>
      <c r="P112" s="242"/>
      <c r="Q112" s="242"/>
      <c r="R112" s="242"/>
      <c r="S112" s="242"/>
      <c r="T112" s="243"/>
      <c r="U112" s="13"/>
      <c r="V112" s="13"/>
      <c r="W112" s="13"/>
      <c r="X112" s="13"/>
      <c r="Y112" s="13"/>
      <c r="Z112" s="13"/>
      <c r="AA112" s="13"/>
      <c r="AB112" s="13"/>
      <c r="AC112" s="13"/>
      <c r="AD112" s="13"/>
      <c r="AE112" s="13"/>
      <c r="AT112" s="244" t="s">
        <v>242</v>
      </c>
      <c r="AU112" s="244" t="s">
        <v>91</v>
      </c>
      <c r="AV112" s="13" t="s">
        <v>91</v>
      </c>
      <c r="AW112" s="13" t="s">
        <v>42</v>
      </c>
      <c r="AX112" s="13" t="s">
        <v>81</v>
      </c>
      <c r="AY112" s="244" t="s">
        <v>230</v>
      </c>
    </row>
    <row r="113" spans="1:51" s="13" customFormat="1" ht="12">
      <c r="A113" s="13"/>
      <c r="B113" s="234"/>
      <c r="C113" s="235"/>
      <c r="D113" s="228" t="s">
        <v>242</v>
      </c>
      <c r="E113" s="236" t="s">
        <v>19</v>
      </c>
      <c r="F113" s="237" t="s">
        <v>423</v>
      </c>
      <c r="G113" s="235"/>
      <c r="H113" s="238">
        <v>5.696</v>
      </c>
      <c r="I113" s="239"/>
      <c r="J113" s="235"/>
      <c r="K113" s="235"/>
      <c r="L113" s="240"/>
      <c r="M113" s="241"/>
      <c r="N113" s="242"/>
      <c r="O113" s="242"/>
      <c r="P113" s="242"/>
      <c r="Q113" s="242"/>
      <c r="R113" s="242"/>
      <c r="S113" s="242"/>
      <c r="T113" s="243"/>
      <c r="U113" s="13"/>
      <c r="V113" s="13"/>
      <c r="W113" s="13"/>
      <c r="X113" s="13"/>
      <c r="Y113" s="13"/>
      <c r="Z113" s="13"/>
      <c r="AA113" s="13"/>
      <c r="AB113" s="13"/>
      <c r="AC113" s="13"/>
      <c r="AD113" s="13"/>
      <c r="AE113" s="13"/>
      <c r="AT113" s="244" t="s">
        <v>242</v>
      </c>
      <c r="AU113" s="244" t="s">
        <v>91</v>
      </c>
      <c r="AV113" s="13" t="s">
        <v>91</v>
      </c>
      <c r="AW113" s="13" t="s">
        <v>42</v>
      </c>
      <c r="AX113" s="13" t="s">
        <v>81</v>
      </c>
      <c r="AY113" s="244" t="s">
        <v>230</v>
      </c>
    </row>
    <row r="114" spans="1:51" s="13" customFormat="1" ht="12">
      <c r="A114" s="13"/>
      <c r="B114" s="234"/>
      <c r="C114" s="235"/>
      <c r="D114" s="228" t="s">
        <v>242</v>
      </c>
      <c r="E114" s="236" t="s">
        <v>19</v>
      </c>
      <c r="F114" s="237" t="s">
        <v>424</v>
      </c>
      <c r="G114" s="235"/>
      <c r="H114" s="238">
        <v>6.304</v>
      </c>
      <c r="I114" s="239"/>
      <c r="J114" s="235"/>
      <c r="K114" s="235"/>
      <c r="L114" s="240"/>
      <c r="M114" s="241"/>
      <c r="N114" s="242"/>
      <c r="O114" s="242"/>
      <c r="P114" s="242"/>
      <c r="Q114" s="242"/>
      <c r="R114" s="242"/>
      <c r="S114" s="242"/>
      <c r="T114" s="243"/>
      <c r="U114" s="13"/>
      <c r="V114" s="13"/>
      <c r="W114" s="13"/>
      <c r="X114" s="13"/>
      <c r="Y114" s="13"/>
      <c r="Z114" s="13"/>
      <c r="AA114" s="13"/>
      <c r="AB114" s="13"/>
      <c r="AC114" s="13"/>
      <c r="AD114" s="13"/>
      <c r="AE114" s="13"/>
      <c r="AT114" s="244" t="s">
        <v>242</v>
      </c>
      <c r="AU114" s="244" t="s">
        <v>91</v>
      </c>
      <c r="AV114" s="13" t="s">
        <v>91</v>
      </c>
      <c r="AW114" s="13" t="s">
        <v>42</v>
      </c>
      <c r="AX114" s="13" t="s">
        <v>81</v>
      </c>
      <c r="AY114" s="244" t="s">
        <v>230</v>
      </c>
    </row>
    <row r="115" spans="1:51" s="13" customFormat="1" ht="12">
      <c r="A115" s="13"/>
      <c r="B115" s="234"/>
      <c r="C115" s="235"/>
      <c r="D115" s="228" t="s">
        <v>242</v>
      </c>
      <c r="E115" s="236" t="s">
        <v>19</v>
      </c>
      <c r="F115" s="237" t="s">
        <v>425</v>
      </c>
      <c r="G115" s="235"/>
      <c r="H115" s="238">
        <v>6.944</v>
      </c>
      <c r="I115" s="239"/>
      <c r="J115" s="235"/>
      <c r="K115" s="235"/>
      <c r="L115" s="240"/>
      <c r="M115" s="241"/>
      <c r="N115" s="242"/>
      <c r="O115" s="242"/>
      <c r="P115" s="242"/>
      <c r="Q115" s="242"/>
      <c r="R115" s="242"/>
      <c r="S115" s="242"/>
      <c r="T115" s="243"/>
      <c r="U115" s="13"/>
      <c r="V115" s="13"/>
      <c r="W115" s="13"/>
      <c r="X115" s="13"/>
      <c r="Y115" s="13"/>
      <c r="Z115" s="13"/>
      <c r="AA115" s="13"/>
      <c r="AB115" s="13"/>
      <c r="AC115" s="13"/>
      <c r="AD115" s="13"/>
      <c r="AE115" s="13"/>
      <c r="AT115" s="244" t="s">
        <v>242</v>
      </c>
      <c r="AU115" s="244" t="s">
        <v>91</v>
      </c>
      <c r="AV115" s="13" t="s">
        <v>91</v>
      </c>
      <c r="AW115" s="13" t="s">
        <v>42</v>
      </c>
      <c r="AX115" s="13" t="s">
        <v>81</v>
      </c>
      <c r="AY115" s="244" t="s">
        <v>230</v>
      </c>
    </row>
    <row r="116" spans="1:51" s="13" customFormat="1" ht="12">
      <c r="A116" s="13"/>
      <c r="B116" s="234"/>
      <c r="C116" s="235"/>
      <c r="D116" s="228" t="s">
        <v>242</v>
      </c>
      <c r="E116" s="236" t="s">
        <v>19</v>
      </c>
      <c r="F116" s="237" t="s">
        <v>426</v>
      </c>
      <c r="G116" s="235"/>
      <c r="H116" s="238">
        <v>8.924</v>
      </c>
      <c r="I116" s="239"/>
      <c r="J116" s="235"/>
      <c r="K116" s="235"/>
      <c r="L116" s="240"/>
      <c r="M116" s="241"/>
      <c r="N116" s="242"/>
      <c r="O116" s="242"/>
      <c r="P116" s="242"/>
      <c r="Q116" s="242"/>
      <c r="R116" s="242"/>
      <c r="S116" s="242"/>
      <c r="T116" s="243"/>
      <c r="U116" s="13"/>
      <c r="V116" s="13"/>
      <c r="W116" s="13"/>
      <c r="X116" s="13"/>
      <c r="Y116" s="13"/>
      <c r="Z116" s="13"/>
      <c r="AA116" s="13"/>
      <c r="AB116" s="13"/>
      <c r="AC116" s="13"/>
      <c r="AD116" s="13"/>
      <c r="AE116" s="13"/>
      <c r="AT116" s="244" t="s">
        <v>242</v>
      </c>
      <c r="AU116" s="244" t="s">
        <v>91</v>
      </c>
      <c r="AV116" s="13" t="s">
        <v>91</v>
      </c>
      <c r="AW116" s="13" t="s">
        <v>42</v>
      </c>
      <c r="AX116" s="13" t="s">
        <v>81</v>
      </c>
      <c r="AY116" s="244" t="s">
        <v>230</v>
      </c>
    </row>
    <row r="117" spans="1:51" s="13" customFormat="1" ht="12">
      <c r="A117" s="13"/>
      <c r="B117" s="234"/>
      <c r="C117" s="235"/>
      <c r="D117" s="228" t="s">
        <v>242</v>
      </c>
      <c r="E117" s="236" t="s">
        <v>19</v>
      </c>
      <c r="F117" s="237" t="s">
        <v>427</v>
      </c>
      <c r="G117" s="235"/>
      <c r="H117" s="238">
        <v>17.72</v>
      </c>
      <c r="I117" s="239"/>
      <c r="J117" s="235"/>
      <c r="K117" s="235"/>
      <c r="L117" s="240"/>
      <c r="M117" s="241"/>
      <c r="N117" s="242"/>
      <c r="O117" s="242"/>
      <c r="P117" s="242"/>
      <c r="Q117" s="242"/>
      <c r="R117" s="242"/>
      <c r="S117" s="242"/>
      <c r="T117" s="243"/>
      <c r="U117" s="13"/>
      <c r="V117" s="13"/>
      <c r="W117" s="13"/>
      <c r="X117" s="13"/>
      <c r="Y117" s="13"/>
      <c r="Z117" s="13"/>
      <c r="AA117" s="13"/>
      <c r="AB117" s="13"/>
      <c r="AC117" s="13"/>
      <c r="AD117" s="13"/>
      <c r="AE117" s="13"/>
      <c r="AT117" s="244" t="s">
        <v>242</v>
      </c>
      <c r="AU117" s="244" t="s">
        <v>91</v>
      </c>
      <c r="AV117" s="13" t="s">
        <v>91</v>
      </c>
      <c r="AW117" s="13" t="s">
        <v>42</v>
      </c>
      <c r="AX117" s="13" t="s">
        <v>81</v>
      </c>
      <c r="AY117" s="244" t="s">
        <v>230</v>
      </c>
    </row>
    <row r="118" spans="1:51" s="13" customFormat="1" ht="12">
      <c r="A118" s="13"/>
      <c r="B118" s="234"/>
      <c r="C118" s="235"/>
      <c r="D118" s="228" t="s">
        <v>242</v>
      </c>
      <c r="E118" s="236" t="s">
        <v>19</v>
      </c>
      <c r="F118" s="237" t="s">
        <v>428</v>
      </c>
      <c r="G118" s="235"/>
      <c r="H118" s="238">
        <v>7.616</v>
      </c>
      <c r="I118" s="239"/>
      <c r="J118" s="235"/>
      <c r="K118" s="235"/>
      <c r="L118" s="240"/>
      <c r="M118" s="241"/>
      <c r="N118" s="242"/>
      <c r="O118" s="242"/>
      <c r="P118" s="242"/>
      <c r="Q118" s="242"/>
      <c r="R118" s="242"/>
      <c r="S118" s="242"/>
      <c r="T118" s="243"/>
      <c r="U118" s="13"/>
      <c r="V118" s="13"/>
      <c r="W118" s="13"/>
      <c r="X118" s="13"/>
      <c r="Y118" s="13"/>
      <c r="Z118" s="13"/>
      <c r="AA118" s="13"/>
      <c r="AB118" s="13"/>
      <c r="AC118" s="13"/>
      <c r="AD118" s="13"/>
      <c r="AE118" s="13"/>
      <c r="AT118" s="244" t="s">
        <v>242</v>
      </c>
      <c r="AU118" s="244" t="s">
        <v>91</v>
      </c>
      <c r="AV118" s="13" t="s">
        <v>91</v>
      </c>
      <c r="AW118" s="13" t="s">
        <v>42</v>
      </c>
      <c r="AX118" s="13" t="s">
        <v>81</v>
      </c>
      <c r="AY118" s="244" t="s">
        <v>230</v>
      </c>
    </row>
    <row r="119" spans="1:51" s="13" customFormat="1" ht="12">
      <c r="A119" s="13"/>
      <c r="B119" s="234"/>
      <c r="C119" s="235"/>
      <c r="D119" s="228" t="s">
        <v>242</v>
      </c>
      <c r="E119" s="236" t="s">
        <v>19</v>
      </c>
      <c r="F119" s="237" t="s">
        <v>429</v>
      </c>
      <c r="G119" s="235"/>
      <c r="H119" s="238">
        <v>7.846</v>
      </c>
      <c r="I119" s="239"/>
      <c r="J119" s="235"/>
      <c r="K119" s="235"/>
      <c r="L119" s="240"/>
      <c r="M119" s="241"/>
      <c r="N119" s="242"/>
      <c r="O119" s="242"/>
      <c r="P119" s="242"/>
      <c r="Q119" s="242"/>
      <c r="R119" s="242"/>
      <c r="S119" s="242"/>
      <c r="T119" s="243"/>
      <c r="U119" s="13"/>
      <c r="V119" s="13"/>
      <c r="W119" s="13"/>
      <c r="X119" s="13"/>
      <c r="Y119" s="13"/>
      <c r="Z119" s="13"/>
      <c r="AA119" s="13"/>
      <c r="AB119" s="13"/>
      <c r="AC119" s="13"/>
      <c r="AD119" s="13"/>
      <c r="AE119" s="13"/>
      <c r="AT119" s="244" t="s">
        <v>242</v>
      </c>
      <c r="AU119" s="244" t="s">
        <v>91</v>
      </c>
      <c r="AV119" s="13" t="s">
        <v>91</v>
      </c>
      <c r="AW119" s="13" t="s">
        <v>42</v>
      </c>
      <c r="AX119" s="13" t="s">
        <v>81</v>
      </c>
      <c r="AY119" s="244" t="s">
        <v>230</v>
      </c>
    </row>
    <row r="120" spans="1:51" s="13" customFormat="1" ht="12">
      <c r="A120" s="13"/>
      <c r="B120" s="234"/>
      <c r="C120" s="235"/>
      <c r="D120" s="228" t="s">
        <v>242</v>
      </c>
      <c r="E120" s="236" t="s">
        <v>19</v>
      </c>
      <c r="F120" s="237" t="s">
        <v>430</v>
      </c>
      <c r="G120" s="235"/>
      <c r="H120" s="238">
        <v>7.616</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242</v>
      </c>
      <c r="AU120" s="244" t="s">
        <v>91</v>
      </c>
      <c r="AV120" s="13" t="s">
        <v>91</v>
      </c>
      <c r="AW120" s="13" t="s">
        <v>42</v>
      </c>
      <c r="AX120" s="13" t="s">
        <v>81</v>
      </c>
      <c r="AY120" s="244" t="s">
        <v>230</v>
      </c>
    </row>
    <row r="121" spans="1:51" s="13" customFormat="1" ht="12">
      <c r="A121" s="13"/>
      <c r="B121" s="234"/>
      <c r="C121" s="235"/>
      <c r="D121" s="228" t="s">
        <v>242</v>
      </c>
      <c r="E121" s="236" t="s">
        <v>19</v>
      </c>
      <c r="F121" s="237" t="s">
        <v>431</v>
      </c>
      <c r="G121" s="235"/>
      <c r="H121" s="238">
        <v>9.056</v>
      </c>
      <c r="I121" s="239"/>
      <c r="J121" s="235"/>
      <c r="K121" s="235"/>
      <c r="L121" s="240"/>
      <c r="M121" s="241"/>
      <c r="N121" s="242"/>
      <c r="O121" s="242"/>
      <c r="P121" s="242"/>
      <c r="Q121" s="242"/>
      <c r="R121" s="242"/>
      <c r="S121" s="242"/>
      <c r="T121" s="243"/>
      <c r="U121" s="13"/>
      <c r="V121" s="13"/>
      <c r="W121" s="13"/>
      <c r="X121" s="13"/>
      <c r="Y121" s="13"/>
      <c r="Z121" s="13"/>
      <c r="AA121" s="13"/>
      <c r="AB121" s="13"/>
      <c r="AC121" s="13"/>
      <c r="AD121" s="13"/>
      <c r="AE121" s="13"/>
      <c r="AT121" s="244" t="s">
        <v>242</v>
      </c>
      <c r="AU121" s="244" t="s">
        <v>91</v>
      </c>
      <c r="AV121" s="13" t="s">
        <v>91</v>
      </c>
      <c r="AW121" s="13" t="s">
        <v>42</v>
      </c>
      <c r="AX121" s="13" t="s">
        <v>81</v>
      </c>
      <c r="AY121" s="244" t="s">
        <v>230</v>
      </c>
    </row>
    <row r="122" spans="1:51" s="16" customFormat="1" ht="12">
      <c r="A122" s="16"/>
      <c r="B122" s="270"/>
      <c r="C122" s="271"/>
      <c r="D122" s="228" t="s">
        <v>242</v>
      </c>
      <c r="E122" s="272" t="s">
        <v>19</v>
      </c>
      <c r="F122" s="273" t="s">
        <v>432</v>
      </c>
      <c r="G122" s="271"/>
      <c r="H122" s="274">
        <v>82.141</v>
      </c>
      <c r="I122" s="275"/>
      <c r="J122" s="271"/>
      <c r="K122" s="271"/>
      <c r="L122" s="276"/>
      <c r="M122" s="277"/>
      <c r="N122" s="278"/>
      <c r="O122" s="278"/>
      <c r="P122" s="278"/>
      <c r="Q122" s="278"/>
      <c r="R122" s="278"/>
      <c r="S122" s="278"/>
      <c r="T122" s="279"/>
      <c r="U122" s="16"/>
      <c r="V122" s="16"/>
      <c r="W122" s="16"/>
      <c r="X122" s="16"/>
      <c r="Y122" s="16"/>
      <c r="Z122" s="16"/>
      <c r="AA122" s="16"/>
      <c r="AB122" s="16"/>
      <c r="AC122" s="16"/>
      <c r="AD122" s="16"/>
      <c r="AE122" s="16"/>
      <c r="AT122" s="280" t="s">
        <v>242</v>
      </c>
      <c r="AU122" s="280" t="s">
        <v>91</v>
      </c>
      <c r="AV122" s="16" t="s">
        <v>102</v>
      </c>
      <c r="AW122" s="16" t="s">
        <v>42</v>
      </c>
      <c r="AX122" s="16" t="s">
        <v>81</v>
      </c>
      <c r="AY122" s="280" t="s">
        <v>230</v>
      </c>
    </row>
    <row r="123" spans="1:51" s="15" customFormat="1" ht="12">
      <c r="A123" s="15"/>
      <c r="B123" s="260"/>
      <c r="C123" s="261"/>
      <c r="D123" s="228" t="s">
        <v>242</v>
      </c>
      <c r="E123" s="262" t="s">
        <v>19</v>
      </c>
      <c r="F123" s="263" t="s">
        <v>433</v>
      </c>
      <c r="G123" s="261"/>
      <c r="H123" s="262" t="s">
        <v>19</v>
      </c>
      <c r="I123" s="264"/>
      <c r="J123" s="261"/>
      <c r="K123" s="261"/>
      <c r="L123" s="265"/>
      <c r="M123" s="266"/>
      <c r="N123" s="267"/>
      <c r="O123" s="267"/>
      <c r="P123" s="267"/>
      <c r="Q123" s="267"/>
      <c r="R123" s="267"/>
      <c r="S123" s="267"/>
      <c r="T123" s="268"/>
      <c r="U123" s="15"/>
      <c r="V123" s="15"/>
      <c r="W123" s="15"/>
      <c r="X123" s="15"/>
      <c r="Y123" s="15"/>
      <c r="Z123" s="15"/>
      <c r="AA123" s="15"/>
      <c r="AB123" s="15"/>
      <c r="AC123" s="15"/>
      <c r="AD123" s="15"/>
      <c r="AE123" s="15"/>
      <c r="AT123" s="269" t="s">
        <v>242</v>
      </c>
      <c r="AU123" s="269" t="s">
        <v>91</v>
      </c>
      <c r="AV123" s="15" t="s">
        <v>85</v>
      </c>
      <c r="AW123" s="15" t="s">
        <v>42</v>
      </c>
      <c r="AX123" s="15" t="s">
        <v>81</v>
      </c>
      <c r="AY123" s="269" t="s">
        <v>230</v>
      </c>
    </row>
    <row r="124" spans="1:51" s="13" customFormat="1" ht="12">
      <c r="A124" s="13"/>
      <c r="B124" s="234"/>
      <c r="C124" s="235"/>
      <c r="D124" s="228" t="s">
        <v>242</v>
      </c>
      <c r="E124" s="236" t="s">
        <v>19</v>
      </c>
      <c r="F124" s="237" t="s">
        <v>434</v>
      </c>
      <c r="G124" s="235"/>
      <c r="H124" s="238">
        <v>14.875</v>
      </c>
      <c r="I124" s="239"/>
      <c r="J124" s="235"/>
      <c r="K124" s="235"/>
      <c r="L124" s="240"/>
      <c r="M124" s="241"/>
      <c r="N124" s="242"/>
      <c r="O124" s="242"/>
      <c r="P124" s="242"/>
      <c r="Q124" s="242"/>
      <c r="R124" s="242"/>
      <c r="S124" s="242"/>
      <c r="T124" s="243"/>
      <c r="U124" s="13"/>
      <c r="V124" s="13"/>
      <c r="W124" s="13"/>
      <c r="X124" s="13"/>
      <c r="Y124" s="13"/>
      <c r="Z124" s="13"/>
      <c r="AA124" s="13"/>
      <c r="AB124" s="13"/>
      <c r="AC124" s="13"/>
      <c r="AD124" s="13"/>
      <c r="AE124" s="13"/>
      <c r="AT124" s="244" t="s">
        <v>242</v>
      </c>
      <c r="AU124" s="244" t="s">
        <v>91</v>
      </c>
      <c r="AV124" s="13" t="s">
        <v>91</v>
      </c>
      <c r="AW124" s="13" t="s">
        <v>42</v>
      </c>
      <c r="AX124" s="13" t="s">
        <v>81</v>
      </c>
      <c r="AY124" s="244" t="s">
        <v>230</v>
      </c>
    </row>
    <row r="125" spans="1:51" s="14" customFormat="1" ht="12">
      <c r="A125" s="14"/>
      <c r="B125" s="245"/>
      <c r="C125" s="246"/>
      <c r="D125" s="228" t="s">
        <v>242</v>
      </c>
      <c r="E125" s="247" t="s">
        <v>19</v>
      </c>
      <c r="F125" s="248" t="s">
        <v>244</v>
      </c>
      <c r="G125" s="246"/>
      <c r="H125" s="249">
        <v>97.016</v>
      </c>
      <c r="I125" s="250"/>
      <c r="J125" s="246"/>
      <c r="K125" s="246"/>
      <c r="L125" s="251"/>
      <c r="M125" s="252"/>
      <c r="N125" s="253"/>
      <c r="O125" s="253"/>
      <c r="P125" s="253"/>
      <c r="Q125" s="253"/>
      <c r="R125" s="253"/>
      <c r="S125" s="253"/>
      <c r="T125" s="254"/>
      <c r="U125" s="14"/>
      <c r="V125" s="14"/>
      <c r="W125" s="14"/>
      <c r="X125" s="14"/>
      <c r="Y125" s="14"/>
      <c r="Z125" s="14"/>
      <c r="AA125" s="14"/>
      <c r="AB125" s="14"/>
      <c r="AC125" s="14"/>
      <c r="AD125" s="14"/>
      <c r="AE125" s="14"/>
      <c r="AT125" s="255" t="s">
        <v>242</v>
      </c>
      <c r="AU125" s="255" t="s">
        <v>91</v>
      </c>
      <c r="AV125" s="14" t="s">
        <v>109</v>
      </c>
      <c r="AW125" s="14" t="s">
        <v>42</v>
      </c>
      <c r="AX125" s="14" t="s">
        <v>85</v>
      </c>
      <c r="AY125" s="255" t="s">
        <v>230</v>
      </c>
    </row>
    <row r="126" spans="1:65" s="2" customFormat="1" ht="24.15" customHeight="1">
      <c r="A126" s="41"/>
      <c r="B126" s="42"/>
      <c r="C126" s="215" t="s">
        <v>91</v>
      </c>
      <c r="D126" s="215" t="s">
        <v>232</v>
      </c>
      <c r="E126" s="216" t="s">
        <v>435</v>
      </c>
      <c r="F126" s="217" t="s">
        <v>436</v>
      </c>
      <c r="G126" s="218" t="s">
        <v>253</v>
      </c>
      <c r="H126" s="219">
        <v>99.382</v>
      </c>
      <c r="I126" s="220"/>
      <c r="J126" s="221">
        <f>ROUND(I126*H126,2)</f>
        <v>0</v>
      </c>
      <c r="K126" s="217" t="s">
        <v>236</v>
      </c>
      <c r="L126" s="47"/>
      <c r="M126" s="222" t="s">
        <v>19</v>
      </c>
      <c r="N126" s="223"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109</v>
      </c>
      <c r="AT126" s="226" t="s">
        <v>232</v>
      </c>
      <c r="AU126" s="226" t="s">
        <v>91</v>
      </c>
      <c r="AY126" s="19" t="s">
        <v>230</v>
      </c>
      <c r="BE126" s="227">
        <f>IF(N126="základní",J126,0)</f>
        <v>0</v>
      </c>
      <c r="BF126" s="227">
        <f>IF(N126="snížená",J126,0)</f>
        <v>0</v>
      </c>
      <c r="BG126" s="227">
        <f>IF(N126="zákl. přenesená",J126,0)</f>
        <v>0</v>
      </c>
      <c r="BH126" s="227">
        <f>IF(N126="sníž. přenesená",J126,0)</f>
        <v>0</v>
      </c>
      <c r="BI126" s="227">
        <f>IF(N126="nulová",J126,0)</f>
        <v>0</v>
      </c>
      <c r="BJ126" s="19" t="s">
        <v>85</v>
      </c>
      <c r="BK126" s="227">
        <f>ROUND(I126*H126,2)</f>
        <v>0</v>
      </c>
      <c r="BL126" s="19" t="s">
        <v>109</v>
      </c>
      <c r="BM126" s="226" t="s">
        <v>437</v>
      </c>
    </row>
    <row r="127" spans="1:47" s="2" customFormat="1" ht="12">
      <c r="A127" s="41"/>
      <c r="B127" s="42"/>
      <c r="C127" s="43"/>
      <c r="D127" s="228" t="s">
        <v>238</v>
      </c>
      <c r="E127" s="43"/>
      <c r="F127" s="229" t="s">
        <v>438</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19" t="s">
        <v>238</v>
      </c>
      <c r="AU127" s="19" t="s">
        <v>91</v>
      </c>
    </row>
    <row r="128" spans="1:47" s="2" customFormat="1" ht="12">
      <c r="A128" s="41"/>
      <c r="B128" s="42"/>
      <c r="C128" s="43"/>
      <c r="D128" s="228" t="s">
        <v>240</v>
      </c>
      <c r="E128" s="43"/>
      <c r="F128" s="233" t="s">
        <v>262</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240</v>
      </c>
      <c r="AU128" s="19" t="s">
        <v>91</v>
      </c>
    </row>
    <row r="129" spans="1:51" s="13" customFormat="1" ht="12">
      <c r="A129" s="13"/>
      <c r="B129" s="234"/>
      <c r="C129" s="235"/>
      <c r="D129" s="228" t="s">
        <v>242</v>
      </c>
      <c r="E129" s="236" t="s">
        <v>19</v>
      </c>
      <c r="F129" s="237" t="s">
        <v>439</v>
      </c>
      <c r="G129" s="235"/>
      <c r="H129" s="238">
        <v>49.691</v>
      </c>
      <c r="I129" s="239"/>
      <c r="J129" s="235"/>
      <c r="K129" s="235"/>
      <c r="L129" s="240"/>
      <c r="M129" s="241"/>
      <c r="N129" s="242"/>
      <c r="O129" s="242"/>
      <c r="P129" s="242"/>
      <c r="Q129" s="242"/>
      <c r="R129" s="242"/>
      <c r="S129" s="242"/>
      <c r="T129" s="243"/>
      <c r="U129" s="13"/>
      <c r="V129" s="13"/>
      <c r="W129" s="13"/>
      <c r="X129" s="13"/>
      <c r="Y129" s="13"/>
      <c r="Z129" s="13"/>
      <c r="AA129" s="13"/>
      <c r="AB129" s="13"/>
      <c r="AC129" s="13"/>
      <c r="AD129" s="13"/>
      <c r="AE129" s="13"/>
      <c r="AT129" s="244" t="s">
        <v>242</v>
      </c>
      <c r="AU129" s="244" t="s">
        <v>91</v>
      </c>
      <c r="AV129" s="13" t="s">
        <v>91</v>
      </c>
      <c r="AW129" s="13" t="s">
        <v>42</v>
      </c>
      <c r="AX129" s="13" t="s">
        <v>81</v>
      </c>
      <c r="AY129" s="244" t="s">
        <v>230</v>
      </c>
    </row>
    <row r="130" spans="1:51" s="13" customFormat="1" ht="12">
      <c r="A130" s="13"/>
      <c r="B130" s="234"/>
      <c r="C130" s="235"/>
      <c r="D130" s="228" t="s">
        <v>242</v>
      </c>
      <c r="E130" s="236" t="s">
        <v>19</v>
      </c>
      <c r="F130" s="237" t="s">
        <v>440</v>
      </c>
      <c r="G130" s="235"/>
      <c r="H130" s="238">
        <v>49.691</v>
      </c>
      <c r="I130" s="239"/>
      <c r="J130" s="235"/>
      <c r="K130" s="235"/>
      <c r="L130" s="240"/>
      <c r="M130" s="241"/>
      <c r="N130" s="242"/>
      <c r="O130" s="242"/>
      <c r="P130" s="242"/>
      <c r="Q130" s="242"/>
      <c r="R130" s="242"/>
      <c r="S130" s="242"/>
      <c r="T130" s="243"/>
      <c r="U130" s="13"/>
      <c r="V130" s="13"/>
      <c r="W130" s="13"/>
      <c r="X130" s="13"/>
      <c r="Y130" s="13"/>
      <c r="Z130" s="13"/>
      <c r="AA130" s="13"/>
      <c r="AB130" s="13"/>
      <c r="AC130" s="13"/>
      <c r="AD130" s="13"/>
      <c r="AE130" s="13"/>
      <c r="AT130" s="244" t="s">
        <v>242</v>
      </c>
      <c r="AU130" s="244" t="s">
        <v>91</v>
      </c>
      <c r="AV130" s="13" t="s">
        <v>91</v>
      </c>
      <c r="AW130" s="13" t="s">
        <v>42</v>
      </c>
      <c r="AX130" s="13" t="s">
        <v>81</v>
      </c>
      <c r="AY130" s="244" t="s">
        <v>230</v>
      </c>
    </row>
    <row r="131" spans="1:51" s="14" customFormat="1" ht="12">
      <c r="A131" s="14"/>
      <c r="B131" s="245"/>
      <c r="C131" s="246"/>
      <c r="D131" s="228" t="s">
        <v>242</v>
      </c>
      <c r="E131" s="247" t="s">
        <v>19</v>
      </c>
      <c r="F131" s="248" t="s">
        <v>244</v>
      </c>
      <c r="G131" s="246"/>
      <c r="H131" s="249">
        <v>99.382</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242</v>
      </c>
      <c r="AU131" s="255" t="s">
        <v>91</v>
      </c>
      <c r="AV131" s="14" t="s">
        <v>109</v>
      </c>
      <c r="AW131" s="14" t="s">
        <v>42</v>
      </c>
      <c r="AX131" s="14" t="s">
        <v>85</v>
      </c>
      <c r="AY131" s="255" t="s">
        <v>230</v>
      </c>
    </row>
    <row r="132" spans="1:65" s="2" customFormat="1" ht="24.15" customHeight="1">
      <c r="A132" s="41"/>
      <c r="B132" s="42"/>
      <c r="C132" s="215" t="s">
        <v>102</v>
      </c>
      <c r="D132" s="215" t="s">
        <v>232</v>
      </c>
      <c r="E132" s="216" t="s">
        <v>258</v>
      </c>
      <c r="F132" s="217" t="s">
        <v>259</v>
      </c>
      <c r="G132" s="218" t="s">
        <v>253</v>
      </c>
      <c r="H132" s="219">
        <v>47.325</v>
      </c>
      <c r="I132" s="220"/>
      <c r="J132" s="221">
        <f>ROUND(I132*H132,2)</f>
        <v>0</v>
      </c>
      <c r="K132" s="217" t="s">
        <v>236</v>
      </c>
      <c r="L132" s="47"/>
      <c r="M132" s="222" t="s">
        <v>19</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109</v>
      </c>
      <c r="AT132" s="226" t="s">
        <v>232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441</v>
      </c>
    </row>
    <row r="133" spans="1:47" s="2" customFormat="1" ht="12">
      <c r="A133" s="41"/>
      <c r="B133" s="42"/>
      <c r="C133" s="43"/>
      <c r="D133" s="228" t="s">
        <v>238</v>
      </c>
      <c r="E133" s="43"/>
      <c r="F133" s="229" t="s">
        <v>261</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47" s="2" customFormat="1" ht="12">
      <c r="A134" s="41"/>
      <c r="B134" s="42"/>
      <c r="C134" s="43"/>
      <c r="D134" s="228" t="s">
        <v>240</v>
      </c>
      <c r="E134" s="43"/>
      <c r="F134" s="233" t="s">
        <v>262</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240</v>
      </c>
      <c r="AU134" s="19" t="s">
        <v>91</v>
      </c>
    </row>
    <row r="135" spans="1:51" s="15" customFormat="1" ht="12">
      <c r="A135" s="15"/>
      <c r="B135" s="260"/>
      <c r="C135" s="261"/>
      <c r="D135" s="228" t="s">
        <v>242</v>
      </c>
      <c r="E135" s="262" t="s">
        <v>19</v>
      </c>
      <c r="F135" s="263" t="s">
        <v>442</v>
      </c>
      <c r="G135" s="261"/>
      <c r="H135" s="262" t="s">
        <v>19</v>
      </c>
      <c r="I135" s="264"/>
      <c r="J135" s="261"/>
      <c r="K135" s="261"/>
      <c r="L135" s="265"/>
      <c r="M135" s="266"/>
      <c r="N135" s="267"/>
      <c r="O135" s="267"/>
      <c r="P135" s="267"/>
      <c r="Q135" s="267"/>
      <c r="R135" s="267"/>
      <c r="S135" s="267"/>
      <c r="T135" s="268"/>
      <c r="U135" s="15"/>
      <c r="V135" s="15"/>
      <c r="W135" s="15"/>
      <c r="X135" s="15"/>
      <c r="Y135" s="15"/>
      <c r="Z135" s="15"/>
      <c r="AA135" s="15"/>
      <c r="AB135" s="15"/>
      <c r="AC135" s="15"/>
      <c r="AD135" s="15"/>
      <c r="AE135" s="15"/>
      <c r="AT135" s="269" t="s">
        <v>242</v>
      </c>
      <c r="AU135" s="269" t="s">
        <v>91</v>
      </c>
      <c r="AV135" s="15" t="s">
        <v>85</v>
      </c>
      <c r="AW135" s="15" t="s">
        <v>42</v>
      </c>
      <c r="AX135" s="15" t="s">
        <v>81</v>
      </c>
      <c r="AY135" s="269" t="s">
        <v>230</v>
      </c>
    </row>
    <row r="136" spans="1:51" s="13" customFormat="1" ht="12">
      <c r="A136" s="13"/>
      <c r="B136" s="234"/>
      <c r="C136" s="235"/>
      <c r="D136" s="228" t="s">
        <v>242</v>
      </c>
      <c r="E136" s="236" t="s">
        <v>19</v>
      </c>
      <c r="F136" s="237" t="s">
        <v>443</v>
      </c>
      <c r="G136" s="235"/>
      <c r="H136" s="238">
        <v>1.109</v>
      </c>
      <c r="I136" s="239"/>
      <c r="J136" s="235"/>
      <c r="K136" s="235"/>
      <c r="L136" s="240"/>
      <c r="M136" s="241"/>
      <c r="N136" s="242"/>
      <c r="O136" s="242"/>
      <c r="P136" s="242"/>
      <c r="Q136" s="242"/>
      <c r="R136" s="242"/>
      <c r="S136" s="242"/>
      <c r="T136" s="243"/>
      <c r="U136" s="13"/>
      <c r="V136" s="13"/>
      <c r="W136" s="13"/>
      <c r="X136" s="13"/>
      <c r="Y136" s="13"/>
      <c r="Z136" s="13"/>
      <c r="AA136" s="13"/>
      <c r="AB136" s="13"/>
      <c r="AC136" s="13"/>
      <c r="AD136" s="13"/>
      <c r="AE136" s="13"/>
      <c r="AT136" s="244" t="s">
        <v>242</v>
      </c>
      <c r="AU136" s="244" t="s">
        <v>91</v>
      </c>
      <c r="AV136" s="13" t="s">
        <v>91</v>
      </c>
      <c r="AW136" s="13" t="s">
        <v>42</v>
      </c>
      <c r="AX136" s="13" t="s">
        <v>81</v>
      </c>
      <c r="AY136" s="244" t="s">
        <v>230</v>
      </c>
    </row>
    <row r="137" spans="1:51" s="13" customFormat="1" ht="12">
      <c r="A137" s="13"/>
      <c r="B137" s="234"/>
      <c r="C137" s="235"/>
      <c r="D137" s="228" t="s">
        <v>242</v>
      </c>
      <c r="E137" s="236" t="s">
        <v>19</v>
      </c>
      <c r="F137" s="237" t="s">
        <v>444</v>
      </c>
      <c r="G137" s="235"/>
      <c r="H137" s="238">
        <v>1.813</v>
      </c>
      <c r="I137" s="239"/>
      <c r="J137" s="235"/>
      <c r="K137" s="235"/>
      <c r="L137" s="240"/>
      <c r="M137" s="241"/>
      <c r="N137" s="242"/>
      <c r="O137" s="242"/>
      <c r="P137" s="242"/>
      <c r="Q137" s="242"/>
      <c r="R137" s="242"/>
      <c r="S137" s="242"/>
      <c r="T137" s="243"/>
      <c r="U137" s="13"/>
      <c r="V137" s="13"/>
      <c r="W137" s="13"/>
      <c r="X137" s="13"/>
      <c r="Y137" s="13"/>
      <c r="Z137" s="13"/>
      <c r="AA137" s="13"/>
      <c r="AB137" s="13"/>
      <c r="AC137" s="13"/>
      <c r="AD137" s="13"/>
      <c r="AE137" s="13"/>
      <c r="AT137" s="244" t="s">
        <v>242</v>
      </c>
      <c r="AU137" s="244" t="s">
        <v>91</v>
      </c>
      <c r="AV137" s="13" t="s">
        <v>91</v>
      </c>
      <c r="AW137" s="13" t="s">
        <v>42</v>
      </c>
      <c r="AX137" s="13" t="s">
        <v>81</v>
      </c>
      <c r="AY137" s="244" t="s">
        <v>230</v>
      </c>
    </row>
    <row r="138" spans="1:51" s="13" customFormat="1" ht="12">
      <c r="A138" s="13"/>
      <c r="B138" s="234"/>
      <c r="C138" s="235"/>
      <c r="D138" s="228" t="s">
        <v>242</v>
      </c>
      <c r="E138" s="236" t="s">
        <v>19</v>
      </c>
      <c r="F138" s="237" t="s">
        <v>445</v>
      </c>
      <c r="G138" s="235"/>
      <c r="H138" s="238">
        <v>2.132</v>
      </c>
      <c r="I138" s="239"/>
      <c r="J138" s="235"/>
      <c r="K138" s="235"/>
      <c r="L138" s="240"/>
      <c r="M138" s="241"/>
      <c r="N138" s="242"/>
      <c r="O138" s="242"/>
      <c r="P138" s="242"/>
      <c r="Q138" s="242"/>
      <c r="R138" s="242"/>
      <c r="S138" s="242"/>
      <c r="T138" s="243"/>
      <c r="U138" s="13"/>
      <c r="V138" s="13"/>
      <c r="W138" s="13"/>
      <c r="X138" s="13"/>
      <c r="Y138" s="13"/>
      <c r="Z138" s="13"/>
      <c r="AA138" s="13"/>
      <c r="AB138" s="13"/>
      <c r="AC138" s="13"/>
      <c r="AD138" s="13"/>
      <c r="AE138" s="13"/>
      <c r="AT138" s="244" t="s">
        <v>242</v>
      </c>
      <c r="AU138" s="244" t="s">
        <v>91</v>
      </c>
      <c r="AV138" s="13" t="s">
        <v>91</v>
      </c>
      <c r="AW138" s="13" t="s">
        <v>42</v>
      </c>
      <c r="AX138" s="13" t="s">
        <v>81</v>
      </c>
      <c r="AY138" s="244" t="s">
        <v>230</v>
      </c>
    </row>
    <row r="139" spans="1:51" s="13" customFormat="1" ht="12">
      <c r="A139" s="13"/>
      <c r="B139" s="234"/>
      <c r="C139" s="235"/>
      <c r="D139" s="228" t="s">
        <v>242</v>
      </c>
      <c r="E139" s="236" t="s">
        <v>19</v>
      </c>
      <c r="F139" s="237" t="s">
        <v>446</v>
      </c>
      <c r="G139" s="235"/>
      <c r="H139" s="238">
        <v>2.477</v>
      </c>
      <c r="I139" s="239"/>
      <c r="J139" s="235"/>
      <c r="K139" s="235"/>
      <c r="L139" s="240"/>
      <c r="M139" s="241"/>
      <c r="N139" s="242"/>
      <c r="O139" s="242"/>
      <c r="P139" s="242"/>
      <c r="Q139" s="242"/>
      <c r="R139" s="242"/>
      <c r="S139" s="242"/>
      <c r="T139" s="243"/>
      <c r="U139" s="13"/>
      <c r="V139" s="13"/>
      <c r="W139" s="13"/>
      <c r="X139" s="13"/>
      <c r="Y139" s="13"/>
      <c r="Z139" s="13"/>
      <c r="AA139" s="13"/>
      <c r="AB139" s="13"/>
      <c r="AC139" s="13"/>
      <c r="AD139" s="13"/>
      <c r="AE139" s="13"/>
      <c r="AT139" s="244" t="s">
        <v>242</v>
      </c>
      <c r="AU139" s="244" t="s">
        <v>91</v>
      </c>
      <c r="AV139" s="13" t="s">
        <v>91</v>
      </c>
      <c r="AW139" s="13" t="s">
        <v>42</v>
      </c>
      <c r="AX139" s="13" t="s">
        <v>81</v>
      </c>
      <c r="AY139" s="244" t="s">
        <v>230</v>
      </c>
    </row>
    <row r="140" spans="1:51" s="13" customFormat="1" ht="12">
      <c r="A140" s="13"/>
      <c r="B140" s="234"/>
      <c r="C140" s="235"/>
      <c r="D140" s="228" t="s">
        <v>242</v>
      </c>
      <c r="E140" s="236" t="s">
        <v>19</v>
      </c>
      <c r="F140" s="237" t="s">
        <v>447</v>
      </c>
      <c r="G140" s="235"/>
      <c r="H140" s="238">
        <v>4.457</v>
      </c>
      <c r="I140" s="239"/>
      <c r="J140" s="235"/>
      <c r="K140" s="235"/>
      <c r="L140" s="240"/>
      <c r="M140" s="241"/>
      <c r="N140" s="242"/>
      <c r="O140" s="242"/>
      <c r="P140" s="242"/>
      <c r="Q140" s="242"/>
      <c r="R140" s="242"/>
      <c r="S140" s="242"/>
      <c r="T140" s="243"/>
      <c r="U140" s="13"/>
      <c r="V140" s="13"/>
      <c r="W140" s="13"/>
      <c r="X140" s="13"/>
      <c r="Y140" s="13"/>
      <c r="Z140" s="13"/>
      <c r="AA140" s="13"/>
      <c r="AB140" s="13"/>
      <c r="AC140" s="13"/>
      <c r="AD140" s="13"/>
      <c r="AE140" s="13"/>
      <c r="AT140" s="244" t="s">
        <v>242</v>
      </c>
      <c r="AU140" s="244" t="s">
        <v>91</v>
      </c>
      <c r="AV140" s="13" t="s">
        <v>91</v>
      </c>
      <c r="AW140" s="13" t="s">
        <v>42</v>
      </c>
      <c r="AX140" s="13" t="s">
        <v>81</v>
      </c>
      <c r="AY140" s="244" t="s">
        <v>230</v>
      </c>
    </row>
    <row r="141" spans="1:51" s="13" customFormat="1" ht="12">
      <c r="A141" s="13"/>
      <c r="B141" s="234"/>
      <c r="C141" s="235"/>
      <c r="D141" s="228" t="s">
        <v>242</v>
      </c>
      <c r="E141" s="236" t="s">
        <v>19</v>
      </c>
      <c r="F141" s="237" t="s">
        <v>448</v>
      </c>
      <c r="G141" s="235"/>
      <c r="H141" s="238">
        <v>8.02</v>
      </c>
      <c r="I141" s="239"/>
      <c r="J141" s="235"/>
      <c r="K141" s="235"/>
      <c r="L141" s="240"/>
      <c r="M141" s="241"/>
      <c r="N141" s="242"/>
      <c r="O141" s="242"/>
      <c r="P141" s="242"/>
      <c r="Q141" s="242"/>
      <c r="R141" s="242"/>
      <c r="S141" s="242"/>
      <c r="T141" s="243"/>
      <c r="U141" s="13"/>
      <c r="V141" s="13"/>
      <c r="W141" s="13"/>
      <c r="X141" s="13"/>
      <c r="Y141" s="13"/>
      <c r="Z141" s="13"/>
      <c r="AA141" s="13"/>
      <c r="AB141" s="13"/>
      <c r="AC141" s="13"/>
      <c r="AD141" s="13"/>
      <c r="AE141" s="13"/>
      <c r="AT141" s="244" t="s">
        <v>242</v>
      </c>
      <c r="AU141" s="244" t="s">
        <v>91</v>
      </c>
      <c r="AV141" s="13" t="s">
        <v>91</v>
      </c>
      <c r="AW141" s="13" t="s">
        <v>42</v>
      </c>
      <c r="AX141" s="13" t="s">
        <v>81</v>
      </c>
      <c r="AY141" s="244" t="s">
        <v>230</v>
      </c>
    </row>
    <row r="142" spans="1:51" s="13" customFormat="1" ht="12">
      <c r="A142" s="13"/>
      <c r="B142" s="234"/>
      <c r="C142" s="235"/>
      <c r="D142" s="228" t="s">
        <v>242</v>
      </c>
      <c r="E142" s="236" t="s">
        <v>19</v>
      </c>
      <c r="F142" s="237" t="s">
        <v>449</v>
      </c>
      <c r="G142" s="235"/>
      <c r="H142" s="238">
        <v>2.848</v>
      </c>
      <c r="I142" s="239"/>
      <c r="J142" s="235"/>
      <c r="K142" s="235"/>
      <c r="L142" s="240"/>
      <c r="M142" s="241"/>
      <c r="N142" s="242"/>
      <c r="O142" s="242"/>
      <c r="P142" s="242"/>
      <c r="Q142" s="242"/>
      <c r="R142" s="242"/>
      <c r="S142" s="242"/>
      <c r="T142" s="243"/>
      <c r="U142" s="13"/>
      <c r="V142" s="13"/>
      <c r="W142" s="13"/>
      <c r="X142" s="13"/>
      <c r="Y142" s="13"/>
      <c r="Z142" s="13"/>
      <c r="AA142" s="13"/>
      <c r="AB142" s="13"/>
      <c r="AC142" s="13"/>
      <c r="AD142" s="13"/>
      <c r="AE142" s="13"/>
      <c r="AT142" s="244" t="s">
        <v>242</v>
      </c>
      <c r="AU142" s="244" t="s">
        <v>91</v>
      </c>
      <c r="AV142" s="13" t="s">
        <v>91</v>
      </c>
      <c r="AW142" s="13" t="s">
        <v>42</v>
      </c>
      <c r="AX142" s="13" t="s">
        <v>81</v>
      </c>
      <c r="AY142" s="244" t="s">
        <v>230</v>
      </c>
    </row>
    <row r="143" spans="1:51" s="13" customFormat="1" ht="12">
      <c r="A143" s="13"/>
      <c r="B143" s="234"/>
      <c r="C143" s="235"/>
      <c r="D143" s="228" t="s">
        <v>242</v>
      </c>
      <c r="E143" s="236" t="s">
        <v>19</v>
      </c>
      <c r="F143" s="237" t="s">
        <v>450</v>
      </c>
      <c r="G143" s="235"/>
      <c r="H143" s="238">
        <v>3.078</v>
      </c>
      <c r="I143" s="239"/>
      <c r="J143" s="235"/>
      <c r="K143" s="235"/>
      <c r="L143" s="240"/>
      <c r="M143" s="241"/>
      <c r="N143" s="242"/>
      <c r="O143" s="242"/>
      <c r="P143" s="242"/>
      <c r="Q143" s="242"/>
      <c r="R143" s="242"/>
      <c r="S143" s="242"/>
      <c r="T143" s="243"/>
      <c r="U143" s="13"/>
      <c r="V143" s="13"/>
      <c r="W143" s="13"/>
      <c r="X143" s="13"/>
      <c r="Y143" s="13"/>
      <c r="Z143" s="13"/>
      <c r="AA143" s="13"/>
      <c r="AB143" s="13"/>
      <c r="AC143" s="13"/>
      <c r="AD143" s="13"/>
      <c r="AE143" s="13"/>
      <c r="AT143" s="244" t="s">
        <v>242</v>
      </c>
      <c r="AU143" s="244" t="s">
        <v>91</v>
      </c>
      <c r="AV143" s="13" t="s">
        <v>91</v>
      </c>
      <c r="AW143" s="13" t="s">
        <v>42</v>
      </c>
      <c r="AX143" s="13" t="s">
        <v>81</v>
      </c>
      <c r="AY143" s="244" t="s">
        <v>230</v>
      </c>
    </row>
    <row r="144" spans="1:51" s="13" customFormat="1" ht="12">
      <c r="A144" s="13"/>
      <c r="B144" s="234"/>
      <c r="C144" s="235"/>
      <c r="D144" s="228" t="s">
        <v>242</v>
      </c>
      <c r="E144" s="236" t="s">
        <v>19</v>
      </c>
      <c r="F144" s="237" t="s">
        <v>451</v>
      </c>
      <c r="G144" s="235"/>
      <c r="H144" s="238">
        <v>2.848</v>
      </c>
      <c r="I144" s="239"/>
      <c r="J144" s="235"/>
      <c r="K144" s="235"/>
      <c r="L144" s="240"/>
      <c r="M144" s="241"/>
      <c r="N144" s="242"/>
      <c r="O144" s="242"/>
      <c r="P144" s="242"/>
      <c r="Q144" s="242"/>
      <c r="R144" s="242"/>
      <c r="S144" s="242"/>
      <c r="T144" s="243"/>
      <c r="U144" s="13"/>
      <c r="V144" s="13"/>
      <c r="W144" s="13"/>
      <c r="X144" s="13"/>
      <c r="Y144" s="13"/>
      <c r="Z144" s="13"/>
      <c r="AA144" s="13"/>
      <c r="AB144" s="13"/>
      <c r="AC144" s="13"/>
      <c r="AD144" s="13"/>
      <c r="AE144" s="13"/>
      <c r="AT144" s="244" t="s">
        <v>242</v>
      </c>
      <c r="AU144" s="244" t="s">
        <v>91</v>
      </c>
      <c r="AV144" s="13" t="s">
        <v>91</v>
      </c>
      <c r="AW144" s="13" t="s">
        <v>42</v>
      </c>
      <c r="AX144" s="13" t="s">
        <v>81</v>
      </c>
      <c r="AY144" s="244" t="s">
        <v>230</v>
      </c>
    </row>
    <row r="145" spans="1:51" s="13" customFormat="1" ht="12">
      <c r="A145" s="13"/>
      <c r="B145" s="234"/>
      <c r="C145" s="235"/>
      <c r="D145" s="228" t="s">
        <v>242</v>
      </c>
      <c r="E145" s="236" t="s">
        <v>19</v>
      </c>
      <c r="F145" s="237" t="s">
        <v>452</v>
      </c>
      <c r="G145" s="235"/>
      <c r="H145" s="238">
        <v>3.668</v>
      </c>
      <c r="I145" s="239"/>
      <c r="J145" s="235"/>
      <c r="K145" s="235"/>
      <c r="L145" s="240"/>
      <c r="M145" s="241"/>
      <c r="N145" s="242"/>
      <c r="O145" s="242"/>
      <c r="P145" s="242"/>
      <c r="Q145" s="242"/>
      <c r="R145" s="242"/>
      <c r="S145" s="242"/>
      <c r="T145" s="243"/>
      <c r="U145" s="13"/>
      <c r="V145" s="13"/>
      <c r="W145" s="13"/>
      <c r="X145" s="13"/>
      <c r="Y145" s="13"/>
      <c r="Z145" s="13"/>
      <c r="AA145" s="13"/>
      <c r="AB145" s="13"/>
      <c r="AC145" s="13"/>
      <c r="AD145" s="13"/>
      <c r="AE145" s="13"/>
      <c r="AT145" s="244" t="s">
        <v>242</v>
      </c>
      <c r="AU145" s="244" t="s">
        <v>91</v>
      </c>
      <c r="AV145" s="13" t="s">
        <v>91</v>
      </c>
      <c r="AW145" s="13" t="s">
        <v>42</v>
      </c>
      <c r="AX145" s="13" t="s">
        <v>81</v>
      </c>
      <c r="AY145" s="244" t="s">
        <v>230</v>
      </c>
    </row>
    <row r="146" spans="1:51" s="16" customFormat="1" ht="12">
      <c r="A146" s="16"/>
      <c r="B146" s="270"/>
      <c r="C146" s="271"/>
      <c r="D146" s="228" t="s">
        <v>242</v>
      </c>
      <c r="E146" s="272" t="s">
        <v>19</v>
      </c>
      <c r="F146" s="273" t="s">
        <v>432</v>
      </c>
      <c r="G146" s="271"/>
      <c r="H146" s="274">
        <v>32.45</v>
      </c>
      <c r="I146" s="275"/>
      <c r="J146" s="271"/>
      <c r="K146" s="271"/>
      <c r="L146" s="276"/>
      <c r="M146" s="277"/>
      <c r="N146" s="278"/>
      <c r="O146" s="278"/>
      <c r="P146" s="278"/>
      <c r="Q146" s="278"/>
      <c r="R146" s="278"/>
      <c r="S146" s="278"/>
      <c r="T146" s="279"/>
      <c r="U146" s="16"/>
      <c r="V146" s="16"/>
      <c r="W146" s="16"/>
      <c r="X146" s="16"/>
      <c r="Y146" s="16"/>
      <c r="Z146" s="16"/>
      <c r="AA146" s="16"/>
      <c r="AB146" s="16"/>
      <c r="AC146" s="16"/>
      <c r="AD146" s="16"/>
      <c r="AE146" s="16"/>
      <c r="AT146" s="280" t="s">
        <v>242</v>
      </c>
      <c r="AU146" s="280" t="s">
        <v>91</v>
      </c>
      <c r="AV146" s="16" t="s">
        <v>102</v>
      </c>
      <c r="AW146" s="16" t="s">
        <v>42</v>
      </c>
      <c r="AX146" s="16" t="s">
        <v>81</v>
      </c>
      <c r="AY146" s="280" t="s">
        <v>230</v>
      </c>
    </row>
    <row r="147" spans="1:51" s="15" customFormat="1" ht="12">
      <c r="A147" s="15"/>
      <c r="B147" s="260"/>
      <c r="C147" s="261"/>
      <c r="D147" s="228" t="s">
        <v>242</v>
      </c>
      <c r="E147" s="262" t="s">
        <v>19</v>
      </c>
      <c r="F147" s="263" t="s">
        <v>433</v>
      </c>
      <c r="G147" s="261"/>
      <c r="H147" s="262" t="s">
        <v>19</v>
      </c>
      <c r="I147" s="264"/>
      <c r="J147" s="261"/>
      <c r="K147" s="261"/>
      <c r="L147" s="265"/>
      <c r="M147" s="266"/>
      <c r="N147" s="267"/>
      <c r="O147" s="267"/>
      <c r="P147" s="267"/>
      <c r="Q147" s="267"/>
      <c r="R147" s="267"/>
      <c r="S147" s="267"/>
      <c r="T147" s="268"/>
      <c r="U147" s="15"/>
      <c r="V147" s="15"/>
      <c r="W147" s="15"/>
      <c r="X147" s="15"/>
      <c r="Y147" s="15"/>
      <c r="Z147" s="15"/>
      <c r="AA147" s="15"/>
      <c r="AB147" s="15"/>
      <c r="AC147" s="15"/>
      <c r="AD147" s="15"/>
      <c r="AE147" s="15"/>
      <c r="AT147" s="269" t="s">
        <v>242</v>
      </c>
      <c r="AU147" s="269" t="s">
        <v>91</v>
      </c>
      <c r="AV147" s="15" t="s">
        <v>85</v>
      </c>
      <c r="AW147" s="15" t="s">
        <v>42</v>
      </c>
      <c r="AX147" s="15" t="s">
        <v>81</v>
      </c>
      <c r="AY147" s="269" t="s">
        <v>230</v>
      </c>
    </row>
    <row r="148" spans="1:51" s="13" customFormat="1" ht="12">
      <c r="A148" s="13"/>
      <c r="B148" s="234"/>
      <c r="C148" s="235"/>
      <c r="D148" s="228" t="s">
        <v>242</v>
      </c>
      <c r="E148" s="236" t="s">
        <v>19</v>
      </c>
      <c r="F148" s="237" t="s">
        <v>434</v>
      </c>
      <c r="G148" s="235"/>
      <c r="H148" s="238">
        <v>14.875</v>
      </c>
      <c r="I148" s="239"/>
      <c r="J148" s="235"/>
      <c r="K148" s="235"/>
      <c r="L148" s="240"/>
      <c r="M148" s="241"/>
      <c r="N148" s="242"/>
      <c r="O148" s="242"/>
      <c r="P148" s="242"/>
      <c r="Q148" s="242"/>
      <c r="R148" s="242"/>
      <c r="S148" s="242"/>
      <c r="T148" s="243"/>
      <c r="U148" s="13"/>
      <c r="V148" s="13"/>
      <c r="W148" s="13"/>
      <c r="X148" s="13"/>
      <c r="Y148" s="13"/>
      <c r="Z148" s="13"/>
      <c r="AA148" s="13"/>
      <c r="AB148" s="13"/>
      <c r="AC148" s="13"/>
      <c r="AD148" s="13"/>
      <c r="AE148" s="13"/>
      <c r="AT148" s="244" t="s">
        <v>242</v>
      </c>
      <c r="AU148" s="244" t="s">
        <v>91</v>
      </c>
      <c r="AV148" s="13" t="s">
        <v>91</v>
      </c>
      <c r="AW148" s="13" t="s">
        <v>42</v>
      </c>
      <c r="AX148" s="13" t="s">
        <v>81</v>
      </c>
      <c r="AY148" s="244" t="s">
        <v>230</v>
      </c>
    </row>
    <row r="149" spans="1:51" s="14" customFormat="1" ht="12">
      <c r="A149" s="14"/>
      <c r="B149" s="245"/>
      <c r="C149" s="246"/>
      <c r="D149" s="228" t="s">
        <v>242</v>
      </c>
      <c r="E149" s="247" t="s">
        <v>19</v>
      </c>
      <c r="F149" s="248" t="s">
        <v>244</v>
      </c>
      <c r="G149" s="246"/>
      <c r="H149" s="249">
        <v>47.325</v>
      </c>
      <c r="I149" s="250"/>
      <c r="J149" s="246"/>
      <c r="K149" s="246"/>
      <c r="L149" s="251"/>
      <c r="M149" s="252"/>
      <c r="N149" s="253"/>
      <c r="O149" s="253"/>
      <c r="P149" s="253"/>
      <c r="Q149" s="253"/>
      <c r="R149" s="253"/>
      <c r="S149" s="253"/>
      <c r="T149" s="254"/>
      <c r="U149" s="14"/>
      <c r="V149" s="14"/>
      <c r="W149" s="14"/>
      <c r="X149" s="14"/>
      <c r="Y149" s="14"/>
      <c r="Z149" s="14"/>
      <c r="AA149" s="14"/>
      <c r="AB149" s="14"/>
      <c r="AC149" s="14"/>
      <c r="AD149" s="14"/>
      <c r="AE149" s="14"/>
      <c r="AT149" s="255" t="s">
        <v>242</v>
      </c>
      <c r="AU149" s="255" t="s">
        <v>91</v>
      </c>
      <c r="AV149" s="14" t="s">
        <v>109</v>
      </c>
      <c r="AW149" s="14" t="s">
        <v>42</v>
      </c>
      <c r="AX149" s="14" t="s">
        <v>85</v>
      </c>
      <c r="AY149" s="255" t="s">
        <v>230</v>
      </c>
    </row>
    <row r="150" spans="1:65" s="2" customFormat="1" ht="24.15" customHeight="1">
      <c r="A150" s="41"/>
      <c r="B150" s="42"/>
      <c r="C150" s="215" t="s">
        <v>109</v>
      </c>
      <c r="D150" s="215" t="s">
        <v>232</v>
      </c>
      <c r="E150" s="216" t="s">
        <v>453</v>
      </c>
      <c r="F150" s="217" t="s">
        <v>454</v>
      </c>
      <c r="G150" s="218" t="s">
        <v>253</v>
      </c>
      <c r="H150" s="219">
        <v>49.691</v>
      </c>
      <c r="I150" s="220"/>
      <c r="J150" s="221">
        <f>ROUND(I150*H150,2)</f>
        <v>0</v>
      </c>
      <c r="K150" s="217" t="s">
        <v>236</v>
      </c>
      <c r="L150" s="47"/>
      <c r="M150" s="222" t="s">
        <v>19</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109</v>
      </c>
      <c r="AT150" s="226" t="s">
        <v>232</v>
      </c>
      <c r="AU150" s="226" t="s">
        <v>91</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455</v>
      </c>
    </row>
    <row r="151" spans="1:47" s="2" customFormat="1" ht="12">
      <c r="A151" s="41"/>
      <c r="B151" s="42"/>
      <c r="C151" s="43"/>
      <c r="D151" s="228" t="s">
        <v>238</v>
      </c>
      <c r="E151" s="43"/>
      <c r="F151" s="229" t="s">
        <v>456</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91</v>
      </c>
    </row>
    <row r="152" spans="1:47" s="2" customFormat="1" ht="12">
      <c r="A152" s="41"/>
      <c r="B152" s="42"/>
      <c r="C152" s="43"/>
      <c r="D152" s="228" t="s">
        <v>240</v>
      </c>
      <c r="E152" s="43"/>
      <c r="F152" s="233" t="s">
        <v>270</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19" t="s">
        <v>240</v>
      </c>
      <c r="AU152" s="19" t="s">
        <v>91</v>
      </c>
    </row>
    <row r="153" spans="1:51" s="13" customFormat="1" ht="12">
      <c r="A153" s="13"/>
      <c r="B153" s="234"/>
      <c r="C153" s="235"/>
      <c r="D153" s="228" t="s">
        <v>242</v>
      </c>
      <c r="E153" s="236" t="s">
        <v>19</v>
      </c>
      <c r="F153" s="237" t="s">
        <v>457</v>
      </c>
      <c r="G153" s="235"/>
      <c r="H153" s="238">
        <v>49.691</v>
      </c>
      <c r="I153" s="239"/>
      <c r="J153" s="235"/>
      <c r="K153" s="235"/>
      <c r="L153" s="240"/>
      <c r="M153" s="241"/>
      <c r="N153" s="242"/>
      <c r="O153" s="242"/>
      <c r="P153" s="242"/>
      <c r="Q153" s="242"/>
      <c r="R153" s="242"/>
      <c r="S153" s="242"/>
      <c r="T153" s="243"/>
      <c r="U153" s="13"/>
      <c r="V153" s="13"/>
      <c r="W153" s="13"/>
      <c r="X153" s="13"/>
      <c r="Y153" s="13"/>
      <c r="Z153" s="13"/>
      <c r="AA153" s="13"/>
      <c r="AB153" s="13"/>
      <c r="AC153" s="13"/>
      <c r="AD153" s="13"/>
      <c r="AE153" s="13"/>
      <c r="AT153" s="244" t="s">
        <v>242</v>
      </c>
      <c r="AU153" s="244" t="s">
        <v>91</v>
      </c>
      <c r="AV153" s="13" t="s">
        <v>91</v>
      </c>
      <c r="AW153" s="13" t="s">
        <v>42</v>
      </c>
      <c r="AX153" s="13" t="s">
        <v>81</v>
      </c>
      <c r="AY153" s="244" t="s">
        <v>230</v>
      </c>
    </row>
    <row r="154" spans="1:51" s="14" customFormat="1" ht="12">
      <c r="A154" s="14"/>
      <c r="B154" s="245"/>
      <c r="C154" s="246"/>
      <c r="D154" s="228" t="s">
        <v>242</v>
      </c>
      <c r="E154" s="247" t="s">
        <v>19</v>
      </c>
      <c r="F154" s="248" t="s">
        <v>244</v>
      </c>
      <c r="G154" s="246"/>
      <c r="H154" s="249">
        <v>49.691</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242</v>
      </c>
      <c r="AU154" s="255" t="s">
        <v>91</v>
      </c>
      <c r="AV154" s="14" t="s">
        <v>109</v>
      </c>
      <c r="AW154" s="14" t="s">
        <v>42</v>
      </c>
      <c r="AX154" s="14" t="s">
        <v>85</v>
      </c>
      <c r="AY154" s="255" t="s">
        <v>230</v>
      </c>
    </row>
    <row r="155" spans="1:65" s="2" customFormat="1" ht="14.4" customHeight="1">
      <c r="A155" s="41"/>
      <c r="B155" s="42"/>
      <c r="C155" s="215" t="s">
        <v>265</v>
      </c>
      <c r="D155" s="215" t="s">
        <v>232</v>
      </c>
      <c r="E155" s="216" t="s">
        <v>272</v>
      </c>
      <c r="F155" s="217" t="s">
        <v>273</v>
      </c>
      <c r="G155" s="218" t="s">
        <v>253</v>
      </c>
      <c r="H155" s="219">
        <v>97.016</v>
      </c>
      <c r="I155" s="220"/>
      <c r="J155" s="221">
        <f>ROUND(I155*H155,2)</f>
        <v>0</v>
      </c>
      <c r="K155" s="217" t="s">
        <v>236</v>
      </c>
      <c r="L155" s="47"/>
      <c r="M155" s="222" t="s">
        <v>19</v>
      </c>
      <c r="N155" s="223" t="s">
        <v>52</v>
      </c>
      <c r="O155" s="87"/>
      <c r="P155" s="224">
        <f>O155*H155</f>
        <v>0</v>
      </c>
      <c r="Q155" s="224">
        <v>0</v>
      </c>
      <c r="R155" s="224">
        <f>Q155*H155</f>
        <v>0</v>
      </c>
      <c r="S155" s="224">
        <v>0</v>
      </c>
      <c r="T155" s="225">
        <f>S155*H155</f>
        <v>0</v>
      </c>
      <c r="U155" s="41"/>
      <c r="V155" s="41"/>
      <c r="W155" s="41"/>
      <c r="X155" s="41"/>
      <c r="Y155" s="41"/>
      <c r="Z155" s="41"/>
      <c r="AA155" s="41"/>
      <c r="AB155" s="41"/>
      <c r="AC155" s="41"/>
      <c r="AD155" s="41"/>
      <c r="AE155" s="41"/>
      <c r="AR155" s="226" t="s">
        <v>109</v>
      </c>
      <c r="AT155" s="226" t="s">
        <v>232</v>
      </c>
      <c r="AU155" s="226" t="s">
        <v>91</v>
      </c>
      <c r="AY155" s="19" t="s">
        <v>230</v>
      </c>
      <c r="BE155" s="227">
        <f>IF(N155="základní",J155,0)</f>
        <v>0</v>
      </c>
      <c r="BF155" s="227">
        <f>IF(N155="snížená",J155,0)</f>
        <v>0</v>
      </c>
      <c r="BG155" s="227">
        <f>IF(N155="zákl. přenesená",J155,0)</f>
        <v>0</v>
      </c>
      <c r="BH155" s="227">
        <f>IF(N155="sníž. přenesená",J155,0)</f>
        <v>0</v>
      </c>
      <c r="BI155" s="227">
        <f>IF(N155="nulová",J155,0)</f>
        <v>0</v>
      </c>
      <c r="BJ155" s="19" t="s">
        <v>85</v>
      </c>
      <c r="BK155" s="227">
        <f>ROUND(I155*H155,2)</f>
        <v>0</v>
      </c>
      <c r="BL155" s="19" t="s">
        <v>109</v>
      </c>
      <c r="BM155" s="226" t="s">
        <v>458</v>
      </c>
    </row>
    <row r="156" spans="1:47" s="2" customFormat="1" ht="12">
      <c r="A156" s="41"/>
      <c r="B156" s="42"/>
      <c r="C156" s="43"/>
      <c r="D156" s="228" t="s">
        <v>238</v>
      </c>
      <c r="E156" s="43"/>
      <c r="F156" s="229" t="s">
        <v>275</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19" t="s">
        <v>238</v>
      </c>
      <c r="AU156" s="19" t="s">
        <v>91</v>
      </c>
    </row>
    <row r="157" spans="1:47" s="2" customFormat="1" ht="12">
      <c r="A157" s="41"/>
      <c r="B157" s="42"/>
      <c r="C157" s="43"/>
      <c r="D157" s="228" t="s">
        <v>240</v>
      </c>
      <c r="E157" s="43"/>
      <c r="F157" s="233" t="s">
        <v>276</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240</v>
      </c>
      <c r="AU157" s="19" t="s">
        <v>91</v>
      </c>
    </row>
    <row r="158" spans="1:51" s="13" customFormat="1" ht="12">
      <c r="A158" s="13"/>
      <c r="B158" s="234"/>
      <c r="C158" s="235"/>
      <c r="D158" s="228" t="s">
        <v>242</v>
      </c>
      <c r="E158" s="236" t="s">
        <v>19</v>
      </c>
      <c r="F158" s="237" t="s">
        <v>459</v>
      </c>
      <c r="G158" s="235"/>
      <c r="H158" s="238">
        <v>47.325</v>
      </c>
      <c r="I158" s="239"/>
      <c r="J158" s="235"/>
      <c r="K158" s="235"/>
      <c r="L158" s="240"/>
      <c r="M158" s="241"/>
      <c r="N158" s="242"/>
      <c r="O158" s="242"/>
      <c r="P158" s="242"/>
      <c r="Q158" s="242"/>
      <c r="R158" s="242"/>
      <c r="S158" s="242"/>
      <c r="T158" s="243"/>
      <c r="U158" s="13"/>
      <c r="V158" s="13"/>
      <c r="W158" s="13"/>
      <c r="X158" s="13"/>
      <c r="Y158" s="13"/>
      <c r="Z158" s="13"/>
      <c r="AA158" s="13"/>
      <c r="AB158" s="13"/>
      <c r="AC158" s="13"/>
      <c r="AD158" s="13"/>
      <c r="AE158" s="13"/>
      <c r="AT158" s="244" t="s">
        <v>242</v>
      </c>
      <c r="AU158" s="244" t="s">
        <v>91</v>
      </c>
      <c r="AV158" s="13" t="s">
        <v>91</v>
      </c>
      <c r="AW158" s="13" t="s">
        <v>42</v>
      </c>
      <c r="AX158" s="13" t="s">
        <v>81</v>
      </c>
      <c r="AY158" s="244" t="s">
        <v>230</v>
      </c>
    </row>
    <row r="159" spans="1:51" s="13" customFormat="1" ht="12">
      <c r="A159" s="13"/>
      <c r="B159" s="234"/>
      <c r="C159" s="235"/>
      <c r="D159" s="228" t="s">
        <v>242</v>
      </c>
      <c r="E159" s="236" t="s">
        <v>19</v>
      </c>
      <c r="F159" s="237" t="s">
        <v>460</v>
      </c>
      <c r="G159" s="235"/>
      <c r="H159" s="238">
        <v>49.691</v>
      </c>
      <c r="I159" s="239"/>
      <c r="J159" s="235"/>
      <c r="K159" s="235"/>
      <c r="L159" s="240"/>
      <c r="M159" s="241"/>
      <c r="N159" s="242"/>
      <c r="O159" s="242"/>
      <c r="P159" s="242"/>
      <c r="Q159" s="242"/>
      <c r="R159" s="242"/>
      <c r="S159" s="242"/>
      <c r="T159" s="243"/>
      <c r="U159" s="13"/>
      <c r="V159" s="13"/>
      <c r="W159" s="13"/>
      <c r="X159" s="13"/>
      <c r="Y159" s="13"/>
      <c r="Z159" s="13"/>
      <c r="AA159" s="13"/>
      <c r="AB159" s="13"/>
      <c r="AC159" s="13"/>
      <c r="AD159" s="13"/>
      <c r="AE159" s="13"/>
      <c r="AT159" s="244" t="s">
        <v>242</v>
      </c>
      <c r="AU159" s="244" t="s">
        <v>91</v>
      </c>
      <c r="AV159" s="13" t="s">
        <v>91</v>
      </c>
      <c r="AW159" s="13" t="s">
        <v>42</v>
      </c>
      <c r="AX159" s="13" t="s">
        <v>81</v>
      </c>
      <c r="AY159" s="244" t="s">
        <v>230</v>
      </c>
    </row>
    <row r="160" spans="1:51" s="14" customFormat="1" ht="12">
      <c r="A160" s="14"/>
      <c r="B160" s="245"/>
      <c r="C160" s="246"/>
      <c r="D160" s="228" t="s">
        <v>242</v>
      </c>
      <c r="E160" s="247" t="s">
        <v>19</v>
      </c>
      <c r="F160" s="248" t="s">
        <v>244</v>
      </c>
      <c r="G160" s="246"/>
      <c r="H160" s="249">
        <v>97.016</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242</v>
      </c>
      <c r="AU160" s="255" t="s">
        <v>91</v>
      </c>
      <c r="AV160" s="14" t="s">
        <v>109</v>
      </c>
      <c r="AW160" s="14" t="s">
        <v>42</v>
      </c>
      <c r="AX160" s="14" t="s">
        <v>85</v>
      </c>
      <c r="AY160" s="255" t="s">
        <v>230</v>
      </c>
    </row>
    <row r="161" spans="1:65" s="2" customFormat="1" ht="24.15" customHeight="1">
      <c r="A161" s="41"/>
      <c r="B161" s="42"/>
      <c r="C161" s="215" t="s">
        <v>271</v>
      </c>
      <c r="D161" s="215" t="s">
        <v>232</v>
      </c>
      <c r="E161" s="216" t="s">
        <v>461</v>
      </c>
      <c r="F161" s="217" t="s">
        <v>462</v>
      </c>
      <c r="G161" s="218" t="s">
        <v>253</v>
      </c>
      <c r="H161" s="219">
        <v>49.691</v>
      </c>
      <c r="I161" s="220"/>
      <c r="J161" s="221">
        <f>ROUND(I161*H161,2)</f>
        <v>0</v>
      </c>
      <c r="K161" s="217" t="s">
        <v>236</v>
      </c>
      <c r="L161" s="47"/>
      <c r="M161" s="222" t="s">
        <v>19</v>
      </c>
      <c r="N161" s="223" t="s">
        <v>52</v>
      </c>
      <c r="O161" s="87"/>
      <c r="P161" s="224">
        <f>O161*H161</f>
        <v>0</v>
      </c>
      <c r="Q161" s="224">
        <v>0</v>
      </c>
      <c r="R161" s="224">
        <f>Q161*H161</f>
        <v>0</v>
      </c>
      <c r="S161" s="224">
        <v>0</v>
      </c>
      <c r="T161" s="225">
        <f>S161*H161</f>
        <v>0</v>
      </c>
      <c r="U161" s="41"/>
      <c r="V161" s="41"/>
      <c r="W161" s="41"/>
      <c r="X161" s="41"/>
      <c r="Y161" s="41"/>
      <c r="Z161" s="41"/>
      <c r="AA161" s="41"/>
      <c r="AB161" s="41"/>
      <c r="AC161" s="41"/>
      <c r="AD161" s="41"/>
      <c r="AE161" s="41"/>
      <c r="AR161" s="226" t="s">
        <v>109</v>
      </c>
      <c r="AT161" s="226" t="s">
        <v>232</v>
      </c>
      <c r="AU161" s="226" t="s">
        <v>91</v>
      </c>
      <c r="AY161" s="19" t="s">
        <v>230</v>
      </c>
      <c r="BE161" s="227">
        <f>IF(N161="základní",J161,0)</f>
        <v>0</v>
      </c>
      <c r="BF161" s="227">
        <f>IF(N161="snížená",J161,0)</f>
        <v>0</v>
      </c>
      <c r="BG161" s="227">
        <f>IF(N161="zákl. přenesená",J161,0)</f>
        <v>0</v>
      </c>
      <c r="BH161" s="227">
        <f>IF(N161="sníž. přenesená",J161,0)</f>
        <v>0</v>
      </c>
      <c r="BI161" s="227">
        <f>IF(N161="nulová",J161,0)</f>
        <v>0</v>
      </c>
      <c r="BJ161" s="19" t="s">
        <v>85</v>
      </c>
      <c r="BK161" s="227">
        <f>ROUND(I161*H161,2)</f>
        <v>0</v>
      </c>
      <c r="BL161" s="19" t="s">
        <v>109</v>
      </c>
      <c r="BM161" s="226" t="s">
        <v>463</v>
      </c>
    </row>
    <row r="162" spans="1:47" s="2" customFormat="1" ht="12">
      <c r="A162" s="41"/>
      <c r="B162" s="42"/>
      <c r="C162" s="43"/>
      <c r="D162" s="228" t="s">
        <v>238</v>
      </c>
      <c r="E162" s="43"/>
      <c r="F162" s="229" t="s">
        <v>464</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19" t="s">
        <v>238</v>
      </c>
      <c r="AU162" s="19" t="s">
        <v>91</v>
      </c>
    </row>
    <row r="163" spans="1:47" s="2" customFormat="1" ht="12">
      <c r="A163" s="41"/>
      <c r="B163" s="42"/>
      <c r="C163" s="43"/>
      <c r="D163" s="228" t="s">
        <v>240</v>
      </c>
      <c r="E163" s="43"/>
      <c r="F163" s="233" t="s">
        <v>465</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240</v>
      </c>
      <c r="AU163" s="19" t="s">
        <v>91</v>
      </c>
    </row>
    <row r="164" spans="1:51" s="13" customFormat="1" ht="12">
      <c r="A164" s="13"/>
      <c r="B164" s="234"/>
      <c r="C164" s="235"/>
      <c r="D164" s="228" t="s">
        <v>242</v>
      </c>
      <c r="E164" s="236" t="s">
        <v>19</v>
      </c>
      <c r="F164" s="237" t="s">
        <v>466</v>
      </c>
      <c r="G164" s="235"/>
      <c r="H164" s="238">
        <v>49.691</v>
      </c>
      <c r="I164" s="239"/>
      <c r="J164" s="235"/>
      <c r="K164" s="235"/>
      <c r="L164" s="240"/>
      <c r="M164" s="241"/>
      <c r="N164" s="242"/>
      <c r="O164" s="242"/>
      <c r="P164" s="242"/>
      <c r="Q164" s="242"/>
      <c r="R164" s="242"/>
      <c r="S164" s="242"/>
      <c r="T164" s="243"/>
      <c r="U164" s="13"/>
      <c r="V164" s="13"/>
      <c r="W164" s="13"/>
      <c r="X164" s="13"/>
      <c r="Y164" s="13"/>
      <c r="Z164" s="13"/>
      <c r="AA164" s="13"/>
      <c r="AB164" s="13"/>
      <c r="AC164" s="13"/>
      <c r="AD164" s="13"/>
      <c r="AE164" s="13"/>
      <c r="AT164" s="244" t="s">
        <v>242</v>
      </c>
      <c r="AU164" s="244" t="s">
        <v>91</v>
      </c>
      <c r="AV164" s="13" t="s">
        <v>91</v>
      </c>
      <c r="AW164" s="13" t="s">
        <v>42</v>
      </c>
      <c r="AX164" s="13" t="s">
        <v>81</v>
      </c>
      <c r="AY164" s="244" t="s">
        <v>230</v>
      </c>
    </row>
    <row r="165" spans="1:51" s="14" customFormat="1" ht="12">
      <c r="A165" s="14"/>
      <c r="B165" s="245"/>
      <c r="C165" s="246"/>
      <c r="D165" s="228" t="s">
        <v>242</v>
      </c>
      <c r="E165" s="247" t="s">
        <v>19</v>
      </c>
      <c r="F165" s="248" t="s">
        <v>244</v>
      </c>
      <c r="G165" s="246"/>
      <c r="H165" s="249">
        <v>49.691</v>
      </c>
      <c r="I165" s="250"/>
      <c r="J165" s="246"/>
      <c r="K165" s="246"/>
      <c r="L165" s="251"/>
      <c r="M165" s="252"/>
      <c r="N165" s="253"/>
      <c r="O165" s="253"/>
      <c r="P165" s="253"/>
      <c r="Q165" s="253"/>
      <c r="R165" s="253"/>
      <c r="S165" s="253"/>
      <c r="T165" s="254"/>
      <c r="U165" s="14"/>
      <c r="V165" s="14"/>
      <c r="W165" s="14"/>
      <c r="X165" s="14"/>
      <c r="Y165" s="14"/>
      <c r="Z165" s="14"/>
      <c r="AA165" s="14"/>
      <c r="AB165" s="14"/>
      <c r="AC165" s="14"/>
      <c r="AD165" s="14"/>
      <c r="AE165" s="14"/>
      <c r="AT165" s="255" t="s">
        <v>242</v>
      </c>
      <c r="AU165" s="255" t="s">
        <v>91</v>
      </c>
      <c r="AV165" s="14" t="s">
        <v>109</v>
      </c>
      <c r="AW165" s="14" t="s">
        <v>42</v>
      </c>
      <c r="AX165" s="14" t="s">
        <v>85</v>
      </c>
      <c r="AY165" s="255" t="s">
        <v>230</v>
      </c>
    </row>
    <row r="166" spans="1:65" s="2" customFormat="1" ht="24.15" customHeight="1">
      <c r="A166" s="41"/>
      <c r="B166" s="42"/>
      <c r="C166" s="215" t="s">
        <v>281</v>
      </c>
      <c r="D166" s="215" t="s">
        <v>232</v>
      </c>
      <c r="E166" s="216" t="s">
        <v>461</v>
      </c>
      <c r="F166" s="217" t="s">
        <v>462</v>
      </c>
      <c r="G166" s="218" t="s">
        <v>253</v>
      </c>
      <c r="H166" s="219">
        <v>504.027</v>
      </c>
      <c r="I166" s="220"/>
      <c r="J166" s="221">
        <f>ROUND(I166*H166,2)</f>
        <v>0</v>
      </c>
      <c r="K166" s="217" t="s">
        <v>236</v>
      </c>
      <c r="L166" s="47"/>
      <c r="M166" s="222" t="s">
        <v>19</v>
      </c>
      <c r="N166" s="223"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109</v>
      </c>
      <c r="AT166" s="226" t="s">
        <v>232</v>
      </c>
      <c r="AU166" s="226" t="s">
        <v>91</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467</v>
      </c>
    </row>
    <row r="167" spans="1:47" s="2" customFormat="1" ht="12">
      <c r="A167" s="41"/>
      <c r="B167" s="42"/>
      <c r="C167" s="43"/>
      <c r="D167" s="228" t="s">
        <v>238</v>
      </c>
      <c r="E167" s="43"/>
      <c r="F167" s="229" t="s">
        <v>464</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91</v>
      </c>
    </row>
    <row r="168" spans="1:47" s="2" customFormat="1" ht="12">
      <c r="A168" s="41"/>
      <c r="B168" s="42"/>
      <c r="C168" s="43"/>
      <c r="D168" s="228" t="s">
        <v>240</v>
      </c>
      <c r="E168" s="43"/>
      <c r="F168" s="233" t="s">
        <v>465</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19" t="s">
        <v>240</v>
      </c>
      <c r="AU168" s="19" t="s">
        <v>91</v>
      </c>
    </row>
    <row r="169" spans="1:51" s="15" customFormat="1" ht="12">
      <c r="A169" s="15"/>
      <c r="B169" s="260"/>
      <c r="C169" s="261"/>
      <c r="D169" s="228" t="s">
        <v>242</v>
      </c>
      <c r="E169" s="262" t="s">
        <v>19</v>
      </c>
      <c r="F169" s="263" t="s">
        <v>468</v>
      </c>
      <c r="G169" s="261"/>
      <c r="H169" s="262" t="s">
        <v>19</v>
      </c>
      <c r="I169" s="264"/>
      <c r="J169" s="261"/>
      <c r="K169" s="261"/>
      <c r="L169" s="265"/>
      <c r="M169" s="266"/>
      <c r="N169" s="267"/>
      <c r="O169" s="267"/>
      <c r="P169" s="267"/>
      <c r="Q169" s="267"/>
      <c r="R169" s="267"/>
      <c r="S169" s="267"/>
      <c r="T169" s="268"/>
      <c r="U169" s="15"/>
      <c r="V169" s="15"/>
      <c r="W169" s="15"/>
      <c r="X169" s="15"/>
      <c r="Y169" s="15"/>
      <c r="Z169" s="15"/>
      <c r="AA169" s="15"/>
      <c r="AB169" s="15"/>
      <c r="AC169" s="15"/>
      <c r="AD169" s="15"/>
      <c r="AE169" s="15"/>
      <c r="AT169" s="269" t="s">
        <v>242</v>
      </c>
      <c r="AU169" s="269" t="s">
        <v>91</v>
      </c>
      <c r="AV169" s="15" t="s">
        <v>85</v>
      </c>
      <c r="AW169" s="15" t="s">
        <v>42</v>
      </c>
      <c r="AX169" s="15" t="s">
        <v>81</v>
      </c>
      <c r="AY169" s="269" t="s">
        <v>230</v>
      </c>
    </row>
    <row r="170" spans="1:51" s="13" customFormat="1" ht="12">
      <c r="A170" s="13"/>
      <c r="B170" s="234"/>
      <c r="C170" s="235"/>
      <c r="D170" s="228" t="s">
        <v>242</v>
      </c>
      <c r="E170" s="236" t="s">
        <v>19</v>
      </c>
      <c r="F170" s="237" t="s">
        <v>469</v>
      </c>
      <c r="G170" s="235"/>
      <c r="H170" s="238">
        <v>18.192</v>
      </c>
      <c r="I170" s="239"/>
      <c r="J170" s="235"/>
      <c r="K170" s="235"/>
      <c r="L170" s="240"/>
      <c r="M170" s="241"/>
      <c r="N170" s="242"/>
      <c r="O170" s="242"/>
      <c r="P170" s="242"/>
      <c r="Q170" s="242"/>
      <c r="R170" s="242"/>
      <c r="S170" s="242"/>
      <c r="T170" s="243"/>
      <c r="U170" s="13"/>
      <c r="V170" s="13"/>
      <c r="W170" s="13"/>
      <c r="X170" s="13"/>
      <c r="Y170" s="13"/>
      <c r="Z170" s="13"/>
      <c r="AA170" s="13"/>
      <c r="AB170" s="13"/>
      <c r="AC170" s="13"/>
      <c r="AD170" s="13"/>
      <c r="AE170" s="13"/>
      <c r="AT170" s="244" t="s">
        <v>242</v>
      </c>
      <c r="AU170" s="244" t="s">
        <v>91</v>
      </c>
      <c r="AV170" s="13" t="s">
        <v>91</v>
      </c>
      <c r="AW170" s="13" t="s">
        <v>42</v>
      </c>
      <c r="AX170" s="13" t="s">
        <v>81</v>
      </c>
      <c r="AY170" s="244" t="s">
        <v>230</v>
      </c>
    </row>
    <row r="171" spans="1:51" s="13" customFormat="1" ht="12">
      <c r="A171" s="13"/>
      <c r="B171" s="234"/>
      <c r="C171" s="235"/>
      <c r="D171" s="228" t="s">
        <v>242</v>
      </c>
      <c r="E171" s="236" t="s">
        <v>19</v>
      </c>
      <c r="F171" s="237" t="s">
        <v>470</v>
      </c>
      <c r="G171" s="235"/>
      <c r="H171" s="238">
        <v>41.25</v>
      </c>
      <c r="I171" s="239"/>
      <c r="J171" s="235"/>
      <c r="K171" s="235"/>
      <c r="L171" s="240"/>
      <c r="M171" s="241"/>
      <c r="N171" s="242"/>
      <c r="O171" s="242"/>
      <c r="P171" s="242"/>
      <c r="Q171" s="242"/>
      <c r="R171" s="242"/>
      <c r="S171" s="242"/>
      <c r="T171" s="243"/>
      <c r="U171" s="13"/>
      <c r="V171" s="13"/>
      <c r="W171" s="13"/>
      <c r="X171" s="13"/>
      <c r="Y171" s="13"/>
      <c r="Z171" s="13"/>
      <c r="AA171" s="13"/>
      <c r="AB171" s="13"/>
      <c r="AC171" s="13"/>
      <c r="AD171" s="13"/>
      <c r="AE171" s="13"/>
      <c r="AT171" s="244" t="s">
        <v>242</v>
      </c>
      <c r="AU171" s="244" t="s">
        <v>91</v>
      </c>
      <c r="AV171" s="13" t="s">
        <v>91</v>
      </c>
      <c r="AW171" s="13" t="s">
        <v>42</v>
      </c>
      <c r="AX171" s="13" t="s">
        <v>81</v>
      </c>
      <c r="AY171" s="244" t="s">
        <v>230</v>
      </c>
    </row>
    <row r="172" spans="1:51" s="13" customFormat="1" ht="12">
      <c r="A172" s="13"/>
      <c r="B172" s="234"/>
      <c r="C172" s="235"/>
      <c r="D172" s="228" t="s">
        <v>242</v>
      </c>
      <c r="E172" s="236" t="s">
        <v>19</v>
      </c>
      <c r="F172" s="237" t="s">
        <v>471</v>
      </c>
      <c r="G172" s="235"/>
      <c r="H172" s="238">
        <v>101.465</v>
      </c>
      <c r="I172" s="239"/>
      <c r="J172" s="235"/>
      <c r="K172" s="235"/>
      <c r="L172" s="240"/>
      <c r="M172" s="241"/>
      <c r="N172" s="242"/>
      <c r="O172" s="242"/>
      <c r="P172" s="242"/>
      <c r="Q172" s="242"/>
      <c r="R172" s="242"/>
      <c r="S172" s="242"/>
      <c r="T172" s="243"/>
      <c r="U172" s="13"/>
      <c r="V172" s="13"/>
      <c r="W172" s="13"/>
      <c r="X172" s="13"/>
      <c r="Y172" s="13"/>
      <c r="Z172" s="13"/>
      <c r="AA172" s="13"/>
      <c r="AB172" s="13"/>
      <c r="AC172" s="13"/>
      <c r="AD172" s="13"/>
      <c r="AE172" s="13"/>
      <c r="AT172" s="244" t="s">
        <v>242</v>
      </c>
      <c r="AU172" s="244" t="s">
        <v>91</v>
      </c>
      <c r="AV172" s="13" t="s">
        <v>91</v>
      </c>
      <c r="AW172" s="13" t="s">
        <v>42</v>
      </c>
      <c r="AX172" s="13" t="s">
        <v>81</v>
      </c>
      <c r="AY172" s="244" t="s">
        <v>230</v>
      </c>
    </row>
    <row r="173" spans="1:51" s="13" customFormat="1" ht="12">
      <c r="A173" s="13"/>
      <c r="B173" s="234"/>
      <c r="C173" s="235"/>
      <c r="D173" s="228" t="s">
        <v>242</v>
      </c>
      <c r="E173" s="236" t="s">
        <v>19</v>
      </c>
      <c r="F173" s="237" t="s">
        <v>472</v>
      </c>
      <c r="G173" s="235"/>
      <c r="H173" s="238">
        <v>44.88</v>
      </c>
      <c r="I173" s="239"/>
      <c r="J173" s="235"/>
      <c r="K173" s="235"/>
      <c r="L173" s="240"/>
      <c r="M173" s="241"/>
      <c r="N173" s="242"/>
      <c r="O173" s="242"/>
      <c r="P173" s="242"/>
      <c r="Q173" s="242"/>
      <c r="R173" s="242"/>
      <c r="S173" s="242"/>
      <c r="T173" s="243"/>
      <c r="U173" s="13"/>
      <c r="V173" s="13"/>
      <c r="W173" s="13"/>
      <c r="X173" s="13"/>
      <c r="Y173" s="13"/>
      <c r="Z173" s="13"/>
      <c r="AA173" s="13"/>
      <c r="AB173" s="13"/>
      <c r="AC173" s="13"/>
      <c r="AD173" s="13"/>
      <c r="AE173" s="13"/>
      <c r="AT173" s="244" t="s">
        <v>242</v>
      </c>
      <c r="AU173" s="244" t="s">
        <v>91</v>
      </c>
      <c r="AV173" s="13" t="s">
        <v>91</v>
      </c>
      <c r="AW173" s="13" t="s">
        <v>42</v>
      </c>
      <c r="AX173" s="13" t="s">
        <v>81</v>
      </c>
      <c r="AY173" s="244" t="s">
        <v>230</v>
      </c>
    </row>
    <row r="174" spans="1:51" s="13" customFormat="1" ht="12">
      <c r="A174" s="13"/>
      <c r="B174" s="234"/>
      <c r="C174" s="235"/>
      <c r="D174" s="228" t="s">
        <v>242</v>
      </c>
      <c r="E174" s="236" t="s">
        <v>19</v>
      </c>
      <c r="F174" s="237" t="s">
        <v>473</v>
      </c>
      <c r="G174" s="235"/>
      <c r="H174" s="238">
        <v>39.795</v>
      </c>
      <c r="I174" s="239"/>
      <c r="J174" s="235"/>
      <c r="K174" s="235"/>
      <c r="L174" s="240"/>
      <c r="M174" s="241"/>
      <c r="N174" s="242"/>
      <c r="O174" s="242"/>
      <c r="P174" s="242"/>
      <c r="Q174" s="242"/>
      <c r="R174" s="242"/>
      <c r="S174" s="242"/>
      <c r="T174" s="243"/>
      <c r="U174" s="13"/>
      <c r="V174" s="13"/>
      <c r="W174" s="13"/>
      <c r="X174" s="13"/>
      <c r="Y174" s="13"/>
      <c r="Z174" s="13"/>
      <c r="AA174" s="13"/>
      <c r="AB174" s="13"/>
      <c r="AC174" s="13"/>
      <c r="AD174" s="13"/>
      <c r="AE174" s="13"/>
      <c r="AT174" s="244" t="s">
        <v>242</v>
      </c>
      <c r="AU174" s="244" t="s">
        <v>91</v>
      </c>
      <c r="AV174" s="13" t="s">
        <v>91</v>
      </c>
      <c r="AW174" s="13" t="s">
        <v>42</v>
      </c>
      <c r="AX174" s="13" t="s">
        <v>81</v>
      </c>
      <c r="AY174" s="244" t="s">
        <v>230</v>
      </c>
    </row>
    <row r="175" spans="1:51" s="13" customFormat="1" ht="12">
      <c r="A175" s="13"/>
      <c r="B175" s="234"/>
      <c r="C175" s="235"/>
      <c r="D175" s="228" t="s">
        <v>242</v>
      </c>
      <c r="E175" s="236" t="s">
        <v>19</v>
      </c>
      <c r="F175" s="237" t="s">
        <v>474</v>
      </c>
      <c r="G175" s="235"/>
      <c r="H175" s="238">
        <v>210.295</v>
      </c>
      <c r="I175" s="239"/>
      <c r="J175" s="235"/>
      <c r="K175" s="235"/>
      <c r="L175" s="240"/>
      <c r="M175" s="241"/>
      <c r="N175" s="242"/>
      <c r="O175" s="242"/>
      <c r="P175" s="242"/>
      <c r="Q175" s="242"/>
      <c r="R175" s="242"/>
      <c r="S175" s="242"/>
      <c r="T175" s="243"/>
      <c r="U175" s="13"/>
      <c r="V175" s="13"/>
      <c r="W175" s="13"/>
      <c r="X175" s="13"/>
      <c r="Y175" s="13"/>
      <c r="Z175" s="13"/>
      <c r="AA175" s="13"/>
      <c r="AB175" s="13"/>
      <c r="AC175" s="13"/>
      <c r="AD175" s="13"/>
      <c r="AE175" s="13"/>
      <c r="AT175" s="244" t="s">
        <v>242</v>
      </c>
      <c r="AU175" s="244" t="s">
        <v>91</v>
      </c>
      <c r="AV175" s="13" t="s">
        <v>91</v>
      </c>
      <c r="AW175" s="13" t="s">
        <v>42</v>
      </c>
      <c r="AX175" s="13" t="s">
        <v>81</v>
      </c>
      <c r="AY175" s="244" t="s">
        <v>230</v>
      </c>
    </row>
    <row r="176" spans="1:51" s="13" customFormat="1" ht="12">
      <c r="A176" s="13"/>
      <c r="B176" s="234"/>
      <c r="C176" s="235"/>
      <c r="D176" s="228" t="s">
        <v>242</v>
      </c>
      <c r="E176" s="236" t="s">
        <v>19</v>
      </c>
      <c r="F176" s="237" t="s">
        <v>475</v>
      </c>
      <c r="G176" s="235"/>
      <c r="H176" s="238">
        <v>48.15</v>
      </c>
      <c r="I176" s="239"/>
      <c r="J176" s="235"/>
      <c r="K176" s="235"/>
      <c r="L176" s="240"/>
      <c r="M176" s="241"/>
      <c r="N176" s="242"/>
      <c r="O176" s="242"/>
      <c r="P176" s="242"/>
      <c r="Q176" s="242"/>
      <c r="R176" s="242"/>
      <c r="S176" s="242"/>
      <c r="T176" s="243"/>
      <c r="U176" s="13"/>
      <c r="V176" s="13"/>
      <c r="W176" s="13"/>
      <c r="X176" s="13"/>
      <c r="Y176" s="13"/>
      <c r="Z176" s="13"/>
      <c r="AA176" s="13"/>
      <c r="AB176" s="13"/>
      <c r="AC176" s="13"/>
      <c r="AD176" s="13"/>
      <c r="AE176" s="13"/>
      <c r="AT176" s="244" t="s">
        <v>242</v>
      </c>
      <c r="AU176" s="244" t="s">
        <v>91</v>
      </c>
      <c r="AV176" s="13" t="s">
        <v>91</v>
      </c>
      <c r="AW176" s="13" t="s">
        <v>42</v>
      </c>
      <c r="AX176" s="13" t="s">
        <v>81</v>
      </c>
      <c r="AY176" s="244" t="s">
        <v>230</v>
      </c>
    </row>
    <row r="177" spans="1:51" s="14" customFormat="1" ht="12">
      <c r="A177" s="14"/>
      <c r="B177" s="245"/>
      <c r="C177" s="246"/>
      <c r="D177" s="228" t="s">
        <v>242</v>
      </c>
      <c r="E177" s="247" t="s">
        <v>19</v>
      </c>
      <c r="F177" s="248" t="s">
        <v>244</v>
      </c>
      <c r="G177" s="246"/>
      <c r="H177" s="249">
        <v>504.027</v>
      </c>
      <c r="I177" s="250"/>
      <c r="J177" s="246"/>
      <c r="K177" s="246"/>
      <c r="L177" s="251"/>
      <c r="M177" s="252"/>
      <c r="N177" s="253"/>
      <c r="O177" s="253"/>
      <c r="P177" s="253"/>
      <c r="Q177" s="253"/>
      <c r="R177" s="253"/>
      <c r="S177" s="253"/>
      <c r="T177" s="254"/>
      <c r="U177" s="14"/>
      <c r="V177" s="14"/>
      <c r="W177" s="14"/>
      <c r="X177" s="14"/>
      <c r="Y177" s="14"/>
      <c r="Z177" s="14"/>
      <c r="AA177" s="14"/>
      <c r="AB177" s="14"/>
      <c r="AC177" s="14"/>
      <c r="AD177" s="14"/>
      <c r="AE177" s="14"/>
      <c r="AT177" s="255" t="s">
        <v>242</v>
      </c>
      <c r="AU177" s="255" t="s">
        <v>91</v>
      </c>
      <c r="AV177" s="14" t="s">
        <v>109</v>
      </c>
      <c r="AW177" s="14" t="s">
        <v>42</v>
      </c>
      <c r="AX177" s="14" t="s">
        <v>85</v>
      </c>
      <c r="AY177" s="255" t="s">
        <v>230</v>
      </c>
    </row>
    <row r="178" spans="1:65" s="2" customFormat="1" ht="14.4" customHeight="1">
      <c r="A178" s="41"/>
      <c r="B178" s="42"/>
      <c r="C178" s="215" t="s">
        <v>279</v>
      </c>
      <c r="D178" s="215" t="s">
        <v>232</v>
      </c>
      <c r="E178" s="216" t="s">
        <v>476</v>
      </c>
      <c r="F178" s="217" t="s">
        <v>477</v>
      </c>
      <c r="G178" s="218" t="s">
        <v>253</v>
      </c>
      <c r="H178" s="219">
        <v>308.04</v>
      </c>
      <c r="I178" s="220"/>
      <c r="J178" s="221">
        <f>ROUND(I178*H178,2)</f>
        <v>0</v>
      </c>
      <c r="K178" s="217" t="s">
        <v>236</v>
      </c>
      <c r="L178" s="47"/>
      <c r="M178" s="222" t="s">
        <v>19</v>
      </c>
      <c r="N178" s="223" t="s">
        <v>52</v>
      </c>
      <c r="O178" s="87"/>
      <c r="P178" s="224">
        <f>O178*H178</f>
        <v>0</v>
      </c>
      <c r="Q178" s="224">
        <v>0</v>
      </c>
      <c r="R178" s="224">
        <f>Q178*H178</f>
        <v>0</v>
      </c>
      <c r="S178" s="224">
        <v>0</v>
      </c>
      <c r="T178" s="225">
        <f>S178*H178</f>
        <v>0</v>
      </c>
      <c r="U178" s="41"/>
      <c r="V178" s="41"/>
      <c r="W178" s="41"/>
      <c r="X178" s="41"/>
      <c r="Y178" s="41"/>
      <c r="Z178" s="41"/>
      <c r="AA178" s="41"/>
      <c r="AB178" s="41"/>
      <c r="AC178" s="41"/>
      <c r="AD178" s="41"/>
      <c r="AE178" s="41"/>
      <c r="AR178" s="226" t="s">
        <v>109</v>
      </c>
      <c r="AT178" s="226" t="s">
        <v>232</v>
      </c>
      <c r="AU178" s="226" t="s">
        <v>91</v>
      </c>
      <c r="AY178" s="19" t="s">
        <v>230</v>
      </c>
      <c r="BE178" s="227">
        <f>IF(N178="základní",J178,0)</f>
        <v>0</v>
      </c>
      <c r="BF178" s="227">
        <f>IF(N178="snížená",J178,0)</f>
        <v>0</v>
      </c>
      <c r="BG178" s="227">
        <f>IF(N178="zákl. přenesená",J178,0)</f>
        <v>0</v>
      </c>
      <c r="BH178" s="227">
        <f>IF(N178="sníž. přenesená",J178,0)</f>
        <v>0</v>
      </c>
      <c r="BI178" s="227">
        <f>IF(N178="nulová",J178,0)</f>
        <v>0</v>
      </c>
      <c r="BJ178" s="19" t="s">
        <v>85</v>
      </c>
      <c r="BK178" s="227">
        <f>ROUND(I178*H178,2)</f>
        <v>0</v>
      </c>
      <c r="BL178" s="19" t="s">
        <v>109</v>
      </c>
      <c r="BM178" s="226" t="s">
        <v>478</v>
      </c>
    </row>
    <row r="179" spans="1:47" s="2" customFormat="1" ht="12">
      <c r="A179" s="41"/>
      <c r="B179" s="42"/>
      <c r="C179" s="43"/>
      <c r="D179" s="228" t="s">
        <v>238</v>
      </c>
      <c r="E179" s="43"/>
      <c r="F179" s="229" t="s">
        <v>479</v>
      </c>
      <c r="G179" s="43"/>
      <c r="H179" s="43"/>
      <c r="I179" s="230"/>
      <c r="J179" s="43"/>
      <c r="K179" s="43"/>
      <c r="L179" s="47"/>
      <c r="M179" s="231"/>
      <c r="N179" s="232"/>
      <c r="O179" s="87"/>
      <c r="P179" s="87"/>
      <c r="Q179" s="87"/>
      <c r="R179" s="87"/>
      <c r="S179" s="87"/>
      <c r="T179" s="88"/>
      <c r="U179" s="41"/>
      <c r="V179" s="41"/>
      <c r="W179" s="41"/>
      <c r="X179" s="41"/>
      <c r="Y179" s="41"/>
      <c r="Z179" s="41"/>
      <c r="AA179" s="41"/>
      <c r="AB179" s="41"/>
      <c r="AC179" s="41"/>
      <c r="AD179" s="41"/>
      <c r="AE179" s="41"/>
      <c r="AT179" s="19" t="s">
        <v>238</v>
      </c>
      <c r="AU179" s="19" t="s">
        <v>91</v>
      </c>
    </row>
    <row r="180" spans="1:47" s="2" customFormat="1" ht="12">
      <c r="A180" s="41"/>
      <c r="B180" s="42"/>
      <c r="C180" s="43"/>
      <c r="D180" s="228" t="s">
        <v>240</v>
      </c>
      <c r="E180" s="43"/>
      <c r="F180" s="233" t="s">
        <v>465</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19" t="s">
        <v>240</v>
      </c>
      <c r="AU180" s="19" t="s">
        <v>91</v>
      </c>
    </row>
    <row r="181" spans="1:51" s="13" customFormat="1" ht="12">
      <c r="A181" s="13"/>
      <c r="B181" s="234"/>
      <c r="C181" s="235"/>
      <c r="D181" s="228" t="s">
        <v>242</v>
      </c>
      <c r="E181" s="236" t="s">
        <v>19</v>
      </c>
      <c r="F181" s="237" t="s">
        <v>480</v>
      </c>
      <c r="G181" s="235"/>
      <c r="H181" s="238">
        <v>30.64</v>
      </c>
      <c r="I181" s="239"/>
      <c r="J181" s="235"/>
      <c r="K181" s="235"/>
      <c r="L181" s="240"/>
      <c r="M181" s="241"/>
      <c r="N181" s="242"/>
      <c r="O181" s="242"/>
      <c r="P181" s="242"/>
      <c r="Q181" s="242"/>
      <c r="R181" s="242"/>
      <c r="S181" s="242"/>
      <c r="T181" s="243"/>
      <c r="U181" s="13"/>
      <c r="V181" s="13"/>
      <c r="W181" s="13"/>
      <c r="X181" s="13"/>
      <c r="Y181" s="13"/>
      <c r="Z181" s="13"/>
      <c r="AA181" s="13"/>
      <c r="AB181" s="13"/>
      <c r="AC181" s="13"/>
      <c r="AD181" s="13"/>
      <c r="AE181" s="13"/>
      <c r="AT181" s="244" t="s">
        <v>242</v>
      </c>
      <c r="AU181" s="244" t="s">
        <v>91</v>
      </c>
      <c r="AV181" s="13" t="s">
        <v>91</v>
      </c>
      <c r="AW181" s="13" t="s">
        <v>42</v>
      </c>
      <c r="AX181" s="13" t="s">
        <v>81</v>
      </c>
      <c r="AY181" s="244" t="s">
        <v>230</v>
      </c>
    </row>
    <row r="182" spans="1:51" s="13" customFormat="1" ht="12">
      <c r="A182" s="13"/>
      <c r="B182" s="234"/>
      <c r="C182" s="235"/>
      <c r="D182" s="228" t="s">
        <v>242</v>
      </c>
      <c r="E182" s="236" t="s">
        <v>19</v>
      </c>
      <c r="F182" s="237" t="s">
        <v>481</v>
      </c>
      <c r="G182" s="235"/>
      <c r="H182" s="238">
        <v>277.4</v>
      </c>
      <c r="I182" s="239"/>
      <c r="J182" s="235"/>
      <c r="K182" s="235"/>
      <c r="L182" s="240"/>
      <c r="M182" s="241"/>
      <c r="N182" s="242"/>
      <c r="O182" s="242"/>
      <c r="P182" s="242"/>
      <c r="Q182" s="242"/>
      <c r="R182" s="242"/>
      <c r="S182" s="242"/>
      <c r="T182" s="243"/>
      <c r="U182" s="13"/>
      <c r="V182" s="13"/>
      <c r="W182" s="13"/>
      <c r="X182" s="13"/>
      <c r="Y182" s="13"/>
      <c r="Z182" s="13"/>
      <c r="AA182" s="13"/>
      <c r="AB182" s="13"/>
      <c r="AC182" s="13"/>
      <c r="AD182" s="13"/>
      <c r="AE182" s="13"/>
      <c r="AT182" s="244" t="s">
        <v>242</v>
      </c>
      <c r="AU182" s="244" t="s">
        <v>91</v>
      </c>
      <c r="AV182" s="13" t="s">
        <v>91</v>
      </c>
      <c r="AW182" s="13" t="s">
        <v>42</v>
      </c>
      <c r="AX182" s="13" t="s">
        <v>81</v>
      </c>
      <c r="AY182" s="244" t="s">
        <v>230</v>
      </c>
    </row>
    <row r="183" spans="1:51" s="14" customFormat="1" ht="12">
      <c r="A183" s="14"/>
      <c r="B183" s="245"/>
      <c r="C183" s="246"/>
      <c r="D183" s="228" t="s">
        <v>242</v>
      </c>
      <c r="E183" s="247" t="s">
        <v>19</v>
      </c>
      <c r="F183" s="248" t="s">
        <v>244</v>
      </c>
      <c r="G183" s="246"/>
      <c r="H183" s="249">
        <v>308.04</v>
      </c>
      <c r="I183" s="250"/>
      <c r="J183" s="246"/>
      <c r="K183" s="246"/>
      <c r="L183" s="251"/>
      <c r="M183" s="252"/>
      <c r="N183" s="253"/>
      <c r="O183" s="253"/>
      <c r="P183" s="253"/>
      <c r="Q183" s="253"/>
      <c r="R183" s="253"/>
      <c r="S183" s="253"/>
      <c r="T183" s="254"/>
      <c r="U183" s="14"/>
      <c r="V183" s="14"/>
      <c r="W183" s="14"/>
      <c r="X183" s="14"/>
      <c r="Y183" s="14"/>
      <c r="Z183" s="14"/>
      <c r="AA183" s="14"/>
      <c r="AB183" s="14"/>
      <c r="AC183" s="14"/>
      <c r="AD183" s="14"/>
      <c r="AE183" s="14"/>
      <c r="AT183" s="255" t="s">
        <v>242</v>
      </c>
      <c r="AU183" s="255" t="s">
        <v>91</v>
      </c>
      <c r="AV183" s="14" t="s">
        <v>109</v>
      </c>
      <c r="AW183" s="14" t="s">
        <v>42</v>
      </c>
      <c r="AX183" s="14" t="s">
        <v>85</v>
      </c>
      <c r="AY183" s="255" t="s">
        <v>230</v>
      </c>
    </row>
    <row r="184" spans="1:65" s="2" customFormat="1" ht="14.4" customHeight="1">
      <c r="A184" s="41"/>
      <c r="B184" s="42"/>
      <c r="C184" s="281" t="s">
        <v>288</v>
      </c>
      <c r="D184" s="281" t="s">
        <v>482</v>
      </c>
      <c r="E184" s="282" t="s">
        <v>483</v>
      </c>
      <c r="F184" s="283" t="s">
        <v>484</v>
      </c>
      <c r="G184" s="284" t="s">
        <v>369</v>
      </c>
      <c r="H184" s="285">
        <v>680.294</v>
      </c>
      <c r="I184" s="286"/>
      <c r="J184" s="287">
        <f>ROUND(I184*H184,2)</f>
        <v>0</v>
      </c>
      <c r="K184" s="283" t="s">
        <v>236</v>
      </c>
      <c r="L184" s="288"/>
      <c r="M184" s="289" t="s">
        <v>19</v>
      </c>
      <c r="N184" s="290" t="s">
        <v>52</v>
      </c>
      <c r="O184" s="87"/>
      <c r="P184" s="224">
        <f>O184*H184</f>
        <v>0</v>
      </c>
      <c r="Q184" s="224">
        <v>1</v>
      </c>
      <c r="R184" s="224">
        <f>Q184*H184</f>
        <v>680.294</v>
      </c>
      <c r="S184" s="224">
        <v>0</v>
      </c>
      <c r="T184" s="225">
        <f>S184*H184</f>
        <v>0</v>
      </c>
      <c r="U184" s="41"/>
      <c r="V184" s="41"/>
      <c r="W184" s="41"/>
      <c r="X184" s="41"/>
      <c r="Y184" s="41"/>
      <c r="Z184" s="41"/>
      <c r="AA184" s="41"/>
      <c r="AB184" s="41"/>
      <c r="AC184" s="41"/>
      <c r="AD184" s="41"/>
      <c r="AE184" s="41"/>
      <c r="AR184" s="226" t="s">
        <v>279</v>
      </c>
      <c r="AT184" s="226" t="s">
        <v>482</v>
      </c>
      <c r="AU184" s="226" t="s">
        <v>91</v>
      </c>
      <c r="AY184" s="19" t="s">
        <v>230</v>
      </c>
      <c r="BE184" s="227">
        <f>IF(N184="základní",J184,0)</f>
        <v>0</v>
      </c>
      <c r="BF184" s="227">
        <f>IF(N184="snížená",J184,0)</f>
        <v>0</v>
      </c>
      <c r="BG184" s="227">
        <f>IF(N184="zákl. přenesená",J184,0)</f>
        <v>0</v>
      </c>
      <c r="BH184" s="227">
        <f>IF(N184="sníž. přenesená",J184,0)</f>
        <v>0</v>
      </c>
      <c r="BI184" s="227">
        <f>IF(N184="nulová",J184,0)</f>
        <v>0</v>
      </c>
      <c r="BJ184" s="19" t="s">
        <v>85</v>
      </c>
      <c r="BK184" s="227">
        <f>ROUND(I184*H184,2)</f>
        <v>0</v>
      </c>
      <c r="BL184" s="19" t="s">
        <v>109</v>
      </c>
      <c r="BM184" s="226" t="s">
        <v>485</v>
      </c>
    </row>
    <row r="185" spans="1:47" s="2" customFormat="1" ht="12">
      <c r="A185" s="41"/>
      <c r="B185" s="42"/>
      <c r="C185" s="43"/>
      <c r="D185" s="228" t="s">
        <v>238</v>
      </c>
      <c r="E185" s="43"/>
      <c r="F185" s="229" t="s">
        <v>484</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19" t="s">
        <v>238</v>
      </c>
      <c r="AU185" s="19" t="s">
        <v>91</v>
      </c>
    </row>
    <row r="186" spans="1:51" s="13" customFormat="1" ht="12">
      <c r="A186" s="13"/>
      <c r="B186" s="234"/>
      <c r="C186" s="235"/>
      <c r="D186" s="228" t="s">
        <v>242</v>
      </c>
      <c r="E186" s="236" t="s">
        <v>19</v>
      </c>
      <c r="F186" s="237" t="s">
        <v>486</v>
      </c>
      <c r="G186" s="235"/>
      <c r="H186" s="238">
        <v>55.152</v>
      </c>
      <c r="I186" s="239"/>
      <c r="J186" s="235"/>
      <c r="K186" s="235"/>
      <c r="L186" s="240"/>
      <c r="M186" s="241"/>
      <c r="N186" s="242"/>
      <c r="O186" s="242"/>
      <c r="P186" s="242"/>
      <c r="Q186" s="242"/>
      <c r="R186" s="242"/>
      <c r="S186" s="242"/>
      <c r="T186" s="243"/>
      <c r="U186" s="13"/>
      <c r="V186" s="13"/>
      <c r="W186" s="13"/>
      <c r="X186" s="13"/>
      <c r="Y186" s="13"/>
      <c r="Z186" s="13"/>
      <c r="AA186" s="13"/>
      <c r="AB186" s="13"/>
      <c r="AC186" s="13"/>
      <c r="AD186" s="13"/>
      <c r="AE186" s="13"/>
      <c r="AT186" s="244" t="s">
        <v>242</v>
      </c>
      <c r="AU186" s="244" t="s">
        <v>91</v>
      </c>
      <c r="AV186" s="13" t="s">
        <v>91</v>
      </c>
      <c r="AW186" s="13" t="s">
        <v>42</v>
      </c>
      <c r="AX186" s="13" t="s">
        <v>81</v>
      </c>
      <c r="AY186" s="244" t="s">
        <v>230</v>
      </c>
    </row>
    <row r="187" spans="1:51" s="15" customFormat="1" ht="12">
      <c r="A187" s="15"/>
      <c r="B187" s="260"/>
      <c r="C187" s="261"/>
      <c r="D187" s="228" t="s">
        <v>242</v>
      </c>
      <c r="E187" s="262" t="s">
        <v>19</v>
      </c>
      <c r="F187" s="263" t="s">
        <v>487</v>
      </c>
      <c r="G187" s="261"/>
      <c r="H187" s="262" t="s">
        <v>19</v>
      </c>
      <c r="I187" s="264"/>
      <c r="J187" s="261"/>
      <c r="K187" s="261"/>
      <c r="L187" s="265"/>
      <c r="M187" s="266"/>
      <c r="N187" s="267"/>
      <c r="O187" s="267"/>
      <c r="P187" s="267"/>
      <c r="Q187" s="267"/>
      <c r="R187" s="267"/>
      <c r="S187" s="267"/>
      <c r="T187" s="268"/>
      <c r="U187" s="15"/>
      <c r="V187" s="15"/>
      <c r="W187" s="15"/>
      <c r="X187" s="15"/>
      <c r="Y187" s="15"/>
      <c r="Z187" s="15"/>
      <c r="AA187" s="15"/>
      <c r="AB187" s="15"/>
      <c r="AC187" s="15"/>
      <c r="AD187" s="15"/>
      <c r="AE187" s="15"/>
      <c r="AT187" s="269" t="s">
        <v>242</v>
      </c>
      <c r="AU187" s="269" t="s">
        <v>91</v>
      </c>
      <c r="AV187" s="15" t="s">
        <v>85</v>
      </c>
      <c r="AW187" s="15" t="s">
        <v>42</v>
      </c>
      <c r="AX187" s="15" t="s">
        <v>81</v>
      </c>
      <c r="AY187" s="269" t="s">
        <v>230</v>
      </c>
    </row>
    <row r="188" spans="1:51" s="13" customFormat="1" ht="12">
      <c r="A188" s="13"/>
      <c r="B188" s="234"/>
      <c r="C188" s="235"/>
      <c r="D188" s="228" t="s">
        <v>242</v>
      </c>
      <c r="E188" s="236" t="s">
        <v>19</v>
      </c>
      <c r="F188" s="237" t="s">
        <v>488</v>
      </c>
      <c r="G188" s="235"/>
      <c r="H188" s="238">
        <v>221.92</v>
      </c>
      <c r="I188" s="239"/>
      <c r="J188" s="235"/>
      <c r="K188" s="235"/>
      <c r="L188" s="240"/>
      <c r="M188" s="241"/>
      <c r="N188" s="242"/>
      <c r="O188" s="242"/>
      <c r="P188" s="242"/>
      <c r="Q188" s="242"/>
      <c r="R188" s="242"/>
      <c r="S188" s="242"/>
      <c r="T188" s="243"/>
      <c r="U188" s="13"/>
      <c r="V188" s="13"/>
      <c r="W188" s="13"/>
      <c r="X188" s="13"/>
      <c r="Y188" s="13"/>
      <c r="Z188" s="13"/>
      <c r="AA188" s="13"/>
      <c r="AB188" s="13"/>
      <c r="AC188" s="13"/>
      <c r="AD188" s="13"/>
      <c r="AE188" s="13"/>
      <c r="AT188" s="244" t="s">
        <v>242</v>
      </c>
      <c r="AU188" s="244" t="s">
        <v>91</v>
      </c>
      <c r="AV188" s="13" t="s">
        <v>91</v>
      </c>
      <c r="AW188" s="13" t="s">
        <v>42</v>
      </c>
      <c r="AX188" s="13" t="s">
        <v>81</v>
      </c>
      <c r="AY188" s="244" t="s">
        <v>230</v>
      </c>
    </row>
    <row r="189" spans="1:51" s="13" customFormat="1" ht="12">
      <c r="A189" s="13"/>
      <c r="B189" s="234"/>
      <c r="C189" s="235"/>
      <c r="D189" s="228" t="s">
        <v>242</v>
      </c>
      <c r="E189" s="236" t="s">
        <v>19</v>
      </c>
      <c r="F189" s="237" t="s">
        <v>489</v>
      </c>
      <c r="G189" s="235"/>
      <c r="H189" s="238">
        <v>403.222</v>
      </c>
      <c r="I189" s="239"/>
      <c r="J189" s="235"/>
      <c r="K189" s="235"/>
      <c r="L189" s="240"/>
      <c r="M189" s="241"/>
      <c r="N189" s="242"/>
      <c r="O189" s="242"/>
      <c r="P189" s="242"/>
      <c r="Q189" s="242"/>
      <c r="R189" s="242"/>
      <c r="S189" s="242"/>
      <c r="T189" s="243"/>
      <c r="U189" s="13"/>
      <c r="V189" s="13"/>
      <c r="W189" s="13"/>
      <c r="X189" s="13"/>
      <c r="Y189" s="13"/>
      <c r="Z189" s="13"/>
      <c r="AA189" s="13"/>
      <c r="AB189" s="13"/>
      <c r="AC189" s="13"/>
      <c r="AD189" s="13"/>
      <c r="AE189" s="13"/>
      <c r="AT189" s="244" t="s">
        <v>242</v>
      </c>
      <c r="AU189" s="244" t="s">
        <v>91</v>
      </c>
      <c r="AV189" s="13" t="s">
        <v>91</v>
      </c>
      <c r="AW189" s="13" t="s">
        <v>42</v>
      </c>
      <c r="AX189" s="13" t="s">
        <v>81</v>
      </c>
      <c r="AY189" s="244" t="s">
        <v>230</v>
      </c>
    </row>
    <row r="190" spans="1:51" s="14" customFormat="1" ht="12">
      <c r="A190" s="14"/>
      <c r="B190" s="245"/>
      <c r="C190" s="246"/>
      <c r="D190" s="228" t="s">
        <v>242</v>
      </c>
      <c r="E190" s="247" t="s">
        <v>19</v>
      </c>
      <c r="F190" s="248" t="s">
        <v>244</v>
      </c>
      <c r="G190" s="246"/>
      <c r="H190" s="249">
        <v>680.294</v>
      </c>
      <c r="I190" s="250"/>
      <c r="J190" s="246"/>
      <c r="K190" s="246"/>
      <c r="L190" s="251"/>
      <c r="M190" s="252"/>
      <c r="N190" s="253"/>
      <c r="O190" s="253"/>
      <c r="P190" s="253"/>
      <c r="Q190" s="253"/>
      <c r="R190" s="253"/>
      <c r="S190" s="253"/>
      <c r="T190" s="254"/>
      <c r="U190" s="14"/>
      <c r="V190" s="14"/>
      <c r="W190" s="14"/>
      <c r="X190" s="14"/>
      <c r="Y190" s="14"/>
      <c r="Z190" s="14"/>
      <c r="AA190" s="14"/>
      <c r="AB190" s="14"/>
      <c r="AC190" s="14"/>
      <c r="AD190" s="14"/>
      <c r="AE190" s="14"/>
      <c r="AT190" s="255" t="s">
        <v>242</v>
      </c>
      <c r="AU190" s="255" t="s">
        <v>91</v>
      </c>
      <c r="AV190" s="14" t="s">
        <v>109</v>
      </c>
      <c r="AW190" s="14" t="s">
        <v>42</v>
      </c>
      <c r="AX190" s="14" t="s">
        <v>85</v>
      </c>
      <c r="AY190" s="255" t="s">
        <v>230</v>
      </c>
    </row>
    <row r="191" spans="1:65" s="2" customFormat="1" ht="14.4" customHeight="1">
      <c r="A191" s="41"/>
      <c r="B191" s="42"/>
      <c r="C191" s="281" t="s">
        <v>302</v>
      </c>
      <c r="D191" s="281" t="s">
        <v>482</v>
      </c>
      <c r="E191" s="282" t="s">
        <v>490</v>
      </c>
      <c r="F191" s="283" t="s">
        <v>491</v>
      </c>
      <c r="G191" s="284" t="s">
        <v>369</v>
      </c>
      <c r="H191" s="285">
        <v>625.142</v>
      </c>
      <c r="I191" s="286"/>
      <c r="J191" s="287">
        <f>ROUND(I191*H191,2)</f>
        <v>0</v>
      </c>
      <c r="K191" s="283" t="s">
        <v>236</v>
      </c>
      <c r="L191" s="288"/>
      <c r="M191" s="289" t="s">
        <v>19</v>
      </c>
      <c r="N191" s="290" t="s">
        <v>52</v>
      </c>
      <c r="O191" s="87"/>
      <c r="P191" s="224">
        <f>O191*H191</f>
        <v>0</v>
      </c>
      <c r="Q191" s="224">
        <v>1</v>
      </c>
      <c r="R191" s="224">
        <f>Q191*H191</f>
        <v>625.142</v>
      </c>
      <c r="S191" s="224">
        <v>0</v>
      </c>
      <c r="T191" s="225">
        <f>S191*H191</f>
        <v>0</v>
      </c>
      <c r="U191" s="41"/>
      <c r="V191" s="41"/>
      <c r="W191" s="41"/>
      <c r="X191" s="41"/>
      <c r="Y191" s="41"/>
      <c r="Z191" s="41"/>
      <c r="AA191" s="41"/>
      <c r="AB191" s="41"/>
      <c r="AC191" s="41"/>
      <c r="AD191" s="41"/>
      <c r="AE191" s="41"/>
      <c r="AR191" s="226" t="s">
        <v>279</v>
      </c>
      <c r="AT191" s="226" t="s">
        <v>482</v>
      </c>
      <c r="AU191" s="226" t="s">
        <v>91</v>
      </c>
      <c r="AY191" s="19" t="s">
        <v>230</v>
      </c>
      <c r="BE191" s="227">
        <f>IF(N191="základní",J191,0)</f>
        <v>0</v>
      </c>
      <c r="BF191" s="227">
        <f>IF(N191="snížená",J191,0)</f>
        <v>0</v>
      </c>
      <c r="BG191" s="227">
        <f>IF(N191="zákl. přenesená",J191,0)</f>
        <v>0</v>
      </c>
      <c r="BH191" s="227">
        <f>IF(N191="sníž. přenesená",J191,0)</f>
        <v>0</v>
      </c>
      <c r="BI191" s="227">
        <f>IF(N191="nulová",J191,0)</f>
        <v>0</v>
      </c>
      <c r="BJ191" s="19" t="s">
        <v>85</v>
      </c>
      <c r="BK191" s="227">
        <f>ROUND(I191*H191,2)</f>
        <v>0</v>
      </c>
      <c r="BL191" s="19" t="s">
        <v>109</v>
      </c>
      <c r="BM191" s="226" t="s">
        <v>492</v>
      </c>
    </row>
    <row r="192" spans="1:47" s="2" customFormat="1" ht="12">
      <c r="A192" s="41"/>
      <c r="B192" s="42"/>
      <c r="C192" s="43"/>
      <c r="D192" s="228" t="s">
        <v>238</v>
      </c>
      <c r="E192" s="43"/>
      <c r="F192" s="229" t="s">
        <v>491</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19" t="s">
        <v>238</v>
      </c>
      <c r="AU192" s="19" t="s">
        <v>91</v>
      </c>
    </row>
    <row r="193" spans="1:51" s="13" customFormat="1" ht="12">
      <c r="A193" s="13"/>
      <c r="B193" s="234"/>
      <c r="C193" s="235"/>
      <c r="D193" s="228" t="s">
        <v>242</v>
      </c>
      <c r="E193" s="236" t="s">
        <v>19</v>
      </c>
      <c r="F193" s="237" t="s">
        <v>493</v>
      </c>
      <c r="G193" s="235"/>
      <c r="H193" s="238">
        <v>221.92</v>
      </c>
      <c r="I193" s="239"/>
      <c r="J193" s="235"/>
      <c r="K193" s="235"/>
      <c r="L193" s="240"/>
      <c r="M193" s="241"/>
      <c r="N193" s="242"/>
      <c r="O193" s="242"/>
      <c r="P193" s="242"/>
      <c r="Q193" s="242"/>
      <c r="R193" s="242"/>
      <c r="S193" s="242"/>
      <c r="T193" s="243"/>
      <c r="U193" s="13"/>
      <c r="V193" s="13"/>
      <c r="W193" s="13"/>
      <c r="X193" s="13"/>
      <c r="Y193" s="13"/>
      <c r="Z193" s="13"/>
      <c r="AA193" s="13"/>
      <c r="AB193" s="13"/>
      <c r="AC193" s="13"/>
      <c r="AD193" s="13"/>
      <c r="AE193" s="13"/>
      <c r="AT193" s="244" t="s">
        <v>242</v>
      </c>
      <c r="AU193" s="244" t="s">
        <v>91</v>
      </c>
      <c r="AV193" s="13" t="s">
        <v>91</v>
      </c>
      <c r="AW193" s="13" t="s">
        <v>42</v>
      </c>
      <c r="AX193" s="13" t="s">
        <v>81</v>
      </c>
      <c r="AY193" s="244" t="s">
        <v>230</v>
      </c>
    </row>
    <row r="194" spans="1:51" s="13" customFormat="1" ht="12">
      <c r="A194" s="13"/>
      <c r="B194" s="234"/>
      <c r="C194" s="235"/>
      <c r="D194" s="228" t="s">
        <v>242</v>
      </c>
      <c r="E194" s="236" t="s">
        <v>19</v>
      </c>
      <c r="F194" s="237" t="s">
        <v>494</v>
      </c>
      <c r="G194" s="235"/>
      <c r="H194" s="238">
        <v>403.222</v>
      </c>
      <c r="I194" s="239"/>
      <c r="J194" s="235"/>
      <c r="K194" s="235"/>
      <c r="L194" s="240"/>
      <c r="M194" s="241"/>
      <c r="N194" s="242"/>
      <c r="O194" s="242"/>
      <c r="P194" s="242"/>
      <c r="Q194" s="242"/>
      <c r="R194" s="242"/>
      <c r="S194" s="242"/>
      <c r="T194" s="243"/>
      <c r="U194" s="13"/>
      <c r="V194" s="13"/>
      <c r="W194" s="13"/>
      <c r="X194" s="13"/>
      <c r="Y194" s="13"/>
      <c r="Z194" s="13"/>
      <c r="AA194" s="13"/>
      <c r="AB194" s="13"/>
      <c r="AC194" s="13"/>
      <c r="AD194" s="13"/>
      <c r="AE194" s="13"/>
      <c r="AT194" s="244" t="s">
        <v>242</v>
      </c>
      <c r="AU194" s="244" t="s">
        <v>91</v>
      </c>
      <c r="AV194" s="13" t="s">
        <v>91</v>
      </c>
      <c r="AW194" s="13" t="s">
        <v>42</v>
      </c>
      <c r="AX194" s="13" t="s">
        <v>81</v>
      </c>
      <c r="AY194" s="244" t="s">
        <v>230</v>
      </c>
    </row>
    <row r="195" spans="1:51" s="14" customFormat="1" ht="12">
      <c r="A195" s="14"/>
      <c r="B195" s="245"/>
      <c r="C195" s="246"/>
      <c r="D195" s="228" t="s">
        <v>242</v>
      </c>
      <c r="E195" s="247" t="s">
        <v>19</v>
      </c>
      <c r="F195" s="248" t="s">
        <v>244</v>
      </c>
      <c r="G195" s="246"/>
      <c r="H195" s="249">
        <v>625.142</v>
      </c>
      <c r="I195" s="250"/>
      <c r="J195" s="246"/>
      <c r="K195" s="246"/>
      <c r="L195" s="251"/>
      <c r="M195" s="252"/>
      <c r="N195" s="253"/>
      <c r="O195" s="253"/>
      <c r="P195" s="253"/>
      <c r="Q195" s="253"/>
      <c r="R195" s="253"/>
      <c r="S195" s="253"/>
      <c r="T195" s="254"/>
      <c r="U195" s="14"/>
      <c r="V195" s="14"/>
      <c r="W195" s="14"/>
      <c r="X195" s="14"/>
      <c r="Y195" s="14"/>
      <c r="Z195" s="14"/>
      <c r="AA195" s="14"/>
      <c r="AB195" s="14"/>
      <c r="AC195" s="14"/>
      <c r="AD195" s="14"/>
      <c r="AE195" s="14"/>
      <c r="AT195" s="255" t="s">
        <v>242</v>
      </c>
      <c r="AU195" s="255" t="s">
        <v>91</v>
      </c>
      <c r="AV195" s="14" t="s">
        <v>109</v>
      </c>
      <c r="AW195" s="14" t="s">
        <v>42</v>
      </c>
      <c r="AX195" s="14" t="s">
        <v>85</v>
      </c>
      <c r="AY195" s="255" t="s">
        <v>230</v>
      </c>
    </row>
    <row r="196" spans="1:63" s="12" customFormat="1" ht="22.8" customHeight="1">
      <c r="A196" s="12"/>
      <c r="B196" s="199"/>
      <c r="C196" s="200"/>
      <c r="D196" s="201" t="s">
        <v>80</v>
      </c>
      <c r="E196" s="213" t="s">
        <v>91</v>
      </c>
      <c r="F196" s="213" t="s">
        <v>495</v>
      </c>
      <c r="G196" s="200"/>
      <c r="H196" s="200"/>
      <c r="I196" s="203"/>
      <c r="J196" s="214">
        <f>BK196</f>
        <v>0</v>
      </c>
      <c r="K196" s="200"/>
      <c r="L196" s="205"/>
      <c r="M196" s="206"/>
      <c r="N196" s="207"/>
      <c r="O196" s="207"/>
      <c r="P196" s="208">
        <f>SUM(P197:P416)</f>
        <v>0</v>
      </c>
      <c r="Q196" s="207"/>
      <c r="R196" s="208">
        <f>SUM(R197:R416)</f>
        <v>727.6506252499998</v>
      </c>
      <c r="S196" s="207"/>
      <c r="T196" s="209">
        <f>SUM(T197:T416)</f>
        <v>0</v>
      </c>
      <c r="U196" s="12"/>
      <c r="V196" s="12"/>
      <c r="W196" s="12"/>
      <c r="X196" s="12"/>
      <c r="Y196" s="12"/>
      <c r="Z196" s="12"/>
      <c r="AA196" s="12"/>
      <c r="AB196" s="12"/>
      <c r="AC196" s="12"/>
      <c r="AD196" s="12"/>
      <c r="AE196" s="12"/>
      <c r="AR196" s="210" t="s">
        <v>85</v>
      </c>
      <c r="AT196" s="211" t="s">
        <v>80</v>
      </c>
      <c r="AU196" s="211" t="s">
        <v>85</v>
      </c>
      <c r="AY196" s="210" t="s">
        <v>230</v>
      </c>
      <c r="BK196" s="212">
        <f>SUM(BK197:BK416)</f>
        <v>0</v>
      </c>
    </row>
    <row r="197" spans="1:65" s="2" customFormat="1" ht="24.15" customHeight="1">
      <c r="A197" s="41"/>
      <c r="B197" s="42"/>
      <c r="C197" s="215" t="s">
        <v>308</v>
      </c>
      <c r="D197" s="215" t="s">
        <v>232</v>
      </c>
      <c r="E197" s="216" t="s">
        <v>496</v>
      </c>
      <c r="F197" s="217" t="s">
        <v>497</v>
      </c>
      <c r="G197" s="218" t="s">
        <v>327</v>
      </c>
      <c r="H197" s="219">
        <v>306.4</v>
      </c>
      <c r="I197" s="220"/>
      <c r="J197" s="221">
        <f>ROUND(I197*H197,2)</f>
        <v>0</v>
      </c>
      <c r="K197" s="217" t="s">
        <v>236</v>
      </c>
      <c r="L197" s="47"/>
      <c r="M197" s="222" t="s">
        <v>19</v>
      </c>
      <c r="N197" s="223" t="s">
        <v>52</v>
      </c>
      <c r="O197" s="87"/>
      <c r="P197" s="224">
        <f>O197*H197</f>
        <v>0</v>
      </c>
      <c r="Q197" s="224">
        <v>0.00049</v>
      </c>
      <c r="R197" s="224">
        <f>Q197*H197</f>
        <v>0.150136</v>
      </c>
      <c r="S197" s="224">
        <v>0</v>
      </c>
      <c r="T197" s="225">
        <f>S197*H197</f>
        <v>0</v>
      </c>
      <c r="U197" s="41"/>
      <c r="V197" s="41"/>
      <c r="W197" s="41"/>
      <c r="X197" s="41"/>
      <c r="Y197" s="41"/>
      <c r="Z197" s="41"/>
      <c r="AA197" s="41"/>
      <c r="AB197" s="41"/>
      <c r="AC197" s="41"/>
      <c r="AD197" s="41"/>
      <c r="AE197" s="41"/>
      <c r="AR197" s="226" t="s">
        <v>109</v>
      </c>
      <c r="AT197" s="226" t="s">
        <v>232</v>
      </c>
      <c r="AU197" s="226" t="s">
        <v>91</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498</v>
      </c>
    </row>
    <row r="198" spans="1:47" s="2" customFormat="1" ht="12">
      <c r="A198" s="41"/>
      <c r="B198" s="42"/>
      <c r="C198" s="43"/>
      <c r="D198" s="228" t="s">
        <v>238</v>
      </c>
      <c r="E198" s="43"/>
      <c r="F198" s="229" t="s">
        <v>499</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91</v>
      </c>
    </row>
    <row r="199" spans="1:47" s="2" customFormat="1" ht="12">
      <c r="A199" s="41"/>
      <c r="B199" s="42"/>
      <c r="C199" s="43"/>
      <c r="D199" s="228" t="s">
        <v>240</v>
      </c>
      <c r="E199" s="43"/>
      <c r="F199" s="233" t="s">
        <v>500</v>
      </c>
      <c r="G199" s="43"/>
      <c r="H199" s="43"/>
      <c r="I199" s="230"/>
      <c r="J199" s="43"/>
      <c r="K199" s="43"/>
      <c r="L199" s="47"/>
      <c r="M199" s="231"/>
      <c r="N199" s="232"/>
      <c r="O199" s="87"/>
      <c r="P199" s="87"/>
      <c r="Q199" s="87"/>
      <c r="R199" s="87"/>
      <c r="S199" s="87"/>
      <c r="T199" s="88"/>
      <c r="U199" s="41"/>
      <c r="V199" s="41"/>
      <c r="W199" s="41"/>
      <c r="X199" s="41"/>
      <c r="Y199" s="41"/>
      <c r="Z199" s="41"/>
      <c r="AA199" s="41"/>
      <c r="AB199" s="41"/>
      <c r="AC199" s="41"/>
      <c r="AD199" s="41"/>
      <c r="AE199" s="41"/>
      <c r="AT199" s="19" t="s">
        <v>240</v>
      </c>
      <c r="AU199" s="19" t="s">
        <v>91</v>
      </c>
    </row>
    <row r="200" spans="1:51" s="13" customFormat="1" ht="12">
      <c r="A200" s="13"/>
      <c r="B200" s="234"/>
      <c r="C200" s="235"/>
      <c r="D200" s="228" t="s">
        <v>242</v>
      </c>
      <c r="E200" s="236" t="s">
        <v>19</v>
      </c>
      <c r="F200" s="237" t="s">
        <v>501</v>
      </c>
      <c r="G200" s="235"/>
      <c r="H200" s="238">
        <v>133.7</v>
      </c>
      <c r="I200" s="239"/>
      <c r="J200" s="235"/>
      <c r="K200" s="235"/>
      <c r="L200" s="240"/>
      <c r="M200" s="241"/>
      <c r="N200" s="242"/>
      <c r="O200" s="242"/>
      <c r="P200" s="242"/>
      <c r="Q200" s="242"/>
      <c r="R200" s="242"/>
      <c r="S200" s="242"/>
      <c r="T200" s="243"/>
      <c r="U200" s="13"/>
      <c r="V200" s="13"/>
      <c r="W200" s="13"/>
      <c r="X200" s="13"/>
      <c r="Y200" s="13"/>
      <c r="Z200" s="13"/>
      <c r="AA200" s="13"/>
      <c r="AB200" s="13"/>
      <c r="AC200" s="13"/>
      <c r="AD200" s="13"/>
      <c r="AE200" s="13"/>
      <c r="AT200" s="244" t="s">
        <v>242</v>
      </c>
      <c r="AU200" s="244" t="s">
        <v>91</v>
      </c>
      <c r="AV200" s="13" t="s">
        <v>91</v>
      </c>
      <c r="AW200" s="13" t="s">
        <v>42</v>
      </c>
      <c r="AX200" s="13" t="s">
        <v>81</v>
      </c>
      <c r="AY200" s="244" t="s">
        <v>230</v>
      </c>
    </row>
    <row r="201" spans="1:51" s="13" customFormat="1" ht="12">
      <c r="A201" s="13"/>
      <c r="B201" s="234"/>
      <c r="C201" s="235"/>
      <c r="D201" s="228" t="s">
        <v>242</v>
      </c>
      <c r="E201" s="236" t="s">
        <v>19</v>
      </c>
      <c r="F201" s="237" t="s">
        <v>502</v>
      </c>
      <c r="G201" s="235"/>
      <c r="H201" s="238">
        <v>172.7</v>
      </c>
      <c r="I201" s="239"/>
      <c r="J201" s="235"/>
      <c r="K201" s="235"/>
      <c r="L201" s="240"/>
      <c r="M201" s="241"/>
      <c r="N201" s="242"/>
      <c r="O201" s="242"/>
      <c r="P201" s="242"/>
      <c r="Q201" s="242"/>
      <c r="R201" s="242"/>
      <c r="S201" s="242"/>
      <c r="T201" s="243"/>
      <c r="U201" s="13"/>
      <c r="V201" s="13"/>
      <c r="W201" s="13"/>
      <c r="X201" s="13"/>
      <c r="Y201" s="13"/>
      <c r="Z201" s="13"/>
      <c r="AA201" s="13"/>
      <c r="AB201" s="13"/>
      <c r="AC201" s="13"/>
      <c r="AD201" s="13"/>
      <c r="AE201" s="13"/>
      <c r="AT201" s="244" t="s">
        <v>242</v>
      </c>
      <c r="AU201" s="244" t="s">
        <v>91</v>
      </c>
      <c r="AV201" s="13" t="s">
        <v>91</v>
      </c>
      <c r="AW201" s="13" t="s">
        <v>42</v>
      </c>
      <c r="AX201" s="13" t="s">
        <v>81</v>
      </c>
      <c r="AY201" s="244" t="s">
        <v>230</v>
      </c>
    </row>
    <row r="202" spans="1:51" s="14" customFormat="1" ht="12">
      <c r="A202" s="14"/>
      <c r="B202" s="245"/>
      <c r="C202" s="246"/>
      <c r="D202" s="228" t="s">
        <v>242</v>
      </c>
      <c r="E202" s="247" t="s">
        <v>19</v>
      </c>
      <c r="F202" s="248" t="s">
        <v>244</v>
      </c>
      <c r="G202" s="246"/>
      <c r="H202" s="249">
        <v>306.4</v>
      </c>
      <c r="I202" s="250"/>
      <c r="J202" s="246"/>
      <c r="K202" s="246"/>
      <c r="L202" s="251"/>
      <c r="M202" s="252"/>
      <c r="N202" s="253"/>
      <c r="O202" s="253"/>
      <c r="P202" s="253"/>
      <c r="Q202" s="253"/>
      <c r="R202" s="253"/>
      <c r="S202" s="253"/>
      <c r="T202" s="254"/>
      <c r="U202" s="14"/>
      <c r="V202" s="14"/>
      <c r="W202" s="14"/>
      <c r="X202" s="14"/>
      <c r="Y202" s="14"/>
      <c r="Z202" s="14"/>
      <c r="AA202" s="14"/>
      <c r="AB202" s="14"/>
      <c r="AC202" s="14"/>
      <c r="AD202" s="14"/>
      <c r="AE202" s="14"/>
      <c r="AT202" s="255" t="s">
        <v>242</v>
      </c>
      <c r="AU202" s="255" t="s">
        <v>91</v>
      </c>
      <c r="AV202" s="14" t="s">
        <v>109</v>
      </c>
      <c r="AW202" s="14" t="s">
        <v>42</v>
      </c>
      <c r="AX202" s="14" t="s">
        <v>85</v>
      </c>
      <c r="AY202" s="255" t="s">
        <v>230</v>
      </c>
    </row>
    <row r="203" spans="1:65" s="2" customFormat="1" ht="24.15" customHeight="1">
      <c r="A203" s="41"/>
      <c r="B203" s="42"/>
      <c r="C203" s="215" t="s">
        <v>318</v>
      </c>
      <c r="D203" s="215" t="s">
        <v>232</v>
      </c>
      <c r="E203" s="216" t="s">
        <v>503</v>
      </c>
      <c r="F203" s="217" t="s">
        <v>504</v>
      </c>
      <c r="G203" s="218" t="s">
        <v>235</v>
      </c>
      <c r="H203" s="219">
        <v>612.8</v>
      </c>
      <c r="I203" s="220"/>
      <c r="J203" s="221">
        <f>ROUND(I203*H203,2)</f>
        <v>0</v>
      </c>
      <c r="K203" s="217" t="s">
        <v>236</v>
      </c>
      <c r="L203" s="47"/>
      <c r="M203" s="222" t="s">
        <v>19</v>
      </c>
      <c r="N203" s="223" t="s">
        <v>52</v>
      </c>
      <c r="O203" s="87"/>
      <c r="P203" s="224">
        <f>O203*H203</f>
        <v>0</v>
      </c>
      <c r="Q203" s="224">
        <v>0.0001</v>
      </c>
      <c r="R203" s="224">
        <f>Q203*H203</f>
        <v>0.06128</v>
      </c>
      <c r="S203" s="224">
        <v>0</v>
      </c>
      <c r="T203" s="225">
        <f>S203*H203</f>
        <v>0</v>
      </c>
      <c r="U203" s="41"/>
      <c r="V203" s="41"/>
      <c r="W203" s="41"/>
      <c r="X203" s="41"/>
      <c r="Y203" s="41"/>
      <c r="Z203" s="41"/>
      <c r="AA203" s="41"/>
      <c r="AB203" s="41"/>
      <c r="AC203" s="41"/>
      <c r="AD203" s="41"/>
      <c r="AE203" s="41"/>
      <c r="AR203" s="226" t="s">
        <v>109</v>
      </c>
      <c r="AT203" s="226" t="s">
        <v>232</v>
      </c>
      <c r="AU203" s="226" t="s">
        <v>91</v>
      </c>
      <c r="AY203" s="19" t="s">
        <v>230</v>
      </c>
      <c r="BE203" s="227">
        <f>IF(N203="základní",J203,0)</f>
        <v>0</v>
      </c>
      <c r="BF203" s="227">
        <f>IF(N203="snížená",J203,0)</f>
        <v>0</v>
      </c>
      <c r="BG203" s="227">
        <f>IF(N203="zákl. přenesená",J203,0)</f>
        <v>0</v>
      </c>
      <c r="BH203" s="227">
        <f>IF(N203="sníž. přenesená",J203,0)</f>
        <v>0</v>
      </c>
      <c r="BI203" s="227">
        <f>IF(N203="nulová",J203,0)</f>
        <v>0</v>
      </c>
      <c r="BJ203" s="19" t="s">
        <v>85</v>
      </c>
      <c r="BK203" s="227">
        <f>ROUND(I203*H203,2)</f>
        <v>0</v>
      </c>
      <c r="BL203" s="19" t="s">
        <v>109</v>
      </c>
      <c r="BM203" s="226" t="s">
        <v>505</v>
      </c>
    </row>
    <row r="204" spans="1:47" s="2" customFormat="1" ht="12">
      <c r="A204" s="41"/>
      <c r="B204" s="42"/>
      <c r="C204" s="43"/>
      <c r="D204" s="228" t="s">
        <v>238</v>
      </c>
      <c r="E204" s="43"/>
      <c r="F204" s="229" t="s">
        <v>506</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19" t="s">
        <v>238</v>
      </c>
      <c r="AU204" s="19" t="s">
        <v>91</v>
      </c>
    </row>
    <row r="205" spans="1:47" s="2" customFormat="1" ht="12">
      <c r="A205" s="41"/>
      <c r="B205" s="42"/>
      <c r="C205" s="43"/>
      <c r="D205" s="228" t="s">
        <v>240</v>
      </c>
      <c r="E205" s="43"/>
      <c r="F205" s="233" t="s">
        <v>507</v>
      </c>
      <c r="G205" s="43"/>
      <c r="H205" s="43"/>
      <c r="I205" s="230"/>
      <c r="J205" s="43"/>
      <c r="K205" s="43"/>
      <c r="L205" s="47"/>
      <c r="M205" s="231"/>
      <c r="N205" s="232"/>
      <c r="O205" s="87"/>
      <c r="P205" s="87"/>
      <c r="Q205" s="87"/>
      <c r="R205" s="87"/>
      <c r="S205" s="87"/>
      <c r="T205" s="88"/>
      <c r="U205" s="41"/>
      <c r="V205" s="41"/>
      <c r="W205" s="41"/>
      <c r="X205" s="41"/>
      <c r="Y205" s="41"/>
      <c r="Z205" s="41"/>
      <c r="AA205" s="41"/>
      <c r="AB205" s="41"/>
      <c r="AC205" s="41"/>
      <c r="AD205" s="41"/>
      <c r="AE205" s="41"/>
      <c r="AT205" s="19" t="s">
        <v>240</v>
      </c>
      <c r="AU205" s="19" t="s">
        <v>91</v>
      </c>
    </row>
    <row r="206" spans="1:51" s="13" customFormat="1" ht="12">
      <c r="A206" s="13"/>
      <c r="B206" s="234"/>
      <c r="C206" s="235"/>
      <c r="D206" s="228" t="s">
        <v>242</v>
      </c>
      <c r="E206" s="236" t="s">
        <v>19</v>
      </c>
      <c r="F206" s="237" t="s">
        <v>508</v>
      </c>
      <c r="G206" s="235"/>
      <c r="H206" s="238">
        <v>612.8</v>
      </c>
      <c r="I206" s="239"/>
      <c r="J206" s="235"/>
      <c r="K206" s="235"/>
      <c r="L206" s="240"/>
      <c r="M206" s="241"/>
      <c r="N206" s="242"/>
      <c r="O206" s="242"/>
      <c r="P206" s="242"/>
      <c r="Q206" s="242"/>
      <c r="R206" s="242"/>
      <c r="S206" s="242"/>
      <c r="T206" s="243"/>
      <c r="U206" s="13"/>
      <c r="V206" s="13"/>
      <c r="W206" s="13"/>
      <c r="X206" s="13"/>
      <c r="Y206" s="13"/>
      <c r="Z206" s="13"/>
      <c r="AA206" s="13"/>
      <c r="AB206" s="13"/>
      <c r="AC206" s="13"/>
      <c r="AD206" s="13"/>
      <c r="AE206" s="13"/>
      <c r="AT206" s="244" t="s">
        <v>242</v>
      </c>
      <c r="AU206" s="244" t="s">
        <v>91</v>
      </c>
      <c r="AV206" s="13" t="s">
        <v>91</v>
      </c>
      <c r="AW206" s="13" t="s">
        <v>42</v>
      </c>
      <c r="AX206" s="13" t="s">
        <v>81</v>
      </c>
      <c r="AY206" s="244" t="s">
        <v>230</v>
      </c>
    </row>
    <row r="207" spans="1:51" s="14" customFormat="1" ht="12">
      <c r="A207" s="14"/>
      <c r="B207" s="245"/>
      <c r="C207" s="246"/>
      <c r="D207" s="228" t="s">
        <v>242</v>
      </c>
      <c r="E207" s="247" t="s">
        <v>19</v>
      </c>
      <c r="F207" s="248" t="s">
        <v>244</v>
      </c>
      <c r="G207" s="246"/>
      <c r="H207" s="249">
        <v>612.8</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242</v>
      </c>
      <c r="AU207" s="255" t="s">
        <v>91</v>
      </c>
      <c r="AV207" s="14" t="s">
        <v>109</v>
      </c>
      <c r="AW207" s="14" t="s">
        <v>42</v>
      </c>
      <c r="AX207" s="14" t="s">
        <v>85</v>
      </c>
      <c r="AY207" s="255" t="s">
        <v>230</v>
      </c>
    </row>
    <row r="208" spans="1:65" s="2" customFormat="1" ht="14.4" customHeight="1">
      <c r="A208" s="41"/>
      <c r="B208" s="42"/>
      <c r="C208" s="281" t="s">
        <v>324</v>
      </c>
      <c r="D208" s="281" t="s">
        <v>482</v>
      </c>
      <c r="E208" s="282" t="s">
        <v>509</v>
      </c>
      <c r="F208" s="283" t="s">
        <v>510</v>
      </c>
      <c r="G208" s="284" t="s">
        <v>235</v>
      </c>
      <c r="H208" s="285">
        <v>704.72</v>
      </c>
      <c r="I208" s="286"/>
      <c r="J208" s="287">
        <f>ROUND(I208*H208,2)</f>
        <v>0</v>
      </c>
      <c r="K208" s="283" t="s">
        <v>236</v>
      </c>
      <c r="L208" s="288"/>
      <c r="M208" s="289" t="s">
        <v>19</v>
      </c>
      <c r="N208" s="290" t="s">
        <v>52</v>
      </c>
      <c r="O208" s="87"/>
      <c r="P208" s="224">
        <f>O208*H208</f>
        <v>0</v>
      </c>
      <c r="Q208" s="224">
        <v>0.0003</v>
      </c>
      <c r="R208" s="224">
        <f>Q208*H208</f>
        <v>0.211416</v>
      </c>
      <c r="S208" s="224">
        <v>0</v>
      </c>
      <c r="T208" s="225">
        <f>S208*H208</f>
        <v>0</v>
      </c>
      <c r="U208" s="41"/>
      <c r="V208" s="41"/>
      <c r="W208" s="41"/>
      <c r="X208" s="41"/>
      <c r="Y208" s="41"/>
      <c r="Z208" s="41"/>
      <c r="AA208" s="41"/>
      <c r="AB208" s="41"/>
      <c r="AC208" s="41"/>
      <c r="AD208" s="41"/>
      <c r="AE208" s="41"/>
      <c r="AR208" s="226" t="s">
        <v>279</v>
      </c>
      <c r="AT208" s="226" t="s">
        <v>482</v>
      </c>
      <c r="AU208" s="226" t="s">
        <v>91</v>
      </c>
      <c r="AY208" s="19" t="s">
        <v>230</v>
      </c>
      <c r="BE208" s="227">
        <f>IF(N208="základní",J208,0)</f>
        <v>0</v>
      </c>
      <c r="BF208" s="227">
        <f>IF(N208="snížená",J208,0)</f>
        <v>0</v>
      </c>
      <c r="BG208" s="227">
        <f>IF(N208="zákl. přenesená",J208,0)</f>
        <v>0</v>
      </c>
      <c r="BH208" s="227">
        <f>IF(N208="sníž. přenesená",J208,0)</f>
        <v>0</v>
      </c>
      <c r="BI208" s="227">
        <f>IF(N208="nulová",J208,0)</f>
        <v>0</v>
      </c>
      <c r="BJ208" s="19" t="s">
        <v>85</v>
      </c>
      <c r="BK208" s="227">
        <f>ROUND(I208*H208,2)</f>
        <v>0</v>
      </c>
      <c r="BL208" s="19" t="s">
        <v>109</v>
      </c>
      <c r="BM208" s="226" t="s">
        <v>511</v>
      </c>
    </row>
    <row r="209" spans="1:47" s="2" customFormat="1" ht="12">
      <c r="A209" s="41"/>
      <c r="B209" s="42"/>
      <c r="C209" s="43"/>
      <c r="D209" s="228" t="s">
        <v>238</v>
      </c>
      <c r="E209" s="43"/>
      <c r="F209" s="229" t="s">
        <v>510</v>
      </c>
      <c r="G209" s="43"/>
      <c r="H209" s="43"/>
      <c r="I209" s="230"/>
      <c r="J209" s="43"/>
      <c r="K209" s="43"/>
      <c r="L209" s="47"/>
      <c r="M209" s="231"/>
      <c r="N209" s="232"/>
      <c r="O209" s="87"/>
      <c r="P209" s="87"/>
      <c r="Q209" s="87"/>
      <c r="R209" s="87"/>
      <c r="S209" s="87"/>
      <c r="T209" s="88"/>
      <c r="U209" s="41"/>
      <c r="V209" s="41"/>
      <c r="W209" s="41"/>
      <c r="X209" s="41"/>
      <c r="Y209" s="41"/>
      <c r="Z209" s="41"/>
      <c r="AA209" s="41"/>
      <c r="AB209" s="41"/>
      <c r="AC209" s="41"/>
      <c r="AD209" s="41"/>
      <c r="AE209" s="41"/>
      <c r="AT209" s="19" t="s">
        <v>238</v>
      </c>
      <c r="AU209" s="19" t="s">
        <v>91</v>
      </c>
    </row>
    <row r="210" spans="1:51" s="13" customFormat="1" ht="12">
      <c r="A210" s="13"/>
      <c r="B210" s="234"/>
      <c r="C210" s="235"/>
      <c r="D210" s="228" t="s">
        <v>242</v>
      </c>
      <c r="E210" s="235"/>
      <c r="F210" s="237" t="s">
        <v>512</v>
      </c>
      <c r="G210" s="235"/>
      <c r="H210" s="238">
        <v>704.72</v>
      </c>
      <c r="I210" s="239"/>
      <c r="J210" s="235"/>
      <c r="K210" s="235"/>
      <c r="L210" s="240"/>
      <c r="M210" s="241"/>
      <c r="N210" s="242"/>
      <c r="O210" s="242"/>
      <c r="P210" s="242"/>
      <c r="Q210" s="242"/>
      <c r="R210" s="242"/>
      <c r="S210" s="242"/>
      <c r="T210" s="243"/>
      <c r="U210" s="13"/>
      <c r="V210" s="13"/>
      <c r="W210" s="13"/>
      <c r="X210" s="13"/>
      <c r="Y210" s="13"/>
      <c r="Z210" s="13"/>
      <c r="AA210" s="13"/>
      <c r="AB210" s="13"/>
      <c r="AC210" s="13"/>
      <c r="AD210" s="13"/>
      <c r="AE210" s="13"/>
      <c r="AT210" s="244" t="s">
        <v>242</v>
      </c>
      <c r="AU210" s="244" t="s">
        <v>91</v>
      </c>
      <c r="AV210" s="13" t="s">
        <v>91</v>
      </c>
      <c r="AW210" s="13" t="s">
        <v>4</v>
      </c>
      <c r="AX210" s="13" t="s">
        <v>85</v>
      </c>
      <c r="AY210" s="244" t="s">
        <v>230</v>
      </c>
    </row>
    <row r="211" spans="1:65" s="2" customFormat="1" ht="14.4" customHeight="1">
      <c r="A211" s="41"/>
      <c r="B211" s="42"/>
      <c r="C211" s="215" t="s">
        <v>330</v>
      </c>
      <c r="D211" s="215" t="s">
        <v>232</v>
      </c>
      <c r="E211" s="216" t="s">
        <v>513</v>
      </c>
      <c r="F211" s="217" t="s">
        <v>514</v>
      </c>
      <c r="G211" s="218" t="s">
        <v>253</v>
      </c>
      <c r="H211" s="219">
        <v>3.031</v>
      </c>
      <c r="I211" s="220"/>
      <c r="J211" s="221">
        <f>ROUND(I211*H211,2)</f>
        <v>0</v>
      </c>
      <c r="K211" s="217" t="s">
        <v>236</v>
      </c>
      <c r="L211" s="47"/>
      <c r="M211" s="222" t="s">
        <v>19</v>
      </c>
      <c r="N211" s="223" t="s">
        <v>52</v>
      </c>
      <c r="O211" s="87"/>
      <c r="P211" s="224">
        <f>O211*H211</f>
        <v>0</v>
      </c>
      <c r="Q211" s="224">
        <v>2.25634</v>
      </c>
      <c r="R211" s="224">
        <f>Q211*H211</f>
        <v>6.8389665399999995</v>
      </c>
      <c r="S211" s="224">
        <v>0</v>
      </c>
      <c r="T211" s="225">
        <f>S211*H211</f>
        <v>0</v>
      </c>
      <c r="U211" s="41"/>
      <c r="V211" s="41"/>
      <c r="W211" s="41"/>
      <c r="X211" s="41"/>
      <c r="Y211" s="41"/>
      <c r="Z211" s="41"/>
      <c r="AA211" s="41"/>
      <c r="AB211" s="41"/>
      <c r="AC211" s="41"/>
      <c r="AD211" s="41"/>
      <c r="AE211" s="41"/>
      <c r="AR211" s="226" t="s">
        <v>109</v>
      </c>
      <c r="AT211" s="226" t="s">
        <v>232</v>
      </c>
      <c r="AU211" s="226" t="s">
        <v>91</v>
      </c>
      <c r="AY211" s="19" t="s">
        <v>230</v>
      </c>
      <c r="BE211" s="227">
        <f>IF(N211="základní",J211,0)</f>
        <v>0</v>
      </c>
      <c r="BF211" s="227">
        <f>IF(N211="snížená",J211,0)</f>
        <v>0</v>
      </c>
      <c r="BG211" s="227">
        <f>IF(N211="zákl. přenesená",J211,0)</f>
        <v>0</v>
      </c>
      <c r="BH211" s="227">
        <f>IF(N211="sníž. přenesená",J211,0)</f>
        <v>0</v>
      </c>
      <c r="BI211" s="227">
        <f>IF(N211="nulová",J211,0)</f>
        <v>0</v>
      </c>
      <c r="BJ211" s="19" t="s">
        <v>85</v>
      </c>
      <c r="BK211" s="227">
        <f>ROUND(I211*H211,2)</f>
        <v>0</v>
      </c>
      <c r="BL211" s="19" t="s">
        <v>109</v>
      </c>
      <c r="BM211" s="226" t="s">
        <v>515</v>
      </c>
    </row>
    <row r="212" spans="1:47" s="2" customFormat="1" ht="12">
      <c r="A212" s="41"/>
      <c r="B212" s="42"/>
      <c r="C212" s="43"/>
      <c r="D212" s="228" t="s">
        <v>238</v>
      </c>
      <c r="E212" s="43"/>
      <c r="F212" s="229" t="s">
        <v>516</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19" t="s">
        <v>238</v>
      </c>
      <c r="AU212" s="19" t="s">
        <v>91</v>
      </c>
    </row>
    <row r="213" spans="1:47" s="2" customFormat="1" ht="12">
      <c r="A213" s="41"/>
      <c r="B213" s="42"/>
      <c r="C213" s="43"/>
      <c r="D213" s="228" t="s">
        <v>240</v>
      </c>
      <c r="E213" s="43"/>
      <c r="F213" s="233" t="s">
        <v>517</v>
      </c>
      <c r="G213" s="43"/>
      <c r="H213" s="43"/>
      <c r="I213" s="230"/>
      <c r="J213" s="43"/>
      <c r="K213" s="43"/>
      <c r="L213" s="47"/>
      <c r="M213" s="231"/>
      <c r="N213" s="232"/>
      <c r="O213" s="87"/>
      <c r="P213" s="87"/>
      <c r="Q213" s="87"/>
      <c r="R213" s="87"/>
      <c r="S213" s="87"/>
      <c r="T213" s="88"/>
      <c r="U213" s="41"/>
      <c r="V213" s="41"/>
      <c r="W213" s="41"/>
      <c r="X213" s="41"/>
      <c r="Y213" s="41"/>
      <c r="Z213" s="41"/>
      <c r="AA213" s="41"/>
      <c r="AB213" s="41"/>
      <c r="AC213" s="41"/>
      <c r="AD213" s="41"/>
      <c r="AE213" s="41"/>
      <c r="AT213" s="19" t="s">
        <v>240</v>
      </c>
      <c r="AU213" s="19" t="s">
        <v>91</v>
      </c>
    </row>
    <row r="214" spans="1:51" s="15" customFormat="1" ht="12">
      <c r="A214" s="15"/>
      <c r="B214" s="260"/>
      <c r="C214" s="261"/>
      <c r="D214" s="228" t="s">
        <v>242</v>
      </c>
      <c r="E214" s="262" t="s">
        <v>19</v>
      </c>
      <c r="F214" s="263" t="s">
        <v>518</v>
      </c>
      <c r="G214" s="261"/>
      <c r="H214" s="262" t="s">
        <v>19</v>
      </c>
      <c r="I214" s="264"/>
      <c r="J214" s="261"/>
      <c r="K214" s="261"/>
      <c r="L214" s="265"/>
      <c r="M214" s="266"/>
      <c r="N214" s="267"/>
      <c r="O214" s="267"/>
      <c r="P214" s="267"/>
      <c r="Q214" s="267"/>
      <c r="R214" s="267"/>
      <c r="S214" s="267"/>
      <c r="T214" s="268"/>
      <c r="U214" s="15"/>
      <c r="V214" s="15"/>
      <c r="W214" s="15"/>
      <c r="X214" s="15"/>
      <c r="Y214" s="15"/>
      <c r="Z214" s="15"/>
      <c r="AA214" s="15"/>
      <c r="AB214" s="15"/>
      <c r="AC214" s="15"/>
      <c r="AD214" s="15"/>
      <c r="AE214" s="15"/>
      <c r="AT214" s="269" t="s">
        <v>242</v>
      </c>
      <c r="AU214" s="269" t="s">
        <v>91</v>
      </c>
      <c r="AV214" s="15" t="s">
        <v>85</v>
      </c>
      <c r="AW214" s="15" t="s">
        <v>42</v>
      </c>
      <c r="AX214" s="15" t="s">
        <v>81</v>
      </c>
      <c r="AY214" s="269" t="s">
        <v>230</v>
      </c>
    </row>
    <row r="215" spans="1:51" s="13" customFormat="1" ht="12">
      <c r="A215" s="13"/>
      <c r="B215" s="234"/>
      <c r="C215" s="235"/>
      <c r="D215" s="228" t="s">
        <v>242</v>
      </c>
      <c r="E215" s="236" t="s">
        <v>19</v>
      </c>
      <c r="F215" s="237" t="s">
        <v>519</v>
      </c>
      <c r="G215" s="235"/>
      <c r="H215" s="238">
        <v>1.425</v>
      </c>
      <c r="I215" s="239"/>
      <c r="J215" s="235"/>
      <c r="K215" s="235"/>
      <c r="L215" s="240"/>
      <c r="M215" s="241"/>
      <c r="N215" s="242"/>
      <c r="O215" s="242"/>
      <c r="P215" s="242"/>
      <c r="Q215" s="242"/>
      <c r="R215" s="242"/>
      <c r="S215" s="242"/>
      <c r="T215" s="243"/>
      <c r="U215" s="13"/>
      <c r="V215" s="13"/>
      <c r="W215" s="13"/>
      <c r="X215" s="13"/>
      <c r="Y215" s="13"/>
      <c r="Z215" s="13"/>
      <c r="AA215" s="13"/>
      <c r="AB215" s="13"/>
      <c r="AC215" s="13"/>
      <c r="AD215" s="13"/>
      <c r="AE215" s="13"/>
      <c r="AT215" s="244" t="s">
        <v>242</v>
      </c>
      <c r="AU215" s="244" t="s">
        <v>91</v>
      </c>
      <c r="AV215" s="13" t="s">
        <v>91</v>
      </c>
      <c r="AW215" s="13" t="s">
        <v>42</v>
      </c>
      <c r="AX215" s="13" t="s">
        <v>81</v>
      </c>
      <c r="AY215" s="244" t="s">
        <v>230</v>
      </c>
    </row>
    <row r="216" spans="1:51" s="13" customFormat="1" ht="12">
      <c r="A216" s="13"/>
      <c r="B216" s="234"/>
      <c r="C216" s="235"/>
      <c r="D216" s="228" t="s">
        <v>242</v>
      </c>
      <c r="E216" s="236" t="s">
        <v>19</v>
      </c>
      <c r="F216" s="237" t="s">
        <v>520</v>
      </c>
      <c r="G216" s="235"/>
      <c r="H216" s="238">
        <v>0.563</v>
      </c>
      <c r="I216" s="239"/>
      <c r="J216" s="235"/>
      <c r="K216" s="235"/>
      <c r="L216" s="240"/>
      <c r="M216" s="241"/>
      <c r="N216" s="242"/>
      <c r="O216" s="242"/>
      <c r="P216" s="242"/>
      <c r="Q216" s="242"/>
      <c r="R216" s="242"/>
      <c r="S216" s="242"/>
      <c r="T216" s="243"/>
      <c r="U216" s="13"/>
      <c r="V216" s="13"/>
      <c r="W216" s="13"/>
      <c r="X216" s="13"/>
      <c r="Y216" s="13"/>
      <c r="Z216" s="13"/>
      <c r="AA216" s="13"/>
      <c r="AB216" s="13"/>
      <c r="AC216" s="13"/>
      <c r="AD216" s="13"/>
      <c r="AE216" s="13"/>
      <c r="AT216" s="244" t="s">
        <v>242</v>
      </c>
      <c r="AU216" s="244" t="s">
        <v>91</v>
      </c>
      <c r="AV216" s="13" t="s">
        <v>91</v>
      </c>
      <c r="AW216" s="13" t="s">
        <v>42</v>
      </c>
      <c r="AX216" s="13" t="s">
        <v>81</v>
      </c>
      <c r="AY216" s="244" t="s">
        <v>230</v>
      </c>
    </row>
    <row r="217" spans="1:51" s="13" customFormat="1" ht="12">
      <c r="A217" s="13"/>
      <c r="B217" s="234"/>
      <c r="C217" s="235"/>
      <c r="D217" s="228" t="s">
        <v>242</v>
      </c>
      <c r="E217" s="236" t="s">
        <v>19</v>
      </c>
      <c r="F217" s="237" t="s">
        <v>521</v>
      </c>
      <c r="G217" s="235"/>
      <c r="H217" s="238">
        <v>1.043</v>
      </c>
      <c r="I217" s="239"/>
      <c r="J217" s="235"/>
      <c r="K217" s="235"/>
      <c r="L217" s="240"/>
      <c r="M217" s="241"/>
      <c r="N217" s="242"/>
      <c r="O217" s="242"/>
      <c r="P217" s="242"/>
      <c r="Q217" s="242"/>
      <c r="R217" s="242"/>
      <c r="S217" s="242"/>
      <c r="T217" s="243"/>
      <c r="U217" s="13"/>
      <c r="V217" s="13"/>
      <c r="W217" s="13"/>
      <c r="X217" s="13"/>
      <c r="Y217" s="13"/>
      <c r="Z217" s="13"/>
      <c r="AA217" s="13"/>
      <c r="AB217" s="13"/>
      <c r="AC217" s="13"/>
      <c r="AD217" s="13"/>
      <c r="AE217" s="13"/>
      <c r="AT217" s="244" t="s">
        <v>242</v>
      </c>
      <c r="AU217" s="244" t="s">
        <v>91</v>
      </c>
      <c r="AV217" s="13" t="s">
        <v>91</v>
      </c>
      <c r="AW217" s="13" t="s">
        <v>42</v>
      </c>
      <c r="AX217" s="13" t="s">
        <v>81</v>
      </c>
      <c r="AY217" s="244" t="s">
        <v>230</v>
      </c>
    </row>
    <row r="218" spans="1:51" s="14" customFormat="1" ht="12">
      <c r="A218" s="14"/>
      <c r="B218" s="245"/>
      <c r="C218" s="246"/>
      <c r="D218" s="228" t="s">
        <v>242</v>
      </c>
      <c r="E218" s="247" t="s">
        <v>19</v>
      </c>
      <c r="F218" s="248" t="s">
        <v>244</v>
      </c>
      <c r="G218" s="246"/>
      <c r="H218" s="249">
        <v>3.031</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242</v>
      </c>
      <c r="AU218" s="255" t="s">
        <v>91</v>
      </c>
      <c r="AV218" s="14" t="s">
        <v>109</v>
      </c>
      <c r="AW218" s="14" t="s">
        <v>42</v>
      </c>
      <c r="AX218" s="14" t="s">
        <v>85</v>
      </c>
      <c r="AY218" s="255" t="s">
        <v>230</v>
      </c>
    </row>
    <row r="219" spans="1:65" s="2" customFormat="1" ht="24.15" customHeight="1">
      <c r="A219" s="41"/>
      <c r="B219" s="42"/>
      <c r="C219" s="215" t="s">
        <v>8</v>
      </c>
      <c r="D219" s="215" t="s">
        <v>232</v>
      </c>
      <c r="E219" s="216" t="s">
        <v>522</v>
      </c>
      <c r="F219" s="217" t="s">
        <v>523</v>
      </c>
      <c r="G219" s="218" t="s">
        <v>253</v>
      </c>
      <c r="H219" s="219">
        <v>175.382</v>
      </c>
      <c r="I219" s="220"/>
      <c r="J219" s="221">
        <f>ROUND(I219*H219,2)</f>
        <v>0</v>
      </c>
      <c r="K219" s="217" t="s">
        <v>236</v>
      </c>
      <c r="L219" s="47"/>
      <c r="M219" s="222" t="s">
        <v>19</v>
      </c>
      <c r="N219" s="223" t="s">
        <v>52</v>
      </c>
      <c r="O219" s="87"/>
      <c r="P219" s="224">
        <f>O219*H219</f>
        <v>0</v>
      </c>
      <c r="Q219" s="224">
        <v>2.45329</v>
      </c>
      <c r="R219" s="224">
        <f>Q219*H219</f>
        <v>430.26290678</v>
      </c>
      <c r="S219" s="224">
        <v>0</v>
      </c>
      <c r="T219" s="225">
        <f>S219*H219</f>
        <v>0</v>
      </c>
      <c r="U219" s="41"/>
      <c r="V219" s="41"/>
      <c r="W219" s="41"/>
      <c r="X219" s="41"/>
      <c r="Y219" s="41"/>
      <c r="Z219" s="41"/>
      <c r="AA219" s="41"/>
      <c r="AB219" s="41"/>
      <c r="AC219" s="41"/>
      <c r="AD219" s="41"/>
      <c r="AE219" s="41"/>
      <c r="AR219" s="226" t="s">
        <v>109</v>
      </c>
      <c r="AT219" s="226" t="s">
        <v>232</v>
      </c>
      <c r="AU219" s="226" t="s">
        <v>91</v>
      </c>
      <c r="AY219" s="19" t="s">
        <v>230</v>
      </c>
      <c r="BE219" s="227">
        <f>IF(N219="základní",J219,0)</f>
        <v>0</v>
      </c>
      <c r="BF219" s="227">
        <f>IF(N219="snížená",J219,0)</f>
        <v>0</v>
      </c>
      <c r="BG219" s="227">
        <f>IF(N219="zákl. přenesená",J219,0)</f>
        <v>0</v>
      </c>
      <c r="BH219" s="227">
        <f>IF(N219="sníž. přenesená",J219,0)</f>
        <v>0</v>
      </c>
      <c r="BI219" s="227">
        <f>IF(N219="nulová",J219,0)</f>
        <v>0</v>
      </c>
      <c r="BJ219" s="19" t="s">
        <v>85</v>
      </c>
      <c r="BK219" s="227">
        <f>ROUND(I219*H219,2)</f>
        <v>0</v>
      </c>
      <c r="BL219" s="19" t="s">
        <v>109</v>
      </c>
      <c r="BM219" s="226" t="s">
        <v>524</v>
      </c>
    </row>
    <row r="220" spans="1:47" s="2" customFormat="1" ht="12">
      <c r="A220" s="41"/>
      <c r="B220" s="42"/>
      <c r="C220" s="43"/>
      <c r="D220" s="228" t="s">
        <v>238</v>
      </c>
      <c r="E220" s="43"/>
      <c r="F220" s="229" t="s">
        <v>525</v>
      </c>
      <c r="G220" s="43"/>
      <c r="H220" s="43"/>
      <c r="I220" s="230"/>
      <c r="J220" s="43"/>
      <c r="K220" s="43"/>
      <c r="L220" s="47"/>
      <c r="M220" s="231"/>
      <c r="N220" s="232"/>
      <c r="O220" s="87"/>
      <c r="P220" s="87"/>
      <c r="Q220" s="87"/>
      <c r="R220" s="87"/>
      <c r="S220" s="87"/>
      <c r="T220" s="88"/>
      <c r="U220" s="41"/>
      <c r="V220" s="41"/>
      <c r="W220" s="41"/>
      <c r="X220" s="41"/>
      <c r="Y220" s="41"/>
      <c r="Z220" s="41"/>
      <c r="AA220" s="41"/>
      <c r="AB220" s="41"/>
      <c r="AC220" s="41"/>
      <c r="AD220" s="41"/>
      <c r="AE220" s="41"/>
      <c r="AT220" s="19" t="s">
        <v>238</v>
      </c>
      <c r="AU220" s="19" t="s">
        <v>91</v>
      </c>
    </row>
    <row r="221" spans="1:47" s="2" customFormat="1" ht="12">
      <c r="A221" s="41"/>
      <c r="B221" s="42"/>
      <c r="C221" s="43"/>
      <c r="D221" s="228" t="s">
        <v>240</v>
      </c>
      <c r="E221" s="43"/>
      <c r="F221" s="233" t="s">
        <v>526</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19" t="s">
        <v>240</v>
      </c>
      <c r="AU221" s="19" t="s">
        <v>91</v>
      </c>
    </row>
    <row r="222" spans="1:51" s="15" customFormat="1" ht="12">
      <c r="A222" s="15"/>
      <c r="B222" s="260"/>
      <c r="C222" s="261"/>
      <c r="D222" s="228" t="s">
        <v>242</v>
      </c>
      <c r="E222" s="262" t="s">
        <v>19</v>
      </c>
      <c r="F222" s="263" t="s">
        <v>527</v>
      </c>
      <c r="G222" s="261"/>
      <c r="H222" s="262" t="s">
        <v>19</v>
      </c>
      <c r="I222" s="264"/>
      <c r="J222" s="261"/>
      <c r="K222" s="261"/>
      <c r="L222" s="265"/>
      <c r="M222" s="266"/>
      <c r="N222" s="267"/>
      <c r="O222" s="267"/>
      <c r="P222" s="267"/>
      <c r="Q222" s="267"/>
      <c r="R222" s="267"/>
      <c r="S222" s="267"/>
      <c r="T222" s="268"/>
      <c r="U222" s="15"/>
      <c r="V222" s="15"/>
      <c r="W222" s="15"/>
      <c r="X222" s="15"/>
      <c r="Y222" s="15"/>
      <c r="Z222" s="15"/>
      <c r="AA222" s="15"/>
      <c r="AB222" s="15"/>
      <c r="AC222" s="15"/>
      <c r="AD222" s="15"/>
      <c r="AE222" s="15"/>
      <c r="AT222" s="269" t="s">
        <v>242</v>
      </c>
      <c r="AU222" s="269" t="s">
        <v>91</v>
      </c>
      <c r="AV222" s="15" t="s">
        <v>85</v>
      </c>
      <c r="AW222" s="15" t="s">
        <v>42</v>
      </c>
      <c r="AX222" s="15" t="s">
        <v>81</v>
      </c>
      <c r="AY222" s="269" t="s">
        <v>230</v>
      </c>
    </row>
    <row r="223" spans="1:51" s="13" customFormat="1" ht="12">
      <c r="A223" s="13"/>
      <c r="B223" s="234"/>
      <c r="C223" s="235"/>
      <c r="D223" s="228" t="s">
        <v>242</v>
      </c>
      <c r="E223" s="236" t="s">
        <v>19</v>
      </c>
      <c r="F223" s="237" t="s">
        <v>528</v>
      </c>
      <c r="G223" s="235"/>
      <c r="H223" s="238">
        <v>4.965</v>
      </c>
      <c r="I223" s="239"/>
      <c r="J223" s="235"/>
      <c r="K223" s="235"/>
      <c r="L223" s="240"/>
      <c r="M223" s="241"/>
      <c r="N223" s="242"/>
      <c r="O223" s="242"/>
      <c r="P223" s="242"/>
      <c r="Q223" s="242"/>
      <c r="R223" s="242"/>
      <c r="S223" s="242"/>
      <c r="T223" s="243"/>
      <c r="U223" s="13"/>
      <c r="V223" s="13"/>
      <c r="W223" s="13"/>
      <c r="X223" s="13"/>
      <c r="Y223" s="13"/>
      <c r="Z223" s="13"/>
      <c r="AA223" s="13"/>
      <c r="AB223" s="13"/>
      <c r="AC223" s="13"/>
      <c r="AD223" s="13"/>
      <c r="AE223" s="13"/>
      <c r="AT223" s="244" t="s">
        <v>242</v>
      </c>
      <c r="AU223" s="244" t="s">
        <v>91</v>
      </c>
      <c r="AV223" s="13" t="s">
        <v>91</v>
      </c>
      <c r="AW223" s="13" t="s">
        <v>42</v>
      </c>
      <c r="AX223" s="13" t="s">
        <v>81</v>
      </c>
      <c r="AY223" s="244" t="s">
        <v>230</v>
      </c>
    </row>
    <row r="224" spans="1:51" s="13" customFormat="1" ht="12">
      <c r="A224" s="13"/>
      <c r="B224" s="234"/>
      <c r="C224" s="235"/>
      <c r="D224" s="228" t="s">
        <v>242</v>
      </c>
      <c r="E224" s="236" t="s">
        <v>19</v>
      </c>
      <c r="F224" s="237" t="s">
        <v>529</v>
      </c>
      <c r="G224" s="235"/>
      <c r="H224" s="238">
        <v>4.941</v>
      </c>
      <c r="I224" s="239"/>
      <c r="J224" s="235"/>
      <c r="K224" s="235"/>
      <c r="L224" s="240"/>
      <c r="M224" s="241"/>
      <c r="N224" s="242"/>
      <c r="O224" s="242"/>
      <c r="P224" s="242"/>
      <c r="Q224" s="242"/>
      <c r="R224" s="242"/>
      <c r="S224" s="242"/>
      <c r="T224" s="243"/>
      <c r="U224" s="13"/>
      <c r="V224" s="13"/>
      <c r="W224" s="13"/>
      <c r="X224" s="13"/>
      <c r="Y224" s="13"/>
      <c r="Z224" s="13"/>
      <c r="AA224" s="13"/>
      <c r="AB224" s="13"/>
      <c r="AC224" s="13"/>
      <c r="AD224" s="13"/>
      <c r="AE224" s="13"/>
      <c r="AT224" s="244" t="s">
        <v>242</v>
      </c>
      <c r="AU224" s="244" t="s">
        <v>91</v>
      </c>
      <c r="AV224" s="13" t="s">
        <v>91</v>
      </c>
      <c r="AW224" s="13" t="s">
        <v>42</v>
      </c>
      <c r="AX224" s="13" t="s">
        <v>81</v>
      </c>
      <c r="AY224" s="244" t="s">
        <v>230</v>
      </c>
    </row>
    <row r="225" spans="1:51" s="15" customFormat="1" ht="12">
      <c r="A225" s="15"/>
      <c r="B225" s="260"/>
      <c r="C225" s="261"/>
      <c r="D225" s="228" t="s">
        <v>242</v>
      </c>
      <c r="E225" s="262" t="s">
        <v>19</v>
      </c>
      <c r="F225" s="263" t="s">
        <v>530</v>
      </c>
      <c r="G225" s="261"/>
      <c r="H225" s="262" t="s">
        <v>19</v>
      </c>
      <c r="I225" s="264"/>
      <c r="J225" s="261"/>
      <c r="K225" s="261"/>
      <c r="L225" s="265"/>
      <c r="M225" s="266"/>
      <c r="N225" s="267"/>
      <c r="O225" s="267"/>
      <c r="P225" s="267"/>
      <c r="Q225" s="267"/>
      <c r="R225" s="267"/>
      <c r="S225" s="267"/>
      <c r="T225" s="268"/>
      <c r="U225" s="15"/>
      <c r="V225" s="15"/>
      <c r="W225" s="15"/>
      <c r="X225" s="15"/>
      <c r="Y225" s="15"/>
      <c r="Z225" s="15"/>
      <c r="AA225" s="15"/>
      <c r="AB225" s="15"/>
      <c r="AC225" s="15"/>
      <c r="AD225" s="15"/>
      <c r="AE225" s="15"/>
      <c r="AT225" s="269" t="s">
        <v>242</v>
      </c>
      <c r="AU225" s="269" t="s">
        <v>91</v>
      </c>
      <c r="AV225" s="15" t="s">
        <v>85</v>
      </c>
      <c r="AW225" s="15" t="s">
        <v>42</v>
      </c>
      <c r="AX225" s="15" t="s">
        <v>81</v>
      </c>
      <c r="AY225" s="269" t="s">
        <v>230</v>
      </c>
    </row>
    <row r="226" spans="1:51" s="13" customFormat="1" ht="12">
      <c r="A226" s="13"/>
      <c r="B226" s="234"/>
      <c r="C226" s="235"/>
      <c r="D226" s="228" t="s">
        <v>242</v>
      </c>
      <c r="E226" s="236" t="s">
        <v>19</v>
      </c>
      <c r="F226" s="237" t="s">
        <v>531</v>
      </c>
      <c r="G226" s="235"/>
      <c r="H226" s="238">
        <v>6.345</v>
      </c>
      <c r="I226" s="239"/>
      <c r="J226" s="235"/>
      <c r="K226" s="235"/>
      <c r="L226" s="240"/>
      <c r="M226" s="241"/>
      <c r="N226" s="242"/>
      <c r="O226" s="242"/>
      <c r="P226" s="242"/>
      <c r="Q226" s="242"/>
      <c r="R226" s="242"/>
      <c r="S226" s="242"/>
      <c r="T226" s="243"/>
      <c r="U226" s="13"/>
      <c r="V226" s="13"/>
      <c r="W226" s="13"/>
      <c r="X226" s="13"/>
      <c r="Y226" s="13"/>
      <c r="Z226" s="13"/>
      <c r="AA226" s="13"/>
      <c r="AB226" s="13"/>
      <c r="AC226" s="13"/>
      <c r="AD226" s="13"/>
      <c r="AE226" s="13"/>
      <c r="AT226" s="244" t="s">
        <v>242</v>
      </c>
      <c r="AU226" s="244" t="s">
        <v>91</v>
      </c>
      <c r="AV226" s="13" t="s">
        <v>91</v>
      </c>
      <c r="AW226" s="13" t="s">
        <v>42</v>
      </c>
      <c r="AX226" s="13" t="s">
        <v>81</v>
      </c>
      <c r="AY226" s="244" t="s">
        <v>230</v>
      </c>
    </row>
    <row r="227" spans="1:51" s="15" customFormat="1" ht="12">
      <c r="A227" s="15"/>
      <c r="B227" s="260"/>
      <c r="C227" s="261"/>
      <c r="D227" s="228" t="s">
        <v>242</v>
      </c>
      <c r="E227" s="262" t="s">
        <v>19</v>
      </c>
      <c r="F227" s="263" t="s">
        <v>532</v>
      </c>
      <c r="G227" s="261"/>
      <c r="H227" s="262" t="s">
        <v>19</v>
      </c>
      <c r="I227" s="264"/>
      <c r="J227" s="261"/>
      <c r="K227" s="261"/>
      <c r="L227" s="265"/>
      <c r="M227" s="266"/>
      <c r="N227" s="267"/>
      <c r="O227" s="267"/>
      <c r="P227" s="267"/>
      <c r="Q227" s="267"/>
      <c r="R227" s="267"/>
      <c r="S227" s="267"/>
      <c r="T227" s="268"/>
      <c r="U227" s="15"/>
      <c r="V227" s="15"/>
      <c r="W227" s="15"/>
      <c r="X227" s="15"/>
      <c r="Y227" s="15"/>
      <c r="Z227" s="15"/>
      <c r="AA227" s="15"/>
      <c r="AB227" s="15"/>
      <c r="AC227" s="15"/>
      <c r="AD227" s="15"/>
      <c r="AE227" s="15"/>
      <c r="AT227" s="269" t="s">
        <v>242</v>
      </c>
      <c r="AU227" s="269" t="s">
        <v>91</v>
      </c>
      <c r="AV227" s="15" t="s">
        <v>85</v>
      </c>
      <c r="AW227" s="15" t="s">
        <v>42</v>
      </c>
      <c r="AX227" s="15" t="s">
        <v>81</v>
      </c>
      <c r="AY227" s="269" t="s">
        <v>230</v>
      </c>
    </row>
    <row r="228" spans="1:51" s="13" customFormat="1" ht="12">
      <c r="A228" s="13"/>
      <c r="B228" s="234"/>
      <c r="C228" s="235"/>
      <c r="D228" s="228" t="s">
        <v>242</v>
      </c>
      <c r="E228" s="236" t="s">
        <v>19</v>
      </c>
      <c r="F228" s="237" t="s">
        <v>533</v>
      </c>
      <c r="G228" s="235"/>
      <c r="H228" s="238">
        <v>11.622</v>
      </c>
      <c r="I228" s="239"/>
      <c r="J228" s="235"/>
      <c r="K228" s="235"/>
      <c r="L228" s="240"/>
      <c r="M228" s="241"/>
      <c r="N228" s="242"/>
      <c r="O228" s="242"/>
      <c r="P228" s="242"/>
      <c r="Q228" s="242"/>
      <c r="R228" s="242"/>
      <c r="S228" s="242"/>
      <c r="T228" s="243"/>
      <c r="U228" s="13"/>
      <c r="V228" s="13"/>
      <c r="W228" s="13"/>
      <c r="X228" s="13"/>
      <c r="Y228" s="13"/>
      <c r="Z228" s="13"/>
      <c r="AA228" s="13"/>
      <c r="AB228" s="13"/>
      <c r="AC228" s="13"/>
      <c r="AD228" s="13"/>
      <c r="AE228" s="13"/>
      <c r="AT228" s="244" t="s">
        <v>242</v>
      </c>
      <c r="AU228" s="244" t="s">
        <v>91</v>
      </c>
      <c r="AV228" s="13" t="s">
        <v>91</v>
      </c>
      <c r="AW228" s="13" t="s">
        <v>42</v>
      </c>
      <c r="AX228" s="13" t="s">
        <v>81</v>
      </c>
      <c r="AY228" s="244" t="s">
        <v>230</v>
      </c>
    </row>
    <row r="229" spans="1:51" s="13" customFormat="1" ht="12">
      <c r="A229" s="13"/>
      <c r="B229" s="234"/>
      <c r="C229" s="235"/>
      <c r="D229" s="228" t="s">
        <v>242</v>
      </c>
      <c r="E229" s="236" t="s">
        <v>19</v>
      </c>
      <c r="F229" s="237" t="s">
        <v>534</v>
      </c>
      <c r="G229" s="235"/>
      <c r="H229" s="238">
        <v>2.321</v>
      </c>
      <c r="I229" s="239"/>
      <c r="J229" s="235"/>
      <c r="K229" s="235"/>
      <c r="L229" s="240"/>
      <c r="M229" s="241"/>
      <c r="N229" s="242"/>
      <c r="O229" s="242"/>
      <c r="P229" s="242"/>
      <c r="Q229" s="242"/>
      <c r="R229" s="242"/>
      <c r="S229" s="242"/>
      <c r="T229" s="243"/>
      <c r="U229" s="13"/>
      <c r="V229" s="13"/>
      <c r="W229" s="13"/>
      <c r="X229" s="13"/>
      <c r="Y229" s="13"/>
      <c r="Z229" s="13"/>
      <c r="AA229" s="13"/>
      <c r="AB229" s="13"/>
      <c r="AC229" s="13"/>
      <c r="AD229" s="13"/>
      <c r="AE229" s="13"/>
      <c r="AT229" s="244" t="s">
        <v>242</v>
      </c>
      <c r="AU229" s="244" t="s">
        <v>91</v>
      </c>
      <c r="AV229" s="13" t="s">
        <v>91</v>
      </c>
      <c r="AW229" s="13" t="s">
        <v>42</v>
      </c>
      <c r="AX229" s="13" t="s">
        <v>81</v>
      </c>
      <c r="AY229" s="244" t="s">
        <v>230</v>
      </c>
    </row>
    <row r="230" spans="1:51" s="13" customFormat="1" ht="12">
      <c r="A230" s="13"/>
      <c r="B230" s="234"/>
      <c r="C230" s="235"/>
      <c r="D230" s="228" t="s">
        <v>242</v>
      </c>
      <c r="E230" s="236" t="s">
        <v>19</v>
      </c>
      <c r="F230" s="237" t="s">
        <v>535</v>
      </c>
      <c r="G230" s="235"/>
      <c r="H230" s="238">
        <v>23.267</v>
      </c>
      <c r="I230" s="239"/>
      <c r="J230" s="235"/>
      <c r="K230" s="235"/>
      <c r="L230" s="240"/>
      <c r="M230" s="241"/>
      <c r="N230" s="242"/>
      <c r="O230" s="242"/>
      <c r="P230" s="242"/>
      <c r="Q230" s="242"/>
      <c r="R230" s="242"/>
      <c r="S230" s="242"/>
      <c r="T230" s="243"/>
      <c r="U230" s="13"/>
      <c r="V230" s="13"/>
      <c r="W230" s="13"/>
      <c r="X230" s="13"/>
      <c r="Y230" s="13"/>
      <c r="Z230" s="13"/>
      <c r="AA230" s="13"/>
      <c r="AB230" s="13"/>
      <c r="AC230" s="13"/>
      <c r="AD230" s="13"/>
      <c r="AE230" s="13"/>
      <c r="AT230" s="244" t="s">
        <v>242</v>
      </c>
      <c r="AU230" s="244" t="s">
        <v>91</v>
      </c>
      <c r="AV230" s="13" t="s">
        <v>91</v>
      </c>
      <c r="AW230" s="13" t="s">
        <v>42</v>
      </c>
      <c r="AX230" s="13" t="s">
        <v>81</v>
      </c>
      <c r="AY230" s="244" t="s">
        <v>230</v>
      </c>
    </row>
    <row r="231" spans="1:51" s="13" customFormat="1" ht="12">
      <c r="A231" s="13"/>
      <c r="B231" s="234"/>
      <c r="C231" s="235"/>
      <c r="D231" s="228" t="s">
        <v>242</v>
      </c>
      <c r="E231" s="236" t="s">
        <v>19</v>
      </c>
      <c r="F231" s="237" t="s">
        <v>536</v>
      </c>
      <c r="G231" s="235"/>
      <c r="H231" s="238">
        <v>17.172</v>
      </c>
      <c r="I231" s="239"/>
      <c r="J231" s="235"/>
      <c r="K231" s="235"/>
      <c r="L231" s="240"/>
      <c r="M231" s="241"/>
      <c r="N231" s="242"/>
      <c r="O231" s="242"/>
      <c r="P231" s="242"/>
      <c r="Q231" s="242"/>
      <c r="R231" s="242"/>
      <c r="S231" s="242"/>
      <c r="T231" s="243"/>
      <c r="U231" s="13"/>
      <c r="V231" s="13"/>
      <c r="W231" s="13"/>
      <c r="X231" s="13"/>
      <c r="Y231" s="13"/>
      <c r="Z231" s="13"/>
      <c r="AA231" s="13"/>
      <c r="AB231" s="13"/>
      <c r="AC231" s="13"/>
      <c r="AD231" s="13"/>
      <c r="AE231" s="13"/>
      <c r="AT231" s="244" t="s">
        <v>242</v>
      </c>
      <c r="AU231" s="244" t="s">
        <v>91</v>
      </c>
      <c r="AV231" s="13" t="s">
        <v>91</v>
      </c>
      <c r="AW231" s="13" t="s">
        <v>42</v>
      </c>
      <c r="AX231" s="13" t="s">
        <v>81</v>
      </c>
      <c r="AY231" s="244" t="s">
        <v>230</v>
      </c>
    </row>
    <row r="232" spans="1:51" s="16" customFormat="1" ht="12">
      <c r="A232" s="16"/>
      <c r="B232" s="270"/>
      <c r="C232" s="271"/>
      <c r="D232" s="228" t="s">
        <v>242</v>
      </c>
      <c r="E232" s="272" t="s">
        <v>19</v>
      </c>
      <c r="F232" s="273" t="s">
        <v>432</v>
      </c>
      <c r="G232" s="271"/>
      <c r="H232" s="274">
        <v>70.633</v>
      </c>
      <c r="I232" s="275"/>
      <c r="J232" s="271"/>
      <c r="K232" s="271"/>
      <c r="L232" s="276"/>
      <c r="M232" s="277"/>
      <c r="N232" s="278"/>
      <c r="O232" s="278"/>
      <c r="P232" s="278"/>
      <c r="Q232" s="278"/>
      <c r="R232" s="278"/>
      <c r="S232" s="278"/>
      <c r="T232" s="279"/>
      <c r="U232" s="16"/>
      <c r="V232" s="16"/>
      <c r="W232" s="16"/>
      <c r="X232" s="16"/>
      <c r="Y232" s="16"/>
      <c r="Z232" s="16"/>
      <c r="AA232" s="16"/>
      <c r="AB232" s="16"/>
      <c r="AC232" s="16"/>
      <c r="AD232" s="16"/>
      <c r="AE232" s="16"/>
      <c r="AT232" s="280" t="s">
        <v>242</v>
      </c>
      <c r="AU232" s="280" t="s">
        <v>91</v>
      </c>
      <c r="AV232" s="16" t="s">
        <v>102</v>
      </c>
      <c r="AW232" s="16" t="s">
        <v>42</v>
      </c>
      <c r="AX232" s="16" t="s">
        <v>81</v>
      </c>
      <c r="AY232" s="280" t="s">
        <v>230</v>
      </c>
    </row>
    <row r="233" spans="1:51" s="15" customFormat="1" ht="12">
      <c r="A233" s="15"/>
      <c r="B233" s="260"/>
      <c r="C233" s="261"/>
      <c r="D233" s="228" t="s">
        <v>242</v>
      </c>
      <c r="E233" s="262" t="s">
        <v>19</v>
      </c>
      <c r="F233" s="263" t="s">
        <v>537</v>
      </c>
      <c r="G233" s="261"/>
      <c r="H233" s="262" t="s">
        <v>19</v>
      </c>
      <c r="I233" s="264"/>
      <c r="J233" s="261"/>
      <c r="K233" s="261"/>
      <c r="L233" s="265"/>
      <c r="M233" s="266"/>
      <c r="N233" s="267"/>
      <c r="O233" s="267"/>
      <c r="P233" s="267"/>
      <c r="Q233" s="267"/>
      <c r="R233" s="267"/>
      <c r="S233" s="267"/>
      <c r="T233" s="268"/>
      <c r="U233" s="15"/>
      <c r="V233" s="15"/>
      <c r="W233" s="15"/>
      <c r="X233" s="15"/>
      <c r="Y233" s="15"/>
      <c r="Z233" s="15"/>
      <c r="AA233" s="15"/>
      <c r="AB233" s="15"/>
      <c r="AC233" s="15"/>
      <c r="AD233" s="15"/>
      <c r="AE233" s="15"/>
      <c r="AT233" s="269" t="s">
        <v>242</v>
      </c>
      <c r="AU233" s="269" t="s">
        <v>91</v>
      </c>
      <c r="AV233" s="15" t="s">
        <v>85</v>
      </c>
      <c r="AW233" s="15" t="s">
        <v>42</v>
      </c>
      <c r="AX233" s="15" t="s">
        <v>81</v>
      </c>
      <c r="AY233" s="269" t="s">
        <v>230</v>
      </c>
    </row>
    <row r="234" spans="1:51" s="13" customFormat="1" ht="12">
      <c r="A234" s="13"/>
      <c r="B234" s="234"/>
      <c r="C234" s="235"/>
      <c r="D234" s="228" t="s">
        <v>242</v>
      </c>
      <c r="E234" s="236" t="s">
        <v>19</v>
      </c>
      <c r="F234" s="237" t="s">
        <v>538</v>
      </c>
      <c r="G234" s="235"/>
      <c r="H234" s="238">
        <v>10.881</v>
      </c>
      <c r="I234" s="239"/>
      <c r="J234" s="235"/>
      <c r="K234" s="235"/>
      <c r="L234" s="240"/>
      <c r="M234" s="241"/>
      <c r="N234" s="242"/>
      <c r="O234" s="242"/>
      <c r="P234" s="242"/>
      <c r="Q234" s="242"/>
      <c r="R234" s="242"/>
      <c r="S234" s="242"/>
      <c r="T234" s="243"/>
      <c r="U234" s="13"/>
      <c r="V234" s="13"/>
      <c r="W234" s="13"/>
      <c r="X234" s="13"/>
      <c r="Y234" s="13"/>
      <c r="Z234" s="13"/>
      <c r="AA234" s="13"/>
      <c r="AB234" s="13"/>
      <c r="AC234" s="13"/>
      <c r="AD234" s="13"/>
      <c r="AE234" s="13"/>
      <c r="AT234" s="244" t="s">
        <v>242</v>
      </c>
      <c r="AU234" s="244" t="s">
        <v>91</v>
      </c>
      <c r="AV234" s="13" t="s">
        <v>91</v>
      </c>
      <c r="AW234" s="13" t="s">
        <v>42</v>
      </c>
      <c r="AX234" s="13" t="s">
        <v>81</v>
      </c>
      <c r="AY234" s="244" t="s">
        <v>230</v>
      </c>
    </row>
    <row r="235" spans="1:51" s="13" customFormat="1" ht="12">
      <c r="A235" s="13"/>
      <c r="B235" s="234"/>
      <c r="C235" s="235"/>
      <c r="D235" s="228" t="s">
        <v>242</v>
      </c>
      <c r="E235" s="236" t="s">
        <v>19</v>
      </c>
      <c r="F235" s="237" t="s">
        <v>539</v>
      </c>
      <c r="G235" s="235"/>
      <c r="H235" s="238">
        <v>12.451</v>
      </c>
      <c r="I235" s="239"/>
      <c r="J235" s="235"/>
      <c r="K235" s="235"/>
      <c r="L235" s="240"/>
      <c r="M235" s="241"/>
      <c r="N235" s="242"/>
      <c r="O235" s="242"/>
      <c r="P235" s="242"/>
      <c r="Q235" s="242"/>
      <c r="R235" s="242"/>
      <c r="S235" s="242"/>
      <c r="T235" s="243"/>
      <c r="U235" s="13"/>
      <c r="V235" s="13"/>
      <c r="W235" s="13"/>
      <c r="X235" s="13"/>
      <c r="Y235" s="13"/>
      <c r="Z235" s="13"/>
      <c r="AA235" s="13"/>
      <c r="AB235" s="13"/>
      <c r="AC235" s="13"/>
      <c r="AD235" s="13"/>
      <c r="AE235" s="13"/>
      <c r="AT235" s="244" t="s">
        <v>242</v>
      </c>
      <c r="AU235" s="244" t="s">
        <v>91</v>
      </c>
      <c r="AV235" s="13" t="s">
        <v>91</v>
      </c>
      <c r="AW235" s="13" t="s">
        <v>42</v>
      </c>
      <c r="AX235" s="13" t="s">
        <v>81</v>
      </c>
      <c r="AY235" s="244" t="s">
        <v>230</v>
      </c>
    </row>
    <row r="236" spans="1:51" s="13" customFormat="1" ht="12">
      <c r="A236" s="13"/>
      <c r="B236" s="234"/>
      <c r="C236" s="235"/>
      <c r="D236" s="228" t="s">
        <v>242</v>
      </c>
      <c r="E236" s="236" t="s">
        <v>19</v>
      </c>
      <c r="F236" s="237" t="s">
        <v>540</v>
      </c>
      <c r="G236" s="235"/>
      <c r="H236" s="238">
        <v>4.081</v>
      </c>
      <c r="I236" s="239"/>
      <c r="J236" s="235"/>
      <c r="K236" s="235"/>
      <c r="L236" s="240"/>
      <c r="M236" s="241"/>
      <c r="N236" s="242"/>
      <c r="O236" s="242"/>
      <c r="P236" s="242"/>
      <c r="Q236" s="242"/>
      <c r="R236" s="242"/>
      <c r="S236" s="242"/>
      <c r="T236" s="243"/>
      <c r="U236" s="13"/>
      <c r="V236" s="13"/>
      <c r="W236" s="13"/>
      <c r="X236" s="13"/>
      <c r="Y236" s="13"/>
      <c r="Z236" s="13"/>
      <c r="AA236" s="13"/>
      <c r="AB236" s="13"/>
      <c r="AC236" s="13"/>
      <c r="AD236" s="13"/>
      <c r="AE236" s="13"/>
      <c r="AT236" s="244" t="s">
        <v>242</v>
      </c>
      <c r="AU236" s="244" t="s">
        <v>91</v>
      </c>
      <c r="AV236" s="13" t="s">
        <v>91</v>
      </c>
      <c r="AW236" s="13" t="s">
        <v>42</v>
      </c>
      <c r="AX236" s="13" t="s">
        <v>81</v>
      </c>
      <c r="AY236" s="244" t="s">
        <v>230</v>
      </c>
    </row>
    <row r="237" spans="1:51" s="13" customFormat="1" ht="12">
      <c r="A237" s="13"/>
      <c r="B237" s="234"/>
      <c r="C237" s="235"/>
      <c r="D237" s="228" t="s">
        <v>242</v>
      </c>
      <c r="E237" s="236" t="s">
        <v>19</v>
      </c>
      <c r="F237" s="237" t="s">
        <v>541</v>
      </c>
      <c r="G237" s="235"/>
      <c r="H237" s="238">
        <v>3.416</v>
      </c>
      <c r="I237" s="239"/>
      <c r="J237" s="235"/>
      <c r="K237" s="235"/>
      <c r="L237" s="240"/>
      <c r="M237" s="241"/>
      <c r="N237" s="242"/>
      <c r="O237" s="242"/>
      <c r="P237" s="242"/>
      <c r="Q237" s="242"/>
      <c r="R237" s="242"/>
      <c r="S237" s="242"/>
      <c r="T237" s="243"/>
      <c r="U237" s="13"/>
      <c r="V237" s="13"/>
      <c r="W237" s="13"/>
      <c r="X237" s="13"/>
      <c r="Y237" s="13"/>
      <c r="Z237" s="13"/>
      <c r="AA237" s="13"/>
      <c r="AB237" s="13"/>
      <c r="AC237" s="13"/>
      <c r="AD237" s="13"/>
      <c r="AE237" s="13"/>
      <c r="AT237" s="244" t="s">
        <v>242</v>
      </c>
      <c r="AU237" s="244" t="s">
        <v>91</v>
      </c>
      <c r="AV237" s="13" t="s">
        <v>91</v>
      </c>
      <c r="AW237" s="13" t="s">
        <v>42</v>
      </c>
      <c r="AX237" s="13" t="s">
        <v>81</v>
      </c>
      <c r="AY237" s="244" t="s">
        <v>230</v>
      </c>
    </row>
    <row r="238" spans="1:51" s="13" customFormat="1" ht="12">
      <c r="A238" s="13"/>
      <c r="B238" s="234"/>
      <c r="C238" s="235"/>
      <c r="D238" s="228" t="s">
        <v>242</v>
      </c>
      <c r="E238" s="236" t="s">
        <v>19</v>
      </c>
      <c r="F238" s="237" t="s">
        <v>542</v>
      </c>
      <c r="G238" s="235"/>
      <c r="H238" s="238">
        <v>7.4</v>
      </c>
      <c r="I238" s="239"/>
      <c r="J238" s="235"/>
      <c r="K238" s="235"/>
      <c r="L238" s="240"/>
      <c r="M238" s="241"/>
      <c r="N238" s="242"/>
      <c r="O238" s="242"/>
      <c r="P238" s="242"/>
      <c r="Q238" s="242"/>
      <c r="R238" s="242"/>
      <c r="S238" s="242"/>
      <c r="T238" s="243"/>
      <c r="U238" s="13"/>
      <c r="V238" s="13"/>
      <c r="W238" s="13"/>
      <c r="X238" s="13"/>
      <c r="Y238" s="13"/>
      <c r="Z238" s="13"/>
      <c r="AA238" s="13"/>
      <c r="AB238" s="13"/>
      <c r="AC238" s="13"/>
      <c r="AD238" s="13"/>
      <c r="AE238" s="13"/>
      <c r="AT238" s="244" t="s">
        <v>242</v>
      </c>
      <c r="AU238" s="244" t="s">
        <v>91</v>
      </c>
      <c r="AV238" s="13" t="s">
        <v>91</v>
      </c>
      <c r="AW238" s="13" t="s">
        <v>42</v>
      </c>
      <c r="AX238" s="13" t="s">
        <v>81</v>
      </c>
      <c r="AY238" s="244" t="s">
        <v>230</v>
      </c>
    </row>
    <row r="239" spans="1:51" s="13" customFormat="1" ht="12">
      <c r="A239" s="13"/>
      <c r="B239" s="234"/>
      <c r="C239" s="235"/>
      <c r="D239" s="228" t="s">
        <v>242</v>
      </c>
      <c r="E239" s="236" t="s">
        <v>19</v>
      </c>
      <c r="F239" s="237" t="s">
        <v>543</v>
      </c>
      <c r="G239" s="235"/>
      <c r="H239" s="238">
        <v>11.46</v>
      </c>
      <c r="I239" s="239"/>
      <c r="J239" s="235"/>
      <c r="K239" s="235"/>
      <c r="L239" s="240"/>
      <c r="M239" s="241"/>
      <c r="N239" s="242"/>
      <c r="O239" s="242"/>
      <c r="P239" s="242"/>
      <c r="Q239" s="242"/>
      <c r="R239" s="242"/>
      <c r="S239" s="242"/>
      <c r="T239" s="243"/>
      <c r="U239" s="13"/>
      <c r="V239" s="13"/>
      <c r="W239" s="13"/>
      <c r="X239" s="13"/>
      <c r="Y239" s="13"/>
      <c r="Z239" s="13"/>
      <c r="AA239" s="13"/>
      <c r="AB239" s="13"/>
      <c r="AC239" s="13"/>
      <c r="AD239" s="13"/>
      <c r="AE239" s="13"/>
      <c r="AT239" s="244" t="s">
        <v>242</v>
      </c>
      <c r="AU239" s="244" t="s">
        <v>91</v>
      </c>
      <c r="AV239" s="13" t="s">
        <v>91</v>
      </c>
      <c r="AW239" s="13" t="s">
        <v>42</v>
      </c>
      <c r="AX239" s="13" t="s">
        <v>81</v>
      </c>
      <c r="AY239" s="244" t="s">
        <v>230</v>
      </c>
    </row>
    <row r="240" spans="1:51" s="13" customFormat="1" ht="12">
      <c r="A240" s="13"/>
      <c r="B240" s="234"/>
      <c r="C240" s="235"/>
      <c r="D240" s="228" t="s">
        <v>242</v>
      </c>
      <c r="E240" s="236" t="s">
        <v>19</v>
      </c>
      <c r="F240" s="237" t="s">
        <v>544</v>
      </c>
      <c r="G240" s="235"/>
      <c r="H240" s="238">
        <v>17.668</v>
      </c>
      <c r="I240" s="239"/>
      <c r="J240" s="235"/>
      <c r="K240" s="235"/>
      <c r="L240" s="240"/>
      <c r="M240" s="241"/>
      <c r="N240" s="242"/>
      <c r="O240" s="242"/>
      <c r="P240" s="242"/>
      <c r="Q240" s="242"/>
      <c r="R240" s="242"/>
      <c r="S240" s="242"/>
      <c r="T240" s="243"/>
      <c r="U240" s="13"/>
      <c r="V240" s="13"/>
      <c r="W240" s="13"/>
      <c r="X240" s="13"/>
      <c r="Y240" s="13"/>
      <c r="Z240" s="13"/>
      <c r="AA240" s="13"/>
      <c r="AB240" s="13"/>
      <c r="AC240" s="13"/>
      <c r="AD240" s="13"/>
      <c r="AE240" s="13"/>
      <c r="AT240" s="244" t="s">
        <v>242</v>
      </c>
      <c r="AU240" s="244" t="s">
        <v>91</v>
      </c>
      <c r="AV240" s="13" t="s">
        <v>91</v>
      </c>
      <c r="AW240" s="13" t="s">
        <v>42</v>
      </c>
      <c r="AX240" s="13" t="s">
        <v>81</v>
      </c>
      <c r="AY240" s="244" t="s">
        <v>230</v>
      </c>
    </row>
    <row r="241" spans="1:51" s="13" customFormat="1" ht="12">
      <c r="A241" s="13"/>
      <c r="B241" s="234"/>
      <c r="C241" s="235"/>
      <c r="D241" s="228" t="s">
        <v>242</v>
      </c>
      <c r="E241" s="236" t="s">
        <v>19</v>
      </c>
      <c r="F241" s="237" t="s">
        <v>545</v>
      </c>
      <c r="G241" s="235"/>
      <c r="H241" s="238">
        <v>12.124</v>
      </c>
      <c r="I241" s="239"/>
      <c r="J241" s="235"/>
      <c r="K241" s="235"/>
      <c r="L241" s="240"/>
      <c r="M241" s="241"/>
      <c r="N241" s="242"/>
      <c r="O241" s="242"/>
      <c r="P241" s="242"/>
      <c r="Q241" s="242"/>
      <c r="R241" s="242"/>
      <c r="S241" s="242"/>
      <c r="T241" s="243"/>
      <c r="U241" s="13"/>
      <c r="V241" s="13"/>
      <c r="W241" s="13"/>
      <c r="X241" s="13"/>
      <c r="Y241" s="13"/>
      <c r="Z241" s="13"/>
      <c r="AA241" s="13"/>
      <c r="AB241" s="13"/>
      <c r="AC241" s="13"/>
      <c r="AD241" s="13"/>
      <c r="AE241" s="13"/>
      <c r="AT241" s="244" t="s">
        <v>242</v>
      </c>
      <c r="AU241" s="244" t="s">
        <v>91</v>
      </c>
      <c r="AV241" s="13" t="s">
        <v>91</v>
      </c>
      <c r="AW241" s="13" t="s">
        <v>42</v>
      </c>
      <c r="AX241" s="13" t="s">
        <v>81</v>
      </c>
      <c r="AY241" s="244" t="s">
        <v>230</v>
      </c>
    </row>
    <row r="242" spans="1:51" s="13" customFormat="1" ht="12">
      <c r="A242" s="13"/>
      <c r="B242" s="234"/>
      <c r="C242" s="235"/>
      <c r="D242" s="228" t="s">
        <v>242</v>
      </c>
      <c r="E242" s="236" t="s">
        <v>19</v>
      </c>
      <c r="F242" s="237" t="s">
        <v>546</v>
      </c>
      <c r="G242" s="235"/>
      <c r="H242" s="238">
        <v>11.164</v>
      </c>
      <c r="I242" s="239"/>
      <c r="J242" s="235"/>
      <c r="K242" s="235"/>
      <c r="L242" s="240"/>
      <c r="M242" s="241"/>
      <c r="N242" s="242"/>
      <c r="O242" s="242"/>
      <c r="P242" s="242"/>
      <c r="Q242" s="242"/>
      <c r="R242" s="242"/>
      <c r="S242" s="242"/>
      <c r="T242" s="243"/>
      <c r="U242" s="13"/>
      <c r="V242" s="13"/>
      <c r="W242" s="13"/>
      <c r="X242" s="13"/>
      <c r="Y242" s="13"/>
      <c r="Z242" s="13"/>
      <c r="AA242" s="13"/>
      <c r="AB242" s="13"/>
      <c r="AC242" s="13"/>
      <c r="AD242" s="13"/>
      <c r="AE242" s="13"/>
      <c r="AT242" s="244" t="s">
        <v>242</v>
      </c>
      <c r="AU242" s="244" t="s">
        <v>91</v>
      </c>
      <c r="AV242" s="13" t="s">
        <v>91</v>
      </c>
      <c r="AW242" s="13" t="s">
        <v>42</v>
      </c>
      <c r="AX242" s="13" t="s">
        <v>81</v>
      </c>
      <c r="AY242" s="244" t="s">
        <v>230</v>
      </c>
    </row>
    <row r="243" spans="1:51" s="13" customFormat="1" ht="12">
      <c r="A243" s="13"/>
      <c r="B243" s="234"/>
      <c r="C243" s="235"/>
      <c r="D243" s="228" t="s">
        <v>242</v>
      </c>
      <c r="E243" s="236" t="s">
        <v>19</v>
      </c>
      <c r="F243" s="237" t="s">
        <v>547</v>
      </c>
      <c r="G243" s="235"/>
      <c r="H243" s="238">
        <v>3.135</v>
      </c>
      <c r="I243" s="239"/>
      <c r="J243" s="235"/>
      <c r="K243" s="235"/>
      <c r="L243" s="240"/>
      <c r="M243" s="241"/>
      <c r="N243" s="242"/>
      <c r="O243" s="242"/>
      <c r="P243" s="242"/>
      <c r="Q243" s="242"/>
      <c r="R243" s="242"/>
      <c r="S243" s="242"/>
      <c r="T243" s="243"/>
      <c r="U243" s="13"/>
      <c r="V243" s="13"/>
      <c r="W243" s="13"/>
      <c r="X243" s="13"/>
      <c r="Y243" s="13"/>
      <c r="Z243" s="13"/>
      <c r="AA243" s="13"/>
      <c r="AB243" s="13"/>
      <c r="AC243" s="13"/>
      <c r="AD243" s="13"/>
      <c r="AE243" s="13"/>
      <c r="AT243" s="244" t="s">
        <v>242</v>
      </c>
      <c r="AU243" s="244" t="s">
        <v>91</v>
      </c>
      <c r="AV243" s="13" t="s">
        <v>91</v>
      </c>
      <c r="AW243" s="13" t="s">
        <v>42</v>
      </c>
      <c r="AX243" s="13" t="s">
        <v>81</v>
      </c>
      <c r="AY243" s="244" t="s">
        <v>230</v>
      </c>
    </row>
    <row r="244" spans="1:51" s="13" customFormat="1" ht="12">
      <c r="A244" s="13"/>
      <c r="B244" s="234"/>
      <c r="C244" s="235"/>
      <c r="D244" s="228" t="s">
        <v>242</v>
      </c>
      <c r="E244" s="236" t="s">
        <v>19</v>
      </c>
      <c r="F244" s="237" t="s">
        <v>548</v>
      </c>
      <c r="G244" s="235"/>
      <c r="H244" s="238">
        <v>10.969</v>
      </c>
      <c r="I244" s="239"/>
      <c r="J244" s="235"/>
      <c r="K244" s="235"/>
      <c r="L244" s="240"/>
      <c r="M244" s="241"/>
      <c r="N244" s="242"/>
      <c r="O244" s="242"/>
      <c r="P244" s="242"/>
      <c r="Q244" s="242"/>
      <c r="R244" s="242"/>
      <c r="S244" s="242"/>
      <c r="T244" s="243"/>
      <c r="U244" s="13"/>
      <c r="V244" s="13"/>
      <c r="W244" s="13"/>
      <c r="X244" s="13"/>
      <c r="Y244" s="13"/>
      <c r="Z244" s="13"/>
      <c r="AA244" s="13"/>
      <c r="AB244" s="13"/>
      <c r="AC244" s="13"/>
      <c r="AD244" s="13"/>
      <c r="AE244" s="13"/>
      <c r="AT244" s="244" t="s">
        <v>242</v>
      </c>
      <c r="AU244" s="244" t="s">
        <v>91</v>
      </c>
      <c r="AV244" s="13" t="s">
        <v>91</v>
      </c>
      <c r="AW244" s="13" t="s">
        <v>42</v>
      </c>
      <c r="AX244" s="13" t="s">
        <v>81</v>
      </c>
      <c r="AY244" s="244" t="s">
        <v>230</v>
      </c>
    </row>
    <row r="245" spans="1:51" s="16" customFormat="1" ht="12">
      <c r="A245" s="16"/>
      <c r="B245" s="270"/>
      <c r="C245" s="271"/>
      <c r="D245" s="228" t="s">
        <v>242</v>
      </c>
      <c r="E245" s="272" t="s">
        <v>19</v>
      </c>
      <c r="F245" s="273" t="s">
        <v>432</v>
      </c>
      <c r="G245" s="271"/>
      <c r="H245" s="274">
        <v>104.749</v>
      </c>
      <c r="I245" s="275"/>
      <c r="J245" s="271"/>
      <c r="K245" s="271"/>
      <c r="L245" s="276"/>
      <c r="M245" s="277"/>
      <c r="N245" s="278"/>
      <c r="O245" s="278"/>
      <c r="P245" s="278"/>
      <c r="Q245" s="278"/>
      <c r="R245" s="278"/>
      <c r="S245" s="278"/>
      <c r="T245" s="279"/>
      <c r="U245" s="16"/>
      <c r="V245" s="16"/>
      <c r="W245" s="16"/>
      <c r="X245" s="16"/>
      <c r="Y245" s="16"/>
      <c r="Z245" s="16"/>
      <c r="AA245" s="16"/>
      <c r="AB245" s="16"/>
      <c r="AC245" s="16"/>
      <c r="AD245" s="16"/>
      <c r="AE245" s="16"/>
      <c r="AT245" s="280" t="s">
        <v>242</v>
      </c>
      <c r="AU245" s="280" t="s">
        <v>91</v>
      </c>
      <c r="AV245" s="16" t="s">
        <v>102</v>
      </c>
      <c r="AW245" s="16" t="s">
        <v>42</v>
      </c>
      <c r="AX245" s="16" t="s">
        <v>81</v>
      </c>
      <c r="AY245" s="280" t="s">
        <v>230</v>
      </c>
    </row>
    <row r="246" spans="1:51" s="14" customFormat="1" ht="12">
      <c r="A246" s="14"/>
      <c r="B246" s="245"/>
      <c r="C246" s="246"/>
      <c r="D246" s="228" t="s">
        <v>242</v>
      </c>
      <c r="E246" s="247" t="s">
        <v>19</v>
      </c>
      <c r="F246" s="248" t="s">
        <v>244</v>
      </c>
      <c r="G246" s="246"/>
      <c r="H246" s="249">
        <v>175.382</v>
      </c>
      <c r="I246" s="250"/>
      <c r="J246" s="246"/>
      <c r="K246" s="246"/>
      <c r="L246" s="251"/>
      <c r="M246" s="252"/>
      <c r="N246" s="253"/>
      <c r="O246" s="253"/>
      <c r="P246" s="253"/>
      <c r="Q246" s="253"/>
      <c r="R246" s="253"/>
      <c r="S246" s="253"/>
      <c r="T246" s="254"/>
      <c r="U246" s="14"/>
      <c r="V246" s="14"/>
      <c r="W246" s="14"/>
      <c r="X246" s="14"/>
      <c r="Y246" s="14"/>
      <c r="Z246" s="14"/>
      <c r="AA246" s="14"/>
      <c r="AB246" s="14"/>
      <c r="AC246" s="14"/>
      <c r="AD246" s="14"/>
      <c r="AE246" s="14"/>
      <c r="AT246" s="255" t="s">
        <v>242</v>
      </c>
      <c r="AU246" s="255" t="s">
        <v>91</v>
      </c>
      <c r="AV246" s="14" t="s">
        <v>109</v>
      </c>
      <c r="AW246" s="14" t="s">
        <v>42</v>
      </c>
      <c r="AX246" s="14" t="s">
        <v>85</v>
      </c>
      <c r="AY246" s="255" t="s">
        <v>230</v>
      </c>
    </row>
    <row r="247" spans="1:65" s="2" customFormat="1" ht="14.4" customHeight="1">
      <c r="A247" s="41"/>
      <c r="B247" s="42"/>
      <c r="C247" s="215" t="s">
        <v>345</v>
      </c>
      <c r="D247" s="215" t="s">
        <v>232</v>
      </c>
      <c r="E247" s="216" t="s">
        <v>549</v>
      </c>
      <c r="F247" s="217" t="s">
        <v>550</v>
      </c>
      <c r="G247" s="218" t="s">
        <v>235</v>
      </c>
      <c r="H247" s="219">
        <v>267.491</v>
      </c>
      <c r="I247" s="220"/>
      <c r="J247" s="221">
        <f>ROUND(I247*H247,2)</f>
        <v>0</v>
      </c>
      <c r="K247" s="217" t="s">
        <v>236</v>
      </c>
      <c r="L247" s="47"/>
      <c r="M247" s="222" t="s">
        <v>19</v>
      </c>
      <c r="N247" s="223" t="s">
        <v>52</v>
      </c>
      <c r="O247" s="87"/>
      <c r="P247" s="224">
        <f>O247*H247</f>
        <v>0</v>
      </c>
      <c r="Q247" s="224">
        <v>0.00269</v>
      </c>
      <c r="R247" s="224">
        <f>Q247*H247</f>
        <v>0.71955079</v>
      </c>
      <c r="S247" s="224">
        <v>0</v>
      </c>
      <c r="T247" s="225">
        <f>S247*H247</f>
        <v>0</v>
      </c>
      <c r="U247" s="41"/>
      <c r="V247" s="41"/>
      <c r="W247" s="41"/>
      <c r="X247" s="41"/>
      <c r="Y247" s="41"/>
      <c r="Z247" s="41"/>
      <c r="AA247" s="41"/>
      <c r="AB247" s="41"/>
      <c r="AC247" s="41"/>
      <c r="AD247" s="41"/>
      <c r="AE247" s="41"/>
      <c r="AR247" s="226" t="s">
        <v>109</v>
      </c>
      <c r="AT247" s="226" t="s">
        <v>232</v>
      </c>
      <c r="AU247" s="226" t="s">
        <v>91</v>
      </c>
      <c r="AY247" s="19" t="s">
        <v>230</v>
      </c>
      <c r="BE247" s="227">
        <f>IF(N247="základní",J247,0)</f>
        <v>0</v>
      </c>
      <c r="BF247" s="227">
        <f>IF(N247="snížená",J247,0)</f>
        <v>0</v>
      </c>
      <c r="BG247" s="227">
        <f>IF(N247="zákl. přenesená",J247,0)</f>
        <v>0</v>
      </c>
      <c r="BH247" s="227">
        <f>IF(N247="sníž. přenesená",J247,0)</f>
        <v>0</v>
      </c>
      <c r="BI247" s="227">
        <f>IF(N247="nulová",J247,0)</f>
        <v>0</v>
      </c>
      <c r="BJ247" s="19" t="s">
        <v>85</v>
      </c>
      <c r="BK247" s="227">
        <f>ROUND(I247*H247,2)</f>
        <v>0</v>
      </c>
      <c r="BL247" s="19" t="s">
        <v>109</v>
      </c>
      <c r="BM247" s="226" t="s">
        <v>551</v>
      </c>
    </row>
    <row r="248" spans="1:47" s="2" customFormat="1" ht="12">
      <c r="A248" s="41"/>
      <c r="B248" s="42"/>
      <c r="C248" s="43"/>
      <c r="D248" s="228" t="s">
        <v>238</v>
      </c>
      <c r="E248" s="43"/>
      <c r="F248" s="229" t="s">
        <v>552</v>
      </c>
      <c r="G248" s="43"/>
      <c r="H248" s="43"/>
      <c r="I248" s="230"/>
      <c r="J248" s="43"/>
      <c r="K248" s="43"/>
      <c r="L248" s="47"/>
      <c r="M248" s="231"/>
      <c r="N248" s="232"/>
      <c r="O248" s="87"/>
      <c r="P248" s="87"/>
      <c r="Q248" s="87"/>
      <c r="R248" s="87"/>
      <c r="S248" s="87"/>
      <c r="T248" s="88"/>
      <c r="U248" s="41"/>
      <c r="V248" s="41"/>
      <c r="W248" s="41"/>
      <c r="X248" s="41"/>
      <c r="Y248" s="41"/>
      <c r="Z248" s="41"/>
      <c r="AA248" s="41"/>
      <c r="AB248" s="41"/>
      <c r="AC248" s="41"/>
      <c r="AD248" s="41"/>
      <c r="AE248" s="41"/>
      <c r="AT248" s="19" t="s">
        <v>238</v>
      </c>
      <c r="AU248" s="19" t="s">
        <v>91</v>
      </c>
    </row>
    <row r="249" spans="1:47" s="2" customFormat="1" ht="12">
      <c r="A249" s="41"/>
      <c r="B249" s="42"/>
      <c r="C249" s="43"/>
      <c r="D249" s="228" t="s">
        <v>240</v>
      </c>
      <c r="E249" s="43"/>
      <c r="F249" s="233" t="s">
        <v>553</v>
      </c>
      <c r="G249" s="43"/>
      <c r="H249" s="43"/>
      <c r="I249" s="230"/>
      <c r="J249" s="43"/>
      <c r="K249" s="43"/>
      <c r="L249" s="47"/>
      <c r="M249" s="231"/>
      <c r="N249" s="232"/>
      <c r="O249" s="87"/>
      <c r="P249" s="87"/>
      <c r="Q249" s="87"/>
      <c r="R249" s="87"/>
      <c r="S249" s="87"/>
      <c r="T249" s="88"/>
      <c r="U249" s="41"/>
      <c r="V249" s="41"/>
      <c r="W249" s="41"/>
      <c r="X249" s="41"/>
      <c r="Y249" s="41"/>
      <c r="Z249" s="41"/>
      <c r="AA249" s="41"/>
      <c r="AB249" s="41"/>
      <c r="AC249" s="41"/>
      <c r="AD249" s="41"/>
      <c r="AE249" s="41"/>
      <c r="AT249" s="19" t="s">
        <v>240</v>
      </c>
      <c r="AU249" s="19" t="s">
        <v>91</v>
      </c>
    </row>
    <row r="250" spans="1:51" s="15" customFormat="1" ht="12">
      <c r="A250" s="15"/>
      <c r="B250" s="260"/>
      <c r="C250" s="261"/>
      <c r="D250" s="228" t="s">
        <v>242</v>
      </c>
      <c r="E250" s="262" t="s">
        <v>19</v>
      </c>
      <c r="F250" s="263" t="s">
        <v>527</v>
      </c>
      <c r="G250" s="261"/>
      <c r="H250" s="262" t="s">
        <v>19</v>
      </c>
      <c r="I250" s="264"/>
      <c r="J250" s="261"/>
      <c r="K250" s="261"/>
      <c r="L250" s="265"/>
      <c r="M250" s="266"/>
      <c r="N250" s="267"/>
      <c r="O250" s="267"/>
      <c r="P250" s="267"/>
      <c r="Q250" s="267"/>
      <c r="R250" s="267"/>
      <c r="S250" s="267"/>
      <c r="T250" s="268"/>
      <c r="U250" s="15"/>
      <c r="V250" s="15"/>
      <c r="W250" s="15"/>
      <c r="X250" s="15"/>
      <c r="Y250" s="15"/>
      <c r="Z250" s="15"/>
      <c r="AA250" s="15"/>
      <c r="AB250" s="15"/>
      <c r="AC250" s="15"/>
      <c r="AD250" s="15"/>
      <c r="AE250" s="15"/>
      <c r="AT250" s="269" t="s">
        <v>242</v>
      </c>
      <c r="AU250" s="269" t="s">
        <v>91</v>
      </c>
      <c r="AV250" s="15" t="s">
        <v>85</v>
      </c>
      <c r="AW250" s="15" t="s">
        <v>42</v>
      </c>
      <c r="AX250" s="15" t="s">
        <v>81</v>
      </c>
      <c r="AY250" s="269" t="s">
        <v>230</v>
      </c>
    </row>
    <row r="251" spans="1:51" s="13" customFormat="1" ht="12">
      <c r="A251" s="13"/>
      <c r="B251" s="234"/>
      <c r="C251" s="235"/>
      <c r="D251" s="228" t="s">
        <v>242</v>
      </c>
      <c r="E251" s="236" t="s">
        <v>19</v>
      </c>
      <c r="F251" s="237" t="s">
        <v>554</v>
      </c>
      <c r="G251" s="235"/>
      <c r="H251" s="238">
        <v>14.767</v>
      </c>
      <c r="I251" s="239"/>
      <c r="J251" s="235"/>
      <c r="K251" s="235"/>
      <c r="L251" s="240"/>
      <c r="M251" s="241"/>
      <c r="N251" s="242"/>
      <c r="O251" s="242"/>
      <c r="P251" s="242"/>
      <c r="Q251" s="242"/>
      <c r="R251" s="242"/>
      <c r="S251" s="242"/>
      <c r="T251" s="243"/>
      <c r="U251" s="13"/>
      <c r="V251" s="13"/>
      <c r="W251" s="13"/>
      <c r="X251" s="13"/>
      <c r="Y251" s="13"/>
      <c r="Z251" s="13"/>
      <c r="AA251" s="13"/>
      <c r="AB251" s="13"/>
      <c r="AC251" s="13"/>
      <c r="AD251" s="13"/>
      <c r="AE251" s="13"/>
      <c r="AT251" s="244" t="s">
        <v>242</v>
      </c>
      <c r="AU251" s="244" t="s">
        <v>91</v>
      </c>
      <c r="AV251" s="13" t="s">
        <v>91</v>
      </c>
      <c r="AW251" s="13" t="s">
        <v>42</v>
      </c>
      <c r="AX251" s="13" t="s">
        <v>81</v>
      </c>
      <c r="AY251" s="244" t="s">
        <v>230</v>
      </c>
    </row>
    <row r="252" spans="1:51" s="15" customFormat="1" ht="12">
      <c r="A252" s="15"/>
      <c r="B252" s="260"/>
      <c r="C252" s="261"/>
      <c r="D252" s="228" t="s">
        <v>242</v>
      </c>
      <c r="E252" s="262" t="s">
        <v>19</v>
      </c>
      <c r="F252" s="263" t="s">
        <v>530</v>
      </c>
      <c r="G252" s="261"/>
      <c r="H252" s="262" t="s">
        <v>19</v>
      </c>
      <c r="I252" s="264"/>
      <c r="J252" s="261"/>
      <c r="K252" s="261"/>
      <c r="L252" s="265"/>
      <c r="M252" s="266"/>
      <c r="N252" s="267"/>
      <c r="O252" s="267"/>
      <c r="P252" s="267"/>
      <c r="Q252" s="267"/>
      <c r="R252" s="267"/>
      <c r="S252" s="267"/>
      <c r="T252" s="268"/>
      <c r="U252" s="15"/>
      <c r="V252" s="15"/>
      <c r="W252" s="15"/>
      <c r="X252" s="15"/>
      <c r="Y252" s="15"/>
      <c r="Z252" s="15"/>
      <c r="AA252" s="15"/>
      <c r="AB252" s="15"/>
      <c r="AC252" s="15"/>
      <c r="AD252" s="15"/>
      <c r="AE252" s="15"/>
      <c r="AT252" s="269" t="s">
        <v>242</v>
      </c>
      <c r="AU252" s="269" t="s">
        <v>91</v>
      </c>
      <c r="AV252" s="15" t="s">
        <v>85</v>
      </c>
      <c r="AW252" s="15" t="s">
        <v>42</v>
      </c>
      <c r="AX252" s="15" t="s">
        <v>81</v>
      </c>
      <c r="AY252" s="269" t="s">
        <v>230</v>
      </c>
    </row>
    <row r="253" spans="1:51" s="13" customFormat="1" ht="12">
      <c r="A253" s="13"/>
      <c r="B253" s="234"/>
      <c r="C253" s="235"/>
      <c r="D253" s="228" t="s">
        <v>242</v>
      </c>
      <c r="E253" s="236" t="s">
        <v>19</v>
      </c>
      <c r="F253" s="237" t="s">
        <v>555</v>
      </c>
      <c r="G253" s="235"/>
      <c r="H253" s="238">
        <v>8.46</v>
      </c>
      <c r="I253" s="239"/>
      <c r="J253" s="235"/>
      <c r="K253" s="235"/>
      <c r="L253" s="240"/>
      <c r="M253" s="241"/>
      <c r="N253" s="242"/>
      <c r="O253" s="242"/>
      <c r="P253" s="242"/>
      <c r="Q253" s="242"/>
      <c r="R253" s="242"/>
      <c r="S253" s="242"/>
      <c r="T253" s="243"/>
      <c r="U253" s="13"/>
      <c r="V253" s="13"/>
      <c r="W253" s="13"/>
      <c r="X253" s="13"/>
      <c r="Y253" s="13"/>
      <c r="Z253" s="13"/>
      <c r="AA253" s="13"/>
      <c r="AB253" s="13"/>
      <c r="AC253" s="13"/>
      <c r="AD253" s="13"/>
      <c r="AE253" s="13"/>
      <c r="AT253" s="244" t="s">
        <v>242</v>
      </c>
      <c r="AU253" s="244" t="s">
        <v>91</v>
      </c>
      <c r="AV253" s="13" t="s">
        <v>91</v>
      </c>
      <c r="AW253" s="13" t="s">
        <v>42</v>
      </c>
      <c r="AX253" s="13" t="s">
        <v>81</v>
      </c>
      <c r="AY253" s="244" t="s">
        <v>230</v>
      </c>
    </row>
    <row r="254" spans="1:51" s="15" customFormat="1" ht="12">
      <c r="A254" s="15"/>
      <c r="B254" s="260"/>
      <c r="C254" s="261"/>
      <c r="D254" s="228" t="s">
        <v>242</v>
      </c>
      <c r="E254" s="262" t="s">
        <v>19</v>
      </c>
      <c r="F254" s="263" t="s">
        <v>532</v>
      </c>
      <c r="G254" s="261"/>
      <c r="H254" s="262" t="s">
        <v>19</v>
      </c>
      <c r="I254" s="264"/>
      <c r="J254" s="261"/>
      <c r="K254" s="261"/>
      <c r="L254" s="265"/>
      <c r="M254" s="266"/>
      <c r="N254" s="267"/>
      <c r="O254" s="267"/>
      <c r="P254" s="267"/>
      <c r="Q254" s="267"/>
      <c r="R254" s="267"/>
      <c r="S254" s="267"/>
      <c r="T254" s="268"/>
      <c r="U254" s="15"/>
      <c r="V254" s="15"/>
      <c r="W254" s="15"/>
      <c r="X254" s="15"/>
      <c r="Y254" s="15"/>
      <c r="Z254" s="15"/>
      <c r="AA254" s="15"/>
      <c r="AB254" s="15"/>
      <c r="AC254" s="15"/>
      <c r="AD254" s="15"/>
      <c r="AE254" s="15"/>
      <c r="AT254" s="269" t="s">
        <v>242</v>
      </c>
      <c r="AU254" s="269" t="s">
        <v>91</v>
      </c>
      <c r="AV254" s="15" t="s">
        <v>85</v>
      </c>
      <c r="AW254" s="15" t="s">
        <v>42</v>
      </c>
      <c r="AX254" s="15" t="s">
        <v>81</v>
      </c>
      <c r="AY254" s="269" t="s">
        <v>230</v>
      </c>
    </row>
    <row r="255" spans="1:51" s="13" customFormat="1" ht="12">
      <c r="A255" s="13"/>
      <c r="B255" s="234"/>
      <c r="C255" s="235"/>
      <c r="D255" s="228" t="s">
        <v>242</v>
      </c>
      <c r="E255" s="236" t="s">
        <v>19</v>
      </c>
      <c r="F255" s="237" t="s">
        <v>556</v>
      </c>
      <c r="G255" s="235"/>
      <c r="H255" s="238">
        <v>23.592</v>
      </c>
      <c r="I255" s="239"/>
      <c r="J255" s="235"/>
      <c r="K255" s="235"/>
      <c r="L255" s="240"/>
      <c r="M255" s="241"/>
      <c r="N255" s="242"/>
      <c r="O255" s="242"/>
      <c r="P255" s="242"/>
      <c r="Q255" s="242"/>
      <c r="R255" s="242"/>
      <c r="S255" s="242"/>
      <c r="T255" s="243"/>
      <c r="U255" s="13"/>
      <c r="V255" s="13"/>
      <c r="W255" s="13"/>
      <c r="X255" s="13"/>
      <c r="Y255" s="13"/>
      <c r="Z255" s="13"/>
      <c r="AA255" s="13"/>
      <c r="AB255" s="13"/>
      <c r="AC255" s="13"/>
      <c r="AD255" s="13"/>
      <c r="AE255" s="13"/>
      <c r="AT255" s="244" t="s">
        <v>242</v>
      </c>
      <c r="AU255" s="244" t="s">
        <v>91</v>
      </c>
      <c r="AV255" s="13" t="s">
        <v>91</v>
      </c>
      <c r="AW255" s="13" t="s">
        <v>42</v>
      </c>
      <c r="AX255" s="13" t="s">
        <v>81</v>
      </c>
      <c r="AY255" s="244" t="s">
        <v>230</v>
      </c>
    </row>
    <row r="256" spans="1:51" s="13" customFormat="1" ht="12">
      <c r="A256" s="13"/>
      <c r="B256" s="234"/>
      <c r="C256" s="235"/>
      <c r="D256" s="228" t="s">
        <v>242</v>
      </c>
      <c r="E256" s="236" t="s">
        <v>19</v>
      </c>
      <c r="F256" s="237" t="s">
        <v>557</v>
      </c>
      <c r="G256" s="235"/>
      <c r="H256" s="238">
        <v>3.876</v>
      </c>
      <c r="I256" s="239"/>
      <c r="J256" s="235"/>
      <c r="K256" s="235"/>
      <c r="L256" s="240"/>
      <c r="M256" s="241"/>
      <c r="N256" s="242"/>
      <c r="O256" s="242"/>
      <c r="P256" s="242"/>
      <c r="Q256" s="242"/>
      <c r="R256" s="242"/>
      <c r="S256" s="242"/>
      <c r="T256" s="243"/>
      <c r="U256" s="13"/>
      <c r="V256" s="13"/>
      <c r="W256" s="13"/>
      <c r="X256" s="13"/>
      <c r="Y256" s="13"/>
      <c r="Z256" s="13"/>
      <c r="AA256" s="13"/>
      <c r="AB256" s="13"/>
      <c r="AC256" s="13"/>
      <c r="AD256" s="13"/>
      <c r="AE256" s="13"/>
      <c r="AT256" s="244" t="s">
        <v>242</v>
      </c>
      <c r="AU256" s="244" t="s">
        <v>91</v>
      </c>
      <c r="AV256" s="13" t="s">
        <v>91</v>
      </c>
      <c r="AW256" s="13" t="s">
        <v>42</v>
      </c>
      <c r="AX256" s="13" t="s">
        <v>81</v>
      </c>
      <c r="AY256" s="244" t="s">
        <v>230</v>
      </c>
    </row>
    <row r="257" spans="1:51" s="13" customFormat="1" ht="12">
      <c r="A257" s="13"/>
      <c r="B257" s="234"/>
      <c r="C257" s="235"/>
      <c r="D257" s="228" t="s">
        <v>242</v>
      </c>
      <c r="E257" s="236" t="s">
        <v>19</v>
      </c>
      <c r="F257" s="237" t="s">
        <v>558</v>
      </c>
      <c r="G257" s="235"/>
      <c r="H257" s="238">
        <v>18.49</v>
      </c>
      <c r="I257" s="239"/>
      <c r="J257" s="235"/>
      <c r="K257" s="235"/>
      <c r="L257" s="240"/>
      <c r="M257" s="241"/>
      <c r="N257" s="242"/>
      <c r="O257" s="242"/>
      <c r="P257" s="242"/>
      <c r="Q257" s="242"/>
      <c r="R257" s="242"/>
      <c r="S257" s="242"/>
      <c r="T257" s="243"/>
      <c r="U257" s="13"/>
      <c r="V257" s="13"/>
      <c r="W257" s="13"/>
      <c r="X257" s="13"/>
      <c r="Y257" s="13"/>
      <c r="Z257" s="13"/>
      <c r="AA257" s="13"/>
      <c r="AB257" s="13"/>
      <c r="AC257" s="13"/>
      <c r="AD257" s="13"/>
      <c r="AE257" s="13"/>
      <c r="AT257" s="244" t="s">
        <v>242</v>
      </c>
      <c r="AU257" s="244" t="s">
        <v>91</v>
      </c>
      <c r="AV257" s="13" t="s">
        <v>91</v>
      </c>
      <c r="AW257" s="13" t="s">
        <v>42</v>
      </c>
      <c r="AX257" s="13" t="s">
        <v>81</v>
      </c>
      <c r="AY257" s="244" t="s">
        <v>230</v>
      </c>
    </row>
    <row r="258" spans="1:51" s="13" customFormat="1" ht="12">
      <c r="A258" s="13"/>
      <c r="B258" s="234"/>
      <c r="C258" s="235"/>
      <c r="D258" s="228" t="s">
        <v>242</v>
      </c>
      <c r="E258" s="236" t="s">
        <v>19</v>
      </c>
      <c r="F258" s="237" t="s">
        <v>559</v>
      </c>
      <c r="G258" s="235"/>
      <c r="H258" s="238">
        <v>28.31</v>
      </c>
      <c r="I258" s="239"/>
      <c r="J258" s="235"/>
      <c r="K258" s="235"/>
      <c r="L258" s="240"/>
      <c r="M258" s="241"/>
      <c r="N258" s="242"/>
      <c r="O258" s="242"/>
      <c r="P258" s="242"/>
      <c r="Q258" s="242"/>
      <c r="R258" s="242"/>
      <c r="S258" s="242"/>
      <c r="T258" s="243"/>
      <c r="U258" s="13"/>
      <c r="V258" s="13"/>
      <c r="W258" s="13"/>
      <c r="X258" s="13"/>
      <c r="Y258" s="13"/>
      <c r="Z258" s="13"/>
      <c r="AA258" s="13"/>
      <c r="AB258" s="13"/>
      <c r="AC258" s="13"/>
      <c r="AD258" s="13"/>
      <c r="AE258" s="13"/>
      <c r="AT258" s="244" t="s">
        <v>242</v>
      </c>
      <c r="AU258" s="244" t="s">
        <v>91</v>
      </c>
      <c r="AV258" s="13" t="s">
        <v>91</v>
      </c>
      <c r="AW258" s="13" t="s">
        <v>42</v>
      </c>
      <c r="AX258" s="13" t="s">
        <v>81</v>
      </c>
      <c r="AY258" s="244" t="s">
        <v>230</v>
      </c>
    </row>
    <row r="259" spans="1:51" s="13" customFormat="1" ht="12">
      <c r="A259" s="13"/>
      <c r="B259" s="234"/>
      <c r="C259" s="235"/>
      <c r="D259" s="228" t="s">
        <v>242</v>
      </c>
      <c r="E259" s="236" t="s">
        <v>19</v>
      </c>
      <c r="F259" s="237" t="s">
        <v>560</v>
      </c>
      <c r="G259" s="235"/>
      <c r="H259" s="238">
        <v>9.499</v>
      </c>
      <c r="I259" s="239"/>
      <c r="J259" s="235"/>
      <c r="K259" s="235"/>
      <c r="L259" s="240"/>
      <c r="M259" s="241"/>
      <c r="N259" s="242"/>
      <c r="O259" s="242"/>
      <c r="P259" s="242"/>
      <c r="Q259" s="242"/>
      <c r="R259" s="242"/>
      <c r="S259" s="242"/>
      <c r="T259" s="243"/>
      <c r="U259" s="13"/>
      <c r="V259" s="13"/>
      <c r="W259" s="13"/>
      <c r="X259" s="13"/>
      <c r="Y259" s="13"/>
      <c r="Z259" s="13"/>
      <c r="AA259" s="13"/>
      <c r="AB259" s="13"/>
      <c r="AC259" s="13"/>
      <c r="AD259" s="13"/>
      <c r="AE259" s="13"/>
      <c r="AT259" s="244" t="s">
        <v>242</v>
      </c>
      <c r="AU259" s="244" t="s">
        <v>91</v>
      </c>
      <c r="AV259" s="13" t="s">
        <v>91</v>
      </c>
      <c r="AW259" s="13" t="s">
        <v>42</v>
      </c>
      <c r="AX259" s="13" t="s">
        <v>81</v>
      </c>
      <c r="AY259" s="244" t="s">
        <v>230</v>
      </c>
    </row>
    <row r="260" spans="1:51" s="16" customFormat="1" ht="12">
      <c r="A260" s="16"/>
      <c r="B260" s="270"/>
      <c r="C260" s="271"/>
      <c r="D260" s="228" t="s">
        <v>242</v>
      </c>
      <c r="E260" s="272" t="s">
        <v>19</v>
      </c>
      <c r="F260" s="273" t="s">
        <v>432</v>
      </c>
      <c r="G260" s="271"/>
      <c r="H260" s="274">
        <v>106.994</v>
      </c>
      <c r="I260" s="275"/>
      <c r="J260" s="271"/>
      <c r="K260" s="271"/>
      <c r="L260" s="276"/>
      <c r="M260" s="277"/>
      <c r="N260" s="278"/>
      <c r="O260" s="278"/>
      <c r="P260" s="278"/>
      <c r="Q260" s="278"/>
      <c r="R260" s="278"/>
      <c r="S260" s="278"/>
      <c r="T260" s="279"/>
      <c r="U260" s="16"/>
      <c r="V260" s="16"/>
      <c r="W260" s="16"/>
      <c r="X260" s="16"/>
      <c r="Y260" s="16"/>
      <c r="Z260" s="16"/>
      <c r="AA260" s="16"/>
      <c r="AB260" s="16"/>
      <c r="AC260" s="16"/>
      <c r="AD260" s="16"/>
      <c r="AE260" s="16"/>
      <c r="AT260" s="280" t="s">
        <v>242</v>
      </c>
      <c r="AU260" s="280" t="s">
        <v>91</v>
      </c>
      <c r="AV260" s="16" t="s">
        <v>102</v>
      </c>
      <c r="AW260" s="16" t="s">
        <v>42</v>
      </c>
      <c r="AX260" s="16" t="s">
        <v>81</v>
      </c>
      <c r="AY260" s="280" t="s">
        <v>230</v>
      </c>
    </row>
    <row r="261" spans="1:51" s="15" customFormat="1" ht="12">
      <c r="A261" s="15"/>
      <c r="B261" s="260"/>
      <c r="C261" s="261"/>
      <c r="D261" s="228" t="s">
        <v>242</v>
      </c>
      <c r="E261" s="262" t="s">
        <v>19</v>
      </c>
      <c r="F261" s="263" t="s">
        <v>537</v>
      </c>
      <c r="G261" s="261"/>
      <c r="H261" s="262" t="s">
        <v>19</v>
      </c>
      <c r="I261" s="264"/>
      <c r="J261" s="261"/>
      <c r="K261" s="261"/>
      <c r="L261" s="265"/>
      <c r="M261" s="266"/>
      <c r="N261" s="267"/>
      <c r="O261" s="267"/>
      <c r="P261" s="267"/>
      <c r="Q261" s="267"/>
      <c r="R261" s="267"/>
      <c r="S261" s="267"/>
      <c r="T261" s="268"/>
      <c r="U261" s="15"/>
      <c r="V261" s="15"/>
      <c r="W261" s="15"/>
      <c r="X261" s="15"/>
      <c r="Y261" s="15"/>
      <c r="Z261" s="15"/>
      <c r="AA261" s="15"/>
      <c r="AB261" s="15"/>
      <c r="AC261" s="15"/>
      <c r="AD261" s="15"/>
      <c r="AE261" s="15"/>
      <c r="AT261" s="269" t="s">
        <v>242</v>
      </c>
      <c r="AU261" s="269" t="s">
        <v>91</v>
      </c>
      <c r="AV261" s="15" t="s">
        <v>85</v>
      </c>
      <c r="AW261" s="15" t="s">
        <v>42</v>
      </c>
      <c r="AX261" s="15" t="s">
        <v>81</v>
      </c>
      <c r="AY261" s="269" t="s">
        <v>230</v>
      </c>
    </row>
    <row r="262" spans="1:51" s="13" customFormat="1" ht="12">
      <c r="A262" s="13"/>
      <c r="B262" s="234"/>
      <c r="C262" s="235"/>
      <c r="D262" s="228" t="s">
        <v>242</v>
      </c>
      <c r="E262" s="236" t="s">
        <v>19</v>
      </c>
      <c r="F262" s="237" t="s">
        <v>561</v>
      </c>
      <c r="G262" s="235"/>
      <c r="H262" s="238">
        <v>12.375</v>
      </c>
      <c r="I262" s="239"/>
      <c r="J262" s="235"/>
      <c r="K262" s="235"/>
      <c r="L262" s="240"/>
      <c r="M262" s="241"/>
      <c r="N262" s="242"/>
      <c r="O262" s="242"/>
      <c r="P262" s="242"/>
      <c r="Q262" s="242"/>
      <c r="R262" s="242"/>
      <c r="S262" s="242"/>
      <c r="T262" s="243"/>
      <c r="U262" s="13"/>
      <c r="V262" s="13"/>
      <c r="W262" s="13"/>
      <c r="X262" s="13"/>
      <c r="Y262" s="13"/>
      <c r="Z262" s="13"/>
      <c r="AA262" s="13"/>
      <c r="AB262" s="13"/>
      <c r="AC262" s="13"/>
      <c r="AD262" s="13"/>
      <c r="AE262" s="13"/>
      <c r="AT262" s="244" t="s">
        <v>242</v>
      </c>
      <c r="AU262" s="244" t="s">
        <v>91</v>
      </c>
      <c r="AV262" s="13" t="s">
        <v>91</v>
      </c>
      <c r="AW262" s="13" t="s">
        <v>42</v>
      </c>
      <c r="AX262" s="13" t="s">
        <v>81</v>
      </c>
      <c r="AY262" s="244" t="s">
        <v>230</v>
      </c>
    </row>
    <row r="263" spans="1:51" s="13" customFormat="1" ht="12">
      <c r="A263" s="13"/>
      <c r="B263" s="234"/>
      <c r="C263" s="235"/>
      <c r="D263" s="228" t="s">
        <v>242</v>
      </c>
      <c r="E263" s="236" t="s">
        <v>19</v>
      </c>
      <c r="F263" s="237" t="s">
        <v>562</v>
      </c>
      <c r="G263" s="235"/>
      <c r="H263" s="238">
        <v>15.237</v>
      </c>
      <c r="I263" s="239"/>
      <c r="J263" s="235"/>
      <c r="K263" s="235"/>
      <c r="L263" s="240"/>
      <c r="M263" s="241"/>
      <c r="N263" s="242"/>
      <c r="O263" s="242"/>
      <c r="P263" s="242"/>
      <c r="Q263" s="242"/>
      <c r="R263" s="242"/>
      <c r="S263" s="242"/>
      <c r="T263" s="243"/>
      <c r="U263" s="13"/>
      <c r="V263" s="13"/>
      <c r="W263" s="13"/>
      <c r="X263" s="13"/>
      <c r="Y263" s="13"/>
      <c r="Z263" s="13"/>
      <c r="AA263" s="13"/>
      <c r="AB263" s="13"/>
      <c r="AC263" s="13"/>
      <c r="AD263" s="13"/>
      <c r="AE263" s="13"/>
      <c r="AT263" s="244" t="s">
        <v>242</v>
      </c>
      <c r="AU263" s="244" t="s">
        <v>91</v>
      </c>
      <c r="AV263" s="13" t="s">
        <v>91</v>
      </c>
      <c r="AW263" s="13" t="s">
        <v>42</v>
      </c>
      <c r="AX263" s="13" t="s">
        <v>81</v>
      </c>
      <c r="AY263" s="244" t="s">
        <v>230</v>
      </c>
    </row>
    <row r="264" spans="1:51" s="13" customFormat="1" ht="12">
      <c r="A264" s="13"/>
      <c r="B264" s="234"/>
      <c r="C264" s="235"/>
      <c r="D264" s="228" t="s">
        <v>242</v>
      </c>
      <c r="E264" s="236" t="s">
        <v>19</v>
      </c>
      <c r="F264" s="237" t="s">
        <v>563</v>
      </c>
      <c r="G264" s="235"/>
      <c r="H264" s="238">
        <v>13.604</v>
      </c>
      <c r="I264" s="239"/>
      <c r="J264" s="235"/>
      <c r="K264" s="235"/>
      <c r="L264" s="240"/>
      <c r="M264" s="241"/>
      <c r="N264" s="242"/>
      <c r="O264" s="242"/>
      <c r="P264" s="242"/>
      <c r="Q264" s="242"/>
      <c r="R264" s="242"/>
      <c r="S264" s="242"/>
      <c r="T264" s="243"/>
      <c r="U264" s="13"/>
      <c r="V264" s="13"/>
      <c r="W264" s="13"/>
      <c r="X264" s="13"/>
      <c r="Y264" s="13"/>
      <c r="Z264" s="13"/>
      <c r="AA264" s="13"/>
      <c r="AB264" s="13"/>
      <c r="AC264" s="13"/>
      <c r="AD264" s="13"/>
      <c r="AE264" s="13"/>
      <c r="AT264" s="244" t="s">
        <v>242</v>
      </c>
      <c r="AU264" s="244" t="s">
        <v>91</v>
      </c>
      <c r="AV264" s="13" t="s">
        <v>91</v>
      </c>
      <c r="AW264" s="13" t="s">
        <v>42</v>
      </c>
      <c r="AX264" s="13" t="s">
        <v>81</v>
      </c>
      <c r="AY264" s="244" t="s">
        <v>230</v>
      </c>
    </row>
    <row r="265" spans="1:51" s="13" customFormat="1" ht="12">
      <c r="A265" s="13"/>
      <c r="B265" s="234"/>
      <c r="C265" s="235"/>
      <c r="D265" s="228" t="s">
        <v>242</v>
      </c>
      <c r="E265" s="236" t="s">
        <v>19</v>
      </c>
      <c r="F265" s="237" t="s">
        <v>564</v>
      </c>
      <c r="G265" s="235"/>
      <c r="H265" s="238">
        <v>22.77</v>
      </c>
      <c r="I265" s="239"/>
      <c r="J265" s="235"/>
      <c r="K265" s="235"/>
      <c r="L265" s="240"/>
      <c r="M265" s="241"/>
      <c r="N265" s="242"/>
      <c r="O265" s="242"/>
      <c r="P265" s="242"/>
      <c r="Q265" s="242"/>
      <c r="R265" s="242"/>
      <c r="S265" s="242"/>
      <c r="T265" s="243"/>
      <c r="U265" s="13"/>
      <c r="V265" s="13"/>
      <c r="W265" s="13"/>
      <c r="X265" s="13"/>
      <c r="Y265" s="13"/>
      <c r="Z265" s="13"/>
      <c r="AA265" s="13"/>
      <c r="AB265" s="13"/>
      <c r="AC265" s="13"/>
      <c r="AD265" s="13"/>
      <c r="AE265" s="13"/>
      <c r="AT265" s="244" t="s">
        <v>242</v>
      </c>
      <c r="AU265" s="244" t="s">
        <v>91</v>
      </c>
      <c r="AV265" s="13" t="s">
        <v>91</v>
      </c>
      <c r="AW265" s="13" t="s">
        <v>42</v>
      </c>
      <c r="AX265" s="13" t="s">
        <v>81</v>
      </c>
      <c r="AY265" s="244" t="s">
        <v>230</v>
      </c>
    </row>
    <row r="266" spans="1:51" s="13" customFormat="1" ht="12">
      <c r="A266" s="13"/>
      <c r="B266" s="234"/>
      <c r="C266" s="235"/>
      <c r="D266" s="228" t="s">
        <v>242</v>
      </c>
      <c r="E266" s="236" t="s">
        <v>19</v>
      </c>
      <c r="F266" s="237" t="s">
        <v>565</v>
      </c>
      <c r="G266" s="235"/>
      <c r="H266" s="238">
        <v>18.367</v>
      </c>
      <c r="I266" s="239"/>
      <c r="J266" s="235"/>
      <c r="K266" s="235"/>
      <c r="L266" s="240"/>
      <c r="M266" s="241"/>
      <c r="N266" s="242"/>
      <c r="O266" s="242"/>
      <c r="P266" s="242"/>
      <c r="Q266" s="242"/>
      <c r="R266" s="242"/>
      <c r="S266" s="242"/>
      <c r="T266" s="243"/>
      <c r="U266" s="13"/>
      <c r="V266" s="13"/>
      <c r="W266" s="13"/>
      <c r="X266" s="13"/>
      <c r="Y266" s="13"/>
      <c r="Z266" s="13"/>
      <c r="AA266" s="13"/>
      <c r="AB266" s="13"/>
      <c r="AC266" s="13"/>
      <c r="AD266" s="13"/>
      <c r="AE266" s="13"/>
      <c r="AT266" s="244" t="s">
        <v>242</v>
      </c>
      <c r="AU266" s="244" t="s">
        <v>91</v>
      </c>
      <c r="AV266" s="13" t="s">
        <v>91</v>
      </c>
      <c r="AW266" s="13" t="s">
        <v>42</v>
      </c>
      <c r="AX266" s="13" t="s">
        <v>81</v>
      </c>
      <c r="AY266" s="244" t="s">
        <v>230</v>
      </c>
    </row>
    <row r="267" spans="1:51" s="13" customFormat="1" ht="12">
      <c r="A267" s="13"/>
      <c r="B267" s="234"/>
      <c r="C267" s="235"/>
      <c r="D267" s="228" t="s">
        <v>242</v>
      </c>
      <c r="E267" s="236" t="s">
        <v>19</v>
      </c>
      <c r="F267" s="237" t="s">
        <v>566</v>
      </c>
      <c r="G267" s="235"/>
      <c r="H267" s="238">
        <v>37.29</v>
      </c>
      <c r="I267" s="239"/>
      <c r="J267" s="235"/>
      <c r="K267" s="235"/>
      <c r="L267" s="240"/>
      <c r="M267" s="241"/>
      <c r="N267" s="242"/>
      <c r="O267" s="242"/>
      <c r="P267" s="242"/>
      <c r="Q267" s="242"/>
      <c r="R267" s="242"/>
      <c r="S267" s="242"/>
      <c r="T267" s="243"/>
      <c r="U267" s="13"/>
      <c r="V267" s="13"/>
      <c r="W267" s="13"/>
      <c r="X267" s="13"/>
      <c r="Y267" s="13"/>
      <c r="Z267" s="13"/>
      <c r="AA267" s="13"/>
      <c r="AB267" s="13"/>
      <c r="AC267" s="13"/>
      <c r="AD267" s="13"/>
      <c r="AE267" s="13"/>
      <c r="AT267" s="244" t="s">
        <v>242</v>
      </c>
      <c r="AU267" s="244" t="s">
        <v>91</v>
      </c>
      <c r="AV267" s="13" t="s">
        <v>91</v>
      </c>
      <c r="AW267" s="13" t="s">
        <v>42</v>
      </c>
      <c r="AX267" s="13" t="s">
        <v>81</v>
      </c>
      <c r="AY267" s="244" t="s">
        <v>230</v>
      </c>
    </row>
    <row r="268" spans="1:51" s="13" customFormat="1" ht="12">
      <c r="A268" s="13"/>
      <c r="B268" s="234"/>
      <c r="C268" s="235"/>
      <c r="D268" s="228" t="s">
        <v>242</v>
      </c>
      <c r="E268" s="236" t="s">
        <v>19</v>
      </c>
      <c r="F268" s="237" t="s">
        <v>567</v>
      </c>
      <c r="G268" s="235"/>
      <c r="H268" s="238">
        <v>13.761</v>
      </c>
      <c r="I268" s="239"/>
      <c r="J268" s="235"/>
      <c r="K268" s="235"/>
      <c r="L268" s="240"/>
      <c r="M268" s="241"/>
      <c r="N268" s="242"/>
      <c r="O268" s="242"/>
      <c r="P268" s="242"/>
      <c r="Q268" s="242"/>
      <c r="R268" s="242"/>
      <c r="S268" s="242"/>
      <c r="T268" s="243"/>
      <c r="U268" s="13"/>
      <c r="V268" s="13"/>
      <c r="W268" s="13"/>
      <c r="X268" s="13"/>
      <c r="Y268" s="13"/>
      <c r="Z268" s="13"/>
      <c r="AA268" s="13"/>
      <c r="AB268" s="13"/>
      <c r="AC268" s="13"/>
      <c r="AD268" s="13"/>
      <c r="AE268" s="13"/>
      <c r="AT268" s="244" t="s">
        <v>242</v>
      </c>
      <c r="AU268" s="244" t="s">
        <v>91</v>
      </c>
      <c r="AV268" s="13" t="s">
        <v>91</v>
      </c>
      <c r="AW268" s="13" t="s">
        <v>42</v>
      </c>
      <c r="AX268" s="13" t="s">
        <v>81</v>
      </c>
      <c r="AY268" s="244" t="s">
        <v>230</v>
      </c>
    </row>
    <row r="269" spans="1:51" s="13" customFormat="1" ht="12">
      <c r="A269" s="13"/>
      <c r="B269" s="234"/>
      <c r="C269" s="235"/>
      <c r="D269" s="228" t="s">
        <v>242</v>
      </c>
      <c r="E269" s="236" t="s">
        <v>19</v>
      </c>
      <c r="F269" s="237" t="s">
        <v>568</v>
      </c>
      <c r="G269" s="235"/>
      <c r="H269" s="238">
        <v>20.988</v>
      </c>
      <c r="I269" s="239"/>
      <c r="J269" s="235"/>
      <c r="K269" s="235"/>
      <c r="L269" s="240"/>
      <c r="M269" s="241"/>
      <c r="N269" s="242"/>
      <c r="O269" s="242"/>
      <c r="P269" s="242"/>
      <c r="Q269" s="242"/>
      <c r="R269" s="242"/>
      <c r="S269" s="242"/>
      <c r="T269" s="243"/>
      <c r="U269" s="13"/>
      <c r="V269" s="13"/>
      <c r="W269" s="13"/>
      <c r="X269" s="13"/>
      <c r="Y269" s="13"/>
      <c r="Z269" s="13"/>
      <c r="AA269" s="13"/>
      <c r="AB269" s="13"/>
      <c r="AC269" s="13"/>
      <c r="AD269" s="13"/>
      <c r="AE269" s="13"/>
      <c r="AT269" s="244" t="s">
        <v>242</v>
      </c>
      <c r="AU269" s="244" t="s">
        <v>91</v>
      </c>
      <c r="AV269" s="13" t="s">
        <v>91</v>
      </c>
      <c r="AW269" s="13" t="s">
        <v>42</v>
      </c>
      <c r="AX269" s="13" t="s">
        <v>81</v>
      </c>
      <c r="AY269" s="244" t="s">
        <v>230</v>
      </c>
    </row>
    <row r="270" spans="1:51" s="13" customFormat="1" ht="12">
      <c r="A270" s="13"/>
      <c r="B270" s="234"/>
      <c r="C270" s="235"/>
      <c r="D270" s="228" t="s">
        <v>242</v>
      </c>
      <c r="E270" s="236" t="s">
        <v>19</v>
      </c>
      <c r="F270" s="237" t="s">
        <v>569</v>
      </c>
      <c r="G270" s="235"/>
      <c r="H270" s="238">
        <v>6.105</v>
      </c>
      <c r="I270" s="239"/>
      <c r="J270" s="235"/>
      <c r="K270" s="235"/>
      <c r="L270" s="240"/>
      <c r="M270" s="241"/>
      <c r="N270" s="242"/>
      <c r="O270" s="242"/>
      <c r="P270" s="242"/>
      <c r="Q270" s="242"/>
      <c r="R270" s="242"/>
      <c r="S270" s="242"/>
      <c r="T270" s="243"/>
      <c r="U270" s="13"/>
      <c r="V270" s="13"/>
      <c r="W270" s="13"/>
      <c r="X270" s="13"/>
      <c r="Y270" s="13"/>
      <c r="Z270" s="13"/>
      <c r="AA270" s="13"/>
      <c r="AB270" s="13"/>
      <c r="AC270" s="13"/>
      <c r="AD270" s="13"/>
      <c r="AE270" s="13"/>
      <c r="AT270" s="244" t="s">
        <v>242</v>
      </c>
      <c r="AU270" s="244" t="s">
        <v>91</v>
      </c>
      <c r="AV270" s="13" t="s">
        <v>91</v>
      </c>
      <c r="AW270" s="13" t="s">
        <v>42</v>
      </c>
      <c r="AX270" s="13" t="s">
        <v>81</v>
      </c>
      <c r="AY270" s="244" t="s">
        <v>230</v>
      </c>
    </row>
    <row r="271" spans="1:51" s="16" customFormat="1" ht="12">
      <c r="A271" s="16"/>
      <c r="B271" s="270"/>
      <c r="C271" s="271"/>
      <c r="D271" s="228" t="s">
        <v>242</v>
      </c>
      <c r="E271" s="272" t="s">
        <v>19</v>
      </c>
      <c r="F271" s="273" t="s">
        <v>432</v>
      </c>
      <c r="G271" s="271"/>
      <c r="H271" s="274">
        <v>160.497</v>
      </c>
      <c r="I271" s="275"/>
      <c r="J271" s="271"/>
      <c r="K271" s="271"/>
      <c r="L271" s="276"/>
      <c r="M271" s="277"/>
      <c r="N271" s="278"/>
      <c r="O271" s="278"/>
      <c r="P271" s="278"/>
      <c r="Q271" s="278"/>
      <c r="R271" s="278"/>
      <c r="S271" s="278"/>
      <c r="T271" s="279"/>
      <c r="U271" s="16"/>
      <c r="V271" s="16"/>
      <c r="W271" s="16"/>
      <c r="X271" s="16"/>
      <c r="Y271" s="16"/>
      <c r="Z271" s="16"/>
      <c r="AA271" s="16"/>
      <c r="AB271" s="16"/>
      <c r="AC271" s="16"/>
      <c r="AD271" s="16"/>
      <c r="AE271" s="16"/>
      <c r="AT271" s="280" t="s">
        <v>242</v>
      </c>
      <c r="AU271" s="280" t="s">
        <v>91</v>
      </c>
      <c r="AV271" s="16" t="s">
        <v>102</v>
      </c>
      <c r="AW271" s="16" t="s">
        <v>42</v>
      </c>
      <c r="AX271" s="16" t="s">
        <v>81</v>
      </c>
      <c r="AY271" s="280" t="s">
        <v>230</v>
      </c>
    </row>
    <row r="272" spans="1:51" s="14" customFormat="1" ht="12">
      <c r="A272" s="14"/>
      <c r="B272" s="245"/>
      <c r="C272" s="246"/>
      <c r="D272" s="228" t="s">
        <v>242</v>
      </c>
      <c r="E272" s="247" t="s">
        <v>19</v>
      </c>
      <c r="F272" s="248" t="s">
        <v>244</v>
      </c>
      <c r="G272" s="246"/>
      <c r="H272" s="249">
        <v>267.491</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242</v>
      </c>
      <c r="AU272" s="255" t="s">
        <v>91</v>
      </c>
      <c r="AV272" s="14" t="s">
        <v>109</v>
      </c>
      <c r="AW272" s="14" t="s">
        <v>42</v>
      </c>
      <c r="AX272" s="14" t="s">
        <v>85</v>
      </c>
      <c r="AY272" s="255" t="s">
        <v>230</v>
      </c>
    </row>
    <row r="273" spans="1:65" s="2" customFormat="1" ht="14.4" customHeight="1">
      <c r="A273" s="41"/>
      <c r="B273" s="42"/>
      <c r="C273" s="215" t="s">
        <v>352</v>
      </c>
      <c r="D273" s="215" t="s">
        <v>232</v>
      </c>
      <c r="E273" s="216" t="s">
        <v>570</v>
      </c>
      <c r="F273" s="217" t="s">
        <v>571</v>
      </c>
      <c r="G273" s="218" t="s">
        <v>235</v>
      </c>
      <c r="H273" s="219">
        <v>267.491</v>
      </c>
      <c r="I273" s="220"/>
      <c r="J273" s="221">
        <f>ROUND(I273*H273,2)</f>
        <v>0</v>
      </c>
      <c r="K273" s="217" t="s">
        <v>236</v>
      </c>
      <c r="L273" s="47"/>
      <c r="M273" s="222" t="s">
        <v>19</v>
      </c>
      <c r="N273" s="223" t="s">
        <v>52</v>
      </c>
      <c r="O273" s="87"/>
      <c r="P273" s="224">
        <f>O273*H273</f>
        <v>0</v>
      </c>
      <c r="Q273" s="224">
        <v>0</v>
      </c>
      <c r="R273" s="224">
        <f>Q273*H273</f>
        <v>0</v>
      </c>
      <c r="S273" s="224">
        <v>0</v>
      </c>
      <c r="T273" s="225">
        <f>S273*H273</f>
        <v>0</v>
      </c>
      <c r="U273" s="41"/>
      <c r="V273" s="41"/>
      <c r="W273" s="41"/>
      <c r="X273" s="41"/>
      <c r="Y273" s="41"/>
      <c r="Z273" s="41"/>
      <c r="AA273" s="41"/>
      <c r="AB273" s="41"/>
      <c r="AC273" s="41"/>
      <c r="AD273" s="41"/>
      <c r="AE273" s="41"/>
      <c r="AR273" s="226" t="s">
        <v>109</v>
      </c>
      <c r="AT273" s="226" t="s">
        <v>232</v>
      </c>
      <c r="AU273" s="226" t="s">
        <v>91</v>
      </c>
      <c r="AY273" s="19" t="s">
        <v>230</v>
      </c>
      <c r="BE273" s="227">
        <f>IF(N273="základní",J273,0)</f>
        <v>0</v>
      </c>
      <c r="BF273" s="227">
        <f>IF(N273="snížená",J273,0)</f>
        <v>0</v>
      </c>
      <c r="BG273" s="227">
        <f>IF(N273="zákl. přenesená",J273,0)</f>
        <v>0</v>
      </c>
      <c r="BH273" s="227">
        <f>IF(N273="sníž. přenesená",J273,0)</f>
        <v>0</v>
      </c>
      <c r="BI273" s="227">
        <f>IF(N273="nulová",J273,0)</f>
        <v>0</v>
      </c>
      <c r="BJ273" s="19" t="s">
        <v>85</v>
      </c>
      <c r="BK273" s="227">
        <f>ROUND(I273*H273,2)</f>
        <v>0</v>
      </c>
      <c r="BL273" s="19" t="s">
        <v>109</v>
      </c>
      <c r="BM273" s="226" t="s">
        <v>572</v>
      </c>
    </row>
    <row r="274" spans="1:47" s="2" customFormat="1" ht="12">
      <c r="A274" s="41"/>
      <c r="B274" s="42"/>
      <c r="C274" s="43"/>
      <c r="D274" s="228" t="s">
        <v>238</v>
      </c>
      <c r="E274" s="43"/>
      <c r="F274" s="229" t="s">
        <v>573</v>
      </c>
      <c r="G274" s="43"/>
      <c r="H274" s="43"/>
      <c r="I274" s="230"/>
      <c r="J274" s="43"/>
      <c r="K274" s="43"/>
      <c r="L274" s="47"/>
      <c r="M274" s="231"/>
      <c r="N274" s="232"/>
      <c r="O274" s="87"/>
      <c r="P274" s="87"/>
      <c r="Q274" s="87"/>
      <c r="R274" s="87"/>
      <c r="S274" s="87"/>
      <c r="T274" s="88"/>
      <c r="U274" s="41"/>
      <c r="V274" s="41"/>
      <c r="W274" s="41"/>
      <c r="X274" s="41"/>
      <c r="Y274" s="41"/>
      <c r="Z274" s="41"/>
      <c r="AA274" s="41"/>
      <c r="AB274" s="41"/>
      <c r="AC274" s="41"/>
      <c r="AD274" s="41"/>
      <c r="AE274" s="41"/>
      <c r="AT274" s="19" t="s">
        <v>238</v>
      </c>
      <c r="AU274" s="19" t="s">
        <v>91</v>
      </c>
    </row>
    <row r="275" spans="1:47" s="2" customFormat="1" ht="12">
      <c r="A275" s="41"/>
      <c r="B275" s="42"/>
      <c r="C275" s="43"/>
      <c r="D275" s="228" t="s">
        <v>240</v>
      </c>
      <c r="E275" s="43"/>
      <c r="F275" s="233" t="s">
        <v>553</v>
      </c>
      <c r="G275" s="43"/>
      <c r="H275" s="43"/>
      <c r="I275" s="230"/>
      <c r="J275" s="43"/>
      <c r="K275" s="43"/>
      <c r="L275" s="47"/>
      <c r="M275" s="231"/>
      <c r="N275" s="232"/>
      <c r="O275" s="87"/>
      <c r="P275" s="87"/>
      <c r="Q275" s="87"/>
      <c r="R275" s="87"/>
      <c r="S275" s="87"/>
      <c r="T275" s="88"/>
      <c r="U275" s="41"/>
      <c r="V275" s="41"/>
      <c r="W275" s="41"/>
      <c r="X275" s="41"/>
      <c r="Y275" s="41"/>
      <c r="Z275" s="41"/>
      <c r="AA275" s="41"/>
      <c r="AB275" s="41"/>
      <c r="AC275" s="41"/>
      <c r="AD275" s="41"/>
      <c r="AE275" s="41"/>
      <c r="AT275" s="19" t="s">
        <v>240</v>
      </c>
      <c r="AU275" s="19" t="s">
        <v>91</v>
      </c>
    </row>
    <row r="276" spans="1:65" s="2" customFormat="1" ht="14.4" customHeight="1">
      <c r="A276" s="41"/>
      <c r="B276" s="42"/>
      <c r="C276" s="215" t="s">
        <v>358</v>
      </c>
      <c r="D276" s="215" t="s">
        <v>232</v>
      </c>
      <c r="E276" s="216" t="s">
        <v>574</v>
      </c>
      <c r="F276" s="217" t="s">
        <v>575</v>
      </c>
      <c r="G276" s="218" t="s">
        <v>369</v>
      </c>
      <c r="H276" s="219">
        <v>42.355</v>
      </c>
      <c r="I276" s="220"/>
      <c r="J276" s="221">
        <f>ROUND(I276*H276,2)</f>
        <v>0</v>
      </c>
      <c r="K276" s="217" t="s">
        <v>236</v>
      </c>
      <c r="L276" s="47"/>
      <c r="M276" s="222" t="s">
        <v>19</v>
      </c>
      <c r="N276" s="223" t="s">
        <v>52</v>
      </c>
      <c r="O276" s="87"/>
      <c r="P276" s="224">
        <f>O276*H276</f>
        <v>0</v>
      </c>
      <c r="Q276" s="224">
        <v>1.06062</v>
      </c>
      <c r="R276" s="224">
        <f>Q276*H276</f>
        <v>44.92256009999999</v>
      </c>
      <c r="S276" s="224">
        <v>0</v>
      </c>
      <c r="T276" s="225">
        <f>S276*H276</f>
        <v>0</v>
      </c>
      <c r="U276" s="41"/>
      <c r="V276" s="41"/>
      <c r="W276" s="41"/>
      <c r="X276" s="41"/>
      <c r="Y276" s="41"/>
      <c r="Z276" s="41"/>
      <c r="AA276" s="41"/>
      <c r="AB276" s="41"/>
      <c r="AC276" s="41"/>
      <c r="AD276" s="41"/>
      <c r="AE276" s="41"/>
      <c r="AR276" s="226" t="s">
        <v>109</v>
      </c>
      <c r="AT276" s="226" t="s">
        <v>232</v>
      </c>
      <c r="AU276" s="226" t="s">
        <v>91</v>
      </c>
      <c r="AY276" s="19" t="s">
        <v>230</v>
      </c>
      <c r="BE276" s="227">
        <f>IF(N276="základní",J276,0)</f>
        <v>0</v>
      </c>
      <c r="BF276" s="227">
        <f>IF(N276="snížená",J276,0)</f>
        <v>0</v>
      </c>
      <c r="BG276" s="227">
        <f>IF(N276="zákl. přenesená",J276,0)</f>
        <v>0</v>
      </c>
      <c r="BH276" s="227">
        <f>IF(N276="sníž. přenesená",J276,0)</f>
        <v>0</v>
      </c>
      <c r="BI276" s="227">
        <f>IF(N276="nulová",J276,0)</f>
        <v>0</v>
      </c>
      <c r="BJ276" s="19" t="s">
        <v>85</v>
      </c>
      <c r="BK276" s="227">
        <f>ROUND(I276*H276,2)</f>
        <v>0</v>
      </c>
      <c r="BL276" s="19" t="s">
        <v>109</v>
      </c>
      <c r="BM276" s="226" t="s">
        <v>576</v>
      </c>
    </row>
    <row r="277" spans="1:47" s="2" customFormat="1" ht="12">
      <c r="A277" s="41"/>
      <c r="B277" s="42"/>
      <c r="C277" s="43"/>
      <c r="D277" s="228" t="s">
        <v>238</v>
      </c>
      <c r="E277" s="43"/>
      <c r="F277" s="229" t="s">
        <v>577</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19" t="s">
        <v>238</v>
      </c>
      <c r="AU277" s="19" t="s">
        <v>91</v>
      </c>
    </row>
    <row r="278" spans="1:47" s="2" customFormat="1" ht="12">
      <c r="A278" s="41"/>
      <c r="B278" s="42"/>
      <c r="C278" s="43"/>
      <c r="D278" s="228" t="s">
        <v>240</v>
      </c>
      <c r="E278" s="43"/>
      <c r="F278" s="233" t="s">
        <v>578</v>
      </c>
      <c r="G278" s="43"/>
      <c r="H278" s="43"/>
      <c r="I278" s="230"/>
      <c r="J278" s="43"/>
      <c r="K278" s="43"/>
      <c r="L278" s="47"/>
      <c r="M278" s="231"/>
      <c r="N278" s="232"/>
      <c r="O278" s="87"/>
      <c r="P278" s="87"/>
      <c r="Q278" s="87"/>
      <c r="R278" s="87"/>
      <c r="S278" s="87"/>
      <c r="T278" s="88"/>
      <c r="U278" s="41"/>
      <c r="V278" s="41"/>
      <c r="W278" s="41"/>
      <c r="X278" s="41"/>
      <c r="Y278" s="41"/>
      <c r="Z278" s="41"/>
      <c r="AA278" s="41"/>
      <c r="AB278" s="41"/>
      <c r="AC278" s="41"/>
      <c r="AD278" s="41"/>
      <c r="AE278" s="41"/>
      <c r="AT278" s="19" t="s">
        <v>240</v>
      </c>
      <c r="AU278" s="19" t="s">
        <v>91</v>
      </c>
    </row>
    <row r="279" spans="1:51" s="13" customFormat="1" ht="12">
      <c r="A279" s="13"/>
      <c r="B279" s="234"/>
      <c r="C279" s="235"/>
      <c r="D279" s="228" t="s">
        <v>242</v>
      </c>
      <c r="E279" s="236" t="s">
        <v>19</v>
      </c>
      <c r="F279" s="237" t="s">
        <v>579</v>
      </c>
      <c r="G279" s="235"/>
      <c r="H279" s="238">
        <v>42.355</v>
      </c>
      <c r="I279" s="239"/>
      <c r="J279" s="235"/>
      <c r="K279" s="235"/>
      <c r="L279" s="240"/>
      <c r="M279" s="241"/>
      <c r="N279" s="242"/>
      <c r="O279" s="242"/>
      <c r="P279" s="242"/>
      <c r="Q279" s="242"/>
      <c r="R279" s="242"/>
      <c r="S279" s="242"/>
      <c r="T279" s="243"/>
      <c r="U279" s="13"/>
      <c r="V279" s="13"/>
      <c r="W279" s="13"/>
      <c r="X279" s="13"/>
      <c r="Y279" s="13"/>
      <c r="Z279" s="13"/>
      <c r="AA279" s="13"/>
      <c r="AB279" s="13"/>
      <c r="AC279" s="13"/>
      <c r="AD279" s="13"/>
      <c r="AE279" s="13"/>
      <c r="AT279" s="244" t="s">
        <v>242</v>
      </c>
      <c r="AU279" s="244" t="s">
        <v>91</v>
      </c>
      <c r="AV279" s="13" t="s">
        <v>91</v>
      </c>
      <c r="AW279" s="13" t="s">
        <v>42</v>
      </c>
      <c r="AX279" s="13" t="s">
        <v>81</v>
      </c>
      <c r="AY279" s="244" t="s">
        <v>230</v>
      </c>
    </row>
    <row r="280" spans="1:51" s="14" customFormat="1" ht="12">
      <c r="A280" s="14"/>
      <c r="B280" s="245"/>
      <c r="C280" s="246"/>
      <c r="D280" s="228" t="s">
        <v>242</v>
      </c>
      <c r="E280" s="247" t="s">
        <v>19</v>
      </c>
      <c r="F280" s="248" t="s">
        <v>244</v>
      </c>
      <c r="G280" s="246"/>
      <c r="H280" s="249">
        <v>42.355</v>
      </c>
      <c r="I280" s="250"/>
      <c r="J280" s="246"/>
      <c r="K280" s="246"/>
      <c r="L280" s="251"/>
      <c r="M280" s="252"/>
      <c r="N280" s="253"/>
      <c r="O280" s="253"/>
      <c r="P280" s="253"/>
      <c r="Q280" s="253"/>
      <c r="R280" s="253"/>
      <c r="S280" s="253"/>
      <c r="T280" s="254"/>
      <c r="U280" s="14"/>
      <c r="V280" s="14"/>
      <c r="W280" s="14"/>
      <c r="X280" s="14"/>
      <c r="Y280" s="14"/>
      <c r="Z280" s="14"/>
      <c r="AA280" s="14"/>
      <c r="AB280" s="14"/>
      <c r="AC280" s="14"/>
      <c r="AD280" s="14"/>
      <c r="AE280" s="14"/>
      <c r="AT280" s="255" t="s">
        <v>242</v>
      </c>
      <c r="AU280" s="255" t="s">
        <v>91</v>
      </c>
      <c r="AV280" s="14" t="s">
        <v>109</v>
      </c>
      <c r="AW280" s="14" t="s">
        <v>42</v>
      </c>
      <c r="AX280" s="14" t="s">
        <v>85</v>
      </c>
      <c r="AY280" s="255" t="s">
        <v>230</v>
      </c>
    </row>
    <row r="281" spans="1:65" s="2" customFormat="1" ht="14.4" customHeight="1">
      <c r="A281" s="41"/>
      <c r="B281" s="42"/>
      <c r="C281" s="215" t="s">
        <v>366</v>
      </c>
      <c r="D281" s="215" t="s">
        <v>232</v>
      </c>
      <c r="E281" s="216" t="s">
        <v>580</v>
      </c>
      <c r="F281" s="217" t="s">
        <v>581</v>
      </c>
      <c r="G281" s="218" t="s">
        <v>253</v>
      </c>
      <c r="H281" s="219">
        <v>14.77</v>
      </c>
      <c r="I281" s="220"/>
      <c r="J281" s="221">
        <f>ROUND(I281*H281,2)</f>
        <v>0</v>
      </c>
      <c r="K281" s="217" t="s">
        <v>236</v>
      </c>
      <c r="L281" s="47"/>
      <c r="M281" s="222" t="s">
        <v>19</v>
      </c>
      <c r="N281" s="223" t="s">
        <v>52</v>
      </c>
      <c r="O281" s="87"/>
      <c r="P281" s="224">
        <f>O281*H281</f>
        <v>0</v>
      </c>
      <c r="Q281" s="224">
        <v>2.25634</v>
      </c>
      <c r="R281" s="224">
        <f>Q281*H281</f>
        <v>33.326141799999995</v>
      </c>
      <c r="S281" s="224">
        <v>0</v>
      </c>
      <c r="T281" s="225">
        <f>S281*H281</f>
        <v>0</v>
      </c>
      <c r="U281" s="41"/>
      <c r="V281" s="41"/>
      <c r="W281" s="41"/>
      <c r="X281" s="41"/>
      <c r="Y281" s="41"/>
      <c r="Z281" s="41"/>
      <c r="AA281" s="41"/>
      <c r="AB281" s="41"/>
      <c r="AC281" s="41"/>
      <c r="AD281" s="41"/>
      <c r="AE281" s="41"/>
      <c r="AR281" s="226" t="s">
        <v>109</v>
      </c>
      <c r="AT281" s="226" t="s">
        <v>232</v>
      </c>
      <c r="AU281" s="226" t="s">
        <v>91</v>
      </c>
      <c r="AY281" s="19" t="s">
        <v>230</v>
      </c>
      <c r="BE281" s="227">
        <f>IF(N281="základní",J281,0)</f>
        <v>0</v>
      </c>
      <c r="BF281" s="227">
        <f>IF(N281="snížená",J281,0)</f>
        <v>0</v>
      </c>
      <c r="BG281" s="227">
        <f>IF(N281="zákl. přenesená",J281,0)</f>
        <v>0</v>
      </c>
      <c r="BH281" s="227">
        <f>IF(N281="sníž. přenesená",J281,0)</f>
        <v>0</v>
      </c>
      <c r="BI281" s="227">
        <f>IF(N281="nulová",J281,0)</f>
        <v>0</v>
      </c>
      <c r="BJ281" s="19" t="s">
        <v>85</v>
      </c>
      <c r="BK281" s="227">
        <f>ROUND(I281*H281,2)</f>
        <v>0</v>
      </c>
      <c r="BL281" s="19" t="s">
        <v>109</v>
      </c>
      <c r="BM281" s="226" t="s">
        <v>582</v>
      </c>
    </row>
    <row r="282" spans="1:47" s="2" customFormat="1" ht="12">
      <c r="A282" s="41"/>
      <c r="B282" s="42"/>
      <c r="C282" s="43"/>
      <c r="D282" s="228" t="s">
        <v>238</v>
      </c>
      <c r="E282" s="43"/>
      <c r="F282" s="229" t="s">
        <v>583</v>
      </c>
      <c r="G282" s="43"/>
      <c r="H282" s="43"/>
      <c r="I282" s="230"/>
      <c r="J282" s="43"/>
      <c r="K282" s="43"/>
      <c r="L282" s="47"/>
      <c r="M282" s="231"/>
      <c r="N282" s="232"/>
      <c r="O282" s="87"/>
      <c r="P282" s="87"/>
      <c r="Q282" s="87"/>
      <c r="R282" s="87"/>
      <c r="S282" s="87"/>
      <c r="T282" s="88"/>
      <c r="U282" s="41"/>
      <c r="V282" s="41"/>
      <c r="W282" s="41"/>
      <c r="X282" s="41"/>
      <c r="Y282" s="41"/>
      <c r="Z282" s="41"/>
      <c r="AA282" s="41"/>
      <c r="AB282" s="41"/>
      <c r="AC282" s="41"/>
      <c r="AD282" s="41"/>
      <c r="AE282" s="41"/>
      <c r="AT282" s="19" t="s">
        <v>238</v>
      </c>
      <c r="AU282" s="19" t="s">
        <v>91</v>
      </c>
    </row>
    <row r="283" spans="1:47" s="2" customFormat="1" ht="12">
      <c r="A283" s="41"/>
      <c r="B283" s="42"/>
      <c r="C283" s="43"/>
      <c r="D283" s="228" t="s">
        <v>240</v>
      </c>
      <c r="E283" s="43"/>
      <c r="F283" s="233" t="s">
        <v>517</v>
      </c>
      <c r="G283" s="43"/>
      <c r="H283" s="43"/>
      <c r="I283" s="230"/>
      <c r="J283" s="43"/>
      <c r="K283" s="43"/>
      <c r="L283" s="47"/>
      <c r="M283" s="231"/>
      <c r="N283" s="232"/>
      <c r="O283" s="87"/>
      <c r="P283" s="87"/>
      <c r="Q283" s="87"/>
      <c r="R283" s="87"/>
      <c r="S283" s="87"/>
      <c r="T283" s="88"/>
      <c r="U283" s="41"/>
      <c r="V283" s="41"/>
      <c r="W283" s="41"/>
      <c r="X283" s="41"/>
      <c r="Y283" s="41"/>
      <c r="Z283" s="41"/>
      <c r="AA283" s="41"/>
      <c r="AB283" s="41"/>
      <c r="AC283" s="41"/>
      <c r="AD283" s="41"/>
      <c r="AE283" s="41"/>
      <c r="AT283" s="19" t="s">
        <v>240</v>
      </c>
      <c r="AU283" s="19" t="s">
        <v>91</v>
      </c>
    </row>
    <row r="284" spans="1:51" s="15" customFormat="1" ht="12">
      <c r="A284" s="15"/>
      <c r="B284" s="260"/>
      <c r="C284" s="261"/>
      <c r="D284" s="228" t="s">
        <v>242</v>
      </c>
      <c r="E284" s="262" t="s">
        <v>19</v>
      </c>
      <c r="F284" s="263" t="s">
        <v>584</v>
      </c>
      <c r="G284" s="261"/>
      <c r="H284" s="262" t="s">
        <v>19</v>
      </c>
      <c r="I284" s="264"/>
      <c r="J284" s="261"/>
      <c r="K284" s="261"/>
      <c r="L284" s="265"/>
      <c r="M284" s="266"/>
      <c r="N284" s="267"/>
      <c r="O284" s="267"/>
      <c r="P284" s="267"/>
      <c r="Q284" s="267"/>
      <c r="R284" s="267"/>
      <c r="S284" s="267"/>
      <c r="T284" s="268"/>
      <c r="U284" s="15"/>
      <c r="V284" s="15"/>
      <c r="W284" s="15"/>
      <c r="X284" s="15"/>
      <c r="Y284" s="15"/>
      <c r="Z284" s="15"/>
      <c r="AA284" s="15"/>
      <c r="AB284" s="15"/>
      <c r="AC284" s="15"/>
      <c r="AD284" s="15"/>
      <c r="AE284" s="15"/>
      <c r="AT284" s="269" t="s">
        <v>242</v>
      </c>
      <c r="AU284" s="269" t="s">
        <v>91</v>
      </c>
      <c r="AV284" s="15" t="s">
        <v>85</v>
      </c>
      <c r="AW284" s="15" t="s">
        <v>42</v>
      </c>
      <c r="AX284" s="15" t="s">
        <v>81</v>
      </c>
      <c r="AY284" s="269" t="s">
        <v>230</v>
      </c>
    </row>
    <row r="285" spans="1:51" s="13" customFormat="1" ht="12">
      <c r="A285" s="13"/>
      <c r="B285" s="234"/>
      <c r="C285" s="235"/>
      <c r="D285" s="228" t="s">
        <v>242</v>
      </c>
      <c r="E285" s="236" t="s">
        <v>19</v>
      </c>
      <c r="F285" s="237" t="s">
        <v>585</v>
      </c>
      <c r="G285" s="235"/>
      <c r="H285" s="238">
        <v>0.605</v>
      </c>
      <c r="I285" s="239"/>
      <c r="J285" s="235"/>
      <c r="K285" s="235"/>
      <c r="L285" s="240"/>
      <c r="M285" s="241"/>
      <c r="N285" s="242"/>
      <c r="O285" s="242"/>
      <c r="P285" s="242"/>
      <c r="Q285" s="242"/>
      <c r="R285" s="242"/>
      <c r="S285" s="242"/>
      <c r="T285" s="243"/>
      <c r="U285" s="13"/>
      <c r="V285" s="13"/>
      <c r="W285" s="13"/>
      <c r="X285" s="13"/>
      <c r="Y285" s="13"/>
      <c r="Z285" s="13"/>
      <c r="AA285" s="13"/>
      <c r="AB285" s="13"/>
      <c r="AC285" s="13"/>
      <c r="AD285" s="13"/>
      <c r="AE285" s="13"/>
      <c r="AT285" s="244" t="s">
        <v>242</v>
      </c>
      <c r="AU285" s="244" t="s">
        <v>91</v>
      </c>
      <c r="AV285" s="13" t="s">
        <v>91</v>
      </c>
      <c r="AW285" s="13" t="s">
        <v>42</v>
      </c>
      <c r="AX285" s="13" t="s">
        <v>81</v>
      </c>
      <c r="AY285" s="244" t="s">
        <v>230</v>
      </c>
    </row>
    <row r="286" spans="1:51" s="13" customFormat="1" ht="12">
      <c r="A286" s="13"/>
      <c r="B286" s="234"/>
      <c r="C286" s="235"/>
      <c r="D286" s="228" t="s">
        <v>242</v>
      </c>
      <c r="E286" s="236" t="s">
        <v>19</v>
      </c>
      <c r="F286" s="237" t="s">
        <v>586</v>
      </c>
      <c r="G286" s="235"/>
      <c r="H286" s="238">
        <v>0.845</v>
      </c>
      <c r="I286" s="239"/>
      <c r="J286" s="235"/>
      <c r="K286" s="235"/>
      <c r="L286" s="240"/>
      <c r="M286" s="241"/>
      <c r="N286" s="242"/>
      <c r="O286" s="242"/>
      <c r="P286" s="242"/>
      <c r="Q286" s="242"/>
      <c r="R286" s="242"/>
      <c r="S286" s="242"/>
      <c r="T286" s="243"/>
      <c r="U286" s="13"/>
      <c r="V286" s="13"/>
      <c r="W286" s="13"/>
      <c r="X286" s="13"/>
      <c r="Y286" s="13"/>
      <c r="Z286" s="13"/>
      <c r="AA286" s="13"/>
      <c r="AB286" s="13"/>
      <c r="AC286" s="13"/>
      <c r="AD286" s="13"/>
      <c r="AE286" s="13"/>
      <c r="AT286" s="244" t="s">
        <v>242</v>
      </c>
      <c r="AU286" s="244" t="s">
        <v>91</v>
      </c>
      <c r="AV286" s="13" t="s">
        <v>91</v>
      </c>
      <c r="AW286" s="13" t="s">
        <v>42</v>
      </c>
      <c r="AX286" s="13" t="s">
        <v>81</v>
      </c>
      <c r="AY286" s="244" t="s">
        <v>230</v>
      </c>
    </row>
    <row r="287" spans="1:51" s="13" customFormat="1" ht="12">
      <c r="A287" s="13"/>
      <c r="B287" s="234"/>
      <c r="C287" s="235"/>
      <c r="D287" s="228" t="s">
        <v>242</v>
      </c>
      <c r="E287" s="236" t="s">
        <v>19</v>
      </c>
      <c r="F287" s="237" t="s">
        <v>587</v>
      </c>
      <c r="G287" s="235"/>
      <c r="H287" s="238">
        <v>0.98</v>
      </c>
      <c r="I287" s="239"/>
      <c r="J287" s="235"/>
      <c r="K287" s="235"/>
      <c r="L287" s="240"/>
      <c r="M287" s="241"/>
      <c r="N287" s="242"/>
      <c r="O287" s="242"/>
      <c r="P287" s="242"/>
      <c r="Q287" s="242"/>
      <c r="R287" s="242"/>
      <c r="S287" s="242"/>
      <c r="T287" s="243"/>
      <c r="U287" s="13"/>
      <c r="V287" s="13"/>
      <c r="W287" s="13"/>
      <c r="X287" s="13"/>
      <c r="Y287" s="13"/>
      <c r="Z287" s="13"/>
      <c r="AA287" s="13"/>
      <c r="AB287" s="13"/>
      <c r="AC287" s="13"/>
      <c r="AD287" s="13"/>
      <c r="AE287" s="13"/>
      <c r="AT287" s="244" t="s">
        <v>242</v>
      </c>
      <c r="AU287" s="244" t="s">
        <v>91</v>
      </c>
      <c r="AV287" s="13" t="s">
        <v>91</v>
      </c>
      <c r="AW287" s="13" t="s">
        <v>42</v>
      </c>
      <c r="AX287" s="13" t="s">
        <v>81</v>
      </c>
      <c r="AY287" s="244" t="s">
        <v>230</v>
      </c>
    </row>
    <row r="288" spans="1:51" s="13" customFormat="1" ht="12">
      <c r="A288" s="13"/>
      <c r="B288" s="234"/>
      <c r="C288" s="235"/>
      <c r="D288" s="228" t="s">
        <v>242</v>
      </c>
      <c r="E288" s="236" t="s">
        <v>19</v>
      </c>
      <c r="F288" s="237" t="s">
        <v>588</v>
      </c>
      <c r="G288" s="235"/>
      <c r="H288" s="238">
        <v>1.125</v>
      </c>
      <c r="I288" s="239"/>
      <c r="J288" s="235"/>
      <c r="K288" s="235"/>
      <c r="L288" s="240"/>
      <c r="M288" s="241"/>
      <c r="N288" s="242"/>
      <c r="O288" s="242"/>
      <c r="P288" s="242"/>
      <c r="Q288" s="242"/>
      <c r="R288" s="242"/>
      <c r="S288" s="242"/>
      <c r="T288" s="243"/>
      <c r="U288" s="13"/>
      <c r="V288" s="13"/>
      <c r="W288" s="13"/>
      <c r="X288" s="13"/>
      <c r="Y288" s="13"/>
      <c r="Z288" s="13"/>
      <c r="AA288" s="13"/>
      <c r="AB288" s="13"/>
      <c r="AC288" s="13"/>
      <c r="AD288" s="13"/>
      <c r="AE288" s="13"/>
      <c r="AT288" s="244" t="s">
        <v>242</v>
      </c>
      <c r="AU288" s="244" t="s">
        <v>91</v>
      </c>
      <c r="AV288" s="13" t="s">
        <v>91</v>
      </c>
      <c r="AW288" s="13" t="s">
        <v>42</v>
      </c>
      <c r="AX288" s="13" t="s">
        <v>81</v>
      </c>
      <c r="AY288" s="244" t="s">
        <v>230</v>
      </c>
    </row>
    <row r="289" spans="1:51" s="13" customFormat="1" ht="12">
      <c r="A289" s="13"/>
      <c r="B289" s="234"/>
      <c r="C289" s="235"/>
      <c r="D289" s="228" t="s">
        <v>242</v>
      </c>
      <c r="E289" s="236" t="s">
        <v>19</v>
      </c>
      <c r="F289" s="237" t="s">
        <v>589</v>
      </c>
      <c r="G289" s="235"/>
      <c r="H289" s="238">
        <v>3.105</v>
      </c>
      <c r="I289" s="239"/>
      <c r="J289" s="235"/>
      <c r="K289" s="235"/>
      <c r="L289" s="240"/>
      <c r="M289" s="241"/>
      <c r="N289" s="242"/>
      <c r="O289" s="242"/>
      <c r="P289" s="242"/>
      <c r="Q289" s="242"/>
      <c r="R289" s="242"/>
      <c r="S289" s="242"/>
      <c r="T289" s="243"/>
      <c r="U289" s="13"/>
      <c r="V289" s="13"/>
      <c r="W289" s="13"/>
      <c r="X289" s="13"/>
      <c r="Y289" s="13"/>
      <c r="Z289" s="13"/>
      <c r="AA289" s="13"/>
      <c r="AB289" s="13"/>
      <c r="AC289" s="13"/>
      <c r="AD289" s="13"/>
      <c r="AE289" s="13"/>
      <c r="AT289" s="244" t="s">
        <v>242</v>
      </c>
      <c r="AU289" s="244" t="s">
        <v>91</v>
      </c>
      <c r="AV289" s="13" t="s">
        <v>91</v>
      </c>
      <c r="AW289" s="13" t="s">
        <v>42</v>
      </c>
      <c r="AX289" s="13" t="s">
        <v>81</v>
      </c>
      <c r="AY289" s="244" t="s">
        <v>230</v>
      </c>
    </row>
    <row r="290" spans="1:51" s="13" customFormat="1" ht="12">
      <c r="A290" s="13"/>
      <c r="B290" s="234"/>
      <c r="C290" s="235"/>
      <c r="D290" s="228" t="s">
        <v>242</v>
      </c>
      <c r="E290" s="236" t="s">
        <v>19</v>
      </c>
      <c r="F290" s="237" t="s">
        <v>590</v>
      </c>
      <c r="G290" s="235"/>
      <c r="H290" s="238">
        <v>2.42</v>
      </c>
      <c r="I290" s="239"/>
      <c r="J290" s="235"/>
      <c r="K290" s="235"/>
      <c r="L290" s="240"/>
      <c r="M290" s="241"/>
      <c r="N290" s="242"/>
      <c r="O290" s="242"/>
      <c r="P290" s="242"/>
      <c r="Q290" s="242"/>
      <c r="R290" s="242"/>
      <c r="S290" s="242"/>
      <c r="T290" s="243"/>
      <c r="U290" s="13"/>
      <c r="V290" s="13"/>
      <c r="W290" s="13"/>
      <c r="X290" s="13"/>
      <c r="Y290" s="13"/>
      <c r="Z290" s="13"/>
      <c r="AA290" s="13"/>
      <c r="AB290" s="13"/>
      <c r="AC290" s="13"/>
      <c r="AD290" s="13"/>
      <c r="AE290" s="13"/>
      <c r="AT290" s="244" t="s">
        <v>242</v>
      </c>
      <c r="AU290" s="244" t="s">
        <v>91</v>
      </c>
      <c r="AV290" s="13" t="s">
        <v>91</v>
      </c>
      <c r="AW290" s="13" t="s">
        <v>42</v>
      </c>
      <c r="AX290" s="13" t="s">
        <v>81</v>
      </c>
      <c r="AY290" s="244" t="s">
        <v>230</v>
      </c>
    </row>
    <row r="291" spans="1:51" s="13" customFormat="1" ht="12">
      <c r="A291" s="13"/>
      <c r="B291" s="234"/>
      <c r="C291" s="235"/>
      <c r="D291" s="228" t="s">
        <v>242</v>
      </c>
      <c r="E291" s="236" t="s">
        <v>19</v>
      </c>
      <c r="F291" s="237" t="s">
        <v>591</v>
      </c>
      <c r="G291" s="235"/>
      <c r="H291" s="238">
        <v>1.28</v>
      </c>
      <c r="I291" s="239"/>
      <c r="J291" s="235"/>
      <c r="K291" s="235"/>
      <c r="L291" s="240"/>
      <c r="M291" s="241"/>
      <c r="N291" s="242"/>
      <c r="O291" s="242"/>
      <c r="P291" s="242"/>
      <c r="Q291" s="242"/>
      <c r="R291" s="242"/>
      <c r="S291" s="242"/>
      <c r="T291" s="243"/>
      <c r="U291" s="13"/>
      <c r="V291" s="13"/>
      <c r="W291" s="13"/>
      <c r="X291" s="13"/>
      <c r="Y291" s="13"/>
      <c r="Z291" s="13"/>
      <c r="AA291" s="13"/>
      <c r="AB291" s="13"/>
      <c r="AC291" s="13"/>
      <c r="AD291" s="13"/>
      <c r="AE291" s="13"/>
      <c r="AT291" s="244" t="s">
        <v>242</v>
      </c>
      <c r="AU291" s="244" t="s">
        <v>91</v>
      </c>
      <c r="AV291" s="13" t="s">
        <v>91</v>
      </c>
      <c r="AW291" s="13" t="s">
        <v>42</v>
      </c>
      <c r="AX291" s="13" t="s">
        <v>81</v>
      </c>
      <c r="AY291" s="244" t="s">
        <v>230</v>
      </c>
    </row>
    <row r="292" spans="1:51" s="13" customFormat="1" ht="12">
      <c r="A292" s="13"/>
      <c r="B292" s="234"/>
      <c r="C292" s="235"/>
      <c r="D292" s="228" t="s">
        <v>242</v>
      </c>
      <c r="E292" s="236" t="s">
        <v>19</v>
      </c>
      <c r="F292" s="237" t="s">
        <v>592</v>
      </c>
      <c r="G292" s="235"/>
      <c r="H292" s="238">
        <v>1.51</v>
      </c>
      <c r="I292" s="239"/>
      <c r="J292" s="235"/>
      <c r="K292" s="235"/>
      <c r="L292" s="240"/>
      <c r="M292" s="241"/>
      <c r="N292" s="242"/>
      <c r="O292" s="242"/>
      <c r="P292" s="242"/>
      <c r="Q292" s="242"/>
      <c r="R292" s="242"/>
      <c r="S292" s="242"/>
      <c r="T292" s="243"/>
      <c r="U292" s="13"/>
      <c r="V292" s="13"/>
      <c r="W292" s="13"/>
      <c r="X292" s="13"/>
      <c r="Y292" s="13"/>
      <c r="Z292" s="13"/>
      <c r="AA292" s="13"/>
      <c r="AB292" s="13"/>
      <c r="AC292" s="13"/>
      <c r="AD292" s="13"/>
      <c r="AE292" s="13"/>
      <c r="AT292" s="244" t="s">
        <v>242</v>
      </c>
      <c r="AU292" s="244" t="s">
        <v>91</v>
      </c>
      <c r="AV292" s="13" t="s">
        <v>91</v>
      </c>
      <c r="AW292" s="13" t="s">
        <v>42</v>
      </c>
      <c r="AX292" s="13" t="s">
        <v>81</v>
      </c>
      <c r="AY292" s="244" t="s">
        <v>230</v>
      </c>
    </row>
    <row r="293" spans="1:51" s="13" customFormat="1" ht="12">
      <c r="A293" s="13"/>
      <c r="B293" s="234"/>
      <c r="C293" s="235"/>
      <c r="D293" s="228" t="s">
        <v>242</v>
      </c>
      <c r="E293" s="236" t="s">
        <v>19</v>
      </c>
      <c r="F293" s="237" t="s">
        <v>593</v>
      </c>
      <c r="G293" s="235"/>
      <c r="H293" s="238">
        <v>1.28</v>
      </c>
      <c r="I293" s="239"/>
      <c r="J293" s="235"/>
      <c r="K293" s="235"/>
      <c r="L293" s="240"/>
      <c r="M293" s="241"/>
      <c r="N293" s="242"/>
      <c r="O293" s="242"/>
      <c r="P293" s="242"/>
      <c r="Q293" s="242"/>
      <c r="R293" s="242"/>
      <c r="S293" s="242"/>
      <c r="T293" s="243"/>
      <c r="U293" s="13"/>
      <c r="V293" s="13"/>
      <c r="W293" s="13"/>
      <c r="X293" s="13"/>
      <c r="Y293" s="13"/>
      <c r="Z293" s="13"/>
      <c r="AA293" s="13"/>
      <c r="AB293" s="13"/>
      <c r="AC293" s="13"/>
      <c r="AD293" s="13"/>
      <c r="AE293" s="13"/>
      <c r="AT293" s="244" t="s">
        <v>242</v>
      </c>
      <c r="AU293" s="244" t="s">
        <v>91</v>
      </c>
      <c r="AV293" s="13" t="s">
        <v>91</v>
      </c>
      <c r="AW293" s="13" t="s">
        <v>42</v>
      </c>
      <c r="AX293" s="13" t="s">
        <v>81</v>
      </c>
      <c r="AY293" s="244" t="s">
        <v>230</v>
      </c>
    </row>
    <row r="294" spans="1:51" s="13" customFormat="1" ht="12">
      <c r="A294" s="13"/>
      <c r="B294" s="234"/>
      <c r="C294" s="235"/>
      <c r="D294" s="228" t="s">
        <v>242</v>
      </c>
      <c r="E294" s="236" t="s">
        <v>19</v>
      </c>
      <c r="F294" s="237" t="s">
        <v>594</v>
      </c>
      <c r="G294" s="235"/>
      <c r="H294" s="238">
        <v>1.62</v>
      </c>
      <c r="I294" s="239"/>
      <c r="J294" s="235"/>
      <c r="K294" s="235"/>
      <c r="L294" s="240"/>
      <c r="M294" s="241"/>
      <c r="N294" s="242"/>
      <c r="O294" s="242"/>
      <c r="P294" s="242"/>
      <c r="Q294" s="242"/>
      <c r="R294" s="242"/>
      <c r="S294" s="242"/>
      <c r="T294" s="243"/>
      <c r="U294" s="13"/>
      <c r="V294" s="13"/>
      <c r="W294" s="13"/>
      <c r="X294" s="13"/>
      <c r="Y294" s="13"/>
      <c r="Z294" s="13"/>
      <c r="AA294" s="13"/>
      <c r="AB294" s="13"/>
      <c r="AC294" s="13"/>
      <c r="AD294" s="13"/>
      <c r="AE294" s="13"/>
      <c r="AT294" s="244" t="s">
        <v>242</v>
      </c>
      <c r="AU294" s="244" t="s">
        <v>91</v>
      </c>
      <c r="AV294" s="13" t="s">
        <v>91</v>
      </c>
      <c r="AW294" s="13" t="s">
        <v>42</v>
      </c>
      <c r="AX294" s="13" t="s">
        <v>81</v>
      </c>
      <c r="AY294" s="244" t="s">
        <v>230</v>
      </c>
    </row>
    <row r="295" spans="1:51" s="14" customFormat="1" ht="12">
      <c r="A295" s="14"/>
      <c r="B295" s="245"/>
      <c r="C295" s="246"/>
      <c r="D295" s="228" t="s">
        <v>242</v>
      </c>
      <c r="E295" s="247" t="s">
        <v>19</v>
      </c>
      <c r="F295" s="248" t="s">
        <v>244</v>
      </c>
      <c r="G295" s="246"/>
      <c r="H295" s="249">
        <v>14.77</v>
      </c>
      <c r="I295" s="250"/>
      <c r="J295" s="246"/>
      <c r="K295" s="246"/>
      <c r="L295" s="251"/>
      <c r="M295" s="252"/>
      <c r="N295" s="253"/>
      <c r="O295" s="253"/>
      <c r="P295" s="253"/>
      <c r="Q295" s="253"/>
      <c r="R295" s="253"/>
      <c r="S295" s="253"/>
      <c r="T295" s="254"/>
      <c r="U295" s="14"/>
      <c r="V295" s="14"/>
      <c r="W295" s="14"/>
      <c r="X295" s="14"/>
      <c r="Y295" s="14"/>
      <c r="Z295" s="14"/>
      <c r="AA295" s="14"/>
      <c r="AB295" s="14"/>
      <c r="AC295" s="14"/>
      <c r="AD295" s="14"/>
      <c r="AE295" s="14"/>
      <c r="AT295" s="255" t="s">
        <v>242</v>
      </c>
      <c r="AU295" s="255" t="s">
        <v>91</v>
      </c>
      <c r="AV295" s="14" t="s">
        <v>109</v>
      </c>
      <c r="AW295" s="14" t="s">
        <v>42</v>
      </c>
      <c r="AX295" s="14" t="s">
        <v>85</v>
      </c>
      <c r="AY295" s="255" t="s">
        <v>230</v>
      </c>
    </row>
    <row r="296" spans="1:65" s="2" customFormat="1" ht="24.15" customHeight="1">
      <c r="A296" s="41"/>
      <c r="B296" s="42"/>
      <c r="C296" s="215" t="s">
        <v>373</v>
      </c>
      <c r="D296" s="215" t="s">
        <v>232</v>
      </c>
      <c r="E296" s="216" t="s">
        <v>595</v>
      </c>
      <c r="F296" s="217" t="s">
        <v>596</v>
      </c>
      <c r="G296" s="218" t="s">
        <v>253</v>
      </c>
      <c r="H296" s="219">
        <v>14.875</v>
      </c>
      <c r="I296" s="220"/>
      <c r="J296" s="221">
        <f>ROUND(I296*H296,2)</f>
        <v>0</v>
      </c>
      <c r="K296" s="217" t="s">
        <v>236</v>
      </c>
      <c r="L296" s="47"/>
      <c r="M296" s="222" t="s">
        <v>19</v>
      </c>
      <c r="N296" s="223" t="s">
        <v>52</v>
      </c>
      <c r="O296" s="87"/>
      <c r="P296" s="224">
        <f>O296*H296</f>
        <v>0</v>
      </c>
      <c r="Q296" s="224">
        <v>2.45329</v>
      </c>
      <c r="R296" s="224">
        <f>Q296*H296</f>
        <v>36.49268875</v>
      </c>
      <c r="S296" s="224">
        <v>0</v>
      </c>
      <c r="T296" s="225">
        <f>S296*H296</f>
        <v>0</v>
      </c>
      <c r="U296" s="41"/>
      <c r="V296" s="41"/>
      <c r="W296" s="41"/>
      <c r="X296" s="41"/>
      <c r="Y296" s="41"/>
      <c r="Z296" s="41"/>
      <c r="AA296" s="41"/>
      <c r="AB296" s="41"/>
      <c r="AC296" s="41"/>
      <c r="AD296" s="41"/>
      <c r="AE296" s="41"/>
      <c r="AR296" s="226" t="s">
        <v>109</v>
      </c>
      <c r="AT296" s="226" t="s">
        <v>232</v>
      </c>
      <c r="AU296" s="226" t="s">
        <v>91</v>
      </c>
      <c r="AY296" s="19" t="s">
        <v>230</v>
      </c>
      <c r="BE296" s="227">
        <f>IF(N296="základní",J296,0)</f>
        <v>0</v>
      </c>
      <c r="BF296" s="227">
        <f>IF(N296="snížená",J296,0)</f>
        <v>0</v>
      </c>
      <c r="BG296" s="227">
        <f>IF(N296="zákl. přenesená",J296,0)</f>
        <v>0</v>
      </c>
      <c r="BH296" s="227">
        <f>IF(N296="sníž. přenesená",J296,0)</f>
        <v>0</v>
      </c>
      <c r="BI296" s="227">
        <f>IF(N296="nulová",J296,0)</f>
        <v>0</v>
      </c>
      <c r="BJ296" s="19" t="s">
        <v>85</v>
      </c>
      <c r="BK296" s="227">
        <f>ROUND(I296*H296,2)</f>
        <v>0</v>
      </c>
      <c r="BL296" s="19" t="s">
        <v>109</v>
      </c>
      <c r="BM296" s="226" t="s">
        <v>597</v>
      </c>
    </row>
    <row r="297" spans="1:47" s="2" customFormat="1" ht="12">
      <c r="A297" s="41"/>
      <c r="B297" s="42"/>
      <c r="C297" s="43"/>
      <c r="D297" s="228" t="s">
        <v>238</v>
      </c>
      <c r="E297" s="43"/>
      <c r="F297" s="229" t="s">
        <v>598</v>
      </c>
      <c r="G297" s="43"/>
      <c r="H297" s="43"/>
      <c r="I297" s="230"/>
      <c r="J297" s="43"/>
      <c r="K297" s="43"/>
      <c r="L297" s="47"/>
      <c r="M297" s="231"/>
      <c r="N297" s="232"/>
      <c r="O297" s="87"/>
      <c r="P297" s="87"/>
      <c r="Q297" s="87"/>
      <c r="R297" s="87"/>
      <c r="S297" s="87"/>
      <c r="T297" s="88"/>
      <c r="U297" s="41"/>
      <c r="V297" s="41"/>
      <c r="W297" s="41"/>
      <c r="X297" s="41"/>
      <c r="Y297" s="41"/>
      <c r="Z297" s="41"/>
      <c r="AA297" s="41"/>
      <c r="AB297" s="41"/>
      <c r="AC297" s="41"/>
      <c r="AD297" s="41"/>
      <c r="AE297" s="41"/>
      <c r="AT297" s="19" t="s">
        <v>238</v>
      </c>
      <c r="AU297" s="19" t="s">
        <v>91</v>
      </c>
    </row>
    <row r="298" spans="1:47" s="2" customFormat="1" ht="12">
      <c r="A298" s="41"/>
      <c r="B298" s="42"/>
      <c r="C298" s="43"/>
      <c r="D298" s="228" t="s">
        <v>240</v>
      </c>
      <c r="E298" s="43"/>
      <c r="F298" s="233" t="s">
        <v>526</v>
      </c>
      <c r="G298" s="43"/>
      <c r="H298" s="43"/>
      <c r="I298" s="230"/>
      <c r="J298" s="43"/>
      <c r="K298" s="43"/>
      <c r="L298" s="47"/>
      <c r="M298" s="231"/>
      <c r="N298" s="232"/>
      <c r="O298" s="87"/>
      <c r="P298" s="87"/>
      <c r="Q298" s="87"/>
      <c r="R298" s="87"/>
      <c r="S298" s="87"/>
      <c r="T298" s="88"/>
      <c r="U298" s="41"/>
      <c r="V298" s="41"/>
      <c r="W298" s="41"/>
      <c r="X298" s="41"/>
      <c r="Y298" s="41"/>
      <c r="Z298" s="41"/>
      <c r="AA298" s="41"/>
      <c r="AB298" s="41"/>
      <c r="AC298" s="41"/>
      <c r="AD298" s="41"/>
      <c r="AE298" s="41"/>
      <c r="AT298" s="19" t="s">
        <v>240</v>
      </c>
      <c r="AU298" s="19" t="s">
        <v>91</v>
      </c>
    </row>
    <row r="299" spans="1:51" s="13" customFormat="1" ht="12">
      <c r="A299" s="13"/>
      <c r="B299" s="234"/>
      <c r="C299" s="235"/>
      <c r="D299" s="228" t="s">
        <v>242</v>
      </c>
      <c r="E299" s="236" t="s">
        <v>19</v>
      </c>
      <c r="F299" s="237" t="s">
        <v>599</v>
      </c>
      <c r="G299" s="235"/>
      <c r="H299" s="238">
        <v>14.875</v>
      </c>
      <c r="I299" s="239"/>
      <c r="J299" s="235"/>
      <c r="K299" s="235"/>
      <c r="L299" s="240"/>
      <c r="M299" s="241"/>
      <c r="N299" s="242"/>
      <c r="O299" s="242"/>
      <c r="P299" s="242"/>
      <c r="Q299" s="242"/>
      <c r="R299" s="242"/>
      <c r="S299" s="242"/>
      <c r="T299" s="243"/>
      <c r="U299" s="13"/>
      <c r="V299" s="13"/>
      <c r="W299" s="13"/>
      <c r="X299" s="13"/>
      <c r="Y299" s="13"/>
      <c r="Z299" s="13"/>
      <c r="AA299" s="13"/>
      <c r="AB299" s="13"/>
      <c r="AC299" s="13"/>
      <c r="AD299" s="13"/>
      <c r="AE299" s="13"/>
      <c r="AT299" s="244" t="s">
        <v>242</v>
      </c>
      <c r="AU299" s="244" t="s">
        <v>91</v>
      </c>
      <c r="AV299" s="13" t="s">
        <v>91</v>
      </c>
      <c r="AW299" s="13" t="s">
        <v>42</v>
      </c>
      <c r="AX299" s="13" t="s">
        <v>81</v>
      </c>
      <c r="AY299" s="244" t="s">
        <v>230</v>
      </c>
    </row>
    <row r="300" spans="1:51" s="14" customFormat="1" ht="12">
      <c r="A300" s="14"/>
      <c r="B300" s="245"/>
      <c r="C300" s="246"/>
      <c r="D300" s="228" t="s">
        <v>242</v>
      </c>
      <c r="E300" s="247" t="s">
        <v>19</v>
      </c>
      <c r="F300" s="248" t="s">
        <v>244</v>
      </c>
      <c r="G300" s="246"/>
      <c r="H300" s="249">
        <v>14.875</v>
      </c>
      <c r="I300" s="250"/>
      <c r="J300" s="246"/>
      <c r="K300" s="246"/>
      <c r="L300" s="251"/>
      <c r="M300" s="252"/>
      <c r="N300" s="253"/>
      <c r="O300" s="253"/>
      <c r="P300" s="253"/>
      <c r="Q300" s="253"/>
      <c r="R300" s="253"/>
      <c r="S300" s="253"/>
      <c r="T300" s="254"/>
      <c r="U300" s="14"/>
      <c r="V300" s="14"/>
      <c r="W300" s="14"/>
      <c r="X300" s="14"/>
      <c r="Y300" s="14"/>
      <c r="Z300" s="14"/>
      <c r="AA300" s="14"/>
      <c r="AB300" s="14"/>
      <c r="AC300" s="14"/>
      <c r="AD300" s="14"/>
      <c r="AE300" s="14"/>
      <c r="AT300" s="255" t="s">
        <v>242</v>
      </c>
      <c r="AU300" s="255" t="s">
        <v>91</v>
      </c>
      <c r="AV300" s="14" t="s">
        <v>109</v>
      </c>
      <c r="AW300" s="14" t="s">
        <v>42</v>
      </c>
      <c r="AX300" s="14" t="s">
        <v>85</v>
      </c>
      <c r="AY300" s="255" t="s">
        <v>230</v>
      </c>
    </row>
    <row r="301" spans="1:65" s="2" customFormat="1" ht="24.15" customHeight="1">
      <c r="A301" s="41"/>
      <c r="B301" s="42"/>
      <c r="C301" s="215" t="s">
        <v>7</v>
      </c>
      <c r="D301" s="215" t="s">
        <v>232</v>
      </c>
      <c r="E301" s="216" t="s">
        <v>600</v>
      </c>
      <c r="F301" s="217" t="s">
        <v>601</v>
      </c>
      <c r="G301" s="218" t="s">
        <v>253</v>
      </c>
      <c r="H301" s="219">
        <v>32.208</v>
      </c>
      <c r="I301" s="220"/>
      <c r="J301" s="221">
        <f>ROUND(I301*H301,2)</f>
        <v>0</v>
      </c>
      <c r="K301" s="217" t="s">
        <v>236</v>
      </c>
      <c r="L301" s="47"/>
      <c r="M301" s="222" t="s">
        <v>19</v>
      </c>
      <c r="N301" s="223" t="s">
        <v>52</v>
      </c>
      <c r="O301" s="87"/>
      <c r="P301" s="224">
        <f>O301*H301</f>
        <v>0</v>
      </c>
      <c r="Q301" s="224">
        <v>2.45329</v>
      </c>
      <c r="R301" s="224">
        <f>Q301*H301</f>
        <v>79.01556432</v>
      </c>
      <c r="S301" s="224">
        <v>0</v>
      </c>
      <c r="T301" s="225">
        <f>S301*H301</f>
        <v>0</v>
      </c>
      <c r="U301" s="41"/>
      <c r="V301" s="41"/>
      <c r="W301" s="41"/>
      <c r="X301" s="41"/>
      <c r="Y301" s="41"/>
      <c r="Z301" s="41"/>
      <c r="AA301" s="41"/>
      <c r="AB301" s="41"/>
      <c r="AC301" s="41"/>
      <c r="AD301" s="41"/>
      <c r="AE301" s="41"/>
      <c r="AR301" s="226" t="s">
        <v>109</v>
      </c>
      <c r="AT301" s="226" t="s">
        <v>232</v>
      </c>
      <c r="AU301" s="226" t="s">
        <v>91</v>
      </c>
      <c r="AY301" s="19" t="s">
        <v>230</v>
      </c>
      <c r="BE301" s="227">
        <f>IF(N301="základní",J301,0)</f>
        <v>0</v>
      </c>
      <c r="BF301" s="227">
        <f>IF(N301="snížená",J301,0)</f>
        <v>0</v>
      </c>
      <c r="BG301" s="227">
        <f>IF(N301="zákl. přenesená",J301,0)</f>
        <v>0</v>
      </c>
      <c r="BH301" s="227">
        <f>IF(N301="sníž. přenesená",J301,0)</f>
        <v>0</v>
      </c>
      <c r="BI301" s="227">
        <f>IF(N301="nulová",J301,0)</f>
        <v>0</v>
      </c>
      <c r="BJ301" s="19" t="s">
        <v>85</v>
      </c>
      <c r="BK301" s="227">
        <f>ROUND(I301*H301,2)</f>
        <v>0</v>
      </c>
      <c r="BL301" s="19" t="s">
        <v>109</v>
      </c>
      <c r="BM301" s="226" t="s">
        <v>602</v>
      </c>
    </row>
    <row r="302" spans="1:47" s="2" customFormat="1" ht="12">
      <c r="A302" s="41"/>
      <c r="B302" s="42"/>
      <c r="C302" s="43"/>
      <c r="D302" s="228" t="s">
        <v>238</v>
      </c>
      <c r="E302" s="43"/>
      <c r="F302" s="229" t="s">
        <v>603</v>
      </c>
      <c r="G302" s="43"/>
      <c r="H302" s="43"/>
      <c r="I302" s="230"/>
      <c r="J302" s="43"/>
      <c r="K302" s="43"/>
      <c r="L302" s="47"/>
      <c r="M302" s="231"/>
      <c r="N302" s="232"/>
      <c r="O302" s="87"/>
      <c r="P302" s="87"/>
      <c r="Q302" s="87"/>
      <c r="R302" s="87"/>
      <c r="S302" s="87"/>
      <c r="T302" s="88"/>
      <c r="U302" s="41"/>
      <c r="V302" s="41"/>
      <c r="W302" s="41"/>
      <c r="X302" s="41"/>
      <c r="Y302" s="41"/>
      <c r="Z302" s="41"/>
      <c r="AA302" s="41"/>
      <c r="AB302" s="41"/>
      <c r="AC302" s="41"/>
      <c r="AD302" s="41"/>
      <c r="AE302" s="41"/>
      <c r="AT302" s="19" t="s">
        <v>238</v>
      </c>
      <c r="AU302" s="19" t="s">
        <v>91</v>
      </c>
    </row>
    <row r="303" spans="1:47" s="2" customFormat="1" ht="12">
      <c r="A303" s="41"/>
      <c r="B303" s="42"/>
      <c r="C303" s="43"/>
      <c r="D303" s="228" t="s">
        <v>240</v>
      </c>
      <c r="E303" s="43"/>
      <c r="F303" s="233" t="s">
        <v>526</v>
      </c>
      <c r="G303" s="43"/>
      <c r="H303" s="43"/>
      <c r="I303" s="230"/>
      <c r="J303" s="43"/>
      <c r="K303" s="43"/>
      <c r="L303" s="47"/>
      <c r="M303" s="231"/>
      <c r="N303" s="232"/>
      <c r="O303" s="87"/>
      <c r="P303" s="87"/>
      <c r="Q303" s="87"/>
      <c r="R303" s="87"/>
      <c r="S303" s="87"/>
      <c r="T303" s="88"/>
      <c r="U303" s="41"/>
      <c r="V303" s="41"/>
      <c r="W303" s="41"/>
      <c r="X303" s="41"/>
      <c r="Y303" s="41"/>
      <c r="Z303" s="41"/>
      <c r="AA303" s="41"/>
      <c r="AB303" s="41"/>
      <c r="AC303" s="41"/>
      <c r="AD303" s="41"/>
      <c r="AE303" s="41"/>
      <c r="AT303" s="19" t="s">
        <v>240</v>
      </c>
      <c r="AU303" s="19" t="s">
        <v>91</v>
      </c>
    </row>
    <row r="304" spans="1:51" s="15" customFormat="1" ht="12">
      <c r="A304" s="15"/>
      <c r="B304" s="260"/>
      <c r="C304" s="261"/>
      <c r="D304" s="228" t="s">
        <v>242</v>
      </c>
      <c r="E304" s="262" t="s">
        <v>19</v>
      </c>
      <c r="F304" s="263" t="s">
        <v>604</v>
      </c>
      <c r="G304" s="261"/>
      <c r="H304" s="262" t="s">
        <v>19</v>
      </c>
      <c r="I304" s="264"/>
      <c r="J304" s="261"/>
      <c r="K304" s="261"/>
      <c r="L304" s="265"/>
      <c r="M304" s="266"/>
      <c r="N304" s="267"/>
      <c r="O304" s="267"/>
      <c r="P304" s="267"/>
      <c r="Q304" s="267"/>
      <c r="R304" s="267"/>
      <c r="S304" s="267"/>
      <c r="T304" s="268"/>
      <c r="U304" s="15"/>
      <c r="V304" s="15"/>
      <c r="W304" s="15"/>
      <c r="X304" s="15"/>
      <c r="Y304" s="15"/>
      <c r="Z304" s="15"/>
      <c r="AA304" s="15"/>
      <c r="AB304" s="15"/>
      <c r="AC304" s="15"/>
      <c r="AD304" s="15"/>
      <c r="AE304" s="15"/>
      <c r="AT304" s="269" t="s">
        <v>242</v>
      </c>
      <c r="AU304" s="269" t="s">
        <v>91</v>
      </c>
      <c r="AV304" s="15" t="s">
        <v>85</v>
      </c>
      <c r="AW304" s="15" t="s">
        <v>42</v>
      </c>
      <c r="AX304" s="15" t="s">
        <v>81</v>
      </c>
      <c r="AY304" s="269" t="s">
        <v>230</v>
      </c>
    </row>
    <row r="305" spans="1:51" s="13" customFormat="1" ht="12">
      <c r="A305" s="13"/>
      <c r="B305" s="234"/>
      <c r="C305" s="235"/>
      <c r="D305" s="228" t="s">
        <v>242</v>
      </c>
      <c r="E305" s="236" t="s">
        <v>19</v>
      </c>
      <c r="F305" s="237" t="s">
        <v>605</v>
      </c>
      <c r="G305" s="235"/>
      <c r="H305" s="238">
        <v>0.563</v>
      </c>
      <c r="I305" s="239"/>
      <c r="J305" s="235"/>
      <c r="K305" s="235"/>
      <c r="L305" s="240"/>
      <c r="M305" s="241"/>
      <c r="N305" s="242"/>
      <c r="O305" s="242"/>
      <c r="P305" s="242"/>
      <c r="Q305" s="242"/>
      <c r="R305" s="242"/>
      <c r="S305" s="242"/>
      <c r="T305" s="243"/>
      <c r="U305" s="13"/>
      <c r="V305" s="13"/>
      <c r="W305" s="13"/>
      <c r="X305" s="13"/>
      <c r="Y305" s="13"/>
      <c r="Z305" s="13"/>
      <c r="AA305" s="13"/>
      <c r="AB305" s="13"/>
      <c r="AC305" s="13"/>
      <c r="AD305" s="13"/>
      <c r="AE305" s="13"/>
      <c r="AT305" s="244" t="s">
        <v>242</v>
      </c>
      <c r="AU305" s="244" t="s">
        <v>91</v>
      </c>
      <c r="AV305" s="13" t="s">
        <v>91</v>
      </c>
      <c r="AW305" s="13" t="s">
        <v>42</v>
      </c>
      <c r="AX305" s="13" t="s">
        <v>81</v>
      </c>
      <c r="AY305" s="244" t="s">
        <v>230</v>
      </c>
    </row>
    <row r="306" spans="1:51" s="15" customFormat="1" ht="12">
      <c r="A306" s="15"/>
      <c r="B306" s="260"/>
      <c r="C306" s="261"/>
      <c r="D306" s="228" t="s">
        <v>242</v>
      </c>
      <c r="E306" s="262" t="s">
        <v>19</v>
      </c>
      <c r="F306" s="263" t="s">
        <v>606</v>
      </c>
      <c r="G306" s="261"/>
      <c r="H306" s="262" t="s">
        <v>19</v>
      </c>
      <c r="I306" s="264"/>
      <c r="J306" s="261"/>
      <c r="K306" s="261"/>
      <c r="L306" s="265"/>
      <c r="M306" s="266"/>
      <c r="N306" s="267"/>
      <c r="O306" s="267"/>
      <c r="P306" s="267"/>
      <c r="Q306" s="267"/>
      <c r="R306" s="267"/>
      <c r="S306" s="267"/>
      <c r="T306" s="268"/>
      <c r="U306" s="15"/>
      <c r="V306" s="15"/>
      <c r="W306" s="15"/>
      <c r="X306" s="15"/>
      <c r="Y306" s="15"/>
      <c r="Z306" s="15"/>
      <c r="AA306" s="15"/>
      <c r="AB306" s="15"/>
      <c r="AC306" s="15"/>
      <c r="AD306" s="15"/>
      <c r="AE306" s="15"/>
      <c r="AT306" s="269" t="s">
        <v>242</v>
      </c>
      <c r="AU306" s="269" t="s">
        <v>91</v>
      </c>
      <c r="AV306" s="15" t="s">
        <v>85</v>
      </c>
      <c r="AW306" s="15" t="s">
        <v>42</v>
      </c>
      <c r="AX306" s="15" t="s">
        <v>81</v>
      </c>
      <c r="AY306" s="269" t="s">
        <v>230</v>
      </c>
    </row>
    <row r="307" spans="1:51" s="13" customFormat="1" ht="12">
      <c r="A307" s="13"/>
      <c r="B307" s="234"/>
      <c r="C307" s="235"/>
      <c r="D307" s="228" t="s">
        <v>242</v>
      </c>
      <c r="E307" s="236" t="s">
        <v>19</v>
      </c>
      <c r="F307" s="237" t="s">
        <v>607</v>
      </c>
      <c r="G307" s="235"/>
      <c r="H307" s="238">
        <v>0.518</v>
      </c>
      <c r="I307" s="239"/>
      <c r="J307" s="235"/>
      <c r="K307" s="235"/>
      <c r="L307" s="240"/>
      <c r="M307" s="241"/>
      <c r="N307" s="242"/>
      <c r="O307" s="242"/>
      <c r="P307" s="242"/>
      <c r="Q307" s="242"/>
      <c r="R307" s="242"/>
      <c r="S307" s="242"/>
      <c r="T307" s="243"/>
      <c r="U307" s="13"/>
      <c r="V307" s="13"/>
      <c r="W307" s="13"/>
      <c r="X307" s="13"/>
      <c r="Y307" s="13"/>
      <c r="Z307" s="13"/>
      <c r="AA307" s="13"/>
      <c r="AB307" s="13"/>
      <c r="AC307" s="13"/>
      <c r="AD307" s="13"/>
      <c r="AE307" s="13"/>
      <c r="AT307" s="244" t="s">
        <v>242</v>
      </c>
      <c r="AU307" s="244" t="s">
        <v>91</v>
      </c>
      <c r="AV307" s="13" t="s">
        <v>91</v>
      </c>
      <c r="AW307" s="13" t="s">
        <v>42</v>
      </c>
      <c r="AX307" s="13" t="s">
        <v>81</v>
      </c>
      <c r="AY307" s="244" t="s">
        <v>230</v>
      </c>
    </row>
    <row r="308" spans="1:51" s="13" customFormat="1" ht="12">
      <c r="A308" s="13"/>
      <c r="B308" s="234"/>
      <c r="C308" s="235"/>
      <c r="D308" s="228" t="s">
        <v>242</v>
      </c>
      <c r="E308" s="236" t="s">
        <v>19</v>
      </c>
      <c r="F308" s="237" t="s">
        <v>608</v>
      </c>
      <c r="G308" s="235"/>
      <c r="H308" s="238">
        <v>0.616</v>
      </c>
      <c r="I308" s="239"/>
      <c r="J308" s="235"/>
      <c r="K308" s="235"/>
      <c r="L308" s="240"/>
      <c r="M308" s="241"/>
      <c r="N308" s="242"/>
      <c r="O308" s="242"/>
      <c r="P308" s="242"/>
      <c r="Q308" s="242"/>
      <c r="R308" s="242"/>
      <c r="S308" s="242"/>
      <c r="T308" s="243"/>
      <c r="U308" s="13"/>
      <c r="V308" s="13"/>
      <c r="W308" s="13"/>
      <c r="X308" s="13"/>
      <c r="Y308" s="13"/>
      <c r="Z308" s="13"/>
      <c r="AA308" s="13"/>
      <c r="AB308" s="13"/>
      <c r="AC308" s="13"/>
      <c r="AD308" s="13"/>
      <c r="AE308" s="13"/>
      <c r="AT308" s="244" t="s">
        <v>242</v>
      </c>
      <c r="AU308" s="244" t="s">
        <v>91</v>
      </c>
      <c r="AV308" s="13" t="s">
        <v>91</v>
      </c>
      <c r="AW308" s="13" t="s">
        <v>42</v>
      </c>
      <c r="AX308" s="13" t="s">
        <v>81</v>
      </c>
      <c r="AY308" s="244" t="s">
        <v>230</v>
      </c>
    </row>
    <row r="309" spans="1:51" s="13" customFormat="1" ht="12">
      <c r="A309" s="13"/>
      <c r="B309" s="234"/>
      <c r="C309" s="235"/>
      <c r="D309" s="228" t="s">
        <v>242</v>
      </c>
      <c r="E309" s="236" t="s">
        <v>19</v>
      </c>
      <c r="F309" s="237" t="s">
        <v>609</v>
      </c>
      <c r="G309" s="235"/>
      <c r="H309" s="238">
        <v>0.713</v>
      </c>
      <c r="I309" s="239"/>
      <c r="J309" s="235"/>
      <c r="K309" s="235"/>
      <c r="L309" s="240"/>
      <c r="M309" s="241"/>
      <c r="N309" s="242"/>
      <c r="O309" s="242"/>
      <c r="P309" s="242"/>
      <c r="Q309" s="242"/>
      <c r="R309" s="242"/>
      <c r="S309" s="242"/>
      <c r="T309" s="243"/>
      <c r="U309" s="13"/>
      <c r="V309" s="13"/>
      <c r="W309" s="13"/>
      <c r="X309" s="13"/>
      <c r="Y309" s="13"/>
      <c r="Z309" s="13"/>
      <c r="AA309" s="13"/>
      <c r="AB309" s="13"/>
      <c r="AC309" s="13"/>
      <c r="AD309" s="13"/>
      <c r="AE309" s="13"/>
      <c r="AT309" s="244" t="s">
        <v>242</v>
      </c>
      <c r="AU309" s="244" t="s">
        <v>91</v>
      </c>
      <c r="AV309" s="13" t="s">
        <v>91</v>
      </c>
      <c r="AW309" s="13" t="s">
        <v>42</v>
      </c>
      <c r="AX309" s="13" t="s">
        <v>81</v>
      </c>
      <c r="AY309" s="244" t="s">
        <v>230</v>
      </c>
    </row>
    <row r="310" spans="1:51" s="13" customFormat="1" ht="12">
      <c r="A310" s="13"/>
      <c r="B310" s="234"/>
      <c r="C310" s="235"/>
      <c r="D310" s="228" t="s">
        <v>242</v>
      </c>
      <c r="E310" s="236" t="s">
        <v>19</v>
      </c>
      <c r="F310" s="237" t="s">
        <v>610</v>
      </c>
      <c r="G310" s="235"/>
      <c r="H310" s="238">
        <v>2.792</v>
      </c>
      <c r="I310" s="239"/>
      <c r="J310" s="235"/>
      <c r="K310" s="235"/>
      <c r="L310" s="240"/>
      <c r="M310" s="241"/>
      <c r="N310" s="242"/>
      <c r="O310" s="242"/>
      <c r="P310" s="242"/>
      <c r="Q310" s="242"/>
      <c r="R310" s="242"/>
      <c r="S310" s="242"/>
      <c r="T310" s="243"/>
      <c r="U310" s="13"/>
      <c r="V310" s="13"/>
      <c r="W310" s="13"/>
      <c r="X310" s="13"/>
      <c r="Y310" s="13"/>
      <c r="Z310" s="13"/>
      <c r="AA310" s="13"/>
      <c r="AB310" s="13"/>
      <c r="AC310" s="13"/>
      <c r="AD310" s="13"/>
      <c r="AE310" s="13"/>
      <c r="AT310" s="244" t="s">
        <v>242</v>
      </c>
      <c r="AU310" s="244" t="s">
        <v>91</v>
      </c>
      <c r="AV310" s="13" t="s">
        <v>91</v>
      </c>
      <c r="AW310" s="13" t="s">
        <v>42</v>
      </c>
      <c r="AX310" s="13" t="s">
        <v>81</v>
      </c>
      <c r="AY310" s="244" t="s">
        <v>230</v>
      </c>
    </row>
    <row r="311" spans="1:51" s="16" customFormat="1" ht="12">
      <c r="A311" s="16"/>
      <c r="B311" s="270"/>
      <c r="C311" s="271"/>
      <c r="D311" s="228" t="s">
        <v>242</v>
      </c>
      <c r="E311" s="272" t="s">
        <v>19</v>
      </c>
      <c r="F311" s="273" t="s">
        <v>432</v>
      </c>
      <c r="G311" s="271"/>
      <c r="H311" s="274">
        <v>5.202</v>
      </c>
      <c r="I311" s="275"/>
      <c r="J311" s="271"/>
      <c r="K311" s="271"/>
      <c r="L311" s="276"/>
      <c r="M311" s="277"/>
      <c r="N311" s="278"/>
      <c r="O311" s="278"/>
      <c r="P311" s="278"/>
      <c r="Q311" s="278"/>
      <c r="R311" s="278"/>
      <c r="S311" s="278"/>
      <c r="T311" s="279"/>
      <c r="U311" s="16"/>
      <c r="V311" s="16"/>
      <c r="W311" s="16"/>
      <c r="X311" s="16"/>
      <c r="Y311" s="16"/>
      <c r="Z311" s="16"/>
      <c r="AA311" s="16"/>
      <c r="AB311" s="16"/>
      <c r="AC311" s="16"/>
      <c r="AD311" s="16"/>
      <c r="AE311" s="16"/>
      <c r="AT311" s="280" t="s">
        <v>242</v>
      </c>
      <c r="AU311" s="280" t="s">
        <v>91</v>
      </c>
      <c r="AV311" s="16" t="s">
        <v>102</v>
      </c>
      <c r="AW311" s="16" t="s">
        <v>42</v>
      </c>
      <c r="AX311" s="16" t="s">
        <v>81</v>
      </c>
      <c r="AY311" s="280" t="s">
        <v>230</v>
      </c>
    </row>
    <row r="312" spans="1:51" s="15" customFormat="1" ht="12">
      <c r="A312" s="15"/>
      <c r="B312" s="260"/>
      <c r="C312" s="261"/>
      <c r="D312" s="228" t="s">
        <v>242</v>
      </c>
      <c r="E312" s="262" t="s">
        <v>19</v>
      </c>
      <c r="F312" s="263" t="s">
        <v>611</v>
      </c>
      <c r="G312" s="261"/>
      <c r="H312" s="262" t="s">
        <v>19</v>
      </c>
      <c r="I312" s="264"/>
      <c r="J312" s="261"/>
      <c r="K312" s="261"/>
      <c r="L312" s="265"/>
      <c r="M312" s="266"/>
      <c r="N312" s="267"/>
      <c r="O312" s="267"/>
      <c r="P312" s="267"/>
      <c r="Q312" s="267"/>
      <c r="R312" s="267"/>
      <c r="S312" s="267"/>
      <c r="T312" s="268"/>
      <c r="U312" s="15"/>
      <c r="V312" s="15"/>
      <c r="W312" s="15"/>
      <c r="X312" s="15"/>
      <c r="Y312" s="15"/>
      <c r="Z312" s="15"/>
      <c r="AA312" s="15"/>
      <c r="AB312" s="15"/>
      <c r="AC312" s="15"/>
      <c r="AD312" s="15"/>
      <c r="AE312" s="15"/>
      <c r="AT312" s="269" t="s">
        <v>242</v>
      </c>
      <c r="AU312" s="269" t="s">
        <v>91</v>
      </c>
      <c r="AV312" s="15" t="s">
        <v>85</v>
      </c>
      <c r="AW312" s="15" t="s">
        <v>42</v>
      </c>
      <c r="AX312" s="15" t="s">
        <v>81</v>
      </c>
      <c r="AY312" s="269" t="s">
        <v>230</v>
      </c>
    </row>
    <row r="313" spans="1:51" s="13" customFormat="1" ht="12">
      <c r="A313" s="13"/>
      <c r="B313" s="234"/>
      <c r="C313" s="235"/>
      <c r="D313" s="228" t="s">
        <v>242</v>
      </c>
      <c r="E313" s="236" t="s">
        <v>19</v>
      </c>
      <c r="F313" s="237" t="s">
        <v>612</v>
      </c>
      <c r="G313" s="235"/>
      <c r="H313" s="238">
        <v>1.463</v>
      </c>
      <c r="I313" s="239"/>
      <c r="J313" s="235"/>
      <c r="K313" s="235"/>
      <c r="L313" s="240"/>
      <c r="M313" s="241"/>
      <c r="N313" s="242"/>
      <c r="O313" s="242"/>
      <c r="P313" s="242"/>
      <c r="Q313" s="242"/>
      <c r="R313" s="242"/>
      <c r="S313" s="242"/>
      <c r="T313" s="243"/>
      <c r="U313" s="13"/>
      <c r="V313" s="13"/>
      <c r="W313" s="13"/>
      <c r="X313" s="13"/>
      <c r="Y313" s="13"/>
      <c r="Z313" s="13"/>
      <c r="AA313" s="13"/>
      <c r="AB313" s="13"/>
      <c r="AC313" s="13"/>
      <c r="AD313" s="13"/>
      <c r="AE313" s="13"/>
      <c r="AT313" s="244" t="s">
        <v>242</v>
      </c>
      <c r="AU313" s="244" t="s">
        <v>91</v>
      </c>
      <c r="AV313" s="13" t="s">
        <v>91</v>
      </c>
      <c r="AW313" s="13" t="s">
        <v>42</v>
      </c>
      <c r="AX313" s="13" t="s">
        <v>81</v>
      </c>
      <c r="AY313" s="244" t="s">
        <v>230</v>
      </c>
    </row>
    <row r="314" spans="1:51" s="13" customFormat="1" ht="12">
      <c r="A314" s="13"/>
      <c r="B314" s="234"/>
      <c r="C314" s="235"/>
      <c r="D314" s="228" t="s">
        <v>242</v>
      </c>
      <c r="E314" s="236" t="s">
        <v>19</v>
      </c>
      <c r="F314" s="237" t="s">
        <v>613</v>
      </c>
      <c r="G314" s="235"/>
      <c r="H314" s="238">
        <v>0.818</v>
      </c>
      <c r="I314" s="239"/>
      <c r="J314" s="235"/>
      <c r="K314" s="235"/>
      <c r="L314" s="240"/>
      <c r="M314" s="241"/>
      <c r="N314" s="242"/>
      <c r="O314" s="242"/>
      <c r="P314" s="242"/>
      <c r="Q314" s="242"/>
      <c r="R314" s="242"/>
      <c r="S314" s="242"/>
      <c r="T314" s="243"/>
      <c r="U314" s="13"/>
      <c r="V314" s="13"/>
      <c r="W314" s="13"/>
      <c r="X314" s="13"/>
      <c r="Y314" s="13"/>
      <c r="Z314" s="13"/>
      <c r="AA314" s="13"/>
      <c r="AB314" s="13"/>
      <c r="AC314" s="13"/>
      <c r="AD314" s="13"/>
      <c r="AE314" s="13"/>
      <c r="AT314" s="244" t="s">
        <v>242</v>
      </c>
      <c r="AU314" s="244" t="s">
        <v>91</v>
      </c>
      <c r="AV314" s="13" t="s">
        <v>91</v>
      </c>
      <c r="AW314" s="13" t="s">
        <v>42</v>
      </c>
      <c r="AX314" s="13" t="s">
        <v>81</v>
      </c>
      <c r="AY314" s="244" t="s">
        <v>230</v>
      </c>
    </row>
    <row r="315" spans="1:51" s="13" customFormat="1" ht="12">
      <c r="A315" s="13"/>
      <c r="B315" s="234"/>
      <c r="C315" s="235"/>
      <c r="D315" s="228" t="s">
        <v>242</v>
      </c>
      <c r="E315" s="236" t="s">
        <v>19</v>
      </c>
      <c r="F315" s="237" t="s">
        <v>614</v>
      </c>
      <c r="G315" s="235"/>
      <c r="H315" s="238">
        <v>1.002</v>
      </c>
      <c r="I315" s="239"/>
      <c r="J315" s="235"/>
      <c r="K315" s="235"/>
      <c r="L315" s="240"/>
      <c r="M315" s="241"/>
      <c r="N315" s="242"/>
      <c r="O315" s="242"/>
      <c r="P315" s="242"/>
      <c r="Q315" s="242"/>
      <c r="R315" s="242"/>
      <c r="S315" s="242"/>
      <c r="T315" s="243"/>
      <c r="U315" s="13"/>
      <c r="V315" s="13"/>
      <c r="W315" s="13"/>
      <c r="X315" s="13"/>
      <c r="Y315" s="13"/>
      <c r="Z315" s="13"/>
      <c r="AA315" s="13"/>
      <c r="AB315" s="13"/>
      <c r="AC315" s="13"/>
      <c r="AD315" s="13"/>
      <c r="AE315" s="13"/>
      <c r="AT315" s="244" t="s">
        <v>242</v>
      </c>
      <c r="AU315" s="244" t="s">
        <v>91</v>
      </c>
      <c r="AV315" s="13" t="s">
        <v>91</v>
      </c>
      <c r="AW315" s="13" t="s">
        <v>42</v>
      </c>
      <c r="AX315" s="13" t="s">
        <v>81</v>
      </c>
      <c r="AY315" s="244" t="s">
        <v>230</v>
      </c>
    </row>
    <row r="316" spans="1:51" s="13" customFormat="1" ht="12">
      <c r="A316" s="13"/>
      <c r="B316" s="234"/>
      <c r="C316" s="235"/>
      <c r="D316" s="228" t="s">
        <v>242</v>
      </c>
      <c r="E316" s="236" t="s">
        <v>19</v>
      </c>
      <c r="F316" s="237" t="s">
        <v>615</v>
      </c>
      <c r="G316" s="235"/>
      <c r="H316" s="238">
        <v>1.202</v>
      </c>
      <c r="I316" s="239"/>
      <c r="J316" s="235"/>
      <c r="K316" s="235"/>
      <c r="L316" s="240"/>
      <c r="M316" s="241"/>
      <c r="N316" s="242"/>
      <c r="O316" s="242"/>
      <c r="P316" s="242"/>
      <c r="Q316" s="242"/>
      <c r="R316" s="242"/>
      <c r="S316" s="242"/>
      <c r="T316" s="243"/>
      <c r="U316" s="13"/>
      <c r="V316" s="13"/>
      <c r="W316" s="13"/>
      <c r="X316" s="13"/>
      <c r="Y316" s="13"/>
      <c r="Z316" s="13"/>
      <c r="AA316" s="13"/>
      <c r="AB316" s="13"/>
      <c r="AC316" s="13"/>
      <c r="AD316" s="13"/>
      <c r="AE316" s="13"/>
      <c r="AT316" s="244" t="s">
        <v>242</v>
      </c>
      <c r="AU316" s="244" t="s">
        <v>91</v>
      </c>
      <c r="AV316" s="13" t="s">
        <v>91</v>
      </c>
      <c r="AW316" s="13" t="s">
        <v>42</v>
      </c>
      <c r="AX316" s="13" t="s">
        <v>81</v>
      </c>
      <c r="AY316" s="244" t="s">
        <v>230</v>
      </c>
    </row>
    <row r="317" spans="1:51" s="13" customFormat="1" ht="12">
      <c r="A317" s="13"/>
      <c r="B317" s="234"/>
      <c r="C317" s="235"/>
      <c r="D317" s="228" t="s">
        <v>242</v>
      </c>
      <c r="E317" s="236" t="s">
        <v>19</v>
      </c>
      <c r="F317" s="237" t="s">
        <v>616</v>
      </c>
      <c r="G317" s="235"/>
      <c r="H317" s="238">
        <v>1.202</v>
      </c>
      <c r="I317" s="239"/>
      <c r="J317" s="235"/>
      <c r="K317" s="235"/>
      <c r="L317" s="240"/>
      <c r="M317" s="241"/>
      <c r="N317" s="242"/>
      <c r="O317" s="242"/>
      <c r="P317" s="242"/>
      <c r="Q317" s="242"/>
      <c r="R317" s="242"/>
      <c r="S317" s="242"/>
      <c r="T317" s="243"/>
      <c r="U317" s="13"/>
      <c r="V317" s="13"/>
      <c r="W317" s="13"/>
      <c r="X317" s="13"/>
      <c r="Y317" s="13"/>
      <c r="Z317" s="13"/>
      <c r="AA317" s="13"/>
      <c r="AB317" s="13"/>
      <c r="AC317" s="13"/>
      <c r="AD317" s="13"/>
      <c r="AE317" s="13"/>
      <c r="AT317" s="244" t="s">
        <v>242</v>
      </c>
      <c r="AU317" s="244" t="s">
        <v>91</v>
      </c>
      <c r="AV317" s="13" t="s">
        <v>91</v>
      </c>
      <c r="AW317" s="13" t="s">
        <v>42</v>
      </c>
      <c r="AX317" s="13" t="s">
        <v>81</v>
      </c>
      <c r="AY317" s="244" t="s">
        <v>230</v>
      </c>
    </row>
    <row r="318" spans="1:51" s="13" customFormat="1" ht="12">
      <c r="A318" s="13"/>
      <c r="B318" s="234"/>
      <c r="C318" s="235"/>
      <c r="D318" s="228" t="s">
        <v>242</v>
      </c>
      <c r="E318" s="236" t="s">
        <v>19</v>
      </c>
      <c r="F318" s="237" t="s">
        <v>617</v>
      </c>
      <c r="G318" s="235"/>
      <c r="H318" s="238">
        <v>5.061</v>
      </c>
      <c r="I318" s="239"/>
      <c r="J318" s="235"/>
      <c r="K318" s="235"/>
      <c r="L318" s="240"/>
      <c r="M318" s="241"/>
      <c r="N318" s="242"/>
      <c r="O318" s="242"/>
      <c r="P318" s="242"/>
      <c r="Q318" s="242"/>
      <c r="R318" s="242"/>
      <c r="S318" s="242"/>
      <c r="T318" s="243"/>
      <c r="U318" s="13"/>
      <c r="V318" s="13"/>
      <c r="W318" s="13"/>
      <c r="X318" s="13"/>
      <c r="Y318" s="13"/>
      <c r="Z318" s="13"/>
      <c r="AA318" s="13"/>
      <c r="AB318" s="13"/>
      <c r="AC318" s="13"/>
      <c r="AD318" s="13"/>
      <c r="AE318" s="13"/>
      <c r="AT318" s="244" t="s">
        <v>242</v>
      </c>
      <c r="AU318" s="244" t="s">
        <v>91</v>
      </c>
      <c r="AV318" s="13" t="s">
        <v>91</v>
      </c>
      <c r="AW318" s="13" t="s">
        <v>42</v>
      </c>
      <c r="AX318" s="13" t="s">
        <v>81</v>
      </c>
      <c r="AY318" s="244" t="s">
        <v>230</v>
      </c>
    </row>
    <row r="319" spans="1:51" s="13" customFormat="1" ht="12">
      <c r="A319" s="13"/>
      <c r="B319" s="234"/>
      <c r="C319" s="235"/>
      <c r="D319" s="228" t="s">
        <v>242</v>
      </c>
      <c r="E319" s="236" t="s">
        <v>19</v>
      </c>
      <c r="F319" s="237" t="s">
        <v>618</v>
      </c>
      <c r="G319" s="235"/>
      <c r="H319" s="238">
        <v>1.418</v>
      </c>
      <c r="I319" s="239"/>
      <c r="J319" s="235"/>
      <c r="K319" s="235"/>
      <c r="L319" s="240"/>
      <c r="M319" s="241"/>
      <c r="N319" s="242"/>
      <c r="O319" s="242"/>
      <c r="P319" s="242"/>
      <c r="Q319" s="242"/>
      <c r="R319" s="242"/>
      <c r="S319" s="242"/>
      <c r="T319" s="243"/>
      <c r="U319" s="13"/>
      <c r="V319" s="13"/>
      <c r="W319" s="13"/>
      <c r="X319" s="13"/>
      <c r="Y319" s="13"/>
      <c r="Z319" s="13"/>
      <c r="AA319" s="13"/>
      <c r="AB319" s="13"/>
      <c r="AC319" s="13"/>
      <c r="AD319" s="13"/>
      <c r="AE319" s="13"/>
      <c r="AT319" s="244" t="s">
        <v>242</v>
      </c>
      <c r="AU319" s="244" t="s">
        <v>91</v>
      </c>
      <c r="AV319" s="13" t="s">
        <v>91</v>
      </c>
      <c r="AW319" s="13" t="s">
        <v>42</v>
      </c>
      <c r="AX319" s="13" t="s">
        <v>81</v>
      </c>
      <c r="AY319" s="244" t="s">
        <v>230</v>
      </c>
    </row>
    <row r="320" spans="1:51" s="13" customFormat="1" ht="12">
      <c r="A320" s="13"/>
      <c r="B320" s="234"/>
      <c r="C320" s="235"/>
      <c r="D320" s="228" t="s">
        <v>242</v>
      </c>
      <c r="E320" s="236" t="s">
        <v>19</v>
      </c>
      <c r="F320" s="237" t="s">
        <v>619</v>
      </c>
      <c r="G320" s="235"/>
      <c r="H320" s="238">
        <v>1.418</v>
      </c>
      <c r="I320" s="239"/>
      <c r="J320" s="235"/>
      <c r="K320" s="235"/>
      <c r="L320" s="240"/>
      <c r="M320" s="241"/>
      <c r="N320" s="242"/>
      <c r="O320" s="242"/>
      <c r="P320" s="242"/>
      <c r="Q320" s="242"/>
      <c r="R320" s="242"/>
      <c r="S320" s="242"/>
      <c r="T320" s="243"/>
      <c r="U320" s="13"/>
      <c r="V320" s="13"/>
      <c r="W320" s="13"/>
      <c r="X320" s="13"/>
      <c r="Y320" s="13"/>
      <c r="Z320" s="13"/>
      <c r="AA320" s="13"/>
      <c r="AB320" s="13"/>
      <c r="AC320" s="13"/>
      <c r="AD320" s="13"/>
      <c r="AE320" s="13"/>
      <c r="AT320" s="244" t="s">
        <v>242</v>
      </c>
      <c r="AU320" s="244" t="s">
        <v>91</v>
      </c>
      <c r="AV320" s="13" t="s">
        <v>91</v>
      </c>
      <c r="AW320" s="13" t="s">
        <v>42</v>
      </c>
      <c r="AX320" s="13" t="s">
        <v>81</v>
      </c>
      <c r="AY320" s="244" t="s">
        <v>230</v>
      </c>
    </row>
    <row r="321" spans="1:51" s="13" customFormat="1" ht="12">
      <c r="A321" s="13"/>
      <c r="B321" s="234"/>
      <c r="C321" s="235"/>
      <c r="D321" s="228" t="s">
        <v>242</v>
      </c>
      <c r="E321" s="236" t="s">
        <v>19</v>
      </c>
      <c r="F321" s="237" t="s">
        <v>620</v>
      </c>
      <c r="G321" s="235"/>
      <c r="H321" s="238">
        <v>1.418</v>
      </c>
      <c r="I321" s="239"/>
      <c r="J321" s="235"/>
      <c r="K321" s="235"/>
      <c r="L321" s="240"/>
      <c r="M321" s="241"/>
      <c r="N321" s="242"/>
      <c r="O321" s="242"/>
      <c r="P321" s="242"/>
      <c r="Q321" s="242"/>
      <c r="R321" s="242"/>
      <c r="S321" s="242"/>
      <c r="T321" s="243"/>
      <c r="U321" s="13"/>
      <c r="V321" s="13"/>
      <c r="W321" s="13"/>
      <c r="X321" s="13"/>
      <c r="Y321" s="13"/>
      <c r="Z321" s="13"/>
      <c r="AA321" s="13"/>
      <c r="AB321" s="13"/>
      <c r="AC321" s="13"/>
      <c r="AD321" s="13"/>
      <c r="AE321" s="13"/>
      <c r="AT321" s="244" t="s">
        <v>242</v>
      </c>
      <c r="AU321" s="244" t="s">
        <v>91</v>
      </c>
      <c r="AV321" s="13" t="s">
        <v>91</v>
      </c>
      <c r="AW321" s="13" t="s">
        <v>42</v>
      </c>
      <c r="AX321" s="13" t="s">
        <v>81</v>
      </c>
      <c r="AY321" s="244" t="s">
        <v>230</v>
      </c>
    </row>
    <row r="322" spans="1:51" s="13" customFormat="1" ht="12">
      <c r="A322" s="13"/>
      <c r="B322" s="234"/>
      <c r="C322" s="235"/>
      <c r="D322" s="228" t="s">
        <v>242</v>
      </c>
      <c r="E322" s="236" t="s">
        <v>19</v>
      </c>
      <c r="F322" s="237" t="s">
        <v>621</v>
      </c>
      <c r="G322" s="235"/>
      <c r="H322" s="238">
        <v>1.898</v>
      </c>
      <c r="I322" s="239"/>
      <c r="J322" s="235"/>
      <c r="K322" s="235"/>
      <c r="L322" s="240"/>
      <c r="M322" s="241"/>
      <c r="N322" s="242"/>
      <c r="O322" s="242"/>
      <c r="P322" s="242"/>
      <c r="Q322" s="242"/>
      <c r="R322" s="242"/>
      <c r="S322" s="242"/>
      <c r="T322" s="243"/>
      <c r="U322" s="13"/>
      <c r="V322" s="13"/>
      <c r="W322" s="13"/>
      <c r="X322" s="13"/>
      <c r="Y322" s="13"/>
      <c r="Z322" s="13"/>
      <c r="AA322" s="13"/>
      <c r="AB322" s="13"/>
      <c r="AC322" s="13"/>
      <c r="AD322" s="13"/>
      <c r="AE322" s="13"/>
      <c r="AT322" s="244" t="s">
        <v>242</v>
      </c>
      <c r="AU322" s="244" t="s">
        <v>91</v>
      </c>
      <c r="AV322" s="13" t="s">
        <v>91</v>
      </c>
      <c r="AW322" s="13" t="s">
        <v>42</v>
      </c>
      <c r="AX322" s="13" t="s">
        <v>81</v>
      </c>
      <c r="AY322" s="244" t="s">
        <v>230</v>
      </c>
    </row>
    <row r="323" spans="1:51" s="16" customFormat="1" ht="12">
      <c r="A323" s="16"/>
      <c r="B323" s="270"/>
      <c r="C323" s="271"/>
      <c r="D323" s="228" t="s">
        <v>242</v>
      </c>
      <c r="E323" s="272" t="s">
        <v>19</v>
      </c>
      <c r="F323" s="273" t="s">
        <v>432</v>
      </c>
      <c r="G323" s="271"/>
      <c r="H323" s="274">
        <v>16.9</v>
      </c>
      <c r="I323" s="275"/>
      <c r="J323" s="271"/>
      <c r="K323" s="271"/>
      <c r="L323" s="276"/>
      <c r="M323" s="277"/>
      <c r="N323" s="278"/>
      <c r="O323" s="278"/>
      <c r="P323" s="278"/>
      <c r="Q323" s="278"/>
      <c r="R323" s="278"/>
      <c r="S323" s="278"/>
      <c r="T323" s="279"/>
      <c r="U323" s="16"/>
      <c r="V323" s="16"/>
      <c r="W323" s="16"/>
      <c r="X323" s="16"/>
      <c r="Y323" s="16"/>
      <c r="Z323" s="16"/>
      <c r="AA323" s="16"/>
      <c r="AB323" s="16"/>
      <c r="AC323" s="16"/>
      <c r="AD323" s="16"/>
      <c r="AE323" s="16"/>
      <c r="AT323" s="280" t="s">
        <v>242</v>
      </c>
      <c r="AU323" s="280" t="s">
        <v>91</v>
      </c>
      <c r="AV323" s="16" t="s">
        <v>102</v>
      </c>
      <c r="AW323" s="16" t="s">
        <v>42</v>
      </c>
      <c r="AX323" s="16" t="s">
        <v>81</v>
      </c>
      <c r="AY323" s="280" t="s">
        <v>230</v>
      </c>
    </row>
    <row r="324" spans="1:51" s="13" customFormat="1" ht="12">
      <c r="A324" s="13"/>
      <c r="B324" s="234"/>
      <c r="C324" s="235"/>
      <c r="D324" s="228" t="s">
        <v>242</v>
      </c>
      <c r="E324" s="236" t="s">
        <v>19</v>
      </c>
      <c r="F324" s="237" t="s">
        <v>622</v>
      </c>
      <c r="G324" s="235"/>
      <c r="H324" s="238">
        <v>7.006</v>
      </c>
      <c r="I324" s="239"/>
      <c r="J324" s="235"/>
      <c r="K324" s="235"/>
      <c r="L324" s="240"/>
      <c r="M324" s="241"/>
      <c r="N324" s="242"/>
      <c r="O324" s="242"/>
      <c r="P324" s="242"/>
      <c r="Q324" s="242"/>
      <c r="R324" s="242"/>
      <c r="S324" s="242"/>
      <c r="T324" s="243"/>
      <c r="U324" s="13"/>
      <c r="V324" s="13"/>
      <c r="W324" s="13"/>
      <c r="X324" s="13"/>
      <c r="Y324" s="13"/>
      <c r="Z324" s="13"/>
      <c r="AA324" s="13"/>
      <c r="AB324" s="13"/>
      <c r="AC324" s="13"/>
      <c r="AD324" s="13"/>
      <c r="AE324" s="13"/>
      <c r="AT324" s="244" t="s">
        <v>242</v>
      </c>
      <c r="AU324" s="244" t="s">
        <v>91</v>
      </c>
      <c r="AV324" s="13" t="s">
        <v>91</v>
      </c>
      <c r="AW324" s="13" t="s">
        <v>42</v>
      </c>
      <c r="AX324" s="13" t="s">
        <v>81</v>
      </c>
      <c r="AY324" s="244" t="s">
        <v>230</v>
      </c>
    </row>
    <row r="325" spans="1:51" s="13" customFormat="1" ht="12">
      <c r="A325" s="13"/>
      <c r="B325" s="234"/>
      <c r="C325" s="235"/>
      <c r="D325" s="228" t="s">
        <v>242</v>
      </c>
      <c r="E325" s="236" t="s">
        <v>19</v>
      </c>
      <c r="F325" s="237" t="s">
        <v>623</v>
      </c>
      <c r="G325" s="235"/>
      <c r="H325" s="238">
        <v>3.1</v>
      </c>
      <c r="I325" s="239"/>
      <c r="J325" s="235"/>
      <c r="K325" s="235"/>
      <c r="L325" s="240"/>
      <c r="M325" s="241"/>
      <c r="N325" s="242"/>
      <c r="O325" s="242"/>
      <c r="P325" s="242"/>
      <c r="Q325" s="242"/>
      <c r="R325" s="242"/>
      <c r="S325" s="242"/>
      <c r="T325" s="243"/>
      <c r="U325" s="13"/>
      <c r="V325" s="13"/>
      <c r="W325" s="13"/>
      <c r="X325" s="13"/>
      <c r="Y325" s="13"/>
      <c r="Z325" s="13"/>
      <c r="AA325" s="13"/>
      <c r="AB325" s="13"/>
      <c r="AC325" s="13"/>
      <c r="AD325" s="13"/>
      <c r="AE325" s="13"/>
      <c r="AT325" s="244" t="s">
        <v>242</v>
      </c>
      <c r="AU325" s="244" t="s">
        <v>91</v>
      </c>
      <c r="AV325" s="13" t="s">
        <v>91</v>
      </c>
      <c r="AW325" s="13" t="s">
        <v>42</v>
      </c>
      <c r="AX325" s="13" t="s">
        <v>81</v>
      </c>
      <c r="AY325" s="244" t="s">
        <v>230</v>
      </c>
    </row>
    <row r="326" spans="1:51" s="16" customFormat="1" ht="12">
      <c r="A326" s="16"/>
      <c r="B326" s="270"/>
      <c r="C326" s="271"/>
      <c r="D326" s="228" t="s">
        <v>242</v>
      </c>
      <c r="E326" s="272" t="s">
        <v>19</v>
      </c>
      <c r="F326" s="273" t="s">
        <v>432</v>
      </c>
      <c r="G326" s="271"/>
      <c r="H326" s="274">
        <v>10.106</v>
      </c>
      <c r="I326" s="275"/>
      <c r="J326" s="271"/>
      <c r="K326" s="271"/>
      <c r="L326" s="276"/>
      <c r="M326" s="277"/>
      <c r="N326" s="278"/>
      <c r="O326" s="278"/>
      <c r="P326" s="278"/>
      <c r="Q326" s="278"/>
      <c r="R326" s="278"/>
      <c r="S326" s="278"/>
      <c r="T326" s="279"/>
      <c r="U326" s="16"/>
      <c r="V326" s="16"/>
      <c r="W326" s="16"/>
      <c r="X326" s="16"/>
      <c r="Y326" s="16"/>
      <c r="Z326" s="16"/>
      <c r="AA326" s="16"/>
      <c r="AB326" s="16"/>
      <c r="AC326" s="16"/>
      <c r="AD326" s="16"/>
      <c r="AE326" s="16"/>
      <c r="AT326" s="280" t="s">
        <v>242</v>
      </c>
      <c r="AU326" s="280" t="s">
        <v>91</v>
      </c>
      <c r="AV326" s="16" t="s">
        <v>102</v>
      </c>
      <c r="AW326" s="16" t="s">
        <v>42</v>
      </c>
      <c r="AX326" s="16" t="s">
        <v>81</v>
      </c>
      <c r="AY326" s="280" t="s">
        <v>230</v>
      </c>
    </row>
    <row r="327" spans="1:51" s="14" customFormat="1" ht="12">
      <c r="A327" s="14"/>
      <c r="B327" s="245"/>
      <c r="C327" s="246"/>
      <c r="D327" s="228" t="s">
        <v>242</v>
      </c>
      <c r="E327" s="247" t="s">
        <v>19</v>
      </c>
      <c r="F327" s="248" t="s">
        <v>244</v>
      </c>
      <c r="G327" s="246"/>
      <c r="H327" s="249">
        <v>32.208</v>
      </c>
      <c r="I327" s="250"/>
      <c r="J327" s="246"/>
      <c r="K327" s="246"/>
      <c r="L327" s="251"/>
      <c r="M327" s="252"/>
      <c r="N327" s="253"/>
      <c r="O327" s="253"/>
      <c r="P327" s="253"/>
      <c r="Q327" s="253"/>
      <c r="R327" s="253"/>
      <c r="S327" s="253"/>
      <c r="T327" s="254"/>
      <c r="U327" s="14"/>
      <c r="V327" s="14"/>
      <c r="W327" s="14"/>
      <c r="X327" s="14"/>
      <c r="Y327" s="14"/>
      <c r="Z327" s="14"/>
      <c r="AA327" s="14"/>
      <c r="AB327" s="14"/>
      <c r="AC327" s="14"/>
      <c r="AD327" s="14"/>
      <c r="AE327" s="14"/>
      <c r="AT327" s="255" t="s">
        <v>242</v>
      </c>
      <c r="AU327" s="255" t="s">
        <v>91</v>
      </c>
      <c r="AV327" s="14" t="s">
        <v>109</v>
      </c>
      <c r="AW327" s="14" t="s">
        <v>42</v>
      </c>
      <c r="AX327" s="14" t="s">
        <v>85</v>
      </c>
      <c r="AY327" s="255" t="s">
        <v>230</v>
      </c>
    </row>
    <row r="328" spans="1:65" s="2" customFormat="1" ht="14.4" customHeight="1">
      <c r="A328" s="41"/>
      <c r="B328" s="42"/>
      <c r="C328" s="215" t="s">
        <v>386</v>
      </c>
      <c r="D328" s="215" t="s">
        <v>232</v>
      </c>
      <c r="E328" s="216" t="s">
        <v>624</v>
      </c>
      <c r="F328" s="217" t="s">
        <v>625</v>
      </c>
      <c r="G328" s="218" t="s">
        <v>235</v>
      </c>
      <c r="H328" s="219">
        <v>133.534</v>
      </c>
      <c r="I328" s="220"/>
      <c r="J328" s="221">
        <f>ROUND(I328*H328,2)</f>
        <v>0</v>
      </c>
      <c r="K328" s="217" t="s">
        <v>236</v>
      </c>
      <c r="L328" s="47"/>
      <c r="M328" s="222" t="s">
        <v>19</v>
      </c>
      <c r="N328" s="223" t="s">
        <v>52</v>
      </c>
      <c r="O328" s="87"/>
      <c r="P328" s="224">
        <f>O328*H328</f>
        <v>0</v>
      </c>
      <c r="Q328" s="224">
        <v>0.00264</v>
      </c>
      <c r="R328" s="224">
        <f>Q328*H328</f>
        <v>0.35252975999999997</v>
      </c>
      <c r="S328" s="224">
        <v>0</v>
      </c>
      <c r="T328" s="225">
        <f>S328*H328</f>
        <v>0</v>
      </c>
      <c r="U328" s="41"/>
      <c r="V328" s="41"/>
      <c r="W328" s="41"/>
      <c r="X328" s="41"/>
      <c r="Y328" s="41"/>
      <c r="Z328" s="41"/>
      <c r="AA328" s="41"/>
      <c r="AB328" s="41"/>
      <c r="AC328" s="41"/>
      <c r="AD328" s="41"/>
      <c r="AE328" s="41"/>
      <c r="AR328" s="226" t="s">
        <v>109</v>
      </c>
      <c r="AT328" s="226" t="s">
        <v>232</v>
      </c>
      <c r="AU328" s="226" t="s">
        <v>91</v>
      </c>
      <c r="AY328" s="19" t="s">
        <v>230</v>
      </c>
      <c r="BE328" s="227">
        <f>IF(N328="základní",J328,0)</f>
        <v>0</v>
      </c>
      <c r="BF328" s="227">
        <f>IF(N328="snížená",J328,0)</f>
        <v>0</v>
      </c>
      <c r="BG328" s="227">
        <f>IF(N328="zákl. přenesená",J328,0)</f>
        <v>0</v>
      </c>
      <c r="BH328" s="227">
        <f>IF(N328="sníž. přenesená",J328,0)</f>
        <v>0</v>
      </c>
      <c r="BI328" s="227">
        <f>IF(N328="nulová",J328,0)</f>
        <v>0</v>
      </c>
      <c r="BJ328" s="19" t="s">
        <v>85</v>
      </c>
      <c r="BK328" s="227">
        <f>ROUND(I328*H328,2)</f>
        <v>0</v>
      </c>
      <c r="BL328" s="19" t="s">
        <v>109</v>
      </c>
      <c r="BM328" s="226" t="s">
        <v>626</v>
      </c>
    </row>
    <row r="329" spans="1:47" s="2" customFormat="1" ht="12">
      <c r="A329" s="41"/>
      <c r="B329" s="42"/>
      <c r="C329" s="43"/>
      <c r="D329" s="228" t="s">
        <v>238</v>
      </c>
      <c r="E329" s="43"/>
      <c r="F329" s="229" t="s">
        <v>627</v>
      </c>
      <c r="G329" s="43"/>
      <c r="H329" s="43"/>
      <c r="I329" s="230"/>
      <c r="J329" s="43"/>
      <c r="K329" s="43"/>
      <c r="L329" s="47"/>
      <c r="M329" s="231"/>
      <c r="N329" s="232"/>
      <c r="O329" s="87"/>
      <c r="P329" s="87"/>
      <c r="Q329" s="87"/>
      <c r="R329" s="87"/>
      <c r="S329" s="87"/>
      <c r="T329" s="88"/>
      <c r="U329" s="41"/>
      <c r="V329" s="41"/>
      <c r="W329" s="41"/>
      <c r="X329" s="41"/>
      <c r="Y329" s="41"/>
      <c r="Z329" s="41"/>
      <c r="AA329" s="41"/>
      <c r="AB329" s="41"/>
      <c r="AC329" s="41"/>
      <c r="AD329" s="41"/>
      <c r="AE329" s="41"/>
      <c r="AT329" s="19" t="s">
        <v>238</v>
      </c>
      <c r="AU329" s="19" t="s">
        <v>91</v>
      </c>
    </row>
    <row r="330" spans="1:47" s="2" customFormat="1" ht="12">
      <c r="A330" s="41"/>
      <c r="B330" s="42"/>
      <c r="C330" s="43"/>
      <c r="D330" s="228" t="s">
        <v>240</v>
      </c>
      <c r="E330" s="43"/>
      <c r="F330" s="233" t="s">
        <v>553</v>
      </c>
      <c r="G330" s="43"/>
      <c r="H330" s="43"/>
      <c r="I330" s="230"/>
      <c r="J330" s="43"/>
      <c r="K330" s="43"/>
      <c r="L330" s="47"/>
      <c r="M330" s="231"/>
      <c r="N330" s="232"/>
      <c r="O330" s="87"/>
      <c r="P330" s="87"/>
      <c r="Q330" s="87"/>
      <c r="R330" s="87"/>
      <c r="S330" s="87"/>
      <c r="T330" s="88"/>
      <c r="U330" s="41"/>
      <c r="V330" s="41"/>
      <c r="W330" s="41"/>
      <c r="X330" s="41"/>
      <c r="Y330" s="41"/>
      <c r="Z330" s="41"/>
      <c r="AA330" s="41"/>
      <c r="AB330" s="41"/>
      <c r="AC330" s="41"/>
      <c r="AD330" s="41"/>
      <c r="AE330" s="41"/>
      <c r="AT330" s="19" t="s">
        <v>240</v>
      </c>
      <c r="AU330" s="19" t="s">
        <v>91</v>
      </c>
    </row>
    <row r="331" spans="1:51" s="15" customFormat="1" ht="12">
      <c r="A331" s="15"/>
      <c r="B331" s="260"/>
      <c r="C331" s="261"/>
      <c r="D331" s="228" t="s">
        <v>242</v>
      </c>
      <c r="E331" s="262" t="s">
        <v>19</v>
      </c>
      <c r="F331" s="263" t="s">
        <v>604</v>
      </c>
      <c r="G331" s="261"/>
      <c r="H331" s="262" t="s">
        <v>19</v>
      </c>
      <c r="I331" s="264"/>
      <c r="J331" s="261"/>
      <c r="K331" s="261"/>
      <c r="L331" s="265"/>
      <c r="M331" s="266"/>
      <c r="N331" s="267"/>
      <c r="O331" s="267"/>
      <c r="P331" s="267"/>
      <c r="Q331" s="267"/>
      <c r="R331" s="267"/>
      <c r="S331" s="267"/>
      <c r="T331" s="268"/>
      <c r="U331" s="15"/>
      <c r="V331" s="15"/>
      <c r="W331" s="15"/>
      <c r="X331" s="15"/>
      <c r="Y331" s="15"/>
      <c r="Z331" s="15"/>
      <c r="AA331" s="15"/>
      <c r="AB331" s="15"/>
      <c r="AC331" s="15"/>
      <c r="AD331" s="15"/>
      <c r="AE331" s="15"/>
      <c r="AT331" s="269" t="s">
        <v>242</v>
      </c>
      <c r="AU331" s="269" t="s">
        <v>91</v>
      </c>
      <c r="AV331" s="15" t="s">
        <v>85</v>
      </c>
      <c r="AW331" s="15" t="s">
        <v>42</v>
      </c>
      <c r="AX331" s="15" t="s">
        <v>81</v>
      </c>
      <c r="AY331" s="269" t="s">
        <v>230</v>
      </c>
    </row>
    <row r="332" spans="1:51" s="13" customFormat="1" ht="12">
      <c r="A332" s="13"/>
      <c r="B332" s="234"/>
      <c r="C332" s="235"/>
      <c r="D332" s="228" t="s">
        <v>242</v>
      </c>
      <c r="E332" s="236" t="s">
        <v>19</v>
      </c>
      <c r="F332" s="237" t="s">
        <v>628</v>
      </c>
      <c r="G332" s="235"/>
      <c r="H332" s="238">
        <v>3.444</v>
      </c>
      <c r="I332" s="239"/>
      <c r="J332" s="235"/>
      <c r="K332" s="235"/>
      <c r="L332" s="240"/>
      <c r="M332" s="241"/>
      <c r="N332" s="242"/>
      <c r="O332" s="242"/>
      <c r="P332" s="242"/>
      <c r="Q332" s="242"/>
      <c r="R332" s="242"/>
      <c r="S332" s="242"/>
      <c r="T332" s="243"/>
      <c r="U332" s="13"/>
      <c r="V332" s="13"/>
      <c r="W332" s="13"/>
      <c r="X332" s="13"/>
      <c r="Y332" s="13"/>
      <c r="Z332" s="13"/>
      <c r="AA332" s="13"/>
      <c r="AB332" s="13"/>
      <c r="AC332" s="13"/>
      <c r="AD332" s="13"/>
      <c r="AE332" s="13"/>
      <c r="AT332" s="244" t="s">
        <v>242</v>
      </c>
      <c r="AU332" s="244" t="s">
        <v>91</v>
      </c>
      <c r="AV332" s="13" t="s">
        <v>91</v>
      </c>
      <c r="AW332" s="13" t="s">
        <v>42</v>
      </c>
      <c r="AX332" s="13" t="s">
        <v>81</v>
      </c>
      <c r="AY332" s="244" t="s">
        <v>230</v>
      </c>
    </row>
    <row r="333" spans="1:51" s="15" customFormat="1" ht="12">
      <c r="A333" s="15"/>
      <c r="B333" s="260"/>
      <c r="C333" s="261"/>
      <c r="D333" s="228" t="s">
        <v>242</v>
      </c>
      <c r="E333" s="262" t="s">
        <v>19</v>
      </c>
      <c r="F333" s="263" t="s">
        <v>606</v>
      </c>
      <c r="G333" s="261"/>
      <c r="H333" s="262" t="s">
        <v>19</v>
      </c>
      <c r="I333" s="264"/>
      <c r="J333" s="261"/>
      <c r="K333" s="261"/>
      <c r="L333" s="265"/>
      <c r="M333" s="266"/>
      <c r="N333" s="267"/>
      <c r="O333" s="267"/>
      <c r="P333" s="267"/>
      <c r="Q333" s="267"/>
      <c r="R333" s="267"/>
      <c r="S333" s="267"/>
      <c r="T333" s="268"/>
      <c r="U333" s="15"/>
      <c r="V333" s="15"/>
      <c r="W333" s="15"/>
      <c r="X333" s="15"/>
      <c r="Y333" s="15"/>
      <c r="Z333" s="15"/>
      <c r="AA333" s="15"/>
      <c r="AB333" s="15"/>
      <c r="AC333" s="15"/>
      <c r="AD333" s="15"/>
      <c r="AE333" s="15"/>
      <c r="AT333" s="269" t="s">
        <v>242</v>
      </c>
      <c r="AU333" s="269" t="s">
        <v>91</v>
      </c>
      <c r="AV333" s="15" t="s">
        <v>85</v>
      </c>
      <c r="AW333" s="15" t="s">
        <v>42</v>
      </c>
      <c r="AX333" s="15" t="s">
        <v>81</v>
      </c>
      <c r="AY333" s="269" t="s">
        <v>230</v>
      </c>
    </row>
    <row r="334" spans="1:51" s="13" customFormat="1" ht="12">
      <c r="A334" s="13"/>
      <c r="B334" s="234"/>
      <c r="C334" s="235"/>
      <c r="D334" s="228" t="s">
        <v>242</v>
      </c>
      <c r="E334" s="236" t="s">
        <v>19</v>
      </c>
      <c r="F334" s="237" t="s">
        <v>629</v>
      </c>
      <c r="G334" s="235"/>
      <c r="H334" s="238">
        <v>2.304</v>
      </c>
      <c r="I334" s="239"/>
      <c r="J334" s="235"/>
      <c r="K334" s="235"/>
      <c r="L334" s="240"/>
      <c r="M334" s="241"/>
      <c r="N334" s="242"/>
      <c r="O334" s="242"/>
      <c r="P334" s="242"/>
      <c r="Q334" s="242"/>
      <c r="R334" s="242"/>
      <c r="S334" s="242"/>
      <c r="T334" s="243"/>
      <c r="U334" s="13"/>
      <c r="V334" s="13"/>
      <c r="W334" s="13"/>
      <c r="X334" s="13"/>
      <c r="Y334" s="13"/>
      <c r="Z334" s="13"/>
      <c r="AA334" s="13"/>
      <c r="AB334" s="13"/>
      <c r="AC334" s="13"/>
      <c r="AD334" s="13"/>
      <c r="AE334" s="13"/>
      <c r="AT334" s="244" t="s">
        <v>242</v>
      </c>
      <c r="AU334" s="244" t="s">
        <v>91</v>
      </c>
      <c r="AV334" s="13" t="s">
        <v>91</v>
      </c>
      <c r="AW334" s="13" t="s">
        <v>42</v>
      </c>
      <c r="AX334" s="13" t="s">
        <v>81</v>
      </c>
      <c r="AY334" s="244" t="s">
        <v>230</v>
      </c>
    </row>
    <row r="335" spans="1:51" s="13" customFormat="1" ht="12">
      <c r="A335" s="13"/>
      <c r="B335" s="234"/>
      <c r="C335" s="235"/>
      <c r="D335" s="228" t="s">
        <v>242</v>
      </c>
      <c r="E335" s="236" t="s">
        <v>19</v>
      </c>
      <c r="F335" s="237" t="s">
        <v>630</v>
      </c>
      <c r="G335" s="235"/>
      <c r="H335" s="238">
        <v>2.736</v>
      </c>
      <c r="I335" s="239"/>
      <c r="J335" s="235"/>
      <c r="K335" s="235"/>
      <c r="L335" s="240"/>
      <c r="M335" s="241"/>
      <c r="N335" s="242"/>
      <c r="O335" s="242"/>
      <c r="P335" s="242"/>
      <c r="Q335" s="242"/>
      <c r="R335" s="242"/>
      <c r="S335" s="242"/>
      <c r="T335" s="243"/>
      <c r="U335" s="13"/>
      <c r="V335" s="13"/>
      <c r="W335" s="13"/>
      <c r="X335" s="13"/>
      <c r="Y335" s="13"/>
      <c r="Z335" s="13"/>
      <c r="AA335" s="13"/>
      <c r="AB335" s="13"/>
      <c r="AC335" s="13"/>
      <c r="AD335" s="13"/>
      <c r="AE335" s="13"/>
      <c r="AT335" s="244" t="s">
        <v>242</v>
      </c>
      <c r="AU335" s="244" t="s">
        <v>91</v>
      </c>
      <c r="AV335" s="13" t="s">
        <v>91</v>
      </c>
      <c r="AW335" s="13" t="s">
        <v>42</v>
      </c>
      <c r="AX335" s="13" t="s">
        <v>81</v>
      </c>
      <c r="AY335" s="244" t="s">
        <v>230</v>
      </c>
    </row>
    <row r="336" spans="1:51" s="13" customFormat="1" ht="12">
      <c r="A336" s="13"/>
      <c r="B336" s="234"/>
      <c r="C336" s="235"/>
      <c r="D336" s="228" t="s">
        <v>242</v>
      </c>
      <c r="E336" s="236" t="s">
        <v>19</v>
      </c>
      <c r="F336" s="237" t="s">
        <v>631</v>
      </c>
      <c r="G336" s="235"/>
      <c r="H336" s="238">
        <v>3.168</v>
      </c>
      <c r="I336" s="239"/>
      <c r="J336" s="235"/>
      <c r="K336" s="235"/>
      <c r="L336" s="240"/>
      <c r="M336" s="241"/>
      <c r="N336" s="242"/>
      <c r="O336" s="242"/>
      <c r="P336" s="242"/>
      <c r="Q336" s="242"/>
      <c r="R336" s="242"/>
      <c r="S336" s="242"/>
      <c r="T336" s="243"/>
      <c r="U336" s="13"/>
      <c r="V336" s="13"/>
      <c r="W336" s="13"/>
      <c r="X336" s="13"/>
      <c r="Y336" s="13"/>
      <c r="Z336" s="13"/>
      <c r="AA336" s="13"/>
      <c r="AB336" s="13"/>
      <c r="AC336" s="13"/>
      <c r="AD336" s="13"/>
      <c r="AE336" s="13"/>
      <c r="AT336" s="244" t="s">
        <v>242</v>
      </c>
      <c r="AU336" s="244" t="s">
        <v>91</v>
      </c>
      <c r="AV336" s="13" t="s">
        <v>91</v>
      </c>
      <c r="AW336" s="13" t="s">
        <v>42</v>
      </c>
      <c r="AX336" s="13" t="s">
        <v>81</v>
      </c>
      <c r="AY336" s="244" t="s">
        <v>230</v>
      </c>
    </row>
    <row r="337" spans="1:51" s="13" customFormat="1" ht="12">
      <c r="A337" s="13"/>
      <c r="B337" s="234"/>
      <c r="C337" s="235"/>
      <c r="D337" s="228" t="s">
        <v>242</v>
      </c>
      <c r="E337" s="236" t="s">
        <v>19</v>
      </c>
      <c r="F337" s="237" t="s">
        <v>632</v>
      </c>
      <c r="G337" s="235"/>
      <c r="H337" s="238">
        <v>17.424</v>
      </c>
      <c r="I337" s="239"/>
      <c r="J337" s="235"/>
      <c r="K337" s="235"/>
      <c r="L337" s="240"/>
      <c r="M337" s="241"/>
      <c r="N337" s="242"/>
      <c r="O337" s="242"/>
      <c r="P337" s="242"/>
      <c r="Q337" s="242"/>
      <c r="R337" s="242"/>
      <c r="S337" s="242"/>
      <c r="T337" s="243"/>
      <c r="U337" s="13"/>
      <c r="V337" s="13"/>
      <c r="W337" s="13"/>
      <c r="X337" s="13"/>
      <c r="Y337" s="13"/>
      <c r="Z337" s="13"/>
      <c r="AA337" s="13"/>
      <c r="AB337" s="13"/>
      <c r="AC337" s="13"/>
      <c r="AD337" s="13"/>
      <c r="AE337" s="13"/>
      <c r="AT337" s="244" t="s">
        <v>242</v>
      </c>
      <c r="AU337" s="244" t="s">
        <v>91</v>
      </c>
      <c r="AV337" s="13" t="s">
        <v>91</v>
      </c>
      <c r="AW337" s="13" t="s">
        <v>42</v>
      </c>
      <c r="AX337" s="13" t="s">
        <v>81</v>
      </c>
      <c r="AY337" s="244" t="s">
        <v>230</v>
      </c>
    </row>
    <row r="338" spans="1:51" s="16" customFormat="1" ht="12">
      <c r="A338" s="16"/>
      <c r="B338" s="270"/>
      <c r="C338" s="271"/>
      <c r="D338" s="228" t="s">
        <v>242</v>
      </c>
      <c r="E338" s="272" t="s">
        <v>19</v>
      </c>
      <c r="F338" s="273" t="s">
        <v>432</v>
      </c>
      <c r="G338" s="271"/>
      <c r="H338" s="274">
        <v>29.076</v>
      </c>
      <c r="I338" s="275"/>
      <c r="J338" s="271"/>
      <c r="K338" s="271"/>
      <c r="L338" s="276"/>
      <c r="M338" s="277"/>
      <c r="N338" s="278"/>
      <c r="O338" s="278"/>
      <c r="P338" s="278"/>
      <c r="Q338" s="278"/>
      <c r="R338" s="278"/>
      <c r="S338" s="278"/>
      <c r="T338" s="279"/>
      <c r="U338" s="16"/>
      <c r="V338" s="16"/>
      <c r="W338" s="16"/>
      <c r="X338" s="16"/>
      <c r="Y338" s="16"/>
      <c r="Z338" s="16"/>
      <c r="AA338" s="16"/>
      <c r="AB338" s="16"/>
      <c r="AC338" s="16"/>
      <c r="AD338" s="16"/>
      <c r="AE338" s="16"/>
      <c r="AT338" s="280" t="s">
        <v>242</v>
      </c>
      <c r="AU338" s="280" t="s">
        <v>91</v>
      </c>
      <c r="AV338" s="16" t="s">
        <v>102</v>
      </c>
      <c r="AW338" s="16" t="s">
        <v>42</v>
      </c>
      <c r="AX338" s="16" t="s">
        <v>81</v>
      </c>
      <c r="AY338" s="280" t="s">
        <v>230</v>
      </c>
    </row>
    <row r="339" spans="1:51" s="15" customFormat="1" ht="12">
      <c r="A339" s="15"/>
      <c r="B339" s="260"/>
      <c r="C339" s="261"/>
      <c r="D339" s="228" t="s">
        <v>242</v>
      </c>
      <c r="E339" s="262" t="s">
        <v>19</v>
      </c>
      <c r="F339" s="263" t="s">
        <v>611</v>
      </c>
      <c r="G339" s="261"/>
      <c r="H339" s="262" t="s">
        <v>19</v>
      </c>
      <c r="I339" s="264"/>
      <c r="J339" s="261"/>
      <c r="K339" s="261"/>
      <c r="L339" s="265"/>
      <c r="M339" s="266"/>
      <c r="N339" s="267"/>
      <c r="O339" s="267"/>
      <c r="P339" s="267"/>
      <c r="Q339" s="267"/>
      <c r="R339" s="267"/>
      <c r="S339" s="267"/>
      <c r="T339" s="268"/>
      <c r="U339" s="15"/>
      <c r="V339" s="15"/>
      <c r="W339" s="15"/>
      <c r="X339" s="15"/>
      <c r="Y339" s="15"/>
      <c r="Z339" s="15"/>
      <c r="AA339" s="15"/>
      <c r="AB339" s="15"/>
      <c r="AC339" s="15"/>
      <c r="AD339" s="15"/>
      <c r="AE339" s="15"/>
      <c r="AT339" s="269" t="s">
        <v>242</v>
      </c>
      <c r="AU339" s="269" t="s">
        <v>91</v>
      </c>
      <c r="AV339" s="15" t="s">
        <v>85</v>
      </c>
      <c r="AW339" s="15" t="s">
        <v>42</v>
      </c>
      <c r="AX339" s="15" t="s">
        <v>81</v>
      </c>
      <c r="AY339" s="269" t="s">
        <v>230</v>
      </c>
    </row>
    <row r="340" spans="1:51" s="13" customFormat="1" ht="12">
      <c r="A340" s="13"/>
      <c r="B340" s="234"/>
      <c r="C340" s="235"/>
      <c r="D340" s="228" t="s">
        <v>242</v>
      </c>
      <c r="E340" s="236" t="s">
        <v>19</v>
      </c>
      <c r="F340" s="237" t="s">
        <v>633</v>
      </c>
      <c r="G340" s="235"/>
      <c r="H340" s="238">
        <v>13.726</v>
      </c>
      <c r="I340" s="239"/>
      <c r="J340" s="235"/>
      <c r="K340" s="235"/>
      <c r="L340" s="240"/>
      <c r="M340" s="241"/>
      <c r="N340" s="242"/>
      <c r="O340" s="242"/>
      <c r="P340" s="242"/>
      <c r="Q340" s="242"/>
      <c r="R340" s="242"/>
      <c r="S340" s="242"/>
      <c r="T340" s="243"/>
      <c r="U340" s="13"/>
      <c r="V340" s="13"/>
      <c r="W340" s="13"/>
      <c r="X340" s="13"/>
      <c r="Y340" s="13"/>
      <c r="Z340" s="13"/>
      <c r="AA340" s="13"/>
      <c r="AB340" s="13"/>
      <c r="AC340" s="13"/>
      <c r="AD340" s="13"/>
      <c r="AE340" s="13"/>
      <c r="AT340" s="244" t="s">
        <v>242</v>
      </c>
      <c r="AU340" s="244" t="s">
        <v>91</v>
      </c>
      <c r="AV340" s="13" t="s">
        <v>91</v>
      </c>
      <c r="AW340" s="13" t="s">
        <v>42</v>
      </c>
      <c r="AX340" s="13" t="s">
        <v>81</v>
      </c>
      <c r="AY340" s="244" t="s">
        <v>230</v>
      </c>
    </row>
    <row r="341" spans="1:51" s="13" customFormat="1" ht="12">
      <c r="A341" s="13"/>
      <c r="B341" s="234"/>
      <c r="C341" s="235"/>
      <c r="D341" s="228" t="s">
        <v>242</v>
      </c>
      <c r="E341" s="236" t="s">
        <v>19</v>
      </c>
      <c r="F341" s="237" t="s">
        <v>634</v>
      </c>
      <c r="G341" s="235"/>
      <c r="H341" s="238">
        <v>4.72</v>
      </c>
      <c r="I341" s="239"/>
      <c r="J341" s="235"/>
      <c r="K341" s="235"/>
      <c r="L341" s="240"/>
      <c r="M341" s="241"/>
      <c r="N341" s="242"/>
      <c r="O341" s="242"/>
      <c r="P341" s="242"/>
      <c r="Q341" s="242"/>
      <c r="R341" s="242"/>
      <c r="S341" s="242"/>
      <c r="T341" s="243"/>
      <c r="U341" s="13"/>
      <c r="V341" s="13"/>
      <c r="W341" s="13"/>
      <c r="X341" s="13"/>
      <c r="Y341" s="13"/>
      <c r="Z341" s="13"/>
      <c r="AA341" s="13"/>
      <c r="AB341" s="13"/>
      <c r="AC341" s="13"/>
      <c r="AD341" s="13"/>
      <c r="AE341" s="13"/>
      <c r="AT341" s="244" t="s">
        <v>242</v>
      </c>
      <c r="AU341" s="244" t="s">
        <v>91</v>
      </c>
      <c r="AV341" s="13" t="s">
        <v>91</v>
      </c>
      <c r="AW341" s="13" t="s">
        <v>42</v>
      </c>
      <c r="AX341" s="13" t="s">
        <v>81</v>
      </c>
      <c r="AY341" s="244" t="s">
        <v>230</v>
      </c>
    </row>
    <row r="342" spans="1:51" s="13" customFormat="1" ht="12">
      <c r="A342" s="13"/>
      <c r="B342" s="234"/>
      <c r="C342" s="235"/>
      <c r="D342" s="228" t="s">
        <v>242</v>
      </c>
      <c r="E342" s="236" t="s">
        <v>19</v>
      </c>
      <c r="F342" s="237" t="s">
        <v>635</v>
      </c>
      <c r="G342" s="235"/>
      <c r="H342" s="238">
        <v>5.04</v>
      </c>
      <c r="I342" s="239"/>
      <c r="J342" s="235"/>
      <c r="K342" s="235"/>
      <c r="L342" s="240"/>
      <c r="M342" s="241"/>
      <c r="N342" s="242"/>
      <c r="O342" s="242"/>
      <c r="P342" s="242"/>
      <c r="Q342" s="242"/>
      <c r="R342" s="242"/>
      <c r="S342" s="242"/>
      <c r="T342" s="243"/>
      <c r="U342" s="13"/>
      <c r="V342" s="13"/>
      <c r="W342" s="13"/>
      <c r="X342" s="13"/>
      <c r="Y342" s="13"/>
      <c r="Z342" s="13"/>
      <c r="AA342" s="13"/>
      <c r="AB342" s="13"/>
      <c r="AC342" s="13"/>
      <c r="AD342" s="13"/>
      <c r="AE342" s="13"/>
      <c r="AT342" s="244" t="s">
        <v>242</v>
      </c>
      <c r="AU342" s="244" t="s">
        <v>91</v>
      </c>
      <c r="AV342" s="13" t="s">
        <v>91</v>
      </c>
      <c r="AW342" s="13" t="s">
        <v>42</v>
      </c>
      <c r="AX342" s="13" t="s">
        <v>81</v>
      </c>
      <c r="AY342" s="244" t="s">
        <v>230</v>
      </c>
    </row>
    <row r="343" spans="1:51" s="13" customFormat="1" ht="12">
      <c r="A343" s="13"/>
      <c r="B343" s="234"/>
      <c r="C343" s="235"/>
      <c r="D343" s="228" t="s">
        <v>242</v>
      </c>
      <c r="E343" s="236" t="s">
        <v>19</v>
      </c>
      <c r="F343" s="237" t="s">
        <v>636</v>
      </c>
      <c r="G343" s="235"/>
      <c r="H343" s="238">
        <v>5.36</v>
      </c>
      <c r="I343" s="239"/>
      <c r="J343" s="235"/>
      <c r="K343" s="235"/>
      <c r="L343" s="240"/>
      <c r="M343" s="241"/>
      <c r="N343" s="242"/>
      <c r="O343" s="242"/>
      <c r="P343" s="242"/>
      <c r="Q343" s="242"/>
      <c r="R343" s="242"/>
      <c r="S343" s="242"/>
      <c r="T343" s="243"/>
      <c r="U343" s="13"/>
      <c r="V343" s="13"/>
      <c r="W343" s="13"/>
      <c r="X343" s="13"/>
      <c r="Y343" s="13"/>
      <c r="Z343" s="13"/>
      <c r="AA343" s="13"/>
      <c r="AB343" s="13"/>
      <c r="AC343" s="13"/>
      <c r="AD343" s="13"/>
      <c r="AE343" s="13"/>
      <c r="AT343" s="244" t="s">
        <v>242</v>
      </c>
      <c r="AU343" s="244" t="s">
        <v>91</v>
      </c>
      <c r="AV343" s="13" t="s">
        <v>91</v>
      </c>
      <c r="AW343" s="13" t="s">
        <v>42</v>
      </c>
      <c r="AX343" s="13" t="s">
        <v>81</v>
      </c>
      <c r="AY343" s="244" t="s">
        <v>230</v>
      </c>
    </row>
    <row r="344" spans="1:51" s="13" customFormat="1" ht="12">
      <c r="A344" s="13"/>
      <c r="B344" s="234"/>
      <c r="C344" s="235"/>
      <c r="D344" s="228" t="s">
        <v>242</v>
      </c>
      <c r="E344" s="236" t="s">
        <v>19</v>
      </c>
      <c r="F344" s="237" t="s">
        <v>637</v>
      </c>
      <c r="G344" s="235"/>
      <c r="H344" s="238">
        <v>5.36</v>
      </c>
      <c r="I344" s="239"/>
      <c r="J344" s="235"/>
      <c r="K344" s="235"/>
      <c r="L344" s="240"/>
      <c r="M344" s="241"/>
      <c r="N344" s="242"/>
      <c r="O344" s="242"/>
      <c r="P344" s="242"/>
      <c r="Q344" s="242"/>
      <c r="R344" s="242"/>
      <c r="S344" s="242"/>
      <c r="T344" s="243"/>
      <c r="U344" s="13"/>
      <c r="V344" s="13"/>
      <c r="W344" s="13"/>
      <c r="X344" s="13"/>
      <c r="Y344" s="13"/>
      <c r="Z344" s="13"/>
      <c r="AA344" s="13"/>
      <c r="AB344" s="13"/>
      <c r="AC344" s="13"/>
      <c r="AD344" s="13"/>
      <c r="AE344" s="13"/>
      <c r="AT344" s="244" t="s">
        <v>242</v>
      </c>
      <c r="AU344" s="244" t="s">
        <v>91</v>
      </c>
      <c r="AV344" s="13" t="s">
        <v>91</v>
      </c>
      <c r="AW344" s="13" t="s">
        <v>42</v>
      </c>
      <c r="AX344" s="13" t="s">
        <v>81</v>
      </c>
      <c r="AY344" s="244" t="s">
        <v>230</v>
      </c>
    </row>
    <row r="345" spans="1:51" s="13" customFormat="1" ht="12">
      <c r="A345" s="13"/>
      <c r="B345" s="234"/>
      <c r="C345" s="235"/>
      <c r="D345" s="228" t="s">
        <v>242</v>
      </c>
      <c r="E345" s="236" t="s">
        <v>19</v>
      </c>
      <c r="F345" s="237" t="s">
        <v>638</v>
      </c>
      <c r="G345" s="235"/>
      <c r="H345" s="238">
        <v>14.28</v>
      </c>
      <c r="I345" s="239"/>
      <c r="J345" s="235"/>
      <c r="K345" s="235"/>
      <c r="L345" s="240"/>
      <c r="M345" s="241"/>
      <c r="N345" s="242"/>
      <c r="O345" s="242"/>
      <c r="P345" s="242"/>
      <c r="Q345" s="242"/>
      <c r="R345" s="242"/>
      <c r="S345" s="242"/>
      <c r="T345" s="243"/>
      <c r="U345" s="13"/>
      <c r="V345" s="13"/>
      <c r="W345" s="13"/>
      <c r="X345" s="13"/>
      <c r="Y345" s="13"/>
      <c r="Z345" s="13"/>
      <c r="AA345" s="13"/>
      <c r="AB345" s="13"/>
      <c r="AC345" s="13"/>
      <c r="AD345" s="13"/>
      <c r="AE345" s="13"/>
      <c r="AT345" s="244" t="s">
        <v>242</v>
      </c>
      <c r="AU345" s="244" t="s">
        <v>91</v>
      </c>
      <c r="AV345" s="13" t="s">
        <v>91</v>
      </c>
      <c r="AW345" s="13" t="s">
        <v>42</v>
      </c>
      <c r="AX345" s="13" t="s">
        <v>81</v>
      </c>
      <c r="AY345" s="244" t="s">
        <v>230</v>
      </c>
    </row>
    <row r="346" spans="1:51" s="13" customFormat="1" ht="12">
      <c r="A346" s="13"/>
      <c r="B346" s="234"/>
      <c r="C346" s="235"/>
      <c r="D346" s="228" t="s">
        <v>242</v>
      </c>
      <c r="E346" s="236" t="s">
        <v>19</v>
      </c>
      <c r="F346" s="237" t="s">
        <v>639</v>
      </c>
      <c r="G346" s="235"/>
      <c r="H346" s="238">
        <v>5.68</v>
      </c>
      <c r="I346" s="239"/>
      <c r="J346" s="235"/>
      <c r="K346" s="235"/>
      <c r="L346" s="240"/>
      <c r="M346" s="241"/>
      <c r="N346" s="242"/>
      <c r="O346" s="242"/>
      <c r="P346" s="242"/>
      <c r="Q346" s="242"/>
      <c r="R346" s="242"/>
      <c r="S346" s="242"/>
      <c r="T346" s="243"/>
      <c r="U346" s="13"/>
      <c r="V346" s="13"/>
      <c r="W346" s="13"/>
      <c r="X346" s="13"/>
      <c r="Y346" s="13"/>
      <c r="Z346" s="13"/>
      <c r="AA346" s="13"/>
      <c r="AB346" s="13"/>
      <c r="AC346" s="13"/>
      <c r="AD346" s="13"/>
      <c r="AE346" s="13"/>
      <c r="AT346" s="244" t="s">
        <v>242</v>
      </c>
      <c r="AU346" s="244" t="s">
        <v>91</v>
      </c>
      <c r="AV346" s="13" t="s">
        <v>91</v>
      </c>
      <c r="AW346" s="13" t="s">
        <v>42</v>
      </c>
      <c r="AX346" s="13" t="s">
        <v>81</v>
      </c>
      <c r="AY346" s="244" t="s">
        <v>230</v>
      </c>
    </row>
    <row r="347" spans="1:51" s="13" customFormat="1" ht="12">
      <c r="A347" s="13"/>
      <c r="B347" s="234"/>
      <c r="C347" s="235"/>
      <c r="D347" s="228" t="s">
        <v>242</v>
      </c>
      <c r="E347" s="236" t="s">
        <v>19</v>
      </c>
      <c r="F347" s="237" t="s">
        <v>640</v>
      </c>
      <c r="G347" s="235"/>
      <c r="H347" s="238">
        <v>5.68</v>
      </c>
      <c r="I347" s="239"/>
      <c r="J347" s="235"/>
      <c r="K347" s="235"/>
      <c r="L347" s="240"/>
      <c r="M347" s="241"/>
      <c r="N347" s="242"/>
      <c r="O347" s="242"/>
      <c r="P347" s="242"/>
      <c r="Q347" s="242"/>
      <c r="R347" s="242"/>
      <c r="S347" s="242"/>
      <c r="T347" s="243"/>
      <c r="U347" s="13"/>
      <c r="V347" s="13"/>
      <c r="W347" s="13"/>
      <c r="X347" s="13"/>
      <c r="Y347" s="13"/>
      <c r="Z347" s="13"/>
      <c r="AA347" s="13"/>
      <c r="AB347" s="13"/>
      <c r="AC347" s="13"/>
      <c r="AD347" s="13"/>
      <c r="AE347" s="13"/>
      <c r="AT347" s="244" t="s">
        <v>242</v>
      </c>
      <c r="AU347" s="244" t="s">
        <v>91</v>
      </c>
      <c r="AV347" s="13" t="s">
        <v>91</v>
      </c>
      <c r="AW347" s="13" t="s">
        <v>42</v>
      </c>
      <c r="AX347" s="13" t="s">
        <v>81</v>
      </c>
      <c r="AY347" s="244" t="s">
        <v>230</v>
      </c>
    </row>
    <row r="348" spans="1:51" s="13" customFormat="1" ht="12">
      <c r="A348" s="13"/>
      <c r="B348" s="234"/>
      <c r="C348" s="235"/>
      <c r="D348" s="228" t="s">
        <v>242</v>
      </c>
      <c r="E348" s="236" t="s">
        <v>19</v>
      </c>
      <c r="F348" s="237" t="s">
        <v>641</v>
      </c>
      <c r="G348" s="235"/>
      <c r="H348" s="238">
        <v>5.68</v>
      </c>
      <c r="I348" s="239"/>
      <c r="J348" s="235"/>
      <c r="K348" s="235"/>
      <c r="L348" s="240"/>
      <c r="M348" s="241"/>
      <c r="N348" s="242"/>
      <c r="O348" s="242"/>
      <c r="P348" s="242"/>
      <c r="Q348" s="242"/>
      <c r="R348" s="242"/>
      <c r="S348" s="242"/>
      <c r="T348" s="243"/>
      <c r="U348" s="13"/>
      <c r="V348" s="13"/>
      <c r="W348" s="13"/>
      <c r="X348" s="13"/>
      <c r="Y348" s="13"/>
      <c r="Z348" s="13"/>
      <c r="AA348" s="13"/>
      <c r="AB348" s="13"/>
      <c r="AC348" s="13"/>
      <c r="AD348" s="13"/>
      <c r="AE348" s="13"/>
      <c r="AT348" s="244" t="s">
        <v>242</v>
      </c>
      <c r="AU348" s="244" t="s">
        <v>91</v>
      </c>
      <c r="AV348" s="13" t="s">
        <v>91</v>
      </c>
      <c r="AW348" s="13" t="s">
        <v>42</v>
      </c>
      <c r="AX348" s="13" t="s">
        <v>81</v>
      </c>
      <c r="AY348" s="244" t="s">
        <v>230</v>
      </c>
    </row>
    <row r="349" spans="1:51" s="13" customFormat="1" ht="12">
      <c r="A349" s="13"/>
      <c r="B349" s="234"/>
      <c r="C349" s="235"/>
      <c r="D349" s="228" t="s">
        <v>242</v>
      </c>
      <c r="E349" s="236" t="s">
        <v>19</v>
      </c>
      <c r="F349" s="237" t="s">
        <v>642</v>
      </c>
      <c r="G349" s="235"/>
      <c r="H349" s="238">
        <v>6.32</v>
      </c>
      <c r="I349" s="239"/>
      <c r="J349" s="235"/>
      <c r="K349" s="235"/>
      <c r="L349" s="240"/>
      <c r="M349" s="241"/>
      <c r="N349" s="242"/>
      <c r="O349" s="242"/>
      <c r="P349" s="242"/>
      <c r="Q349" s="242"/>
      <c r="R349" s="242"/>
      <c r="S349" s="242"/>
      <c r="T349" s="243"/>
      <c r="U349" s="13"/>
      <c r="V349" s="13"/>
      <c r="W349" s="13"/>
      <c r="X349" s="13"/>
      <c r="Y349" s="13"/>
      <c r="Z349" s="13"/>
      <c r="AA349" s="13"/>
      <c r="AB349" s="13"/>
      <c r="AC349" s="13"/>
      <c r="AD349" s="13"/>
      <c r="AE349" s="13"/>
      <c r="AT349" s="244" t="s">
        <v>242</v>
      </c>
      <c r="AU349" s="244" t="s">
        <v>91</v>
      </c>
      <c r="AV349" s="13" t="s">
        <v>91</v>
      </c>
      <c r="AW349" s="13" t="s">
        <v>42</v>
      </c>
      <c r="AX349" s="13" t="s">
        <v>81</v>
      </c>
      <c r="AY349" s="244" t="s">
        <v>230</v>
      </c>
    </row>
    <row r="350" spans="1:51" s="16" customFormat="1" ht="12">
      <c r="A350" s="16"/>
      <c r="B350" s="270"/>
      <c r="C350" s="271"/>
      <c r="D350" s="228" t="s">
        <v>242</v>
      </c>
      <c r="E350" s="272" t="s">
        <v>19</v>
      </c>
      <c r="F350" s="273" t="s">
        <v>432</v>
      </c>
      <c r="G350" s="271"/>
      <c r="H350" s="274">
        <v>71.846</v>
      </c>
      <c r="I350" s="275"/>
      <c r="J350" s="271"/>
      <c r="K350" s="271"/>
      <c r="L350" s="276"/>
      <c r="M350" s="277"/>
      <c r="N350" s="278"/>
      <c r="O350" s="278"/>
      <c r="P350" s="278"/>
      <c r="Q350" s="278"/>
      <c r="R350" s="278"/>
      <c r="S350" s="278"/>
      <c r="T350" s="279"/>
      <c r="U350" s="16"/>
      <c r="V350" s="16"/>
      <c r="W350" s="16"/>
      <c r="X350" s="16"/>
      <c r="Y350" s="16"/>
      <c r="Z350" s="16"/>
      <c r="AA350" s="16"/>
      <c r="AB350" s="16"/>
      <c r="AC350" s="16"/>
      <c r="AD350" s="16"/>
      <c r="AE350" s="16"/>
      <c r="AT350" s="280" t="s">
        <v>242</v>
      </c>
      <c r="AU350" s="280" t="s">
        <v>91</v>
      </c>
      <c r="AV350" s="16" t="s">
        <v>102</v>
      </c>
      <c r="AW350" s="16" t="s">
        <v>42</v>
      </c>
      <c r="AX350" s="16" t="s">
        <v>81</v>
      </c>
      <c r="AY350" s="280" t="s">
        <v>230</v>
      </c>
    </row>
    <row r="351" spans="1:51" s="13" customFormat="1" ht="12">
      <c r="A351" s="13"/>
      <c r="B351" s="234"/>
      <c r="C351" s="235"/>
      <c r="D351" s="228" t="s">
        <v>242</v>
      </c>
      <c r="E351" s="236" t="s">
        <v>19</v>
      </c>
      <c r="F351" s="237" t="s">
        <v>643</v>
      </c>
      <c r="G351" s="235"/>
      <c r="H351" s="238">
        <v>20.212</v>
      </c>
      <c r="I351" s="239"/>
      <c r="J351" s="235"/>
      <c r="K351" s="235"/>
      <c r="L351" s="240"/>
      <c r="M351" s="241"/>
      <c r="N351" s="242"/>
      <c r="O351" s="242"/>
      <c r="P351" s="242"/>
      <c r="Q351" s="242"/>
      <c r="R351" s="242"/>
      <c r="S351" s="242"/>
      <c r="T351" s="243"/>
      <c r="U351" s="13"/>
      <c r="V351" s="13"/>
      <c r="W351" s="13"/>
      <c r="X351" s="13"/>
      <c r="Y351" s="13"/>
      <c r="Z351" s="13"/>
      <c r="AA351" s="13"/>
      <c r="AB351" s="13"/>
      <c r="AC351" s="13"/>
      <c r="AD351" s="13"/>
      <c r="AE351" s="13"/>
      <c r="AT351" s="244" t="s">
        <v>242</v>
      </c>
      <c r="AU351" s="244" t="s">
        <v>91</v>
      </c>
      <c r="AV351" s="13" t="s">
        <v>91</v>
      </c>
      <c r="AW351" s="13" t="s">
        <v>42</v>
      </c>
      <c r="AX351" s="13" t="s">
        <v>81</v>
      </c>
      <c r="AY351" s="244" t="s">
        <v>230</v>
      </c>
    </row>
    <row r="352" spans="1:51" s="13" customFormat="1" ht="12">
      <c r="A352" s="13"/>
      <c r="B352" s="234"/>
      <c r="C352" s="235"/>
      <c r="D352" s="228" t="s">
        <v>242</v>
      </c>
      <c r="E352" s="236" t="s">
        <v>19</v>
      </c>
      <c r="F352" s="237" t="s">
        <v>644</v>
      </c>
      <c r="G352" s="235"/>
      <c r="H352" s="238">
        <v>12.4</v>
      </c>
      <c r="I352" s="239"/>
      <c r="J352" s="235"/>
      <c r="K352" s="235"/>
      <c r="L352" s="240"/>
      <c r="M352" s="241"/>
      <c r="N352" s="242"/>
      <c r="O352" s="242"/>
      <c r="P352" s="242"/>
      <c r="Q352" s="242"/>
      <c r="R352" s="242"/>
      <c r="S352" s="242"/>
      <c r="T352" s="243"/>
      <c r="U352" s="13"/>
      <c r="V352" s="13"/>
      <c r="W352" s="13"/>
      <c r="X352" s="13"/>
      <c r="Y352" s="13"/>
      <c r="Z352" s="13"/>
      <c r="AA352" s="13"/>
      <c r="AB352" s="13"/>
      <c r="AC352" s="13"/>
      <c r="AD352" s="13"/>
      <c r="AE352" s="13"/>
      <c r="AT352" s="244" t="s">
        <v>242</v>
      </c>
      <c r="AU352" s="244" t="s">
        <v>91</v>
      </c>
      <c r="AV352" s="13" t="s">
        <v>91</v>
      </c>
      <c r="AW352" s="13" t="s">
        <v>42</v>
      </c>
      <c r="AX352" s="13" t="s">
        <v>81</v>
      </c>
      <c r="AY352" s="244" t="s">
        <v>230</v>
      </c>
    </row>
    <row r="353" spans="1:51" s="16" customFormat="1" ht="12">
      <c r="A353" s="16"/>
      <c r="B353" s="270"/>
      <c r="C353" s="271"/>
      <c r="D353" s="228" t="s">
        <v>242</v>
      </c>
      <c r="E353" s="272" t="s">
        <v>19</v>
      </c>
      <c r="F353" s="273" t="s">
        <v>432</v>
      </c>
      <c r="G353" s="271"/>
      <c r="H353" s="274">
        <v>32.612</v>
      </c>
      <c r="I353" s="275"/>
      <c r="J353" s="271"/>
      <c r="K353" s="271"/>
      <c r="L353" s="276"/>
      <c r="M353" s="277"/>
      <c r="N353" s="278"/>
      <c r="O353" s="278"/>
      <c r="P353" s="278"/>
      <c r="Q353" s="278"/>
      <c r="R353" s="278"/>
      <c r="S353" s="278"/>
      <c r="T353" s="279"/>
      <c r="U353" s="16"/>
      <c r="V353" s="16"/>
      <c r="W353" s="16"/>
      <c r="X353" s="16"/>
      <c r="Y353" s="16"/>
      <c r="Z353" s="16"/>
      <c r="AA353" s="16"/>
      <c r="AB353" s="16"/>
      <c r="AC353" s="16"/>
      <c r="AD353" s="16"/>
      <c r="AE353" s="16"/>
      <c r="AT353" s="280" t="s">
        <v>242</v>
      </c>
      <c r="AU353" s="280" t="s">
        <v>91</v>
      </c>
      <c r="AV353" s="16" t="s">
        <v>102</v>
      </c>
      <c r="AW353" s="16" t="s">
        <v>42</v>
      </c>
      <c r="AX353" s="16" t="s">
        <v>81</v>
      </c>
      <c r="AY353" s="280" t="s">
        <v>230</v>
      </c>
    </row>
    <row r="354" spans="1:51" s="14" customFormat="1" ht="12">
      <c r="A354" s="14"/>
      <c r="B354" s="245"/>
      <c r="C354" s="246"/>
      <c r="D354" s="228" t="s">
        <v>242</v>
      </c>
      <c r="E354" s="247" t="s">
        <v>19</v>
      </c>
      <c r="F354" s="248" t="s">
        <v>244</v>
      </c>
      <c r="G354" s="246"/>
      <c r="H354" s="249">
        <v>133.534</v>
      </c>
      <c r="I354" s="250"/>
      <c r="J354" s="246"/>
      <c r="K354" s="246"/>
      <c r="L354" s="251"/>
      <c r="M354" s="252"/>
      <c r="N354" s="253"/>
      <c r="O354" s="253"/>
      <c r="P354" s="253"/>
      <c r="Q354" s="253"/>
      <c r="R354" s="253"/>
      <c r="S354" s="253"/>
      <c r="T354" s="254"/>
      <c r="U354" s="14"/>
      <c r="V354" s="14"/>
      <c r="W354" s="14"/>
      <c r="X354" s="14"/>
      <c r="Y354" s="14"/>
      <c r="Z354" s="14"/>
      <c r="AA354" s="14"/>
      <c r="AB354" s="14"/>
      <c r="AC354" s="14"/>
      <c r="AD354" s="14"/>
      <c r="AE354" s="14"/>
      <c r="AT354" s="255" t="s">
        <v>242</v>
      </c>
      <c r="AU354" s="255" t="s">
        <v>91</v>
      </c>
      <c r="AV354" s="14" t="s">
        <v>109</v>
      </c>
      <c r="AW354" s="14" t="s">
        <v>42</v>
      </c>
      <c r="AX354" s="14" t="s">
        <v>85</v>
      </c>
      <c r="AY354" s="255" t="s">
        <v>230</v>
      </c>
    </row>
    <row r="355" spans="1:65" s="2" customFormat="1" ht="14.4" customHeight="1">
      <c r="A355" s="41"/>
      <c r="B355" s="42"/>
      <c r="C355" s="215" t="s">
        <v>395</v>
      </c>
      <c r="D355" s="215" t="s">
        <v>232</v>
      </c>
      <c r="E355" s="216" t="s">
        <v>645</v>
      </c>
      <c r="F355" s="217" t="s">
        <v>646</v>
      </c>
      <c r="G355" s="218" t="s">
        <v>235</v>
      </c>
      <c r="H355" s="219">
        <v>133.534</v>
      </c>
      <c r="I355" s="220"/>
      <c r="J355" s="221">
        <f>ROUND(I355*H355,2)</f>
        <v>0</v>
      </c>
      <c r="K355" s="217" t="s">
        <v>236</v>
      </c>
      <c r="L355" s="47"/>
      <c r="M355" s="222" t="s">
        <v>19</v>
      </c>
      <c r="N355" s="223" t="s">
        <v>52</v>
      </c>
      <c r="O355" s="87"/>
      <c r="P355" s="224">
        <f>O355*H355</f>
        <v>0</v>
      </c>
      <c r="Q355" s="224">
        <v>0</v>
      </c>
      <c r="R355" s="224">
        <f>Q355*H355</f>
        <v>0</v>
      </c>
      <c r="S355" s="224">
        <v>0</v>
      </c>
      <c r="T355" s="225">
        <f>S355*H355</f>
        <v>0</v>
      </c>
      <c r="U355" s="41"/>
      <c r="V355" s="41"/>
      <c r="W355" s="41"/>
      <c r="X355" s="41"/>
      <c r="Y355" s="41"/>
      <c r="Z355" s="41"/>
      <c r="AA355" s="41"/>
      <c r="AB355" s="41"/>
      <c r="AC355" s="41"/>
      <c r="AD355" s="41"/>
      <c r="AE355" s="41"/>
      <c r="AR355" s="226" t="s">
        <v>109</v>
      </c>
      <c r="AT355" s="226" t="s">
        <v>232</v>
      </c>
      <c r="AU355" s="226" t="s">
        <v>91</v>
      </c>
      <c r="AY355" s="19" t="s">
        <v>230</v>
      </c>
      <c r="BE355" s="227">
        <f>IF(N355="základní",J355,0)</f>
        <v>0</v>
      </c>
      <c r="BF355" s="227">
        <f>IF(N355="snížená",J355,0)</f>
        <v>0</v>
      </c>
      <c r="BG355" s="227">
        <f>IF(N355="zákl. přenesená",J355,0)</f>
        <v>0</v>
      </c>
      <c r="BH355" s="227">
        <f>IF(N355="sníž. přenesená",J355,0)</f>
        <v>0</v>
      </c>
      <c r="BI355" s="227">
        <f>IF(N355="nulová",J355,0)</f>
        <v>0</v>
      </c>
      <c r="BJ355" s="19" t="s">
        <v>85</v>
      </c>
      <c r="BK355" s="227">
        <f>ROUND(I355*H355,2)</f>
        <v>0</v>
      </c>
      <c r="BL355" s="19" t="s">
        <v>109</v>
      </c>
      <c r="BM355" s="226" t="s">
        <v>647</v>
      </c>
    </row>
    <row r="356" spans="1:47" s="2" customFormat="1" ht="12">
      <c r="A356" s="41"/>
      <c r="B356" s="42"/>
      <c r="C356" s="43"/>
      <c r="D356" s="228" t="s">
        <v>238</v>
      </c>
      <c r="E356" s="43"/>
      <c r="F356" s="229" t="s">
        <v>648</v>
      </c>
      <c r="G356" s="43"/>
      <c r="H356" s="43"/>
      <c r="I356" s="230"/>
      <c r="J356" s="43"/>
      <c r="K356" s="43"/>
      <c r="L356" s="47"/>
      <c r="M356" s="231"/>
      <c r="N356" s="232"/>
      <c r="O356" s="87"/>
      <c r="P356" s="87"/>
      <c r="Q356" s="87"/>
      <c r="R356" s="87"/>
      <c r="S356" s="87"/>
      <c r="T356" s="88"/>
      <c r="U356" s="41"/>
      <c r="V356" s="41"/>
      <c r="W356" s="41"/>
      <c r="X356" s="41"/>
      <c r="Y356" s="41"/>
      <c r="Z356" s="41"/>
      <c r="AA356" s="41"/>
      <c r="AB356" s="41"/>
      <c r="AC356" s="41"/>
      <c r="AD356" s="41"/>
      <c r="AE356" s="41"/>
      <c r="AT356" s="19" t="s">
        <v>238</v>
      </c>
      <c r="AU356" s="19" t="s">
        <v>91</v>
      </c>
    </row>
    <row r="357" spans="1:47" s="2" customFormat="1" ht="12">
      <c r="A357" s="41"/>
      <c r="B357" s="42"/>
      <c r="C357" s="43"/>
      <c r="D357" s="228" t="s">
        <v>240</v>
      </c>
      <c r="E357" s="43"/>
      <c r="F357" s="233" t="s">
        <v>553</v>
      </c>
      <c r="G357" s="43"/>
      <c r="H357" s="43"/>
      <c r="I357" s="230"/>
      <c r="J357" s="43"/>
      <c r="K357" s="43"/>
      <c r="L357" s="47"/>
      <c r="M357" s="231"/>
      <c r="N357" s="232"/>
      <c r="O357" s="87"/>
      <c r="P357" s="87"/>
      <c r="Q357" s="87"/>
      <c r="R357" s="87"/>
      <c r="S357" s="87"/>
      <c r="T357" s="88"/>
      <c r="U357" s="41"/>
      <c r="V357" s="41"/>
      <c r="W357" s="41"/>
      <c r="X357" s="41"/>
      <c r="Y357" s="41"/>
      <c r="Z357" s="41"/>
      <c r="AA357" s="41"/>
      <c r="AB357" s="41"/>
      <c r="AC357" s="41"/>
      <c r="AD357" s="41"/>
      <c r="AE357" s="41"/>
      <c r="AT357" s="19" t="s">
        <v>240</v>
      </c>
      <c r="AU357" s="19" t="s">
        <v>91</v>
      </c>
    </row>
    <row r="358" spans="1:65" s="2" customFormat="1" ht="14.4" customHeight="1">
      <c r="A358" s="41"/>
      <c r="B358" s="42"/>
      <c r="C358" s="215" t="s">
        <v>649</v>
      </c>
      <c r="D358" s="215" t="s">
        <v>232</v>
      </c>
      <c r="E358" s="216" t="s">
        <v>650</v>
      </c>
      <c r="F358" s="217" t="s">
        <v>651</v>
      </c>
      <c r="G358" s="218" t="s">
        <v>369</v>
      </c>
      <c r="H358" s="219">
        <v>0.498</v>
      </c>
      <c r="I358" s="220"/>
      <c r="J358" s="221">
        <f>ROUND(I358*H358,2)</f>
        <v>0</v>
      </c>
      <c r="K358" s="217" t="s">
        <v>236</v>
      </c>
      <c r="L358" s="47"/>
      <c r="M358" s="222" t="s">
        <v>19</v>
      </c>
      <c r="N358" s="223" t="s">
        <v>52</v>
      </c>
      <c r="O358" s="87"/>
      <c r="P358" s="224">
        <f>O358*H358</f>
        <v>0</v>
      </c>
      <c r="Q358" s="224">
        <v>1.06062</v>
      </c>
      <c r="R358" s="224">
        <f>Q358*H358</f>
        <v>0.5281887599999999</v>
      </c>
      <c r="S358" s="224">
        <v>0</v>
      </c>
      <c r="T358" s="225">
        <f>S358*H358</f>
        <v>0</v>
      </c>
      <c r="U358" s="41"/>
      <c r="V358" s="41"/>
      <c r="W358" s="41"/>
      <c r="X358" s="41"/>
      <c r="Y358" s="41"/>
      <c r="Z358" s="41"/>
      <c r="AA358" s="41"/>
      <c r="AB358" s="41"/>
      <c r="AC358" s="41"/>
      <c r="AD358" s="41"/>
      <c r="AE358" s="41"/>
      <c r="AR358" s="226" t="s">
        <v>109</v>
      </c>
      <c r="AT358" s="226" t="s">
        <v>232</v>
      </c>
      <c r="AU358" s="226" t="s">
        <v>91</v>
      </c>
      <c r="AY358" s="19" t="s">
        <v>230</v>
      </c>
      <c r="BE358" s="227">
        <f>IF(N358="základní",J358,0)</f>
        <v>0</v>
      </c>
      <c r="BF358" s="227">
        <f>IF(N358="snížená",J358,0)</f>
        <v>0</v>
      </c>
      <c r="BG358" s="227">
        <f>IF(N358="zákl. přenesená",J358,0)</f>
        <v>0</v>
      </c>
      <c r="BH358" s="227">
        <f>IF(N358="sníž. přenesená",J358,0)</f>
        <v>0</v>
      </c>
      <c r="BI358" s="227">
        <f>IF(N358="nulová",J358,0)</f>
        <v>0</v>
      </c>
      <c r="BJ358" s="19" t="s">
        <v>85</v>
      </c>
      <c r="BK358" s="227">
        <f>ROUND(I358*H358,2)</f>
        <v>0</v>
      </c>
      <c r="BL358" s="19" t="s">
        <v>109</v>
      </c>
      <c r="BM358" s="226" t="s">
        <v>652</v>
      </c>
    </row>
    <row r="359" spans="1:47" s="2" customFormat="1" ht="12">
      <c r="A359" s="41"/>
      <c r="B359" s="42"/>
      <c r="C359" s="43"/>
      <c r="D359" s="228" t="s">
        <v>238</v>
      </c>
      <c r="E359" s="43"/>
      <c r="F359" s="229" t="s">
        <v>653</v>
      </c>
      <c r="G359" s="43"/>
      <c r="H359" s="43"/>
      <c r="I359" s="230"/>
      <c r="J359" s="43"/>
      <c r="K359" s="43"/>
      <c r="L359" s="47"/>
      <c r="M359" s="231"/>
      <c r="N359" s="232"/>
      <c r="O359" s="87"/>
      <c r="P359" s="87"/>
      <c r="Q359" s="87"/>
      <c r="R359" s="87"/>
      <c r="S359" s="87"/>
      <c r="T359" s="88"/>
      <c r="U359" s="41"/>
      <c r="V359" s="41"/>
      <c r="W359" s="41"/>
      <c r="X359" s="41"/>
      <c r="Y359" s="41"/>
      <c r="Z359" s="41"/>
      <c r="AA359" s="41"/>
      <c r="AB359" s="41"/>
      <c r="AC359" s="41"/>
      <c r="AD359" s="41"/>
      <c r="AE359" s="41"/>
      <c r="AT359" s="19" t="s">
        <v>238</v>
      </c>
      <c r="AU359" s="19" t="s">
        <v>91</v>
      </c>
    </row>
    <row r="360" spans="1:47" s="2" customFormat="1" ht="12">
      <c r="A360" s="41"/>
      <c r="B360" s="42"/>
      <c r="C360" s="43"/>
      <c r="D360" s="228" t="s">
        <v>240</v>
      </c>
      <c r="E360" s="43"/>
      <c r="F360" s="233" t="s">
        <v>578</v>
      </c>
      <c r="G360" s="43"/>
      <c r="H360" s="43"/>
      <c r="I360" s="230"/>
      <c r="J360" s="43"/>
      <c r="K360" s="43"/>
      <c r="L360" s="47"/>
      <c r="M360" s="231"/>
      <c r="N360" s="232"/>
      <c r="O360" s="87"/>
      <c r="P360" s="87"/>
      <c r="Q360" s="87"/>
      <c r="R360" s="87"/>
      <c r="S360" s="87"/>
      <c r="T360" s="88"/>
      <c r="U360" s="41"/>
      <c r="V360" s="41"/>
      <c r="W360" s="41"/>
      <c r="X360" s="41"/>
      <c r="Y360" s="41"/>
      <c r="Z360" s="41"/>
      <c r="AA360" s="41"/>
      <c r="AB360" s="41"/>
      <c r="AC360" s="41"/>
      <c r="AD360" s="41"/>
      <c r="AE360" s="41"/>
      <c r="AT360" s="19" t="s">
        <v>240</v>
      </c>
      <c r="AU360" s="19" t="s">
        <v>91</v>
      </c>
    </row>
    <row r="361" spans="1:51" s="13" customFormat="1" ht="12">
      <c r="A361" s="13"/>
      <c r="B361" s="234"/>
      <c r="C361" s="235"/>
      <c r="D361" s="228" t="s">
        <v>242</v>
      </c>
      <c r="E361" s="236" t="s">
        <v>19</v>
      </c>
      <c r="F361" s="237" t="s">
        <v>654</v>
      </c>
      <c r="G361" s="235"/>
      <c r="H361" s="238">
        <v>0.498</v>
      </c>
      <c r="I361" s="239"/>
      <c r="J361" s="235"/>
      <c r="K361" s="235"/>
      <c r="L361" s="240"/>
      <c r="M361" s="241"/>
      <c r="N361" s="242"/>
      <c r="O361" s="242"/>
      <c r="P361" s="242"/>
      <c r="Q361" s="242"/>
      <c r="R361" s="242"/>
      <c r="S361" s="242"/>
      <c r="T361" s="243"/>
      <c r="U361" s="13"/>
      <c r="V361" s="13"/>
      <c r="W361" s="13"/>
      <c r="X361" s="13"/>
      <c r="Y361" s="13"/>
      <c r="Z361" s="13"/>
      <c r="AA361" s="13"/>
      <c r="AB361" s="13"/>
      <c r="AC361" s="13"/>
      <c r="AD361" s="13"/>
      <c r="AE361" s="13"/>
      <c r="AT361" s="244" t="s">
        <v>242</v>
      </c>
      <c r="AU361" s="244" t="s">
        <v>91</v>
      </c>
      <c r="AV361" s="13" t="s">
        <v>91</v>
      </c>
      <c r="AW361" s="13" t="s">
        <v>42</v>
      </c>
      <c r="AX361" s="13" t="s">
        <v>81</v>
      </c>
      <c r="AY361" s="244" t="s">
        <v>230</v>
      </c>
    </row>
    <row r="362" spans="1:51" s="14" customFormat="1" ht="12">
      <c r="A362" s="14"/>
      <c r="B362" s="245"/>
      <c r="C362" s="246"/>
      <c r="D362" s="228" t="s">
        <v>242</v>
      </c>
      <c r="E362" s="247" t="s">
        <v>19</v>
      </c>
      <c r="F362" s="248" t="s">
        <v>244</v>
      </c>
      <c r="G362" s="246"/>
      <c r="H362" s="249">
        <v>0.498</v>
      </c>
      <c r="I362" s="250"/>
      <c r="J362" s="246"/>
      <c r="K362" s="246"/>
      <c r="L362" s="251"/>
      <c r="M362" s="252"/>
      <c r="N362" s="253"/>
      <c r="O362" s="253"/>
      <c r="P362" s="253"/>
      <c r="Q362" s="253"/>
      <c r="R362" s="253"/>
      <c r="S362" s="253"/>
      <c r="T362" s="254"/>
      <c r="U362" s="14"/>
      <c r="V362" s="14"/>
      <c r="W362" s="14"/>
      <c r="X362" s="14"/>
      <c r="Y362" s="14"/>
      <c r="Z362" s="14"/>
      <c r="AA362" s="14"/>
      <c r="AB362" s="14"/>
      <c r="AC362" s="14"/>
      <c r="AD362" s="14"/>
      <c r="AE362" s="14"/>
      <c r="AT362" s="255" t="s">
        <v>242</v>
      </c>
      <c r="AU362" s="255" t="s">
        <v>91</v>
      </c>
      <c r="AV362" s="14" t="s">
        <v>109</v>
      </c>
      <c r="AW362" s="14" t="s">
        <v>42</v>
      </c>
      <c r="AX362" s="14" t="s">
        <v>85</v>
      </c>
      <c r="AY362" s="255" t="s">
        <v>230</v>
      </c>
    </row>
    <row r="363" spans="1:65" s="2" customFormat="1" ht="24.15" customHeight="1">
      <c r="A363" s="41"/>
      <c r="B363" s="42"/>
      <c r="C363" s="215" t="s">
        <v>655</v>
      </c>
      <c r="D363" s="215" t="s">
        <v>232</v>
      </c>
      <c r="E363" s="216" t="s">
        <v>656</v>
      </c>
      <c r="F363" s="217" t="s">
        <v>657</v>
      </c>
      <c r="G363" s="218" t="s">
        <v>253</v>
      </c>
      <c r="H363" s="219">
        <v>1.2</v>
      </c>
      <c r="I363" s="220"/>
      <c r="J363" s="221">
        <f>ROUND(I363*H363,2)</f>
        <v>0</v>
      </c>
      <c r="K363" s="217" t="s">
        <v>236</v>
      </c>
      <c r="L363" s="47"/>
      <c r="M363" s="222" t="s">
        <v>19</v>
      </c>
      <c r="N363" s="223" t="s">
        <v>52</v>
      </c>
      <c r="O363" s="87"/>
      <c r="P363" s="224">
        <f>O363*H363</f>
        <v>0</v>
      </c>
      <c r="Q363" s="224">
        <v>2.45329</v>
      </c>
      <c r="R363" s="224">
        <f>Q363*H363</f>
        <v>2.943948</v>
      </c>
      <c r="S363" s="224">
        <v>0</v>
      </c>
      <c r="T363" s="225">
        <f>S363*H363</f>
        <v>0</v>
      </c>
      <c r="U363" s="41"/>
      <c r="V363" s="41"/>
      <c r="W363" s="41"/>
      <c r="X363" s="41"/>
      <c r="Y363" s="41"/>
      <c r="Z363" s="41"/>
      <c r="AA363" s="41"/>
      <c r="AB363" s="41"/>
      <c r="AC363" s="41"/>
      <c r="AD363" s="41"/>
      <c r="AE363" s="41"/>
      <c r="AR363" s="226" t="s">
        <v>109</v>
      </c>
      <c r="AT363" s="226" t="s">
        <v>232</v>
      </c>
      <c r="AU363" s="226" t="s">
        <v>91</v>
      </c>
      <c r="AY363" s="19" t="s">
        <v>230</v>
      </c>
      <c r="BE363" s="227">
        <f>IF(N363="základní",J363,0)</f>
        <v>0</v>
      </c>
      <c r="BF363" s="227">
        <f>IF(N363="snížená",J363,0)</f>
        <v>0</v>
      </c>
      <c r="BG363" s="227">
        <f>IF(N363="zákl. přenesená",J363,0)</f>
        <v>0</v>
      </c>
      <c r="BH363" s="227">
        <f>IF(N363="sníž. přenesená",J363,0)</f>
        <v>0</v>
      </c>
      <c r="BI363" s="227">
        <f>IF(N363="nulová",J363,0)</f>
        <v>0</v>
      </c>
      <c r="BJ363" s="19" t="s">
        <v>85</v>
      </c>
      <c r="BK363" s="227">
        <f>ROUND(I363*H363,2)</f>
        <v>0</v>
      </c>
      <c r="BL363" s="19" t="s">
        <v>109</v>
      </c>
      <c r="BM363" s="226" t="s">
        <v>658</v>
      </c>
    </row>
    <row r="364" spans="1:47" s="2" customFormat="1" ht="12">
      <c r="A364" s="41"/>
      <c r="B364" s="42"/>
      <c r="C364" s="43"/>
      <c r="D364" s="228" t="s">
        <v>238</v>
      </c>
      <c r="E364" s="43"/>
      <c r="F364" s="229" t="s">
        <v>659</v>
      </c>
      <c r="G364" s="43"/>
      <c r="H364" s="43"/>
      <c r="I364" s="230"/>
      <c r="J364" s="43"/>
      <c r="K364" s="43"/>
      <c r="L364" s="47"/>
      <c r="M364" s="231"/>
      <c r="N364" s="232"/>
      <c r="O364" s="87"/>
      <c r="P364" s="87"/>
      <c r="Q364" s="87"/>
      <c r="R364" s="87"/>
      <c r="S364" s="87"/>
      <c r="T364" s="88"/>
      <c r="U364" s="41"/>
      <c r="V364" s="41"/>
      <c r="W364" s="41"/>
      <c r="X364" s="41"/>
      <c r="Y364" s="41"/>
      <c r="Z364" s="41"/>
      <c r="AA364" s="41"/>
      <c r="AB364" s="41"/>
      <c r="AC364" s="41"/>
      <c r="AD364" s="41"/>
      <c r="AE364" s="41"/>
      <c r="AT364" s="19" t="s">
        <v>238</v>
      </c>
      <c r="AU364" s="19" t="s">
        <v>91</v>
      </c>
    </row>
    <row r="365" spans="1:47" s="2" customFormat="1" ht="12">
      <c r="A365" s="41"/>
      <c r="B365" s="42"/>
      <c r="C365" s="43"/>
      <c r="D365" s="228" t="s">
        <v>240</v>
      </c>
      <c r="E365" s="43"/>
      <c r="F365" s="233" t="s">
        <v>660</v>
      </c>
      <c r="G365" s="43"/>
      <c r="H365" s="43"/>
      <c r="I365" s="230"/>
      <c r="J365" s="43"/>
      <c r="K365" s="43"/>
      <c r="L365" s="47"/>
      <c r="M365" s="231"/>
      <c r="N365" s="232"/>
      <c r="O365" s="87"/>
      <c r="P365" s="87"/>
      <c r="Q365" s="87"/>
      <c r="R365" s="87"/>
      <c r="S365" s="87"/>
      <c r="T365" s="88"/>
      <c r="U365" s="41"/>
      <c r="V365" s="41"/>
      <c r="W365" s="41"/>
      <c r="X365" s="41"/>
      <c r="Y365" s="41"/>
      <c r="Z365" s="41"/>
      <c r="AA365" s="41"/>
      <c r="AB365" s="41"/>
      <c r="AC365" s="41"/>
      <c r="AD365" s="41"/>
      <c r="AE365" s="41"/>
      <c r="AT365" s="19" t="s">
        <v>240</v>
      </c>
      <c r="AU365" s="19" t="s">
        <v>91</v>
      </c>
    </row>
    <row r="366" spans="1:51" s="13" customFormat="1" ht="12">
      <c r="A366" s="13"/>
      <c r="B366" s="234"/>
      <c r="C366" s="235"/>
      <c r="D366" s="228" t="s">
        <v>242</v>
      </c>
      <c r="E366" s="236" t="s">
        <v>19</v>
      </c>
      <c r="F366" s="237" t="s">
        <v>661</v>
      </c>
      <c r="G366" s="235"/>
      <c r="H366" s="238">
        <v>1.2</v>
      </c>
      <c r="I366" s="239"/>
      <c r="J366" s="235"/>
      <c r="K366" s="235"/>
      <c r="L366" s="240"/>
      <c r="M366" s="241"/>
      <c r="N366" s="242"/>
      <c r="O366" s="242"/>
      <c r="P366" s="242"/>
      <c r="Q366" s="242"/>
      <c r="R366" s="242"/>
      <c r="S366" s="242"/>
      <c r="T366" s="243"/>
      <c r="U366" s="13"/>
      <c r="V366" s="13"/>
      <c r="W366" s="13"/>
      <c r="X366" s="13"/>
      <c r="Y366" s="13"/>
      <c r="Z366" s="13"/>
      <c r="AA366" s="13"/>
      <c r="AB366" s="13"/>
      <c r="AC366" s="13"/>
      <c r="AD366" s="13"/>
      <c r="AE366" s="13"/>
      <c r="AT366" s="244" t="s">
        <v>242</v>
      </c>
      <c r="AU366" s="244" t="s">
        <v>91</v>
      </c>
      <c r="AV366" s="13" t="s">
        <v>91</v>
      </c>
      <c r="AW366" s="13" t="s">
        <v>42</v>
      </c>
      <c r="AX366" s="13" t="s">
        <v>81</v>
      </c>
      <c r="AY366" s="244" t="s">
        <v>230</v>
      </c>
    </row>
    <row r="367" spans="1:51" s="14" customFormat="1" ht="12">
      <c r="A367" s="14"/>
      <c r="B367" s="245"/>
      <c r="C367" s="246"/>
      <c r="D367" s="228" t="s">
        <v>242</v>
      </c>
      <c r="E367" s="247" t="s">
        <v>19</v>
      </c>
      <c r="F367" s="248" t="s">
        <v>244</v>
      </c>
      <c r="G367" s="246"/>
      <c r="H367" s="249">
        <v>1.2</v>
      </c>
      <c r="I367" s="250"/>
      <c r="J367" s="246"/>
      <c r="K367" s="246"/>
      <c r="L367" s="251"/>
      <c r="M367" s="252"/>
      <c r="N367" s="253"/>
      <c r="O367" s="253"/>
      <c r="P367" s="253"/>
      <c r="Q367" s="253"/>
      <c r="R367" s="253"/>
      <c r="S367" s="253"/>
      <c r="T367" s="254"/>
      <c r="U367" s="14"/>
      <c r="V367" s="14"/>
      <c r="W367" s="14"/>
      <c r="X367" s="14"/>
      <c r="Y367" s="14"/>
      <c r="Z367" s="14"/>
      <c r="AA367" s="14"/>
      <c r="AB367" s="14"/>
      <c r="AC367" s="14"/>
      <c r="AD367" s="14"/>
      <c r="AE367" s="14"/>
      <c r="AT367" s="255" t="s">
        <v>242</v>
      </c>
      <c r="AU367" s="255" t="s">
        <v>91</v>
      </c>
      <c r="AV367" s="14" t="s">
        <v>109</v>
      </c>
      <c r="AW367" s="14" t="s">
        <v>42</v>
      </c>
      <c r="AX367" s="14" t="s">
        <v>85</v>
      </c>
      <c r="AY367" s="255" t="s">
        <v>230</v>
      </c>
    </row>
    <row r="368" spans="1:65" s="2" customFormat="1" ht="24.15" customHeight="1">
      <c r="A368" s="41"/>
      <c r="B368" s="42"/>
      <c r="C368" s="215" t="s">
        <v>662</v>
      </c>
      <c r="D368" s="215" t="s">
        <v>232</v>
      </c>
      <c r="E368" s="216" t="s">
        <v>663</v>
      </c>
      <c r="F368" s="217" t="s">
        <v>664</v>
      </c>
      <c r="G368" s="218" t="s">
        <v>253</v>
      </c>
      <c r="H368" s="219">
        <v>0.539</v>
      </c>
      <c r="I368" s="220"/>
      <c r="J368" s="221">
        <f>ROUND(I368*H368,2)</f>
        <v>0</v>
      </c>
      <c r="K368" s="217" t="s">
        <v>236</v>
      </c>
      <c r="L368" s="47"/>
      <c r="M368" s="222" t="s">
        <v>19</v>
      </c>
      <c r="N368" s="223" t="s">
        <v>52</v>
      </c>
      <c r="O368" s="87"/>
      <c r="P368" s="224">
        <f>O368*H368</f>
        <v>0</v>
      </c>
      <c r="Q368" s="224">
        <v>2.45329</v>
      </c>
      <c r="R368" s="224">
        <f>Q368*H368</f>
        <v>1.32232331</v>
      </c>
      <c r="S368" s="224">
        <v>0</v>
      </c>
      <c r="T368" s="225">
        <f>S368*H368</f>
        <v>0</v>
      </c>
      <c r="U368" s="41"/>
      <c r="V368" s="41"/>
      <c r="W368" s="41"/>
      <c r="X368" s="41"/>
      <c r="Y368" s="41"/>
      <c r="Z368" s="41"/>
      <c r="AA368" s="41"/>
      <c r="AB368" s="41"/>
      <c r="AC368" s="41"/>
      <c r="AD368" s="41"/>
      <c r="AE368" s="41"/>
      <c r="AR368" s="226" t="s">
        <v>109</v>
      </c>
      <c r="AT368" s="226" t="s">
        <v>232</v>
      </c>
      <c r="AU368" s="226" t="s">
        <v>91</v>
      </c>
      <c r="AY368" s="19" t="s">
        <v>230</v>
      </c>
      <c r="BE368" s="227">
        <f>IF(N368="základní",J368,0)</f>
        <v>0</v>
      </c>
      <c r="BF368" s="227">
        <f>IF(N368="snížená",J368,0)</f>
        <v>0</v>
      </c>
      <c r="BG368" s="227">
        <f>IF(N368="zákl. přenesená",J368,0)</f>
        <v>0</v>
      </c>
      <c r="BH368" s="227">
        <f>IF(N368="sníž. přenesená",J368,0)</f>
        <v>0</v>
      </c>
      <c r="BI368" s="227">
        <f>IF(N368="nulová",J368,0)</f>
        <v>0</v>
      </c>
      <c r="BJ368" s="19" t="s">
        <v>85</v>
      </c>
      <c r="BK368" s="227">
        <f>ROUND(I368*H368,2)</f>
        <v>0</v>
      </c>
      <c r="BL368" s="19" t="s">
        <v>109</v>
      </c>
      <c r="BM368" s="226" t="s">
        <v>665</v>
      </c>
    </row>
    <row r="369" spans="1:47" s="2" customFormat="1" ht="12">
      <c r="A369" s="41"/>
      <c r="B369" s="42"/>
      <c r="C369" s="43"/>
      <c r="D369" s="228" t="s">
        <v>238</v>
      </c>
      <c r="E369" s="43"/>
      <c r="F369" s="229" t="s">
        <v>666</v>
      </c>
      <c r="G369" s="43"/>
      <c r="H369" s="43"/>
      <c r="I369" s="230"/>
      <c r="J369" s="43"/>
      <c r="K369" s="43"/>
      <c r="L369" s="47"/>
      <c r="M369" s="231"/>
      <c r="N369" s="232"/>
      <c r="O369" s="87"/>
      <c r="P369" s="87"/>
      <c r="Q369" s="87"/>
      <c r="R369" s="87"/>
      <c r="S369" s="87"/>
      <c r="T369" s="88"/>
      <c r="U369" s="41"/>
      <c r="V369" s="41"/>
      <c r="W369" s="41"/>
      <c r="X369" s="41"/>
      <c r="Y369" s="41"/>
      <c r="Z369" s="41"/>
      <c r="AA369" s="41"/>
      <c r="AB369" s="41"/>
      <c r="AC369" s="41"/>
      <c r="AD369" s="41"/>
      <c r="AE369" s="41"/>
      <c r="AT369" s="19" t="s">
        <v>238</v>
      </c>
      <c r="AU369" s="19" t="s">
        <v>91</v>
      </c>
    </row>
    <row r="370" spans="1:47" s="2" customFormat="1" ht="12">
      <c r="A370" s="41"/>
      <c r="B370" s="42"/>
      <c r="C370" s="43"/>
      <c r="D370" s="228" t="s">
        <v>240</v>
      </c>
      <c r="E370" s="43"/>
      <c r="F370" s="233" t="s">
        <v>660</v>
      </c>
      <c r="G370" s="43"/>
      <c r="H370" s="43"/>
      <c r="I370" s="230"/>
      <c r="J370" s="43"/>
      <c r="K370" s="43"/>
      <c r="L370" s="47"/>
      <c r="M370" s="231"/>
      <c r="N370" s="232"/>
      <c r="O370" s="87"/>
      <c r="P370" s="87"/>
      <c r="Q370" s="87"/>
      <c r="R370" s="87"/>
      <c r="S370" s="87"/>
      <c r="T370" s="88"/>
      <c r="U370" s="41"/>
      <c r="V370" s="41"/>
      <c r="W370" s="41"/>
      <c r="X370" s="41"/>
      <c r="Y370" s="41"/>
      <c r="Z370" s="41"/>
      <c r="AA370" s="41"/>
      <c r="AB370" s="41"/>
      <c r="AC370" s="41"/>
      <c r="AD370" s="41"/>
      <c r="AE370" s="41"/>
      <c r="AT370" s="19" t="s">
        <v>240</v>
      </c>
      <c r="AU370" s="19" t="s">
        <v>91</v>
      </c>
    </row>
    <row r="371" spans="1:51" s="13" customFormat="1" ht="12">
      <c r="A371" s="13"/>
      <c r="B371" s="234"/>
      <c r="C371" s="235"/>
      <c r="D371" s="228" t="s">
        <v>242</v>
      </c>
      <c r="E371" s="236" t="s">
        <v>19</v>
      </c>
      <c r="F371" s="237" t="s">
        <v>667</v>
      </c>
      <c r="G371" s="235"/>
      <c r="H371" s="238">
        <v>0.539</v>
      </c>
      <c r="I371" s="239"/>
      <c r="J371" s="235"/>
      <c r="K371" s="235"/>
      <c r="L371" s="240"/>
      <c r="M371" s="241"/>
      <c r="N371" s="242"/>
      <c r="O371" s="242"/>
      <c r="P371" s="242"/>
      <c r="Q371" s="242"/>
      <c r="R371" s="242"/>
      <c r="S371" s="242"/>
      <c r="T371" s="243"/>
      <c r="U371" s="13"/>
      <c r="V371" s="13"/>
      <c r="W371" s="13"/>
      <c r="X371" s="13"/>
      <c r="Y371" s="13"/>
      <c r="Z371" s="13"/>
      <c r="AA371" s="13"/>
      <c r="AB371" s="13"/>
      <c r="AC371" s="13"/>
      <c r="AD371" s="13"/>
      <c r="AE371" s="13"/>
      <c r="AT371" s="244" t="s">
        <v>242</v>
      </c>
      <c r="AU371" s="244" t="s">
        <v>91</v>
      </c>
      <c r="AV371" s="13" t="s">
        <v>91</v>
      </c>
      <c r="AW371" s="13" t="s">
        <v>42</v>
      </c>
      <c r="AX371" s="13" t="s">
        <v>81</v>
      </c>
      <c r="AY371" s="244" t="s">
        <v>230</v>
      </c>
    </row>
    <row r="372" spans="1:51" s="14" customFormat="1" ht="12">
      <c r="A372" s="14"/>
      <c r="B372" s="245"/>
      <c r="C372" s="246"/>
      <c r="D372" s="228" t="s">
        <v>242</v>
      </c>
      <c r="E372" s="247" t="s">
        <v>19</v>
      </c>
      <c r="F372" s="248" t="s">
        <v>244</v>
      </c>
      <c r="G372" s="246"/>
      <c r="H372" s="249">
        <v>0.539</v>
      </c>
      <c r="I372" s="250"/>
      <c r="J372" s="246"/>
      <c r="K372" s="246"/>
      <c r="L372" s="251"/>
      <c r="M372" s="252"/>
      <c r="N372" s="253"/>
      <c r="O372" s="253"/>
      <c r="P372" s="253"/>
      <c r="Q372" s="253"/>
      <c r="R372" s="253"/>
      <c r="S372" s="253"/>
      <c r="T372" s="254"/>
      <c r="U372" s="14"/>
      <c r="V372" s="14"/>
      <c r="W372" s="14"/>
      <c r="X372" s="14"/>
      <c r="Y372" s="14"/>
      <c r="Z372" s="14"/>
      <c r="AA372" s="14"/>
      <c r="AB372" s="14"/>
      <c r="AC372" s="14"/>
      <c r="AD372" s="14"/>
      <c r="AE372" s="14"/>
      <c r="AT372" s="255" t="s">
        <v>242</v>
      </c>
      <c r="AU372" s="255" t="s">
        <v>91</v>
      </c>
      <c r="AV372" s="14" t="s">
        <v>109</v>
      </c>
      <c r="AW372" s="14" t="s">
        <v>42</v>
      </c>
      <c r="AX372" s="14" t="s">
        <v>85</v>
      </c>
      <c r="AY372" s="255" t="s">
        <v>230</v>
      </c>
    </row>
    <row r="373" spans="1:65" s="2" customFormat="1" ht="14.4" customHeight="1">
      <c r="A373" s="41"/>
      <c r="B373" s="42"/>
      <c r="C373" s="215" t="s">
        <v>668</v>
      </c>
      <c r="D373" s="215" t="s">
        <v>232</v>
      </c>
      <c r="E373" s="216" t="s">
        <v>669</v>
      </c>
      <c r="F373" s="217" t="s">
        <v>670</v>
      </c>
      <c r="G373" s="218" t="s">
        <v>253</v>
      </c>
      <c r="H373" s="219">
        <v>3.006</v>
      </c>
      <c r="I373" s="220"/>
      <c r="J373" s="221">
        <f>ROUND(I373*H373,2)</f>
        <v>0</v>
      </c>
      <c r="K373" s="217" t="s">
        <v>236</v>
      </c>
      <c r="L373" s="47"/>
      <c r="M373" s="222" t="s">
        <v>19</v>
      </c>
      <c r="N373" s="223" t="s">
        <v>52</v>
      </c>
      <c r="O373" s="87"/>
      <c r="P373" s="224">
        <f>O373*H373</f>
        <v>0</v>
      </c>
      <c r="Q373" s="224">
        <v>2.25634</v>
      </c>
      <c r="R373" s="224">
        <f>Q373*H373</f>
        <v>6.782558039999999</v>
      </c>
      <c r="S373" s="224">
        <v>0</v>
      </c>
      <c r="T373" s="225">
        <f>S373*H373</f>
        <v>0</v>
      </c>
      <c r="U373" s="41"/>
      <c r="V373" s="41"/>
      <c r="W373" s="41"/>
      <c r="X373" s="41"/>
      <c r="Y373" s="41"/>
      <c r="Z373" s="41"/>
      <c r="AA373" s="41"/>
      <c r="AB373" s="41"/>
      <c r="AC373" s="41"/>
      <c r="AD373" s="41"/>
      <c r="AE373" s="41"/>
      <c r="AR373" s="226" t="s">
        <v>109</v>
      </c>
      <c r="AT373" s="226" t="s">
        <v>232</v>
      </c>
      <c r="AU373" s="226" t="s">
        <v>91</v>
      </c>
      <c r="AY373" s="19" t="s">
        <v>230</v>
      </c>
      <c r="BE373" s="227">
        <f>IF(N373="základní",J373,0)</f>
        <v>0</v>
      </c>
      <c r="BF373" s="227">
        <f>IF(N373="snížená",J373,0)</f>
        <v>0</v>
      </c>
      <c r="BG373" s="227">
        <f>IF(N373="zákl. přenesená",J373,0)</f>
        <v>0</v>
      </c>
      <c r="BH373" s="227">
        <f>IF(N373="sníž. přenesená",J373,0)</f>
        <v>0</v>
      </c>
      <c r="BI373" s="227">
        <f>IF(N373="nulová",J373,0)</f>
        <v>0</v>
      </c>
      <c r="BJ373" s="19" t="s">
        <v>85</v>
      </c>
      <c r="BK373" s="227">
        <f>ROUND(I373*H373,2)</f>
        <v>0</v>
      </c>
      <c r="BL373" s="19" t="s">
        <v>109</v>
      </c>
      <c r="BM373" s="226" t="s">
        <v>671</v>
      </c>
    </row>
    <row r="374" spans="1:47" s="2" customFormat="1" ht="12">
      <c r="A374" s="41"/>
      <c r="B374" s="42"/>
      <c r="C374" s="43"/>
      <c r="D374" s="228" t="s">
        <v>238</v>
      </c>
      <c r="E374" s="43"/>
      <c r="F374" s="229" t="s">
        <v>672</v>
      </c>
      <c r="G374" s="43"/>
      <c r="H374" s="43"/>
      <c r="I374" s="230"/>
      <c r="J374" s="43"/>
      <c r="K374" s="43"/>
      <c r="L374" s="47"/>
      <c r="M374" s="231"/>
      <c r="N374" s="232"/>
      <c r="O374" s="87"/>
      <c r="P374" s="87"/>
      <c r="Q374" s="87"/>
      <c r="R374" s="87"/>
      <c r="S374" s="87"/>
      <c r="T374" s="88"/>
      <c r="U374" s="41"/>
      <c r="V374" s="41"/>
      <c r="W374" s="41"/>
      <c r="X374" s="41"/>
      <c r="Y374" s="41"/>
      <c r="Z374" s="41"/>
      <c r="AA374" s="41"/>
      <c r="AB374" s="41"/>
      <c r="AC374" s="41"/>
      <c r="AD374" s="41"/>
      <c r="AE374" s="41"/>
      <c r="AT374" s="19" t="s">
        <v>238</v>
      </c>
      <c r="AU374" s="19" t="s">
        <v>91</v>
      </c>
    </row>
    <row r="375" spans="1:47" s="2" customFormat="1" ht="12">
      <c r="A375" s="41"/>
      <c r="B375" s="42"/>
      <c r="C375" s="43"/>
      <c r="D375" s="228" t="s">
        <v>240</v>
      </c>
      <c r="E375" s="43"/>
      <c r="F375" s="233" t="s">
        <v>673</v>
      </c>
      <c r="G375" s="43"/>
      <c r="H375" s="43"/>
      <c r="I375" s="230"/>
      <c r="J375" s="43"/>
      <c r="K375" s="43"/>
      <c r="L375" s="47"/>
      <c r="M375" s="231"/>
      <c r="N375" s="232"/>
      <c r="O375" s="87"/>
      <c r="P375" s="87"/>
      <c r="Q375" s="87"/>
      <c r="R375" s="87"/>
      <c r="S375" s="87"/>
      <c r="T375" s="88"/>
      <c r="U375" s="41"/>
      <c r="V375" s="41"/>
      <c r="W375" s="41"/>
      <c r="X375" s="41"/>
      <c r="Y375" s="41"/>
      <c r="Z375" s="41"/>
      <c r="AA375" s="41"/>
      <c r="AB375" s="41"/>
      <c r="AC375" s="41"/>
      <c r="AD375" s="41"/>
      <c r="AE375" s="41"/>
      <c r="AT375" s="19" t="s">
        <v>240</v>
      </c>
      <c r="AU375" s="19" t="s">
        <v>91</v>
      </c>
    </row>
    <row r="376" spans="1:51" s="15" customFormat="1" ht="12">
      <c r="A376" s="15"/>
      <c r="B376" s="260"/>
      <c r="C376" s="261"/>
      <c r="D376" s="228" t="s">
        <v>242</v>
      </c>
      <c r="E376" s="262" t="s">
        <v>19</v>
      </c>
      <c r="F376" s="263" t="s">
        <v>674</v>
      </c>
      <c r="G376" s="261"/>
      <c r="H376" s="262" t="s">
        <v>19</v>
      </c>
      <c r="I376" s="264"/>
      <c r="J376" s="261"/>
      <c r="K376" s="261"/>
      <c r="L376" s="265"/>
      <c r="M376" s="266"/>
      <c r="N376" s="267"/>
      <c r="O376" s="267"/>
      <c r="P376" s="267"/>
      <c r="Q376" s="267"/>
      <c r="R376" s="267"/>
      <c r="S376" s="267"/>
      <c r="T376" s="268"/>
      <c r="U376" s="15"/>
      <c r="V376" s="15"/>
      <c r="W376" s="15"/>
      <c r="X376" s="15"/>
      <c r="Y376" s="15"/>
      <c r="Z376" s="15"/>
      <c r="AA376" s="15"/>
      <c r="AB376" s="15"/>
      <c r="AC376" s="15"/>
      <c r="AD376" s="15"/>
      <c r="AE376" s="15"/>
      <c r="AT376" s="269" t="s">
        <v>242</v>
      </c>
      <c r="AU376" s="269" t="s">
        <v>91</v>
      </c>
      <c r="AV376" s="15" t="s">
        <v>85</v>
      </c>
      <c r="AW376" s="15" t="s">
        <v>42</v>
      </c>
      <c r="AX376" s="15" t="s">
        <v>81</v>
      </c>
      <c r="AY376" s="269" t="s">
        <v>230</v>
      </c>
    </row>
    <row r="377" spans="1:51" s="13" customFormat="1" ht="12">
      <c r="A377" s="13"/>
      <c r="B377" s="234"/>
      <c r="C377" s="235"/>
      <c r="D377" s="228" t="s">
        <v>242</v>
      </c>
      <c r="E377" s="236" t="s">
        <v>19</v>
      </c>
      <c r="F377" s="237" t="s">
        <v>675</v>
      </c>
      <c r="G377" s="235"/>
      <c r="H377" s="238">
        <v>3.006</v>
      </c>
      <c r="I377" s="239"/>
      <c r="J377" s="235"/>
      <c r="K377" s="235"/>
      <c r="L377" s="240"/>
      <c r="M377" s="241"/>
      <c r="N377" s="242"/>
      <c r="O377" s="242"/>
      <c r="P377" s="242"/>
      <c r="Q377" s="242"/>
      <c r="R377" s="242"/>
      <c r="S377" s="242"/>
      <c r="T377" s="243"/>
      <c r="U377" s="13"/>
      <c r="V377" s="13"/>
      <c r="W377" s="13"/>
      <c r="X377" s="13"/>
      <c r="Y377" s="13"/>
      <c r="Z377" s="13"/>
      <c r="AA377" s="13"/>
      <c r="AB377" s="13"/>
      <c r="AC377" s="13"/>
      <c r="AD377" s="13"/>
      <c r="AE377" s="13"/>
      <c r="AT377" s="244" t="s">
        <v>242</v>
      </c>
      <c r="AU377" s="244" t="s">
        <v>91</v>
      </c>
      <c r="AV377" s="13" t="s">
        <v>91</v>
      </c>
      <c r="AW377" s="13" t="s">
        <v>42</v>
      </c>
      <c r="AX377" s="13" t="s">
        <v>81</v>
      </c>
      <c r="AY377" s="244" t="s">
        <v>230</v>
      </c>
    </row>
    <row r="378" spans="1:51" s="14" customFormat="1" ht="12">
      <c r="A378" s="14"/>
      <c r="B378" s="245"/>
      <c r="C378" s="246"/>
      <c r="D378" s="228" t="s">
        <v>242</v>
      </c>
      <c r="E378" s="247" t="s">
        <v>19</v>
      </c>
      <c r="F378" s="248" t="s">
        <v>244</v>
      </c>
      <c r="G378" s="246"/>
      <c r="H378" s="249">
        <v>3.006</v>
      </c>
      <c r="I378" s="250"/>
      <c r="J378" s="246"/>
      <c r="K378" s="246"/>
      <c r="L378" s="251"/>
      <c r="M378" s="252"/>
      <c r="N378" s="253"/>
      <c r="O378" s="253"/>
      <c r="P378" s="253"/>
      <c r="Q378" s="253"/>
      <c r="R378" s="253"/>
      <c r="S378" s="253"/>
      <c r="T378" s="254"/>
      <c r="U378" s="14"/>
      <c r="V378" s="14"/>
      <c r="W378" s="14"/>
      <c r="X378" s="14"/>
      <c r="Y378" s="14"/>
      <c r="Z378" s="14"/>
      <c r="AA378" s="14"/>
      <c r="AB378" s="14"/>
      <c r="AC378" s="14"/>
      <c r="AD378" s="14"/>
      <c r="AE378" s="14"/>
      <c r="AT378" s="255" t="s">
        <v>242</v>
      </c>
      <c r="AU378" s="255" t="s">
        <v>91</v>
      </c>
      <c r="AV378" s="14" t="s">
        <v>109</v>
      </c>
      <c r="AW378" s="14" t="s">
        <v>42</v>
      </c>
      <c r="AX378" s="14" t="s">
        <v>85</v>
      </c>
      <c r="AY378" s="255" t="s">
        <v>230</v>
      </c>
    </row>
    <row r="379" spans="1:65" s="2" customFormat="1" ht="24.15" customHeight="1">
      <c r="A379" s="41"/>
      <c r="B379" s="42"/>
      <c r="C379" s="215" t="s">
        <v>676</v>
      </c>
      <c r="D379" s="215" t="s">
        <v>232</v>
      </c>
      <c r="E379" s="216" t="s">
        <v>677</v>
      </c>
      <c r="F379" s="217" t="s">
        <v>678</v>
      </c>
      <c r="G379" s="218" t="s">
        <v>253</v>
      </c>
      <c r="H379" s="219">
        <v>30.65</v>
      </c>
      <c r="I379" s="220"/>
      <c r="J379" s="221">
        <f>ROUND(I379*H379,2)</f>
        <v>0</v>
      </c>
      <c r="K379" s="217" t="s">
        <v>236</v>
      </c>
      <c r="L379" s="47"/>
      <c r="M379" s="222" t="s">
        <v>19</v>
      </c>
      <c r="N379" s="223" t="s">
        <v>52</v>
      </c>
      <c r="O379" s="87"/>
      <c r="P379" s="224">
        <f>O379*H379</f>
        <v>0</v>
      </c>
      <c r="Q379" s="224">
        <v>2.45329</v>
      </c>
      <c r="R379" s="224">
        <f>Q379*H379</f>
        <v>75.1933385</v>
      </c>
      <c r="S379" s="224">
        <v>0</v>
      </c>
      <c r="T379" s="225">
        <f>S379*H379</f>
        <v>0</v>
      </c>
      <c r="U379" s="41"/>
      <c r="V379" s="41"/>
      <c r="W379" s="41"/>
      <c r="X379" s="41"/>
      <c r="Y379" s="41"/>
      <c r="Z379" s="41"/>
      <c r="AA379" s="41"/>
      <c r="AB379" s="41"/>
      <c r="AC379" s="41"/>
      <c r="AD379" s="41"/>
      <c r="AE379" s="41"/>
      <c r="AR379" s="226" t="s">
        <v>109</v>
      </c>
      <c r="AT379" s="226" t="s">
        <v>232</v>
      </c>
      <c r="AU379" s="226" t="s">
        <v>91</v>
      </c>
      <c r="AY379" s="19" t="s">
        <v>230</v>
      </c>
      <c r="BE379" s="227">
        <f>IF(N379="základní",J379,0)</f>
        <v>0</v>
      </c>
      <c r="BF379" s="227">
        <f>IF(N379="snížená",J379,0)</f>
        <v>0</v>
      </c>
      <c r="BG379" s="227">
        <f>IF(N379="zákl. přenesená",J379,0)</f>
        <v>0</v>
      </c>
      <c r="BH379" s="227">
        <f>IF(N379="sníž. přenesená",J379,0)</f>
        <v>0</v>
      </c>
      <c r="BI379" s="227">
        <f>IF(N379="nulová",J379,0)</f>
        <v>0</v>
      </c>
      <c r="BJ379" s="19" t="s">
        <v>85</v>
      </c>
      <c r="BK379" s="227">
        <f>ROUND(I379*H379,2)</f>
        <v>0</v>
      </c>
      <c r="BL379" s="19" t="s">
        <v>109</v>
      </c>
      <c r="BM379" s="226" t="s">
        <v>679</v>
      </c>
    </row>
    <row r="380" spans="1:47" s="2" customFormat="1" ht="12">
      <c r="A380" s="41"/>
      <c r="B380" s="42"/>
      <c r="C380" s="43"/>
      <c r="D380" s="228" t="s">
        <v>238</v>
      </c>
      <c r="E380" s="43"/>
      <c r="F380" s="229" t="s">
        <v>680</v>
      </c>
      <c r="G380" s="43"/>
      <c r="H380" s="43"/>
      <c r="I380" s="230"/>
      <c r="J380" s="43"/>
      <c r="K380" s="43"/>
      <c r="L380" s="47"/>
      <c r="M380" s="231"/>
      <c r="N380" s="232"/>
      <c r="O380" s="87"/>
      <c r="P380" s="87"/>
      <c r="Q380" s="87"/>
      <c r="R380" s="87"/>
      <c r="S380" s="87"/>
      <c r="T380" s="88"/>
      <c r="U380" s="41"/>
      <c r="V380" s="41"/>
      <c r="W380" s="41"/>
      <c r="X380" s="41"/>
      <c r="Y380" s="41"/>
      <c r="Z380" s="41"/>
      <c r="AA380" s="41"/>
      <c r="AB380" s="41"/>
      <c r="AC380" s="41"/>
      <c r="AD380" s="41"/>
      <c r="AE380" s="41"/>
      <c r="AT380" s="19" t="s">
        <v>238</v>
      </c>
      <c r="AU380" s="19" t="s">
        <v>91</v>
      </c>
    </row>
    <row r="381" spans="1:47" s="2" customFormat="1" ht="12">
      <c r="A381" s="41"/>
      <c r="B381" s="42"/>
      <c r="C381" s="43"/>
      <c r="D381" s="228" t="s">
        <v>240</v>
      </c>
      <c r="E381" s="43"/>
      <c r="F381" s="233" t="s">
        <v>681</v>
      </c>
      <c r="G381" s="43"/>
      <c r="H381" s="43"/>
      <c r="I381" s="230"/>
      <c r="J381" s="43"/>
      <c r="K381" s="43"/>
      <c r="L381" s="47"/>
      <c r="M381" s="231"/>
      <c r="N381" s="232"/>
      <c r="O381" s="87"/>
      <c r="P381" s="87"/>
      <c r="Q381" s="87"/>
      <c r="R381" s="87"/>
      <c r="S381" s="87"/>
      <c r="T381" s="88"/>
      <c r="U381" s="41"/>
      <c r="V381" s="41"/>
      <c r="W381" s="41"/>
      <c r="X381" s="41"/>
      <c r="Y381" s="41"/>
      <c r="Z381" s="41"/>
      <c r="AA381" s="41"/>
      <c r="AB381" s="41"/>
      <c r="AC381" s="41"/>
      <c r="AD381" s="41"/>
      <c r="AE381" s="41"/>
      <c r="AT381" s="19" t="s">
        <v>240</v>
      </c>
      <c r="AU381" s="19" t="s">
        <v>91</v>
      </c>
    </row>
    <row r="382" spans="1:51" s="15" customFormat="1" ht="12">
      <c r="A382" s="15"/>
      <c r="B382" s="260"/>
      <c r="C382" s="261"/>
      <c r="D382" s="228" t="s">
        <v>242</v>
      </c>
      <c r="E382" s="262" t="s">
        <v>19</v>
      </c>
      <c r="F382" s="263" t="s">
        <v>682</v>
      </c>
      <c r="G382" s="261"/>
      <c r="H382" s="262" t="s">
        <v>19</v>
      </c>
      <c r="I382" s="264"/>
      <c r="J382" s="261"/>
      <c r="K382" s="261"/>
      <c r="L382" s="265"/>
      <c r="M382" s="266"/>
      <c r="N382" s="267"/>
      <c r="O382" s="267"/>
      <c r="P382" s="267"/>
      <c r="Q382" s="267"/>
      <c r="R382" s="267"/>
      <c r="S382" s="267"/>
      <c r="T382" s="268"/>
      <c r="U382" s="15"/>
      <c r="V382" s="15"/>
      <c r="W382" s="15"/>
      <c r="X382" s="15"/>
      <c r="Y382" s="15"/>
      <c r="Z382" s="15"/>
      <c r="AA382" s="15"/>
      <c r="AB382" s="15"/>
      <c r="AC382" s="15"/>
      <c r="AD382" s="15"/>
      <c r="AE382" s="15"/>
      <c r="AT382" s="269" t="s">
        <v>242</v>
      </c>
      <c r="AU382" s="269" t="s">
        <v>91</v>
      </c>
      <c r="AV382" s="15" t="s">
        <v>85</v>
      </c>
      <c r="AW382" s="15" t="s">
        <v>42</v>
      </c>
      <c r="AX382" s="15" t="s">
        <v>81</v>
      </c>
      <c r="AY382" s="269" t="s">
        <v>230</v>
      </c>
    </row>
    <row r="383" spans="1:51" s="13" customFormat="1" ht="12">
      <c r="A383" s="13"/>
      <c r="B383" s="234"/>
      <c r="C383" s="235"/>
      <c r="D383" s="228" t="s">
        <v>242</v>
      </c>
      <c r="E383" s="236" t="s">
        <v>19</v>
      </c>
      <c r="F383" s="237" t="s">
        <v>683</v>
      </c>
      <c r="G383" s="235"/>
      <c r="H383" s="238">
        <v>19.729</v>
      </c>
      <c r="I383" s="239"/>
      <c r="J383" s="235"/>
      <c r="K383" s="235"/>
      <c r="L383" s="240"/>
      <c r="M383" s="241"/>
      <c r="N383" s="242"/>
      <c r="O383" s="242"/>
      <c r="P383" s="242"/>
      <c r="Q383" s="242"/>
      <c r="R383" s="242"/>
      <c r="S383" s="242"/>
      <c r="T383" s="243"/>
      <c r="U383" s="13"/>
      <c r="V383" s="13"/>
      <c r="W383" s="13"/>
      <c r="X383" s="13"/>
      <c r="Y383" s="13"/>
      <c r="Z383" s="13"/>
      <c r="AA383" s="13"/>
      <c r="AB383" s="13"/>
      <c r="AC383" s="13"/>
      <c r="AD383" s="13"/>
      <c r="AE383" s="13"/>
      <c r="AT383" s="244" t="s">
        <v>242</v>
      </c>
      <c r="AU383" s="244" t="s">
        <v>91</v>
      </c>
      <c r="AV383" s="13" t="s">
        <v>91</v>
      </c>
      <c r="AW383" s="13" t="s">
        <v>42</v>
      </c>
      <c r="AX383" s="13" t="s">
        <v>81</v>
      </c>
      <c r="AY383" s="244" t="s">
        <v>230</v>
      </c>
    </row>
    <row r="384" spans="1:51" s="13" customFormat="1" ht="12">
      <c r="A384" s="13"/>
      <c r="B384" s="234"/>
      <c r="C384" s="235"/>
      <c r="D384" s="228" t="s">
        <v>242</v>
      </c>
      <c r="E384" s="236" t="s">
        <v>19</v>
      </c>
      <c r="F384" s="237" t="s">
        <v>684</v>
      </c>
      <c r="G384" s="235"/>
      <c r="H384" s="238">
        <v>1.214</v>
      </c>
      <c r="I384" s="239"/>
      <c r="J384" s="235"/>
      <c r="K384" s="235"/>
      <c r="L384" s="240"/>
      <c r="M384" s="241"/>
      <c r="N384" s="242"/>
      <c r="O384" s="242"/>
      <c r="P384" s="242"/>
      <c r="Q384" s="242"/>
      <c r="R384" s="242"/>
      <c r="S384" s="242"/>
      <c r="T384" s="243"/>
      <c r="U384" s="13"/>
      <c r="V384" s="13"/>
      <c r="W384" s="13"/>
      <c r="X384" s="13"/>
      <c r="Y384" s="13"/>
      <c r="Z384" s="13"/>
      <c r="AA384" s="13"/>
      <c r="AB384" s="13"/>
      <c r="AC384" s="13"/>
      <c r="AD384" s="13"/>
      <c r="AE384" s="13"/>
      <c r="AT384" s="244" t="s">
        <v>242</v>
      </c>
      <c r="AU384" s="244" t="s">
        <v>91</v>
      </c>
      <c r="AV384" s="13" t="s">
        <v>91</v>
      </c>
      <c r="AW384" s="13" t="s">
        <v>42</v>
      </c>
      <c r="AX384" s="13" t="s">
        <v>81</v>
      </c>
      <c r="AY384" s="244" t="s">
        <v>230</v>
      </c>
    </row>
    <row r="385" spans="1:51" s="13" customFormat="1" ht="12">
      <c r="A385" s="13"/>
      <c r="B385" s="234"/>
      <c r="C385" s="235"/>
      <c r="D385" s="228" t="s">
        <v>242</v>
      </c>
      <c r="E385" s="236" t="s">
        <v>19</v>
      </c>
      <c r="F385" s="237" t="s">
        <v>685</v>
      </c>
      <c r="G385" s="235"/>
      <c r="H385" s="238">
        <v>0.832</v>
      </c>
      <c r="I385" s="239"/>
      <c r="J385" s="235"/>
      <c r="K385" s="235"/>
      <c r="L385" s="240"/>
      <c r="M385" s="241"/>
      <c r="N385" s="242"/>
      <c r="O385" s="242"/>
      <c r="P385" s="242"/>
      <c r="Q385" s="242"/>
      <c r="R385" s="242"/>
      <c r="S385" s="242"/>
      <c r="T385" s="243"/>
      <c r="U385" s="13"/>
      <c r="V385" s="13"/>
      <c r="W385" s="13"/>
      <c r="X385" s="13"/>
      <c r="Y385" s="13"/>
      <c r="Z385" s="13"/>
      <c r="AA385" s="13"/>
      <c r="AB385" s="13"/>
      <c r="AC385" s="13"/>
      <c r="AD385" s="13"/>
      <c r="AE385" s="13"/>
      <c r="AT385" s="244" t="s">
        <v>242</v>
      </c>
      <c r="AU385" s="244" t="s">
        <v>91</v>
      </c>
      <c r="AV385" s="13" t="s">
        <v>91</v>
      </c>
      <c r="AW385" s="13" t="s">
        <v>42</v>
      </c>
      <c r="AX385" s="13" t="s">
        <v>81</v>
      </c>
      <c r="AY385" s="244" t="s">
        <v>230</v>
      </c>
    </row>
    <row r="386" spans="1:51" s="13" customFormat="1" ht="12">
      <c r="A386" s="13"/>
      <c r="B386" s="234"/>
      <c r="C386" s="235"/>
      <c r="D386" s="228" t="s">
        <v>242</v>
      </c>
      <c r="E386" s="236" t="s">
        <v>19</v>
      </c>
      <c r="F386" s="237" t="s">
        <v>686</v>
      </c>
      <c r="G386" s="235"/>
      <c r="H386" s="238">
        <v>1.574</v>
      </c>
      <c r="I386" s="239"/>
      <c r="J386" s="235"/>
      <c r="K386" s="235"/>
      <c r="L386" s="240"/>
      <c r="M386" s="241"/>
      <c r="N386" s="242"/>
      <c r="O386" s="242"/>
      <c r="P386" s="242"/>
      <c r="Q386" s="242"/>
      <c r="R386" s="242"/>
      <c r="S386" s="242"/>
      <c r="T386" s="243"/>
      <c r="U386" s="13"/>
      <c r="V386" s="13"/>
      <c r="W386" s="13"/>
      <c r="X386" s="13"/>
      <c r="Y386" s="13"/>
      <c r="Z386" s="13"/>
      <c r="AA386" s="13"/>
      <c r="AB386" s="13"/>
      <c r="AC386" s="13"/>
      <c r="AD386" s="13"/>
      <c r="AE386" s="13"/>
      <c r="AT386" s="244" t="s">
        <v>242</v>
      </c>
      <c r="AU386" s="244" t="s">
        <v>91</v>
      </c>
      <c r="AV386" s="13" t="s">
        <v>91</v>
      </c>
      <c r="AW386" s="13" t="s">
        <v>42</v>
      </c>
      <c r="AX386" s="13" t="s">
        <v>81</v>
      </c>
      <c r="AY386" s="244" t="s">
        <v>230</v>
      </c>
    </row>
    <row r="387" spans="1:51" s="13" customFormat="1" ht="12">
      <c r="A387" s="13"/>
      <c r="B387" s="234"/>
      <c r="C387" s="235"/>
      <c r="D387" s="228" t="s">
        <v>242</v>
      </c>
      <c r="E387" s="236" t="s">
        <v>19</v>
      </c>
      <c r="F387" s="237" t="s">
        <v>687</v>
      </c>
      <c r="G387" s="235"/>
      <c r="H387" s="238">
        <v>1.268</v>
      </c>
      <c r="I387" s="239"/>
      <c r="J387" s="235"/>
      <c r="K387" s="235"/>
      <c r="L387" s="240"/>
      <c r="M387" s="241"/>
      <c r="N387" s="242"/>
      <c r="O387" s="242"/>
      <c r="P387" s="242"/>
      <c r="Q387" s="242"/>
      <c r="R387" s="242"/>
      <c r="S387" s="242"/>
      <c r="T387" s="243"/>
      <c r="U387" s="13"/>
      <c r="V387" s="13"/>
      <c r="W387" s="13"/>
      <c r="X387" s="13"/>
      <c r="Y387" s="13"/>
      <c r="Z387" s="13"/>
      <c r="AA387" s="13"/>
      <c r="AB387" s="13"/>
      <c r="AC387" s="13"/>
      <c r="AD387" s="13"/>
      <c r="AE387" s="13"/>
      <c r="AT387" s="244" t="s">
        <v>242</v>
      </c>
      <c r="AU387" s="244" t="s">
        <v>91</v>
      </c>
      <c r="AV387" s="13" t="s">
        <v>91</v>
      </c>
      <c r="AW387" s="13" t="s">
        <v>42</v>
      </c>
      <c r="AX387" s="13" t="s">
        <v>81</v>
      </c>
      <c r="AY387" s="244" t="s">
        <v>230</v>
      </c>
    </row>
    <row r="388" spans="1:51" s="13" customFormat="1" ht="12">
      <c r="A388" s="13"/>
      <c r="B388" s="234"/>
      <c r="C388" s="235"/>
      <c r="D388" s="228" t="s">
        <v>242</v>
      </c>
      <c r="E388" s="236" t="s">
        <v>19</v>
      </c>
      <c r="F388" s="237" t="s">
        <v>688</v>
      </c>
      <c r="G388" s="235"/>
      <c r="H388" s="238">
        <v>2.713</v>
      </c>
      <c r="I388" s="239"/>
      <c r="J388" s="235"/>
      <c r="K388" s="235"/>
      <c r="L388" s="240"/>
      <c r="M388" s="241"/>
      <c r="N388" s="242"/>
      <c r="O388" s="242"/>
      <c r="P388" s="242"/>
      <c r="Q388" s="242"/>
      <c r="R388" s="242"/>
      <c r="S388" s="242"/>
      <c r="T388" s="243"/>
      <c r="U388" s="13"/>
      <c r="V388" s="13"/>
      <c r="W388" s="13"/>
      <c r="X388" s="13"/>
      <c r="Y388" s="13"/>
      <c r="Z388" s="13"/>
      <c r="AA388" s="13"/>
      <c r="AB388" s="13"/>
      <c r="AC388" s="13"/>
      <c r="AD388" s="13"/>
      <c r="AE388" s="13"/>
      <c r="AT388" s="244" t="s">
        <v>242</v>
      </c>
      <c r="AU388" s="244" t="s">
        <v>91</v>
      </c>
      <c r="AV388" s="13" t="s">
        <v>91</v>
      </c>
      <c r="AW388" s="13" t="s">
        <v>42</v>
      </c>
      <c r="AX388" s="13" t="s">
        <v>81</v>
      </c>
      <c r="AY388" s="244" t="s">
        <v>230</v>
      </c>
    </row>
    <row r="389" spans="1:51" s="13" customFormat="1" ht="12">
      <c r="A389" s="13"/>
      <c r="B389" s="234"/>
      <c r="C389" s="235"/>
      <c r="D389" s="228" t="s">
        <v>242</v>
      </c>
      <c r="E389" s="236" t="s">
        <v>19</v>
      </c>
      <c r="F389" s="237" t="s">
        <v>689</v>
      </c>
      <c r="G389" s="235"/>
      <c r="H389" s="238">
        <v>1.113</v>
      </c>
      <c r="I389" s="239"/>
      <c r="J389" s="235"/>
      <c r="K389" s="235"/>
      <c r="L389" s="240"/>
      <c r="M389" s="241"/>
      <c r="N389" s="242"/>
      <c r="O389" s="242"/>
      <c r="P389" s="242"/>
      <c r="Q389" s="242"/>
      <c r="R389" s="242"/>
      <c r="S389" s="242"/>
      <c r="T389" s="243"/>
      <c r="U389" s="13"/>
      <c r="V389" s="13"/>
      <c r="W389" s="13"/>
      <c r="X389" s="13"/>
      <c r="Y389" s="13"/>
      <c r="Z389" s="13"/>
      <c r="AA389" s="13"/>
      <c r="AB389" s="13"/>
      <c r="AC389" s="13"/>
      <c r="AD389" s="13"/>
      <c r="AE389" s="13"/>
      <c r="AT389" s="244" t="s">
        <v>242</v>
      </c>
      <c r="AU389" s="244" t="s">
        <v>91</v>
      </c>
      <c r="AV389" s="13" t="s">
        <v>91</v>
      </c>
      <c r="AW389" s="13" t="s">
        <v>42</v>
      </c>
      <c r="AX389" s="13" t="s">
        <v>81</v>
      </c>
      <c r="AY389" s="244" t="s">
        <v>230</v>
      </c>
    </row>
    <row r="390" spans="1:51" s="13" customFormat="1" ht="12">
      <c r="A390" s="13"/>
      <c r="B390" s="234"/>
      <c r="C390" s="235"/>
      <c r="D390" s="228" t="s">
        <v>242</v>
      </c>
      <c r="E390" s="236" t="s">
        <v>19</v>
      </c>
      <c r="F390" s="237" t="s">
        <v>690</v>
      </c>
      <c r="G390" s="235"/>
      <c r="H390" s="238">
        <v>2.207</v>
      </c>
      <c r="I390" s="239"/>
      <c r="J390" s="235"/>
      <c r="K390" s="235"/>
      <c r="L390" s="240"/>
      <c r="M390" s="241"/>
      <c r="N390" s="242"/>
      <c r="O390" s="242"/>
      <c r="P390" s="242"/>
      <c r="Q390" s="242"/>
      <c r="R390" s="242"/>
      <c r="S390" s="242"/>
      <c r="T390" s="243"/>
      <c r="U390" s="13"/>
      <c r="V390" s="13"/>
      <c r="W390" s="13"/>
      <c r="X390" s="13"/>
      <c r="Y390" s="13"/>
      <c r="Z390" s="13"/>
      <c r="AA390" s="13"/>
      <c r="AB390" s="13"/>
      <c r="AC390" s="13"/>
      <c r="AD390" s="13"/>
      <c r="AE390" s="13"/>
      <c r="AT390" s="244" t="s">
        <v>242</v>
      </c>
      <c r="AU390" s="244" t="s">
        <v>91</v>
      </c>
      <c r="AV390" s="13" t="s">
        <v>91</v>
      </c>
      <c r="AW390" s="13" t="s">
        <v>42</v>
      </c>
      <c r="AX390" s="13" t="s">
        <v>81</v>
      </c>
      <c r="AY390" s="244" t="s">
        <v>230</v>
      </c>
    </row>
    <row r="391" spans="1:51" s="14" customFormat="1" ht="12">
      <c r="A391" s="14"/>
      <c r="B391" s="245"/>
      <c r="C391" s="246"/>
      <c r="D391" s="228" t="s">
        <v>242</v>
      </c>
      <c r="E391" s="247" t="s">
        <v>19</v>
      </c>
      <c r="F391" s="248" t="s">
        <v>244</v>
      </c>
      <c r="G391" s="246"/>
      <c r="H391" s="249">
        <v>30.65</v>
      </c>
      <c r="I391" s="250"/>
      <c r="J391" s="246"/>
      <c r="K391" s="246"/>
      <c r="L391" s="251"/>
      <c r="M391" s="252"/>
      <c r="N391" s="253"/>
      <c r="O391" s="253"/>
      <c r="P391" s="253"/>
      <c r="Q391" s="253"/>
      <c r="R391" s="253"/>
      <c r="S391" s="253"/>
      <c r="T391" s="254"/>
      <c r="U391" s="14"/>
      <c r="V391" s="14"/>
      <c r="W391" s="14"/>
      <c r="X391" s="14"/>
      <c r="Y391" s="14"/>
      <c r="Z391" s="14"/>
      <c r="AA391" s="14"/>
      <c r="AB391" s="14"/>
      <c r="AC391" s="14"/>
      <c r="AD391" s="14"/>
      <c r="AE391" s="14"/>
      <c r="AT391" s="255" t="s">
        <v>242</v>
      </c>
      <c r="AU391" s="255" t="s">
        <v>91</v>
      </c>
      <c r="AV391" s="14" t="s">
        <v>109</v>
      </c>
      <c r="AW391" s="14" t="s">
        <v>42</v>
      </c>
      <c r="AX391" s="14" t="s">
        <v>85</v>
      </c>
      <c r="AY391" s="255" t="s">
        <v>230</v>
      </c>
    </row>
    <row r="392" spans="1:65" s="2" customFormat="1" ht="14.4" customHeight="1">
      <c r="A392" s="41"/>
      <c r="B392" s="42"/>
      <c r="C392" s="215" t="s">
        <v>691</v>
      </c>
      <c r="D392" s="215" t="s">
        <v>232</v>
      </c>
      <c r="E392" s="216" t="s">
        <v>692</v>
      </c>
      <c r="F392" s="217" t="s">
        <v>693</v>
      </c>
      <c r="G392" s="218" t="s">
        <v>235</v>
      </c>
      <c r="H392" s="219">
        <v>249.036</v>
      </c>
      <c r="I392" s="220"/>
      <c r="J392" s="221">
        <f>ROUND(I392*H392,2)</f>
        <v>0</v>
      </c>
      <c r="K392" s="217" t="s">
        <v>236</v>
      </c>
      <c r="L392" s="47"/>
      <c r="M392" s="222" t="s">
        <v>19</v>
      </c>
      <c r="N392" s="223" t="s">
        <v>52</v>
      </c>
      <c r="O392" s="87"/>
      <c r="P392" s="224">
        <f>O392*H392</f>
        <v>0</v>
      </c>
      <c r="Q392" s="224">
        <v>0.00275</v>
      </c>
      <c r="R392" s="224">
        <f>Q392*H392</f>
        <v>0.6848489999999999</v>
      </c>
      <c r="S392" s="224">
        <v>0</v>
      </c>
      <c r="T392" s="225">
        <f>S392*H392</f>
        <v>0</v>
      </c>
      <c r="U392" s="41"/>
      <c r="V392" s="41"/>
      <c r="W392" s="41"/>
      <c r="X392" s="41"/>
      <c r="Y392" s="41"/>
      <c r="Z392" s="41"/>
      <c r="AA392" s="41"/>
      <c r="AB392" s="41"/>
      <c r="AC392" s="41"/>
      <c r="AD392" s="41"/>
      <c r="AE392" s="41"/>
      <c r="AR392" s="226" t="s">
        <v>109</v>
      </c>
      <c r="AT392" s="226" t="s">
        <v>232</v>
      </c>
      <c r="AU392" s="226" t="s">
        <v>91</v>
      </c>
      <c r="AY392" s="19" t="s">
        <v>230</v>
      </c>
      <c r="BE392" s="227">
        <f>IF(N392="základní",J392,0)</f>
        <v>0</v>
      </c>
      <c r="BF392" s="227">
        <f>IF(N392="snížená",J392,0)</f>
        <v>0</v>
      </c>
      <c r="BG392" s="227">
        <f>IF(N392="zákl. přenesená",J392,0)</f>
        <v>0</v>
      </c>
      <c r="BH392" s="227">
        <f>IF(N392="sníž. přenesená",J392,0)</f>
        <v>0</v>
      </c>
      <c r="BI392" s="227">
        <f>IF(N392="nulová",J392,0)</f>
        <v>0</v>
      </c>
      <c r="BJ392" s="19" t="s">
        <v>85</v>
      </c>
      <c r="BK392" s="227">
        <f>ROUND(I392*H392,2)</f>
        <v>0</v>
      </c>
      <c r="BL392" s="19" t="s">
        <v>109</v>
      </c>
      <c r="BM392" s="226" t="s">
        <v>694</v>
      </c>
    </row>
    <row r="393" spans="1:47" s="2" customFormat="1" ht="12">
      <c r="A393" s="41"/>
      <c r="B393" s="42"/>
      <c r="C393" s="43"/>
      <c r="D393" s="228" t="s">
        <v>238</v>
      </c>
      <c r="E393" s="43"/>
      <c r="F393" s="229" t="s">
        <v>695</v>
      </c>
      <c r="G393" s="43"/>
      <c r="H393" s="43"/>
      <c r="I393" s="230"/>
      <c r="J393" s="43"/>
      <c r="K393" s="43"/>
      <c r="L393" s="47"/>
      <c r="M393" s="231"/>
      <c r="N393" s="232"/>
      <c r="O393" s="87"/>
      <c r="P393" s="87"/>
      <c r="Q393" s="87"/>
      <c r="R393" s="87"/>
      <c r="S393" s="87"/>
      <c r="T393" s="88"/>
      <c r="U393" s="41"/>
      <c r="V393" s="41"/>
      <c r="W393" s="41"/>
      <c r="X393" s="41"/>
      <c r="Y393" s="41"/>
      <c r="Z393" s="41"/>
      <c r="AA393" s="41"/>
      <c r="AB393" s="41"/>
      <c r="AC393" s="41"/>
      <c r="AD393" s="41"/>
      <c r="AE393" s="41"/>
      <c r="AT393" s="19" t="s">
        <v>238</v>
      </c>
      <c r="AU393" s="19" t="s">
        <v>91</v>
      </c>
    </row>
    <row r="394" spans="1:47" s="2" customFormat="1" ht="12">
      <c r="A394" s="41"/>
      <c r="B394" s="42"/>
      <c r="C394" s="43"/>
      <c r="D394" s="228" t="s">
        <v>240</v>
      </c>
      <c r="E394" s="43"/>
      <c r="F394" s="233" t="s">
        <v>696</v>
      </c>
      <c r="G394" s="43"/>
      <c r="H394" s="43"/>
      <c r="I394" s="230"/>
      <c r="J394" s="43"/>
      <c r="K394" s="43"/>
      <c r="L394" s="47"/>
      <c r="M394" s="231"/>
      <c r="N394" s="232"/>
      <c r="O394" s="87"/>
      <c r="P394" s="87"/>
      <c r="Q394" s="87"/>
      <c r="R394" s="87"/>
      <c r="S394" s="87"/>
      <c r="T394" s="88"/>
      <c r="U394" s="41"/>
      <c r="V394" s="41"/>
      <c r="W394" s="41"/>
      <c r="X394" s="41"/>
      <c r="Y394" s="41"/>
      <c r="Z394" s="41"/>
      <c r="AA394" s="41"/>
      <c r="AB394" s="41"/>
      <c r="AC394" s="41"/>
      <c r="AD394" s="41"/>
      <c r="AE394" s="41"/>
      <c r="AT394" s="19" t="s">
        <v>240</v>
      </c>
      <c r="AU394" s="19" t="s">
        <v>91</v>
      </c>
    </row>
    <row r="395" spans="1:51" s="15" customFormat="1" ht="12">
      <c r="A395" s="15"/>
      <c r="B395" s="260"/>
      <c r="C395" s="261"/>
      <c r="D395" s="228" t="s">
        <v>242</v>
      </c>
      <c r="E395" s="262" t="s">
        <v>19</v>
      </c>
      <c r="F395" s="263" t="s">
        <v>682</v>
      </c>
      <c r="G395" s="261"/>
      <c r="H395" s="262" t="s">
        <v>19</v>
      </c>
      <c r="I395" s="264"/>
      <c r="J395" s="261"/>
      <c r="K395" s="261"/>
      <c r="L395" s="265"/>
      <c r="M395" s="266"/>
      <c r="N395" s="267"/>
      <c r="O395" s="267"/>
      <c r="P395" s="267"/>
      <c r="Q395" s="267"/>
      <c r="R395" s="267"/>
      <c r="S395" s="267"/>
      <c r="T395" s="268"/>
      <c r="U395" s="15"/>
      <c r="V395" s="15"/>
      <c r="W395" s="15"/>
      <c r="X395" s="15"/>
      <c r="Y395" s="15"/>
      <c r="Z395" s="15"/>
      <c r="AA395" s="15"/>
      <c r="AB395" s="15"/>
      <c r="AC395" s="15"/>
      <c r="AD395" s="15"/>
      <c r="AE395" s="15"/>
      <c r="AT395" s="269" t="s">
        <v>242</v>
      </c>
      <c r="AU395" s="269" t="s">
        <v>91</v>
      </c>
      <c r="AV395" s="15" t="s">
        <v>85</v>
      </c>
      <c r="AW395" s="15" t="s">
        <v>42</v>
      </c>
      <c r="AX395" s="15" t="s">
        <v>81</v>
      </c>
      <c r="AY395" s="269" t="s">
        <v>230</v>
      </c>
    </row>
    <row r="396" spans="1:51" s="13" customFormat="1" ht="12">
      <c r="A396" s="13"/>
      <c r="B396" s="234"/>
      <c r="C396" s="235"/>
      <c r="D396" s="228" t="s">
        <v>242</v>
      </c>
      <c r="E396" s="236" t="s">
        <v>19</v>
      </c>
      <c r="F396" s="237" t="s">
        <v>697</v>
      </c>
      <c r="G396" s="235"/>
      <c r="H396" s="238">
        <v>91.298</v>
      </c>
      <c r="I396" s="239"/>
      <c r="J396" s="235"/>
      <c r="K396" s="235"/>
      <c r="L396" s="240"/>
      <c r="M396" s="241"/>
      <c r="N396" s="242"/>
      <c r="O396" s="242"/>
      <c r="P396" s="242"/>
      <c r="Q396" s="242"/>
      <c r="R396" s="242"/>
      <c r="S396" s="242"/>
      <c r="T396" s="243"/>
      <c r="U396" s="13"/>
      <c r="V396" s="13"/>
      <c r="W396" s="13"/>
      <c r="X396" s="13"/>
      <c r="Y396" s="13"/>
      <c r="Z396" s="13"/>
      <c r="AA396" s="13"/>
      <c r="AB396" s="13"/>
      <c r="AC396" s="13"/>
      <c r="AD396" s="13"/>
      <c r="AE396" s="13"/>
      <c r="AT396" s="244" t="s">
        <v>242</v>
      </c>
      <c r="AU396" s="244" t="s">
        <v>91</v>
      </c>
      <c r="AV396" s="13" t="s">
        <v>91</v>
      </c>
      <c r="AW396" s="13" t="s">
        <v>42</v>
      </c>
      <c r="AX396" s="13" t="s">
        <v>81</v>
      </c>
      <c r="AY396" s="244" t="s">
        <v>230</v>
      </c>
    </row>
    <row r="397" spans="1:51" s="13" customFormat="1" ht="12">
      <c r="A397" s="13"/>
      <c r="B397" s="234"/>
      <c r="C397" s="235"/>
      <c r="D397" s="228" t="s">
        <v>242</v>
      </c>
      <c r="E397" s="236" t="s">
        <v>19</v>
      </c>
      <c r="F397" s="237" t="s">
        <v>698</v>
      </c>
      <c r="G397" s="235"/>
      <c r="H397" s="238">
        <v>10.951</v>
      </c>
      <c r="I397" s="239"/>
      <c r="J397" s="235"/>
      <c r="K397" s="235"/>
      <c r="L397" s="240"/>
      <c r="M397" s="241"/>
      <c r="N397" s="242"/>
      <c r="O397" s="242"/>
      <c r="P397" s="242"/>
      <c r="Q397" s="242"/>
      <c r="R397" s="242"/>
      <c r="S397" s="242"/>
      <c r="T397" s="243"/>
      <c r="U397" s="13"/>
      <c r="V397" s="13"/>
      <c r="W397" s="13"/>
      <c r="X397" s="13"/>
      <c r="Y397" s="13"/>
      <c r="Z397" s="13"/>
      <c r="AA397" s="13"/>
      <c r="AB397" s="13"/>
      <c r="AC397" s="13"/>
      <c r="AD397" s="13"/>
      <c r="AE397" s="13"/>
      <c r="AT397" s="244" t="s">
        <v>242</v>
      </c>
      <c r="AU397" s="244" t="s">
        <v>91</v>
      </c>
      <c r="AV397" s="13" t="s">
        <v>91</v>
      </c>
      <c r="AW397" s="13" t="s">
        <v>42</v>
      </c>
      <c r="AX397" s="13" t="s">
        <v>81</v>
      </c>
      <c r="AY397" s="244" t="s">
        <v>230</v>
      </c>
    </row>
    <row r="398" spans="1:51" s="13" customFormat="1" ht="12">
      <c r="A398" s="13"/>
      <c r="B398" s="234"/>
      <c r="C398" s="235"/>
      <c r="D398" s="228" t="s">
        <v>242</v>
      </c>
      <c r="E398" s="236" t="s">
        <v>19</v>
      </c>
      <c r="F398" s="237" t="s">
        <v>699</v>
      </c>
      <c r="G398" s="235"/>
      <c r="H398" s="238">
        <v>7.876</v>
      </c>
      <c r="I398" s="239"/>
      <c r="J398" s="235"/>
      <c r="K398" s="235"/>
      <c r="L398" s="240"/>
      <c r="M398" s="241"/>
      <c r="N398" s="242"/>
      <c r="O398" s="242"/>
      <c r="P398" s="242"/>
      <c r="Q398" s="242"/>
      <c r="R398" s="242"/>
      <c r="S398" s="242"/>
      <c r="T398" s="243"/>
      <c r="U398" s="13"/>
      <c r="V398" s="13"/>
      <c r="W398" s="13"/>
      <c r="X398" s="13"/>
      <c r="Y398" s="13"/>
      <c r="Z398" s="13"/>
      <c r="AA398" s="13"/>
      <c r="AB398" s="13"/>
      <c r="AC398" s="13"/>
      <c r="AD398" s="13"/>
      <c r="AE398" s="13"/>
      <c r="AT398" s="244" t="s">
        <v>242</v>
      </c>
      <c r="AU398" s="244" t="s">
        <v>91</v>
      </c>
      <c r="AV398" s="13" t="s">
        <v>91</v>
      </c>
      <c r="AW398" s="13" t="s">
        <v>42</v>
      </c>
      <c r="AX398" s="13" t="s">
        <v>81</v>
      </c>
      <c r="AY398" s="244" t="s">
        <v>230</v>
      </c>
    </row>
    <row r="399" spans="1:51" s="13" customFormat="1" ht="12">
      <c r="A399" s="13"/>
      <c r="B399" s="234"/>
      <c r="C399" s="235"/>
      <c r="D399" s="228" t="s">
        <v>242</v>
      </c>
      <c r="E399" s="236" t="s">
        <v>19</v>
      </c>
      <c r="F399" s="237" t="s">
        <v>700</v>
      </c>
      <c r="G399" s="235"/>
      <c r="H399" s="238">
        <v>26.224</v>
      </c>
      <c r="I399" s="239"/>
      <c r="J399" s="235"/>
      <c r="K399" s="235"/>
      <c r="L399" s="240"/>
      <c r="M399" s="241"/>
      <c r="N399" s="242"/>
      <c r="O399" s="242"/>
      <c r="P399" s="242"/>
      <c r="Q399" s="242"/>
      <c r="R399" s="242"/>
      <c r="S399" s="242"/>
      <c r="T399" s="243"/>
      <c r="U399" s="13"/>
      <c r="V399" s="13"/>
      <c r="W399" s="13"/>
      <c r="X399" s="13"/>
      <c r="Y399" s="13"/>
      <c r="Z399" s="13"/>
      <c r="AA399" s="13"/>
      <c r="AB399" s="13"/>
      <c r="AC399" s="13"/>
      <c r="AD399" s="13"/>
      <c r="AE399" s="13"/>
      <c r="AT399" s="244" t="s">
        <v>242</v>
      </c>
      <c r="AU399" s="244" t="s">
        <v>91</v>
      </c>
      <c r="AV399" s="13" t="s">
        <v>91</v>
      </c>
      <c r="AW399" s="13" t="s">
        <v>42</v>
      </c>
      <c r="AX399" s="13" t="s">
        <v>81</v>
      </c>
      <c r="AY399" s="244" t="s">
        <v>230</v>
      </c>
    </row>
    <row r="400" spans="1:51" s="13" customFormat="1" ht="12">
      <c r="A400" s="13"/>
      <c r="B400" s="234"/>
      <c r="C400" s="235"/>
      <c r="D400" s="228" t="s">
        <v>242</v>
      </c>
      <c r="E400" s="236" t="s">
        <v>19</v>
      </c>
      <c r="F400" s="237" t="s">
        <v>701</v>
      </c>
      <c r="G400" s="235"/>
      <c r="H400" s="238">
        <v>2.216</v>
      </c>
      <c r="I400" s="239"/>
      <c r="J400" s="235"/>
      <c r="K400" s="235"/>
      <c r="L400" s="240"/>
      <c r="M400" s="241"/>
      <c r="N400" s="242"/>
      <c r="O400" s="242"/>
      <c r="P400" s="242"/>
      <c r="Q400" s="242"/>
      <c r="R400" s="242"/>
      <c r="S400" s="242"/>
      <c r="T400" s="243"/>
      <c r="U400" s="13"/>
      <c r="V400" s="13"/>
      <c r="W400" s="13"/>
      <c r="X400" s="13"/>
      <c r="Y400" s="13"/>
      <c r="Z400" s="13"/>
      <c r="AA400" s="13"/>
      <c r="AB400" s="13"/>
      <c r="AC400" s="13"/>
      <c r="AD400" s="13"/>
      <c r="AE400" s="13"/>
      <c r="AT400" s="244" t="s">
        <v>242</v>
      </c>
      <c r="AU400" s="244" t="s">
        <v>91</v>
      </c>
      <c r="AV400" s="13" t="s">
        <v>91</v>
      </c>
      <c r="AW400" s="13" t="s">
        <v>42</v>
      </c>
      <c r="AX400" s="13" t="s">
        <v>81</v>
      </c>
      <c r="AY400" s="244" t="s">
        <v>230</v>
      </c>
    </row>
    <row r="401" spans="1:51" s="13" customFormat="1" ht="12">
      <c r="A401" s="13"/>
      <c r="B401" s="234"/>
      <c r="C401" s="235"/>
      <c r="D401" s="228" t="s">
        <v>242</v>
      </c>
      <c r="E401" s="236" t="s">
        <v>19</v>
      </c>
      <c r="F401" s="237" t="s">
        <v>702</v>
      </c>
      <c r="G401" s="235"/>
      <c r="H401" s="238">
        <v>14.883</v>
      </c>
      <c r="I401" s="239"/>
      <c r="J401" s="235"/>
      <c r="K401" s="235"/>
      <c r="L401" s="240"/>
      <c r="M401" s="241"/>
      <c r="N401" s="242"/>
      <c r="O401" s="242"/>
      <c r="P401" s="242"/>
      <c r="Q401" s="242"/>
      <c r="R401" s="242"/>
      <c r="S401" s="242"/>
      <c r="T401" s="243"/>
      <c r="U401" s="13"/>
      <c r="V401" s="13"/>
      <c r="W401" s="13"/>
      <c r="X401" s="13"/>
      <c r="Y401" s="13"/>
      <c r="Z401" s="13"/>
      <c r="AA401" s="13"/>
      <c r="AB401" s="13"/>
      <c r="AC401" s="13"/>
      <c r="AD401" s="13"/>
      <c r="AE401" s="13"/>
      <c r="AT401" s="244" t="s">
        <v>242</v>
      </c>
      <c r="AU401" s="244" t="s">
        <v>91</v>
      </c>
      <c r="AV401" s="13" t="s">
        <v>91</v>
      </c>
      <c r="AW401" s="13" t="s">
        <v>42</v>
      </c>
      <c r="AX401" s="13" t="s">
        <v>81</v>
      </c>
      <c r="AY401" s="244" t="s">
        <v>230</v>
      </c>
    </row>
    <row r="402" spans="1:51" s="13" customFormat="1" ht="12">
      <c r="A402" s="13"/>
      <c r="B402" s="234"/>
      <c r="C402" s="235"/>
      <c r="D402" s="228" t="s">
        <v>242</v>
      </c>
      <c r="E402" s="236" t="s">
        <v>19</v>
      </c>
      <c r="F402" s="237" t="s">
        <v>703</v>
      </c>
      <c r="G402" s="235"/>
      <c r="H402" s="238">
        <v>1.138</v>
      </c>
      <c r="I402" s="239"/>
      <c r="J402" s="235"/>
      <c r="K402" s="235"/>
      <c r="L402" s="240"/>
      <c r="M402" s="241"/>
      <c r="N402" s="242"/>
      <c r="O402" s="242"/>
      <c r="P402" s="242"/>
      <c r="Q402" s="242"/>
      <c r="R402" s="242"/>
      <c r="S402" s="242"/>
      <c r="T402" s="243"/>
      <c r="U402" s="13"/>
      <c r="V402" s="13"/>
      <c r="W402" s="13"/>
      <c r="X402" s="13"/>
      <c r="Y402" s="13"/>
      <c r="Z402" s="13"/>
      <c r="AA402" s="13"/>
      <c r="AB402" s="13"/>
      <c r="AC402" s="13"/>
      <c r="AD402" s="13"/>
      <c r="AE402" s="13"/>
      <c r="AT402" s="244" t="s">
        <v>242</v>
      </c>
      <c r="AU402" s="244" t="s">
        <v>91</v>
      </c>
      <c r="AV402" s="13" t="s">
        <v>91</v>
      </c>
      <c r="AW402" s="13" t="s">
        <v>42</v>
      </c>
      <c r="AX402" s="13" t="s">
        <v>81</v>
      </c>
      <c r="AY402" s="244" t="s">
        <v>230</v>
      </c>
    </row>
    <row r="403" spans="1:51" s="13" customFormat="1" ht="12">
      <c r="A403" s="13"/>
      <c r="B403" s="234"/>
      <c r="C403" s="235"/>
      <c r="D403" s="228" t="s">
        <v>242</v>
      </c>
      <c r="E403" s="236" t="s">
        <v>19</v>
      </c>
      <c r="F403" s="237" t="s">
        <v>704</v>
      </c>
      <c r="G403" s="235"/>
      <c r="H403" s="238">
        <v>34.805</v>
      </c>
      <c r="I403" s="239"/>
      <c r="J403" s="235"/>
      <c r="K403" s="235"/>
      <c r="L403" s="240"/>
      <c r="M403" s="241"/>
      <c r="N403" s="242"/>
      <c r="O403" s="242"/>
      <c r="P403" s="242"/>
      <c r="Q403" s="242"/>
      <c r="R403" s="242"/>
      <c r="S403" s="242"/>
      <c r="T403" s="243"/>
      <c r="U403" s="13"/>
      <c r="V403" s="13"/>
      <c r="W403" s="13"/>
      <c r="X403" s="13"/>
      <c r="Y403" s="13"/>
      <c r="Z403" s="13"/>
      <c r="AA403" s="13"/>
      <c r="AB403" s="13"/>
      <c r="AC403" s="13"/>
      <c r="AD403" s="13"/>
      <c r="AE403" s="13"/>
      <c r="AT403" s="244" t="s">
        <v>242</v>
      </c>
      <c r="AU403" s="244" t="s">
        <v>91</v>
      </c>
      <c r="AV403" s="13" t="s">
        <v>91</v>
      </c>
      <c r="AW403" s="13" t="s">
        <v>42</v>
      </c>
      <c r="AX403" s="13" t="s">
        <v>81</v>
      </c>
      <c r="AY403" s="244" t="s">
        <v>230</v>
      </c>
    </row>
    <row r="404" spans="1:51" s="13" customFormat="1" ht="12">
      <c r="A404" s="13"/>
      <c r="B404" s="234"/>
      <c r="C404" s="235"/>
      <c r="D404" s="228" t="s">
        <v>242</v>
      </c>
      <c r="E404" s="236" t="s">
        <v>19</v>
      </c>
      <c r="F404" s="237" t="s">
        <v>705</v>
      </c>
      <c r="G404" s="235"/>
      <c r="H404" s="238">
        <v>2.195</v>
      </c>
      <c r="I404" s="239"/>
      <c r="J404" s="235"/>
      <c r="K404" s="235"/>
      <c r="L404" s="240"/>
      <c r="M404" s="241"/>
      <c r="N404" s="242"/>
      <c r="O404" s="242"/>
      <c r="P404" s="242"/>
      <c r="Q404" s="242"/>
      <c r="R404" s="242"/>
      <c r="S404" s="242"/>
      <c r="T404" s="243"/>
      <c r="U404" s="13"/>
      <c r="V404" s="13"/>
      <c r="W404" s="13"/>
      <c r="X404" s="13"/>
      <c r="Y404" s="13"/>
      <c r="Z404" s="13"/>
      <c r="AA404" s="13"/>
      <c r="AB404" s="13"/>
      <c r="AC404" s="13"/>
      <c r="AD404" s="13"/>
      <c r="AE404" s="13"/>
      <c r="AT404" s="244" t="s">
        <v>242</v>
      </c>
      <c r="AU404" s="244" t="s">
        <v>91</v>
      </c>
      <c r="AV404" s="13" t="s">
        <v>91</v>
      </c>
      <c r="AW404" s="13" t="s">
        <v>42</v>
      </c>
      <c r="AX404" s="13" t="s">
        <v>81</v>
      </c>
      <c r="AY404" s="244" t="s">
        <v>230</v>
      </c>
    </row>
    <row r="405" spans="1:51" s="13" customFormat="1" ht="12">
      <c r="A405" s="13"/>
      <c r="B405" s="234"/>
      <c r="C405" s="235"/>
      <c r="D405" s="228" t="s">
        <v>242</v>
      </c>
      <c r="E405" s="236" t="s">
        <v>19</v>
      </c>
      <c r="F405" s="237" t="s">
        <v>706</v>
      </c>
      <c r="G405" s="235"/>
      <c r="H405" s="238">
        <v>12.096</v>
      </c>
      <c r="I405" s="239"/>
      <c r="J405" s="235"/>
      <c r="K405" s="235"/>
      <c r="L405" s="240"/>
      <c r="M405" s="241"/>
      <c r="N405" s="242"/>
      <c r="O405" s="242"/>
      <c r="P405" s="242"/>
      <c r="Q405" s="242"/>
      <c r="R405" s="242"/>
      <c r="S405" s="242"/>
      <c r="T405" s="243"/>
      <c r="U405" s="13"/>
      <c r="V405" s="13"/>
      <c r="W405" s="13"/>
      <c r="X405" s="13"/>
      <c r="Y405" s="13"/>
      <c r="Z405" s="13"/>
      <c r="AA405" s="13"/>
      <c r="AB405" s="13"/>
      <c r="AC405" s="13"/>
      <c r="AD405" s="13"/>
      <c r="AE405" s="13"/>
      <c r="AT405" s="244" t="s">
        <v>242</v>
      </c>
      <c r="AU405" s="244" t="s">
        <v>91</v>
      </c>
      <c r="AV405" s="13" t="s">
        <v>91</v>
      </c>
      <c r="AW405" s="13" t="s">
        <v>42</v>
      </c>
      <c r="AX405" s="13" t="s">
        <v>81</v>
      </c>
      <c r="AY405" s="244" t="s">
        <v>230</v>
      </c>
    </row>
    <row r="406" spans="1:51" s="13" customFormat="1" ht="12">
      <c r="A406" s="13"/>
      <c r="B406" s="234"/>
      <c r="C406" s="235"/>
      <c r="D406" s="228" t="s">
        <v>242</v>
      </c>
      <c r="E406" s="236" t="s">
        <v>19</v>
      </c>
      <c r="F406" s="237" t="s">
        <v>707</v>
      </c>
      <c r="G406" s="235"/>
      <c r="H406" s="238">
        <v>1.275</v>
      </c>
      <c r="I406" s="239"/>
      <c r="J406" s="235"/>
      <c r="K406" s="235"/>
      <c r="L406" s="240"/>
      <c r="M406" s="241"/>
      <c r="N406" s="242"/>
      <c r="O406" s="242"/>
      <c r="P406" s="242"/>
      <c r="Q406" s="242"/>
      <c r="R406" s="242"/>
      <c r="S406" s="242"/>
      <c r="T406" s="243"/>
      <c r="U406" s="13"/>
      <c r="V406" s="13"/>
      <c r="W406" s="13"/>
      <c r="X406" s="13"/>
      <c r="Y406" s="13"/>
      <c r="Z406" s="13"/>
      <c r="AA406" s="13"/>
      <c r="AB406" s="13"/>
      <c r="AC406" s="13"/>
      <c r="AD406" s="13"/>
      <c r="AE406" s="13"/>
      <c r="AT406" s="244" t="s">
        <v>242</v>
      </c>
      <c r="AU406" s="244" t="s">
        <v>91</v>
      </c>
      <c r="AV406" s="13" t="s">
        <v>91</v>
      </c>
      <c r="AW406" s="13" t="s">
        <v>42</v>
      </c>
      <c r="AX406" s="13" t="s">
        <v>81</v>
      </c>
      <c r="AY406" s="244" t="s">
        <v>230</v>
      </c>
    </row>
    <row r="407" spans="1:51" s="13" customFormat="1" ht="12">
      <c r="A407" s="13"/>
      <c r="B407" s="234"/>
      <c r="C407" s="235"/>
      <c r="D407" s="228" t="s">
        <v>242</v>
      </c>
      <c r="E407" s="236" t="s">
        <v>19</v>
      </c>
      <c r="F407" s="237" t="s">
        <v>708</v>
      </c>
      <c r="G407" s="235"/>
      <c r="H407" s="238">
        <v>43.715</v>
      </c>
      <c r="I407" s="239"/>
      <c r="J407" s="235"/>
      <c r="K407" s="235"/>
      <c r="L407" s="240"/>
      <c r="M407" s="241"/>
      <c r="N407" s="242"/>
      <c r="O407" s="242"/>
      <c r="P407" s="242"/>
      <c r="Q407" s="242"/>
      <c r="R407" s="242"/>
      <c r="S407" s="242"/>
      <c r="T407" s="243"/>
      <c r="U407" s="13"/>
      <c r="V407" s="13"/>
      <c r="W407" s="13"/>
      <c r="X407" s="13"/>
      <c r="Y407" s="13"/>
      <c r="Z407" s="13"/>
      <c r="AA407" s="13"/>
      <c r="AB407" s="13"/>
      <c r="AC407" s="13"/>
      <c r="AD407" s="13"/>
      <c r="AE407" s="13"/>
      <c r="AT407" s="244" t="s">
        <v>242</v>
      </c>
      <c r="AU407" s="244" t="s">
        <v>91</v>
      </c>
      <c r="AV407" s="13" t="s">
        <v>91</v>
      </c>
      <c r="AW407" s="13" t="s">
        <v>42</v>
      </c>
      <c r="AX407" s="13" t="s">
        <v>81</v>
      </c>
      <c r="AY407" s="244" t="s">
        <v>230</v>
      </c>
    </row>
    <row r="408" spans="1:51" s="13" customFormat="1" ht="12">
      <c r="A408" s="13"/>
      <c r="B408" s="234"/>
      <c r="C408" s="235"/>
      <c r="D408" s="228" t="s">
        <v>242</v>
      </c>
      <c r="E408" s="236" t="s">
        <v>19</v>
      </c>
      <c r="F408" s="237" t="s">
        <v>709</v>
      </c>
      <c r="G408" s="235"/>
      <c r="H408" s="238">
        <v>0.364</v>
      </c>
      <c r="I408" s="239"/>
      <c r="J408" s="235"/>
      <c r="K408" s="235"/>
      <c r="L408" s="240"/>
      <c r="M408" s="241"/>
      <c r="N408" s="242"/>
      <c r="O408" s="242"/>
      <c r="P408" s="242"/>
      <c r="Q408" s="242"/>
      <c r="R408" s="242"/>
      <c r="S408" s="242"/>
      <c r="T408" s="243"/>
      <c r="U408" s="13"/>
      <c r="V408" s="13"/>
      <c r="W408" s="13"/>
      <c r="X408" s="13"/>
      <c r="Y408" s="13"/>
      <c r="Z408" s="13"/>
      <c r="AA408" s="13"/>
      <c r="AB408" s="13"/>
      <c r="AC408" s="13"/>
      <c r="AD408" s="13"/>
      <c r="AE408" s="13"/>
      <c r="AT408" s="244" t="s">
        <v>242</v>
      </c>
      <c r="AU408" s="244" t="s">
        <v>91</v>
      </c>
      <c r="AV408" s="13" t="s">
        <v>91</v>
      </c>
      <c r="AW408" s="13" t="s">
        <v>42</v>
      </c>
      <c r="AX408" s="13" t="s">
        <v>81</v>
      </c>
      <c r="AY408" s="244" t="s">
        <v>230</v>
      </c>
    </row>
    <row r="409" spans="1:51" s="14" customFormat="1" ht="12">
      <c r="A409" s="14"/>
      <c r="B409" s="245"/>
      <c r="C409" s="246"/>
      <c r="D409" s="228" t="s">
        <v>242</v>
      </c>
      <c r="E409" s="247" t="s">
        <v>19</v>
      </c>
      <c r="F409" s="248" t="s">
        <v>244</v>
      </c>
      <c r="G409" s="246"/>
      <c r="H409" s="249">
        <v>249.036</v>
      </c>
      <c r="I409" s="250"/>
      <c r="J409" s="246"/>
      <c r="K409" s="246"/>
      <c r="L409" s="251"/>
      <c r="M409" s="252"/>
      <c r="N409" s="253"/>
      <c r="O409" s="253"/>
      <c r="P409" s="253"/>
      <c r="Q409" s="253"/>
      <c r="R409" s="253"/>
      <c r="S409" s="253"/>
      <c r="T409" s="254"/>
      <c r="U409" s="14"/>
      <c r="V409" s="14"/>
      <c r="W409" s="14"/>
      <c r="X409" s="14"/>
      <c r="Y409" s="14"/>
      <c r="Z409" s="14"/>
      <c r="AA409" s="14"/>
      <c r="AB409" s="14"/>
      <c r="AC409" s="14"/>
      <c r="AD409" s="14"/>
      <c r="AE409" s="14"/>
      <c r="AT409" s="255" t="s">
        <v>242</v>
      </c>
      <c r="AU409" s="255" t="s">
        <v>91</v>
      </c>
      <c r="AV409" s="14" t="s">
        <v>109</v>
      </c>
      <c r="AW409" s="14" t="s">
        <v>42</v>
      </c>
      <c r="AX409" s="14" t="s">
        <v>85</v>
      </c>
      <c r="AY409" s="255" t="s">
        <v>230</v>
      </c>
    </row>
    <row r="410" spans="1:65" s="2" customFormat="1" ht="14.4" customHeight="1">
      <c r="A410" s="41"/>
      <c r="B410" s="42"/>
      <c r="C410" s="215" t="s">
        <v>710</v>
      </c>
      <c r="D410" s="215" t="s">
        <v>232</v>
      </c>
      <c r="E410" s="216" t="s">
        <v>711</v>
      </c>
      <c r="F410" s="217" t="s">
        <v>712</v>
      </c>
      <c r="G410" s="218" t="s">
        <v>235</v>
      </c>
      <c r="H410" s="219">
        <v>249.036</v>
      </c>
      <c r="I410" s="220"/>
      <c r="J410" s="221">
        <f>ROUND(I410*H410,2)</f>
        <v>0</v>
      </c>
      <c r="K410" s="217" t="s">
        <v>236</v>
      </c>
      <c r="L410" s="47"/>
      <c r="M410" s="222" t="s">
        <v>19</v>
      </c>
      <c r="N410" s="223" t="s">
        <v>52</v>
      </c>
      <c r="O410" s="87"/>
      <c r="P410" s="224">
        <f>O410*H410</f>
        <v>0</v>
      </c>
      <c r="Q410" s="224">
        <v>0</v>
      </c>
      <c r="R410" s="224">
        <f>Q410*H410</f>
        <v>0</v>
      </c>
      <c r="S410" s="224">
        <v>0</v>
      </c>
      <c r="T410" s="225">
        <f>S410*H410</f>
        <v>0</v>
      </c>
      <c r="U410" s="41"/>
      <c r="V410" s="41"/>
      <c r="W410" s="41"/>
      <c r="X410" s="41"/>
      <c r="Y410" s="41"/>
      <c r="Z410" s="41"/>
      <c r="AA410" s="41"/>
      <c r="AB410" s="41"/>
      <c r="AC410" s="41"/>
      <c r="AD410" s="41"/>
      <c r="AE410" s="41"/>
      <c r="AR410" s="226" t="s">
        <v>109</v>
      </c>
      <c r="AT410" s="226" t="s">
        <v>232</v>
      </c>
      <c r="AU410" s="226" t="s">
        <v>91</v>
      </c>
      <c r="AY410" s="19" t="s">
        <v>230</v>
      </c>
      <c r="BE410" s="227">
        <f>IF(N410="základní",J410,0)</f>
        <v>0</v>
      </c>
      <c r="BF410" s="227">
        <f>IF(N410="snížená",J410,0)</f>
        <v>0</v>
      </c>
      <c r="BG410" s="227">
        <f>IF(N410="zákl. přenesená",J410,0)</f>
        <v>0</v>
      </c>
      <c r="BH410" s="227">
        <f>IF(N410="sníž. přenesená",J410,0)</f>
        <v>0</v>
      </c>
      <c r="BI410" s="227">
        <f>IF(N410="nulová",J410,0)</f>
        <v>0</v>
      </c>
      <c r="BJ410" s="19" t="s">
        <v>85</v>
      </c>
      <c r="BK410" s="227">
        <f>ROUND(I410*H410,2)</f>
        <v>0</v>
      </c>
      <c r="BL410" s="19" t="s">
        <v>109</v>
      </c>
      <c r="BM410" s="226" t="s">
        <v>713</v>
      </c>
    </row>
    <row r="411" spans="1:47" s="2" customFormat="1" ht="12">
      <c r="A411" s="41"/>
      <c r="B411" s="42"/>
      <c r="C411" s="43"/>
      <c r="D411" s="228" t="s">
        <v>238</v>
      </c>
      <c r="E411" s="43"/>
      <c r="F411" s="229" t="s">
        <v>714</v>
      </c>
      <c r="G411" s="43"/>
      <c r="H411" s="43"/>
      <c r="I411" s="230"/>
      <c r="J411" s="43"/>
      <c r="K411" s="43"/>
      <c r="L411" s="47"/>
      <c r="M411" s="231"/>
      <c r="N411" s="232"/>
      <c r="O411" s="87"/>
      <c r="P411" s="87"/>
      <c r="Q411" s="87"/>
      <c r="R411" s="87"/>
      <c r="S411" s="87"/>
      <c r="T411" s="88"/>
      <c r="U411" s="41"/>
      <c r="V411" s="41"/>
      <c r="W411" s="41"/>
      <c r="X411" s="41"/>
      <c r="Y411" s="41"/>
      <c r="Z411" s="41"/>
      <c r="AA411" s="41"/>
      <c r="AB411" s="41"/>
      <c r="AC411" s="41"/>
      <c r="AD411" s="41"/>
      <c r="AE411" s="41"/>
      <c r="AT411" s="19" t="s">
        <v>238</v>
      </c>
      <c r="AU411" s="19" t="s">
        <v>91</v>
      </c>
    </row>
    <row r="412" spans="1:47" s="2" customFormat="1" ht="12">
      <c r="A412" s="41"/>
      <c r="B412" s="42"/>
      <c r="C412" s="43"/>
      <c r="D412" s="228" t="s">
        <v>240</v>
      </c>
      <c r="E412" s="43"/>
      <c r="F412" s="233" t="s">
        <v>696</v>
      </c>
      <c r="G412" s="43"/>
      <c r="H412" s="43"/>
      <c r="I412" s="230"/>
      <c r="J412" s="43"/>
      <c r="K412" s="43"/>
      <c r="L412" s="47"/>
      <c r="M412" s="231"/>
      <c r="N412" s="232"/>
      <c r="O412" s="87"/>
      <c r="P412" s="87"/>
      <c r="Q412" s="87"/>
      <c r="R412" s="87"/>
      <c r="S412" s="87"/>
      <c r="T412" s="88"/>
      <c r="U412" s="41"/>
      <c r="V412" s="41"/>
      <c r="W412" s="41"/>
      <c r="X412" s="41"/>
      <c r="Y412" s="41"/>
      <c r="Z412" s="41"/>
      <c r="AA412" s="41"/>
      <c r="AB412" s="41"/>
      <c r="AC412" s="41"/>
      <c r="AD412" s="41"/>
      <c r="AE412" s="41"/>
      <c r="AT412" s="19" t="s">
        <v>240</v>
      </c>
      <c r="AU412" s="19" t="s">
        <v>91</v>
      </c>
    </row>
    <row r="413" spans="1:65" s="2" customFormat="1" ht="24.15" customHeight="1">
      <c r="A413" s="41"/>
      <c r="B413" s="42"/>
      <c r="C413" s="215" t="s">
        <v>715</v>
      </c>
      <c r="D413" s="215" t="s">
        <v>232</v>
      </c>
      <c r="E413" s="216" t="s">
        <v>716</v>
      </c>
      <c r="F413" s="217" t="s">
        <v>717</v>
      </c>
      <c r="G413" s="218" t="s">
        <v>369</v>
      </c>
      <c r="H413" s="219">
        <v>7.402</v>
      </c>
      <c r="I413" s="220"/>
      <c r="J413" s="221">
        <f>ROUND(I413*H413,2)</f>
        <v>0</v>
      </c>
      <c r="K413" s="217" t="s">
        <v>236</v>
      </c>
      <c r="L413" s="47"/>
      <c r="M413" s="222" t="s">
        <v>19</v>
      </c>
      <c r="N413" s="223" t="s">
        <v>52</v>
      </c>
      <c r="O413" s="87"/>
      <c r="P413" s="224">
        <f>O413*H413</f>
        <v>0</v>
      </c>
      <c r="Q413" s="224">
        <v>1.0594</v>
      </c>
      <c r="R413" s="224">
        <f>Q413*H413</f>
        <v>7.8416787999999995</v>
      </c>
      <c r="S413" s="224">
        <v>0</v>
      </c>
      <c r="T413" s="225">
        <f>S413*H413</f>
        <v>0</v>
      </c>
      <c r="U413" s="41"/>
      <c r="V413" s="41"/>
      <c r="W413" s="41"/>
      <c r="X413" s="41"/>
      <c r="Y413" s="41"/>
      <c r="Z413" s="41"/>
      <c r="AA413" s="41"/>
      <c r="AB413" s="41"/>
      <c r="AC413" s="41"/>
      <c r="AD413" s="41"/>
      <c r="AE413" s="41"/>
      <c r="AR413" s="226" t="s">
        <v>109</v>
      </c>
      <c r="AT413" s="226" t="s">
        <v>232</v>
      </c>
      <c r="AU413" s="226" t="s">
        <v>91</v>
      </c>
      <c r="AY413" s="19" t="s">
        <v>230</v>
      </c>
      <c r="BE413" s="227">
        <f>IF(N413="základní",J413,0)</f>
        <v>0</v>
      </c>
      <c r="BF413" s="227">
        <f>IF(N413="snížená",J413,0)</f>
        <v>0</v>
      </c>
      <c r="BG413" s="227">
        <f>IF(N413="zákl. přenesená",J413,0)</f>
        <v>0</v>
      </c>
      <c r="BH413" s="227">
        <f>IF(N413="sníž. přenesená",J413,0)</f>
        <v>0</v>
      </c>
      <c r="BI413" s="227">
        <f>IF(N413="nulová",J413,0)</f>
        <v>0</v>
      </c>
      <c r="BJ413" s="19" t="s">
        <v>85</v>
      </c>
      <c r="BK413" s="227">
        <f>ROUND(I413*H413,2)</f>
        <v>0</v>
      </c>
      <c r="BL413" s="19" t="s">
        <v>109</v>
      </c>
      <c r="BM413" s="226" t="s">
        <v>718</v>
      </c>
    </row>
    <row r="414" spans="1:47" s="2" customFormat="1" ht="12">
      <c r="A414" s="41"/>
      <c r="B414" s="42"/>
      <c r="C414" s="43"/>
      <c r="D414" s="228" t="s">
        <v>238</v>
      </c>
      <c r="E414" s="43"/>
      <c r="F414" s="229" t="s">
        <v>719</v>
      </c>
      <c r="G414" s="43"/>
      <c r="H414" s="43"/>
      <c r="I414" s="230"/>
      <c r="J414" s="43"/>
      <c r="K414" s="43"/>
      <c r="L414" s="47"/>
      <c r="M414" s="231"/>
      <c r="N414" s="232"/>
      <c r="O414" s="87"/>
      <c r="P414" s="87"/>
      <c r="Q414" s="87"/>
      <c r="R414" s="87"/>
      <c r="S414" s="87"/>
      <c r="T414" s="88"/>
      <c r="U414" s="41"/>
      <c r="V414" s="41"/>
      <c r="W414" s="41"/>
      <c r="X414" s="41"/>
      <c r="Y414" s="41"/>
      <c r="Z414" s="41"/>
      <c r="AA414" s="41"/>
      <c r="AB414" s="41"/>
      <c r="AC414" s="41"/>
      <c r="AD414" s="41"/>
      <c r="AE414" s="41"/>
      <c r="AT414" s="19" t="s">
        <v>238</v>
      </c>
      <c r="AU414" s="19" t="s">
        <v>91</v>
      </c>
    </row>
    <row r="415" spans="1:51" s="13" customFormat="1" ht="12">
      <c r="A415" s="13"/>
      <c r="B415" s="234"/>
      <c r="C415" s="235"/>
      <c r="D415" s="228" t="s">
        <v>242</v>
      </c>
      <c r="E415" s="236" t="s">
        <v>19</v>
      </c>
      <c r="F415" s="237" t="s">
        <v>720</v>
      </c>
      <c r="G415" s="235"/>
      <c r="H415" s="238">
        <v>7.402</v>
      </c>
      <c r="I415" s="239"/>
      <c r="J415" s="235"/>
      <c r="K415" s="235"/>
      <c r="L415" s="240"/>
      <c r="M415" s="241"/>
      <c r="N415" s="242"/>
      <c r="O415" s="242"/>
      <c r="P415" s="242"/>
      <c r="Q415" s="242"/>
      <c r="R415" s="242"/>
      <c r="S415" s="242"/>
      <c r="T415" s="243"/>
      <c r="U415" s="13"/>
      <c r="V415" s="13"/>
      <c r="W415" s="13"/>
      <c r="X415" s="13"/>
      <c r="Y415" s="13"/>
      <c r="Z415" s="13"/>
      <c r="AA415" s="13"/>
      <c r="AB415" s="13"/>
      <c r="AC415" s="13"/>
      <c r="AD415" s="13"/>
      <c r="AE415" s="13"/>
      <c r="AT415" s="244" t="s">
        <v>242</v>
      </c>
      <c r="AU415" s="244" t="s">
        <v>91</v>
      </c>
      <c r="AV415" s="13" t="s">
        <v>91</v>
      </c>
      <c r="AW415" s="13" t="s">
        <v>42</v>
      </c>
      <c r="AX415" s="13" t="s">
        <v>81</v>
      </c>
      <c r="AY415" s="244" t="s">
        <v>230</v>
      </c>
    </row>
    <row r="416" spans="1:51" s="14" customFormat="1" ht="12">
      <c r="A416" s="14"/>
      <c r="B416" s="245"/>
      <c r="C416" s="246"/>
      <c r="D416" s="228" t="s">
        <v>242</v>
      </c>
      <c r="E416" s="247" t="s">
        <v>19</v>
      </c>
      <c r="F416" s="248" t="s">
        <v>244</v>
      </c>
      <c r="G416" s="246"/>
      <c r="H416" s="249">
        <v>7.402</v>
      </c>
      <c r="I416" s="250"/>
      <c r="J416" s="246"/>
      <c r="K416" s="246"/>
      <c r="L416" s="251"/>
      <c r="M416" s="252"/>
      <c r="N416" s="253"/>
      <c r="O416" s="253"/>
      <c r="P416" s="253"/>
      <c r="Q416" s="253"/>
      <c r="R416" s="253"/>
      <c r="S416" s="253"/>
      <c r="T416" s="254"/>
      <c r="U416" s="14"/>
      <c r="V416" s="14"/>
      <c r="W416" s="14"/>
      <c r="X416" s="14"/>
      <c r="Y416" s="14"/>
      <c r="Z416" s="14"/>
      <c r="AA416" s="14"/>
      <c r="AB416" s="14"/>
      <c r="AC416" s="14"/>
      <c r="AD416" s="14"/>
      <c r="AE416" s="14"/>
      <c r="AT416" s="255" t="s">
        <v>242</v>
      </c>
      <c r="AU416" s="255" t="s">
        <v>91</v>
      </c>
      <c r="AV416" s="14" t="s">
        <v>109</v>
      </c>
      <c r="AW416" s="14" t="s">
        <v>42</v>
      </c>
      <c r="AX416" s="14" t="s">
        <v>85</v>
      </c>
      <c r="AY416" s="255" t="s">
        <v>230</v>
      </c>
    </row>
    <row r="417" spans="1:63" s="12" customFormat="1" ht="22.8" customHeight="1">
      <c r="A417" s="12"/>
      <c r="B417" s="199"/>
      <c r="C417" s="200"/>
      <c r="D417" s="201" t="s">
        <v>80</v>
      </c>
      <c r="E417" s="213" t="s">
        <v>102</v>
      </c>
      <c r="F417" s="213" t="s">
        <v>721</v>
      </c>
      <c r="G417" s="200"/>
      <c r="H417" s="200"/>
      <c r="I417" s="203"/>
      <c r="J417" s="214">
        <f>BK417</f>
        <v>0</v>
      </c>
      <c r="K417" s="200"/>
      <c r="L417" s="205"/>
      <c r="M417" s="206"/>
      <c r="N417" s="207"/>
      <c r="O417" s="207"/>
      <c r="P417" s="208">
        <f>SUM(P418:P424)</f>
        <v>0</v>
      </c>
      <c r="Q417" s="207"/>
      <c r="R417" s="208">
        <f>SUM(R418:R424)</f>
        <v>0.0011459999999999999</v>
      </c>
      <c r="S417" s="207"/>
      <c r="T417" s="209">
        <f>SUM(T418:T424)</f>
        <v>0</v>
      </c>
      <c r="U417" s="12"/>
      <c r="V417" s="12"/>
      <c r="W417" s="12"/>
      <c r="X417" s="12"/>
      <c r="Y417" s="12"/>
      <c r="Z417" s="12"/>
      <c r="AA417" s="12"/>
      <c r="AB417" s="12"/>
      <c r="AC417" s="12"/>
      <c r="AD417" s="12"/>
      <c r="AE417" s="12"/>
      <c r="AR417" s="210" t="s">
        <v>85</v>
      </c>
      <c r="AT417" s="211" t="s">
        <v>80</v>
      </c>
      <c r="AU417" s="211" t="s">
        <v>85</v>
      </c>
      <c r="AY417" s="210" t="s">
        <v>230</v>
      </c>
      <c r="BK417" s="212">
        <f>SUM(BK418:BK424)</f>
        <v>0</v>
      </c>
    </row>
    <row r="418" spans="1:65" s="2" customFormat="1" ht="24.15" customHeight="1">
      <c r="A418" s="41"/>
      <c r="B418" s="42"/>
      <c r="C418" s="215" t="s">
        <v>722</v>
      </c>
      <c r="D418" s="215" t="s">
        <v>232</v>
      </c>
      <c r="E418" s="216" t="s">
        <v>723</v>
      </c>
      <c r="F418" s="217" t="s">
        <v>724</v>
      </c>
      <c r="G418" s="218" t="s">
        <v>327</v>
      </c>
      <c r="H418" s="219">
        <v>1</v>
      </c>
      <c r="I418" s="220"/>
      <c r="J418" s="221">
        <f>ROUND(I418*H418,2)</f>
        <v>0</v>
      </c>
      <c r="K418" s="217" t="s">
        <v>236</v>
      </c>
      <c r="L418" s="47"/>
      <c r="M418" s="222" t="s">
        <v>19</v>
      </c>
      <c r="N418" s="223" t="s">
        <v>52</v>
      </c>
      <c r="O418" s="87"/>
      <c r="P418" s="224">
        <f>O418*H418</f>
        <v>0</v>
      </c>
      <c r="Q418" s="224">
        <v>0</v>
      </c>
      <c r="R418" s="224">
        <f>Q418*H418</f>
        <v>0</v>
      </c>
      <c r="S418" s="224">
        <v>0</v>
      </c>
      <c r="T418" s="225">
        <f>S418*H418</f>
        <v>0</v>
      </c>
      <c r="U418" s="41"/>
      <c r="V418" s="41"/>
      <c r="W418" s="41"/>
      <c r="X418" s="41"/>
      <c r="Y418" s="41"/>
      <c r="Z418" s="41"/>
      <c r="AA418" s="41"/>
      <c r="AB418" s="41"/>
      <c r="AC418" s="41"/>
      <c r="AD418" s="41"/>
      <c r="AE418" s="41"/>
      <c r="AR418" s="226" t="s">
        <v>109</v>
      </c>
      <c r="AT418" s="226" t="s">
        <v>232</v>
      </c>
      <c r="AU418" s="226" t="s">
        <v>91</v>
      </c>
      <c r="AY418" s="19" t="s">
        <v>230</v>
      </c>
      <c r="BE418" s="227">
        <f>IF(N418="základní",J418,0)</f>
        <v>0</v>
      </c>
      <c r="BF418" s="227">
        <f>IF(N418="snížená",J418,0)</f>
        <v>0</v>
      </c>
      <c r="BG418" s="227">
        <f>IF(N418="zákl. přenesená",J418,0)</f>
        <v>0</v>
      </c>
      <c r="BH418" s="227">
        <f>IF(N418="sníž. přenesená",J418,0)</f>
        <v>0</v>
      </c>
      <c r="BI418" s="227">
        <f>IF(N418="nulová",J418,0)</f>
        <v>0</v>
      </c>
      <c r="BJ418" s="19" t="s">
        <v>85</v>
      </c>
      <c r="BK418" s="227">
        <f>ROUND(I418*H418,2)</f>
        <v>0</v>
      </c>
      <c r="BL418" s="19" t="s">
        <v>109</v>
      </c>
      <c r="BM418" s="226" t="s">
        <v>725</v>
      </c>
    </row>
    <row r="419" spans="1:47" s="2" customFormat="1" ht="12">
      <c r="A419" s="41"/>
      <c r="B419" s="42"/>
      <c r="C419" s="43"/>
      <c r="D419" s="228" t="s">
        <v>238</v>
      </c>
      <c r="E419" s="43"/>
      <c r="F419" s="229" t="s">
        <v>726</v>
      </c>
      <c r="G419" s="43"/>
      <c r="H419" s="43"/>
      <c r="I419" s="230"/>
      <c r="J419" s="43"/>
      <c r="K419" s="43"/>
      <c r="L419" s="47"/>
      <c r="M419" s="231"/>
      <c r="N419" s="232"/>
      <c r="O419" s="87"/>
      <c r="P419" s="87"/>
      <c r="Q419" s="87"/>
      <c r="R419" s="87"/>
      <c r="S419" s="87"/>
      <c r="T419" s="88"/>
      <c r="U419" s="41"/>
      <c r="V419" s="41"/>
      <c r="W419" s="41"/>
      <c r="X419" s="41"/>
      <c r="Y419" s="41"/>
      <c r="Z419" s="41"/>
      <c r="AA419" s="41"/>
      <c r="AB419" s="41"/>
      <c r="AC419" s="41"/>
      <c r="AD419" s="41"/>
      <c r="AE419" s="41"/>
      <c r="AT419" s="19" t="s">
        <v>238</v>
      </c>
      <c r="AU419" s="19" t="s">
        <v>91</v>
      </c>
    </row>
    <row r="420" spans="1:47" s="2" customFormat="1" ht="12">
      <c r="A420" s="41"/>
      <c r="B420" s="42"/>
      <c r="C420" s="43"/>
      <c r="D420" s="228" t="s">
        <v>240</v>
      </c>
      <c r="E420" s="43"/>
      <c r="F420" s="233" t="s">
        <v>727</v>
      </c>
      <c r="G420" s="43"/>
      <c r="H420" s="43"/>
      <c r="I420" s="230"/>
      <c r="J420" s="43"/>
      <c r="K420" s="43"/>
      <c r="L420" s="47"/>
      <c r="M420" s="231"/>
      <c r="N420" s="232"/>
      <c r="O420" s="87"/>
      <c r="P420" s="87"/>
      <c r="Q420" s="87"/>
      <c r="R420" s="87"/>
      <c r="S420" s="87"/>
      <c r="T420" s="88"/>
      <c r="U420" s="41"/>
      <c r="V420" s="41"/>
      <c r="W420" s="41"/>
      <c r="X420" s="41"/>
      <c r="Y420" s="41"/>
      <c r="Z420" s="41"/>
      <c r="AA420" s="41"/>
      <c r="AB420" s="41"/>
      <c r="AC420" s="41"/>
      <c r="AD420" s="41"/>
      <c r="AE420" s="41"/>
      <c r="AT420" s="19" t="s">
        <v>240</v>
      </c>
      <c r="AU420" s="19" t="s">
        <v>91</v>
      </c>
    </row>
    <row r="421" spans="1:51" s="13" customFormat="1" ht="12">
      <c r="A421" s="13"/>
      <c r="B421" s="234"/>
      <c r="C421" s="235"/>
      <c r="D421" s="228" t="s">
        <v>242</v>
      </c>
      <c r="E421" s="236" t="s">
        <v>19</v>
      </c>
      <c r="F421" s="237" t="s">
        <v>728</v>
      </c>
      <c r="G421" s="235"/>
      <c r="H421" s="238">
        <v>1</v>
      </c>
      <c r="I421" s="239"/>
      <c r="J421" s="235"/>
      <c r="K421" s="235"/>
      <c r="L421" s="240"/>
      <c r="M421" s="241"/>
      <c r="N421" s="242"/>
      <c r="O421" s="242"/>
      <c r="P421" s="242"/>
      <c r="Q421" s="242"/>
      <c r="R421" s="242"/>
      <c r="S421" s="242"/>
      <c r="T421" s="243"/>
      <c r="U421" s="13"/>
      <c r="V421" s="13"/>
      <c r="W421" s="13"/>
      <c r="X421" s="13"/>
      <c r="Y421" s="13"/>
      <c r="Z421" s="13"/>
      <c r="AA421" s="13"/>
      <c r="AB421" s="13"/>
      <c r="AC421" s="13"/>
      <c r="AD421" s="13"/>
      <c r="AE421" s="13"/>
      <c r="AT421" s="244" t="s">
        <v>242</v>
      </c>
      <c r="AU421" s="244" t="s">
        <v>91</v>
      </c>
      <c r="AV421" s="13" t="s">
        <v>91</v>
      </c>
      <c r="AW421" s="13" t="s">
        <v>42</v>
      </c>
      <c r="AX421" s="13" t="s">
        <v>81</v>
      </c>
      <c r="AY421" s="244" t="s">
        <v>230</v>
      </c>
    </row>
    <row r="422" spans="1:51" s="14" customFormat="1" ht="12">
      <c r="A422" s="14"/>
      <c r="B422" s="245"/>
      <c r="C422" s="246"/>
      <c r="D422" s="228" t="s">
        <v>242</v>
      </c>
      <c r="E422" s="247" t="s">
        <v>19</v>
      </c>
      <c r="F422" s="248" t="s">
        <v>244</v>
      </c>
      <c r="G422" s="246"/>
      <c r="H422" s="249">
        <v>1</v>
      </c>
      <c r="I422" s="250"/>
      <c r="J422" s="246"/>
      <c r="K422" s="246"/>
      <c r="L422" s="251"/>
      <c r="M422" s="252"/>
      <c r="N422" s="253"/>
      <c r="O422" s="253"/>
      <c r="P422" s="253"/>
      <c r="Q422" s="253"/>
      <c r="R422" s="253"/>
      <c r="S422" s="253"/>
      <c r="T422" s="254"/>
      <c r="U422" s="14"/>
      <c r="V422" s="14"/>
      <c r="W422" s="14"/>
      <c r="X422" s="14"/>
      <c r="Y422" s="14"/>
      <c r="Z422" s="14"/>
      <c r="AA422" s="14"/>
      <c r="AB422" s="14"/>
      <c r="AC422" s="14"/>
      <c r="AD422" s="14"/>
      <c r="AE422" s="14"/>
      <c r="AT422" s="255" t="s">
        <v>242</v>
      </c>
      <c r="AU422" s="255" t="s">
        <v>91</v>
      </c>
      <c r="AV422" s="14" t="s">
        <v>109</v>
      </c>
      <c r="AW422" s="14" t="s">
        <v>42</v>
      </c>
      <c r="AX422" s="14" t="s">
        <v>85</v>
      </c>
      <c r="AY422" s="255" t="s">
        <v>230</v>
      </c>
    </row>
    <row r="423" spans="1:65" s="2" customFormat="1" ht="14.4" customHeight="1">
      <c r="A423" s="41"/>
      <c r="B423" s="42"/>
      <c r="C423" s="281" t="s">
        <v>729</v>
      </c>
      <c r="D423" s="281" t="s">
        <v>482</v>
      </c>
      <c r="E423" s="282" t="s">
        <v>730</v>
      </c>
      <c r="F423" s="283" t="s">
        <v>731</v>
      </c>
      <c r="G423" s="284" t="s">
        <v>327</v>
      </c>
      <c r="H423" s="285">
        <v>0.3</v>
      </c>
      <c r="I423" s="286"/>
      <c r="J423" s="287">
        <f>ROUND(I423*H423,2)</f>
        <v>0</v>
      </c>
      <c r="K423" s="283" t="s">
        <v>236</v>
      </c>
      <c r="L423" s="288"/>
      <c r="M423" s="289" t="s">
        <v>19</v>
      </c>
      <c r="N423" s="290" t="s">
        <v>52</v>
      </c>
      <c r="O423" s="87"/>
      <c r="P423" s="224">
        <f>O423*H423</f>
        <v>0</v>
      </c>
      <c r="Q423" s="224">
        <v>0.00382</v>
      </c>
      <c r="R423" s="224">
        <f>Q423*H423</f>
        <v>0.0011459999999999999</v>
      </c>
      <c r="S423" s="224">
        <v>0</v>
      </c>
      <c r="T423" s="225">
        <f>S423*H423</f>
        <v>0</v>
      </c>
      <c r="U423" s="41"/>
      <c r="V423" s="41"/>
      <c r="W423" s="41"/>
      <c r="X423" s="41"/>
      <c r="Y423" s="41"/>
      <c r="Z423" s="41"/>
      <c r="AA423" s="41"/>
      <c r="AB423" s="41"/>
      <c r="AC423" s="41"/>
      <c r="AD423" s="41"/>
      <c r="AE423" s="41"/>
      <c r="AR423" s="226" t="s">
        <v>279</v>
      </c>
      <c r="AT423" s="226" t="s">
        <v>482</v>
      </c>
      <c r="AU423" s="226" t="s">
        <v>91</v>
      </c>
      <c r="AY423" s="19" t="s">
        <v>230</v>
      </c>
      <c r="BE423" s="227">
        <f>IF(N423="základní",J423,0)</f>
        <v>0</v>
      </c>
      <c r="BF423" s="227">
        <f>IF(N423="snížená",J423,0)</f>
        <v>0</v>
      </c>
      <c r="BG423" s="227">
        <f>IF(N423="zákl. přenesená",J423,0)</f>
        <v>0</v>
      </c>
      <c r="BH423" s="227">
        <f>IF(N423="sníž. přenesená",J423,0)</f>
        <v>0</v>
      </c>
      <c r="BI423" s="227">
        <f>IF(N423="nulová",J423,0)</f>
        <v>0</v>
      </c>
      <c r="BJ423" s="19" t="s">
        <v>85</v>
      </c>
      <c r="BK423" s="227">
        <f>ROUND(I423*H423,2)</f>
        <v>0</v>
      </c>
      <c r="BL423" s="19" t="s">
        <v>109</v>
      </c>
      <c r="BM423" s="226" t="s">
        <v>732</v>
      </c>
    </row>
    <row r="424" spans="1:47" s="2" customFormat="1" ht="12">
      <c r="A424" s="41"/>
      <c r="B424" s="42"/>
      <c r="C424" s="43"/>
      <c r="D424" s="228" t="s">
        <v>238</v>
      </c>
      <c r="E424" s="43"/>
      <c r="F424" s="229" t="s">
        <v>731</v>
      </c>
      <c r="G424" s="43"/>
      <c r="H424" s="43"/>
      <c r="I424" s="230"/>
      <c r="J424" s="43"/>
      <c r="K424" s="43"/>
      <c r="L424" s="47"/>
      <c r="M424" s="231"/>
      <c r="N424" s="232"/>
      <c r="O424" s="87"/>
      <c r="P424" s="87"/>
      <c r="Q424" s="87"/>
      <c r="R424" s="87"/>
      <c r="S424" s="87"/>
      <c r="T424" s="88"/>
      <c r="U424" s="41"/>
      <c r="V424" s="41"/>
      <c r="W424" s="41"/>
      <c r="X424" s="41"/>
      <c r="Y424" s="41"/>
      <c r="Z424" s="41"/>
      <c r="AA424" s="41"/>
      <c r="AB424" s="41"/>
      <c r="AC424" s="41"/>
      <c r="AD424" s="41"/>
      <c r="AE424" s="41"/>
      <c r="AT424" s="19" t="s">
        <v>238</v>
      </c>
      <c r="AU424" s="19" t="s">
        <v>91</v>
      </c>
    </row>
    <row r="425" spans="1:63" s="12" customFormat="1" ht="22.8" customHeight="1">
      <c r="A425" s="12"/>
      <c r="B425" s="199"/>
      <c r="C425" s="200"/>
      <c r="D425" s="201" t="s">
        <v>80</v>
      </c>
      <c r="E425" s="213" t="s">
        <v>109</v>
      </c>
      <c r="F425" s="213" t="s">
        <v>733</v>
      </c>
      <c r="G425" s="200"/>
      <c r="H425" s="200"/>
      <c r="I425" s="203"/>
      <c r="J425" s="214">
        <f>BK425</f>
        <v>0</v>
      </c>
      <c r="K425" s="200"/>
      <c r="L425" s="205"/>
      <c r="M425" s="206"/>
      <c r="N425" s="207"/>
      <c r="O425" s="207"/>
      <c r="P425" s="208">
        <f>SUM(P426:P437)</f>
        <v>0</v>
      </c>
      <c r="Q425" s="207"/>
      <c r="R425" s="208">
        <f>SUM(R426:R437)</f>
        <v>10.30754</v>
      </c>
      <c r="S425" s="207"/>
      <c r="T425" s="209">
        <f>SUM(T426:T437)</f>
        <v>0</v>
      </c>
      <c r="U425" s="12"/>
      <c r="V425" s="12"/>
      <c r="W425" s="12"/>
      <c r="X425" s="12"/>
      <c r="Y425" s="12"/>
      <c r="Z425" s="12"/>
      <c r="AA425" s="12"/>
      <c r="AB425" s="12"/>
      <c r="AC425" s="12"/>
      <c r="AD425" s="12"/>
      <c r="AE425" s="12"/>
      <c r="AR425" s="210" t="s">
        <v>85</v>
      </c>
      <c r="AT425" s="211" t="s">
        <v>80</v>
      </c>
      <c r="AU425" s="211" t="s">
        <v>85</v>
      </c>
      <c r="AY425" s="210" t="s">
        <v>230</v>
      </c>
      <c r="BK425" s="212">
        <f>SUM(BK426:BK437)</f>
        <v>0</v>
      </c>
    </row>
    <row r="426" spans="1:65" s="2" customFormat="1" ht="37.8" customHeight="1">
      <c r="A426" s="41"/>
      <c r="B426" s="42"/>
      <c r="C426" s="215" t="s">
        <v>734</v>
      </c>
      <c r="D426" s="215" t="s">
        <v>232</v>
      </c>
      <c r="E426" s="216" t="s">
        <v>735</v>
      </c>
      <c r="F426" s="217" t="s">
        <v>736</v>
      </c>
      <c r="G426" s="218" t="s">
        <v>737</v>
      </c>
      <c r="H426" s="219">
        <v>4</v>
      </c>
      <c r="I426" s="220"/>
      <c r="J426" s="221">
        <f>ROUND(I426*H426,2)</f>
        <v>0</v>
      </c>
      <c r="K426" s="217" t="s">
        <v>236</v>
      </c>
      <c r="L426" s="47"/>
      <c r="M426" s="222" t="s">
        <v>19</v>
      </c>
      <c r="N426" s="223" t="s">
        <v>52</v>
      </c>
      <c r="O426" s="87"/>
      <c r="P426" s="224">
        <f>O426*H426</f>
        <v>0</v>
      </c>
      <c r="Q426" s="224">
        <v>0.06226</v>
      </c>
      <c r="R426" s="224">
        <f>Q426*H426</f>
        <v>0.24904</v>
      </c>
      <c r="S426" s="224">
        <v>0</v>
      </c>
      <c r="T426" s="225">
        <f>S426*H426</f>
        <v>0</v>
      </c>
      <c r="U426" s="41"/>
      <c r="V426" s="41"/>
      <c r="W426" s="41"/>
      <c r="X426" s="41"/>
      <c r="Y426" s="41"/>
      <c r="Z426" s="41"/>
      <c r="AA426" s="41"/>
      <c r="AB426" s="41"/>
      <c r="AC426" s="41"/>
      <c r="AD426" s="41"/>
      <c r="AE426" s="41"/>
      <c r="AR426" s="226" t="s">
        <v>109</v>
      </c>
      <c r="AT426" s="226" t="s">
        <v>232</v>
      </c>
      <c r="AU426" s="226" t="s">
        <v>91</v>
      </c>
      <c r="AY426" s="19" t="s">
        <v>230</v>
      </c>
      <c r="BE426" s="227">
        <f>IF(N426="základní",J426,0)</f>
        <v>0</v>
      </c>
      <c r="BF426" s="227">
        <f>IF(N426="snížená",J426,0)</f>
        <v>0</v>
      </c>
      <c r="BG426" s="227">
        <f>IF(N426="zákl. přenesená",J426,0)</f>
        <v>0</v>
      </c>
      <c r="BH426" s="227">
        <f>IF(N426="sníž. přenesená",J426,0)</f>
        <v>0</v>
      </c>
      <c r="BI426" s="227">
        <f>IF(N426="nulová",J426,0)</f>
        <v>0</v>
      </c>
      <c r="BJ426" s="19" t="s">
        <v>85</v>
      </c>
      <c r="BK426" s="227">
        <f>ROUND(I426*H426,2)</f>
        <v>0</v>
      </c>
      <c r="BL426" s="19" t="s">
        <v>109</v>
      </c>
      <c r="BM426" s="226" t="s">
        <v>738</v>
      </c>
    </row>
    <row r="427" spans="1:47" s="2" customFormat="1" ht="12">
      <c r="A427" s="41"/>
      <c r="B427" s="42"/>
      <c r="C427" s="43"/>
      <c r="D427" s="228" t="s">
        <v>238</v>
      </c>
      <c r="E427" s="43"/>
      <c r="F427" s="229" t="s">
        <v>739</v>
      </c>
      <c r="G427" s="43"/>
      <c r="H427" s="43"/>
      <c r="I427" s="230"/>
      <c r="J427" s="43"/>
      <c r="K427" s="43"/>
      <c r="L427" s="47"/>
      <c r="M427" s="231"/>
      <c r="N427" s="232"/>
      <c r="O427" s="87"/>
      <c r="P427" s="87"/>
      <c r="Q427" s="87"/>
      <c r="R427" s="87"/>
      <c r="S427" s="87"/>
      <c r="T427" s="88"/>
      <c r="U427" s="41"/>
      <c r="V427" s="41"/>
      <c r="W427" s="41"/>
      <c r="X427" s="41"/>
      <c r="Y427" s="41"/>
      <c r="Z427" s="41"/>
      <c r="AA427" s="41"/>
      <c r="AB427" s="41"/>
      <c r="AC427" s="41"/>
      <c r="AD427" s="41"/>
      <c r="AE427" s="41"/>
      <c r="AT427" s="19" t="s">
        <v>238</v>
      </c>
      <c r="AU427" s="19" t="s">
        <v>91</v>
      </c>
    </row>
    <row r="428" spans="1:51" s="13" customFormat="1" ht="12">
      <c r="A428" s="13"/>
      <c r="B428" s="234"/>
      <c r="C428" s="235"/>
      <c r="D428" s="228" t="s">
        <v>242</v>
      </c>
      <c r="E428" s="236" t="s">
        <v>19</v>
      </c>
      <c r="F428" s="237" t="s">
        <v>740</v>
      </c>
      <c r="G428" s="235"/>
      <c r="H428" s="238">
        <v>4</v>
      </c>
      <c r="I428" s="239"/>
      <c r="J428" s="235"/>
      <c r="K428" s="235"/>
      <c r="L428" s="240"/>
      <c r="M428" s="241"/>
      <c r="N428" s="242"/>
      <c r="O428" s="242"/>
      <c r="P428" s="242"/>
      <c r="Q428" s="242"/>
      <c r="R428" s="242"/>
      <c r="S428" s="242"/>
      <c r="T428" s="243"/>
      <c r="U428" s="13"/>
      <c r="V428" s="13"/>
      <c r="W428" s="13"/>
      <c r="X428" s="13"/>
      <c r="Y428" s="13"/>
      <c r="Z428" s="13"/>
      <c r="AA428" s="13"/>
      <c r="AB428" s="13"/>
      <c r="AC428" s="13"/>
      <c r="AD428" s="13"/>
      <c r="AE428" s="13"/>
      <c r="AT428" s="244" t="s">
        <v>242</v>
      </c>
      <c r="AU428" s="244" t="s">
        <v>91</v>
      </c>
      <c r="AV428" s="13" t="s">
        <v>91</v>
      </c>
      <c r="AW428" s="13" t="s">
        <v>42</v>
      </c>
      <c r="AX428" s="13" t="s">
        <v>81</v>
      </c>
      <c r="AY428" s="244" t="s">
        <v>230</v>
      </c>
    </row>
    <row r="429" spans="1:51" s="14" customFormat="1" ht="12">
      <c r="A429" s="14"/>
      <c r="B429" s="245"/>
      <c r="C429" s="246"/>
      <c r="D429" s="228" t="s">
        <v>242</v>
      </c>
      <c r="E429" s="247" t="s">
        <v>19</v>
      </c>
      <c r="F429" s="248" t="s">
        <v>244</v>
      </c>
      <c r="G429" s="246"/>
      <c r="H429" s="249">
        <v>4</v>
      </c>
      <c r="I429" s="250"/>
      <c r="J429" s="246"/>
      <c r="K429" s="246"/>
      <c r="L429" s="251"/>
      <c r="M429" s="252"/>
      <c r="N429" s="253"/>
      <c r="O429" s="253"/>
      <c r="P429" s="253"/>
      <c r="Q429" s="253"/>
      <c r="R429" s="253"/>
      <c r="S429" s="253"/>
      <c r="T429" s="254"/>
      <c r="U429" s="14"/>
      <c r="V429" s="14"/>
      <c r="W429" s="14"/>
      <c r="X429" s="14"/>
      <c r="Y429" s="14"/>
      <c r="Z429" s="14"/>
      <c r="AA429" s="14"/>
      <c r="AB429" s="14"/>
      <c r="AC429" s="14"/>
      <c r="AD429" s="14"/>
      <c r="AE429" s="14"/>
      <c r="AT429" s="255" t="s">
        <v>242</v>
      </c>
      <c r="AU429" s="255" t="s">
        <v>91</v>
      </c>
      <c r="AV429" s="14" t="s">
        <v>109</v>
      </c>
      <c r="AW429" s="14" t="s">
        <v>42</v>
      </c>
      <c r="AX429" s="14" t="s">
        <v>85</v>
      </c>
      <c r="AY429" s="255" t="s">
        <v>230</v>
      </c>
    </row>
    <row r="430" spans="1:65" s="2" customFormat="1" ht="24.15" customHeight="1">
      <c r="A430" s="41"/>
      <c r="B430" s="42"/>
      <c r="C430" s="281" t="s">
        <v>741</v>
      </c>
      <c r="D430" s="281" t="s">
        <v>482</v>
      </c>
      <c r="E430" s="282" t="s">
        <v>742</v>
      </c>
      <c r="F430" s="283" t="s">
        <v>743</v>
      </c>
      <c r="G430" s="284" t="s">
        <v>737</v>
      </c>
      <c r="H430" s="285">
        <v>1</v>
      </c>
      <c r="I430" s="286"/>
      <c r="J430" s="287">
        <f>ROUND(I430*H430,2)</f>
        <v>0</v>
      </c>
      <c r="K430" s="283" t="s">
        <v>19</v>
      </c>
      <c r="L430" s="288"/>
      <c r="M430" s="289" t="s">
        <v>19</v>
      </c>
      <c r="N430" s="290" t="s">
        <v>52</v>
      </c>
      <c r="O430" s="87"/>
      <c r="P430" s="224">
        <f>O430*H430</f>
        <v>0</v>
      </c>
      <c r="Q430" s="224">
        <v>2.419</v>
      </c>
      <c r="R430" s="224">
        <f>Q430*H430</f>
        <v>2.419</v>
      </c>
      <c r="S430" s="224">
        <v>0</v>
      </c>
      <c r="T430" s="225">
        <f>S430*H430</f>
        <v>0</v>
      </c>
      <c r="U430" s="41"/>
      <c r="V430" s="41"/>
      <c r="W430" s="41"/>
      <c r="X430" s="41"/>
      <c r="Y430" s="41"/>
      <c r="Z430" s="41"/>
      <c r="AA430" s="41"/>
      <c r="AB430" s="41"/>
      <c r="AC430" s="41"/>
      <c r="AD430" s="41"/>
      <c r="AE430" s="41"/>
      <c r="AR430" s="226" t="s">
        <v>279</v>
      </c>
      <c r="AT430" s="226" t="s">
        <v>482</v>
      </c>
      <c r="AU430" s="226" t="s">
        <v>91</v>
      </c>
      <c r="AY430" s="19" t="s">
        <v>230</v>
      </c>
      <c r="BE430" s="227">
        <f>IF(N430="základní",J430,0)</f>
        <v>0</v>
      </c>
      <c r="BF430" s="227">
        <f>IF(N430="snížená",J430,0)</f>
        <v>0</v>
      </c>
      <c r="BG430" s="227">
        <f>IF(N430="zákl. přenesená",J430,0)</f>
        <v>0</v>
      </c>
      <c r="BH430" s="227">
        <f>IF(N430="sníž. přenesená",J430,0)</f>
        <v>0</v>
      </c>
      <c r="BI430" s="227">
        <f>IF(N430="nulová",J430,0)</f>
        <v>0</v>
      </c>
      <c r="BJ430" s="19" t="s">
        <v>85</v>
      </c>
      <c r="BK430" s="227">
        <f>ROUND(I430*H430,2)</f>
        <v>0</v>
      </c>
      <c r="BL430" s="19" t="s">
        <v>109</v>
      </c>
      <c r="BM430" s="226" t="s">
        <v>744</v>
      </c>
    </row>
    <row r="431" spans="1:47" s="2" customFormat="1" ht="12">
      <c r="A431" s="41"/>
      <c r="B431" s="42"/>
      <c r="C431" s="43"/>
      <c r="D431" s="228" t="s">
        <v>238</v>
      </c>
      <c r="E431" s="43"/>
      <c r="F431" s="229" t="s">
        <v>743</v>
      </c>
      <c r="G431" s="43"/>
      <c r="H431" s="43"/>
      <c r="I431" s="230"/>
      <c r="J431" s="43"/>
      <c r="K431" s="43"/>
      <c r="L431" s="47"/>
      <c r="M431" s="231"/>
      <c r="N431" s="232"/>
      <c r="O431" s="87"/>
      <c r="P431" s="87"/>
      <c r="Q431" s="87"/>
      <c r="R431" s="87"/>
      <c r="S431" s="87"/>
      <c r="T431" s="88"/>
      <c r="U431" s="41"/>
      <c r="V431" s="41"/>
      <c r="W431" s="41"/>
      <c r="X431" s="41"/>
      <c r="Y431" s="41"/>
      <c r="Z431" s="41"/>
      <c r="AA431" s="41"/>
      <c r="AB431" s="41"/>
      <c r="AC431" s="41"/>
      <c r="AD431" s="41"/>
      <c r="AE431" s="41"/>
      <c r="AT431" s="19" t="s">
        <v>238</v>
      </c>
      <c r="AU431" s="19" t="s">
        <v>91</v>
      </c>
    </row>
    <row r="432" spans="1:65" s="2" customFormat="1" ht="24.15" customHeight="1">
      <c r="A432" s="41"/>
      <c r="B432" s="42"/>
      <c r="C432" s="281" t="s">
        <v>745</v>
      </c>
      <c r="D432" s="281" t="s">
        <v>482</v>
      </c>
      <c r="E432" s="282" t="s">
        <v>746</v>
      </c>
      <c r="F432" s="283" t="s">
        <v>743</v>
      </c>
      <c r="G432" s="284" t="s">
        <v>737</v>
      </c>
      <c r="H432" s="285">
        <v>1</v>
      </c>
      <c r="I432" s="286"/>
      <c r="J432" s="287">
        <f>ROUND(I432*H432,2)</f>
        <v>0</v>
      </c>
      <c r="K432" s="283" t="s">
        <v>19</v>
      </c>
      <c r="L432" s="288"/>
      <c r="M432" s="289" t="s">
        <v>19</v>
      </c>
      <c r="N432" s="290" t="s">
        <v>52</v>
      </c>
      <c r="O432" s="87"/>
      <c r="P432" s="224">
        <f>O432*H432</f>
        <v>0</v>
      </c>
      <c r="Q432" s="224">
        <v>2.4195</v>
      </c>
      <c r="R432" s="224">
        <f>Q432*H432</f>
        <v>2.4195</v>
      </c>
      <c r="S432" s="224">
        <v>0</v>
      </c>
      <c r="T432" s="225">
        <f>S432*H432</f>
        <v>0</v>
      </c>
      <c r="U432" s="41"/>
      <c r="V432" s="41"/>
      <c r="W432" s="41"/>
      <c r="X432" s="41"/>
      <c r="Y432" s="41"/>
      <c r="Z432" s="41"/>
      <c r="AA432" s="41"/>
      <c r="AB432" s="41"/>
      <c r="AC432" s="41"/>
      <c r="AD432" s="41"/>
      <c r="AE432" s="41"/>
      <c r="AR432" s="226" t="s">
        <v>279</v>
      </c>
      <c r="AT432" s="226" t="s">
        <v>482</v>
      </c>
      <c r="AU432" s="226" t="s">
        <v>91</v>
      </c>
      <c r="AY432" s="19" t="s">
        <v>230</v>
      </c>
      <c r="BE432" s="227">
        <f>IF(N432="základní",J432,0)</f>
        <v>0</v>
      </c>
      <c r="BF432" s="227">
        <f>IF(N432="snížená",J432,0)</f>
        <v>0</v>
      </c>
      <c r="BG432" s="227">
        <f>IF(N432="zákl. přenesená",J432,0)</f>
        <v>0</v>
      </c>
      <c r="BH432" s="227">
        <f>IF(N432="sníž. přenesená",J432,0)</f>
        <v>0</v>
      </c>
      <c r="BI432" s="227">
        <f>IF(N432="nulová",J432,0)</f>
        <v>0</v>
      </c>
      <c r="BJ432" s="19" t="s">
        <v>85</v>
      </c>
      <c r="BK432" s="227">
        <f>ROUND(I432*H432,2)</f>
        <v>0</v>
      </c>
      <c r="BL432" s="19" t="s">
        <v>109</v>
      </c>
      <c r="BM432" s="226" t="s">
        <v>747</v>
      </c>
    </row>
    <row r="433" spans="1:47" s="2" customFormat="1" ht="12">
      <c r="A433" s="41"/>
      <c r="B433" s="42"/>
      <c r="C433" s="43"/>
      <c r="D433" s="228" t="s">
        <v>238</v>
      </c>
      <c r="E433" s="43"/>
      <c r="F433" s="229" t="s">
        <v>743</v>
      </c>
      <c r="G433" s="43"/>
      <c r="H433" s="43"/>
      <c r="I433" s="230"/>
      <c r="J433" s="43"/>
      <c r="K433" s="43"/>
      <c r="L433" s="47"/>
      <c r="M433" s="231"/>
      <c r="N433" s="232"/>
      <c r="O433" s="87"/>
      <c r="P433" s="87"/>
      <c r="Q433" s="87"/>
      <c r="R433" s="87"/>
      <c r="S433" s="87"/>
      <c r="T433" s="88"/>
      <c r="U433" s="41"/>
      <c r="V433" s="41"/>
      <c r="W433" s="41"/>
      <c r="X433" s="41"/>
      <c r="Y433" s="41"/>
      <c r="Z433" s="41"/>
      <c r="AA433" s="41"/>
      <c r="AB433" s="41"/>
      <c r="AC433" s="41"/>
      <c r="AD433" s="41"/>
      <c r="AE433" s="41"/>
      <c r="AT433" s="19" t="s">
        <v>238</v>
      </c>
      <c r="AU433" s="19" t="s">
        <v>91</v>
      </c>
    </row>
    <row r="434" spans="1:65" s="2" customFormat="1" ht="24.15" customHeight="1">
      <c r="A434" s="41"/>
      <c r="B434" s="42"/>
      <c r="C434" s="281" t="s">
        <v>748</v>
      </c>
      <c r="D434" s="281" t="s">
        <v>482</v>
      </c>
      <c r="E434" s="282" t="s">
        <v>749</v>
      </c>
      <c r="F434" s="283" t="s">
        <v>750</v>
      </c>
      <c r="G434" s="284" t="s">
        <v>737</v>
      </c>
      <c r="H434" s="285">
        <v>1</v>
      </c>
      <c r="I434" s="286"/>
      <c r="J434" s="287">
        <f>ROUND(I434*H434,2)</f>
        <v>0</v>
      </c>
      <c r="K434" s="283" t="s">
        <v>19</v>
      </c>
      <c r="L434" s="288"/>
      <c r="M434" s="289" t="s">
        <v>19</v>
      </c>
      <c r="N434" s="290" t="s">
        <v>52</v>
      </c>
      <c r="O434" s="87"/>
      <c r="P434" s="224">
        <f>O434*H434</f>
        <v>0</v>
      </c>
      <c r="Q434" s="224">
        <v>2.385</v>
      </c>
      <c r="R434" s="224">
        <f>Q434*H434</f>
        <v>2.385</v>
      </c>
      <c r="S434" s="224">
        <v>0</v>
      </c>
      <c r="T434" s="225">
        <f>S434*H434</f>
        <v>0</v>
      </c>
      <c r="U434" s="41"/>
      <c r="V434" s="41"/>
      <c r="W434" s="41"/>
      <c r="X434" s="41"/>
      <c r="Y434" s="41"/>
      <c r="Z434" s="41"/>
      <c r="AA434" s="41"/>
      <c r="AB434" s="41"/>
      <c r="AC434" s="41"/>
      <c r="AD434" s="41"/>
      <c r="AE434" s="41"/>
      <c r="AR434" s="226" t="s">
        <v>279</v>
      </c>
      <c r="AT434" s="226" t="s">
        <v>482</v>
      </c>
      <c r="AU434" s="226" t="s">
        <v>91</v>
      </c>
      <c r="AY434" s="19" t="s">
        <v>230</v>
      </c>
      <c r="BE434" s="227">
        <f>IF(N434="základní",J434,0)</f>
        <v>0</v>
      </c>
      <c r="BF434" s="227">
        <f>IF(N434="snížená",J434,0)</f>
        <v>0</v>
      </c>
      <c r="BG434" s="227">
        <f>IF(N434="zákl. přenesená",J434,0)</f>
        <v>0</v>
      </c>
      <c r="BH434" s="227">
        <f>IF(N434="sníž. přenesená",J434,0)</f>
        <v>0</v>
      </c>
      <c r="BI434" s="227">
        <f>IF(N434="nulová",J434,0)</f>
        <v>0</v>
      </c>
      <c r="BJ434" s="19" t="s">
        <v>85</v>
      </c>
      <c r="BK434" s="227">
        <f>ROUND(I434*H434,2)</f>
        <v>0</v>
      </c>
      <c r="BL434" s="19" t="s">
        <v>109</v>
      </c>
      <c r="BM434" s="226" t="s">
        <v>751</v>
      </c>
    </row>
    <row r="435" spans="1:47" s="2" customFormat="1" ht="12">
      <c r="A435" s="41"/>
      <c r="B435" s="42"/>
      <c r="C435" s="43"/>
      <c r="D435" s="228" t="s">
        <v>238</v>
      </c>
      <c r="E435" s="43"/>
      <c r="F435" s="229" t="s">
        <v>750</v>
      </c>
      <c r="G435" s="43"/>
      <c r="H435" s="43"/>
      <c r="I435" s="230"/>
      <c r="J435" s="43"/>
      <c r="K435" s="43"/>
      <c r="L435" s="47"/>
      <c r="M435" s="231"/>
      <c r="N435" s="232"/>
      <c r="O435" s="87"/>
      <c r="P435" s="87"/>
      <c r="Q435" s="87"/>
      <c r="R435" s="87"/>
      <c r="S435" s="87"/>
      <c r="T435" s="88"/>
      <c r="U435" s="41"/>
      <c r="V435" s="41"/>
      <c r="W435" s="41"/>
      <c r="X435" s="41"/>
      <c r="Y435" s="41"/>
      <c r="Z435" s="41"/>
      <c r="AA435" s="41"/>
      <c r="AB435" s="41"/>
      <c r="AC435" s="41"/>
      <c r="AD435" s="41"/>
      <c r="AE435" s="41"/>
      <c r="AT435" s="19" t="s">
        <v>238</v>
      </c>
      <c r="AU435" s="19" t="s">
        <v>91</v>
      </c>
    </row>
    <row r="436" spans="1:65" s="2" customFormat="1" ht="24.15" customHeight="1">
      <c r="A436" s="41"/>
      <c r="B436" s="42"/>
      <c r="C436" s="281" t="s">
        <v>752</v>
      </c>
      <c r="D436" s="281" t="s">
        <v>482</v>
      </c>
      <c r="E436" s="282" t="s">
        <v>753</v>
      </c>
      <c r="F436" s="283" t="s">
        <v>754</v>
      </c>
      <c r="G436" s="284" t="s">
        <v>737</v>
      </c>
      <c r="H436" s="285">
        <v>1</v>
      </c>
      <c r="I436" s="286"/>
      <c r="J436" s="287">
        <f>ROUND(I436*H436,2)</f>
        <v>0</v>
      </c>
      <c r="K436" s="283" t="s">
        <v>19</v>
      </c>
      <c r="L436" s="288"/>
      <c r="M436" s="289" t="s">
        <v>19</v>
      </c>
      <c r="N436" s="290" t="s">
        <v>52</v>
      </c>
      <c r="O436" s="87"/>
      <c r="P436" s="224">
        <f>O436*H436</f>
        <v>0</v>
      </c>
      <c r="Q436" s="224">
        <v>2.835</v>
      </c>
      <c r="R436" s="224">
        <f>Q436*H436</f>
        <v>2.835</v>
      </c>
      <c r="S436" s="224">
        <v>0</v>
      </c>
      <c r="T436" s="225">
        <f>S436*H436</f>
        <v>0</v>
      </c>
      <c r="U436" s="41"/>
      <c r="V436" s="41"/>
      <c r="W436" s="41"/>
      <c r="X436" s="41"/>
      <c r="Y436" s="41"/>
      <c r="Z436" s="41"/>
      <c r="AA436" s="41"/>
      <c r="AB436" s="41"/>
      <c r="AC436" s="41"/>
      <c r="AD436" s="41"/>
      <c r="AE436" s="41"/>
      <c r="AR436" s="226" t="s">
        <v>279</v>
      </c>
      <c r="AT436" s="226" t="s">
        <v>482</v>
      </c>
      <c r="AU436" s="226" t="s">
        <v>91</v>
      </c>
      <c r="AY436" s="19" t="s">
        <v>230</v>
      </c>
      <c r="BE436" s="227">
        <f>IF(N436="základní",J436,0)</f>
        <v>0</v>
      </c>
      <c r="BF436" s="227">
        <f>IF(N436="snížená",J436,0)</f>
        <v>0</v>
      </c>
      <c r="BG436" s="227">
        <f>IF(N436="zákl. přenesená",J436,0)</f>
        <v>0</v>
      </c>
      <c r="BH436" s="227">
        <f>IF(N436="sníž. přenesená",J436,0)</f>
        <v>0</v>
      </c>
      <c r="BI436" s="227">
        <f>IF(N436="nulová",J436,0)</f>
        <v>0</v>
      </c>
      <c r="BJ436" s="19" t="s">
        <v>85</v>
      </c>
      <c r="BK436" s="227">
        <f>ROUND(I436*H436,2)</f>
        <v>0</v>
      </c>
      <c r="BL436" s="19" t="s">
        <v>109</v>
      </c>
      <c r="BM436" s="226" t="s">
        <v>755</v>
      </c>
    </row>
    <row r="437" spans="1:47" s="2" customFormat="1" ht="12">
      <c r="A437" s="41"/>
      <c r="B437" s="42"/>
      <c r="C437" s="43"/>
      <c r="D437" s="228" t="s">
        <v>238</v>
      </c>
      <c r="E437" s="43"/>
      <c r="F437" s="229" t="s">
        <v>754</v>
      </c>
      <c r="G437" s="43"/>
      <c r="H437" s="43"/>
      <c r="I437" s="230"/>
      <c r="J437" s="43"/>
      <c r="K437" s="43"/>
      <c r="L437" s="47"/>
      <c r="M437" s="231"/>
      <c r="N437" s="232"/>
      <c r="O437" s="87"/>
      <c r="P437" s="87"/>
      <c r="Q437" s="87"/>
      <c r="R437" s="87"/>
      <c r="S437" s="87"/>
      <c r="T437" s="88"/>
      <c r="U437" s="41"/>
      <c r="V437" s="41"/>
      <c r="W437" s="41"/>
      <c r="X437" s="41"/>
      <c r="Y437" s="41"/>
      <c r="Z437" s="41"/>
      <c r="AA437" s="41"/>
      <c r="AB437" s="41"/>
      <c r="AC437" s="41"/>
      <c r="AD437" s="41"/>
      <c r="AE437" s="41"/>
      <c r="AT437" s="19" t="s">
        <v>238</v>
      </c>
      <c r="AU437" s="19" t="s">
        <v>91</v>
      </c>
    </row>
    <row r="438" spans="1:63" s="12" customFormat="1" ht="22.8" customHeight="1">
      <c r="A438" s="12"/>
      <c r="B438" s="199"/>
      <c r="C438" s="200"/>
      <c r="D438" s="201" t="s">
        <v>80</v>
      </c>
      <c r="E438" s="213" t="s">
        <v>271</v>
      </c>
      <c r="F438" s="213" t="s">
        <v>756</v>
      </c>
      <c r="G438" s="200"/>
      <c r="H438" s="200"/>
      <c r="I438" s="203"/>
      <c r="J438" s="214">
        <f>BK438</f>
        <v>0</v>
      </c>
      <c r="K438" s="200"/>
      <c r="L438" s="205"/>
      <c r="M438" s="206"/>
      <c r="N438" s="207"/>
      <c r="O438" s="207"/>
      <c r="P438" s="208">
        <f>SUM(P439:P443)</f>
        <v>0</v>
      </c>
      <c r="Q438" s="207"/>
      <c r="R438" s="208">
        <f>SUM(R439:R443)</f>
        <v>0.00237846</v>
      </c>
      <c r="S438" s="207"/>
      <c r="T438" s="209">
        <f>SUM(T439:T443)</f>
        <v>0</v>
      </c>
      <c r="U438" s="12"/>
      <c r="V438" s="12"/>
      <c r="W438" s="12"/>
      <c r="X438" s="12"/>
      <c r="Y438" s="12"/>
      <c r="Z438" s="12"/>
      <c r="AA438" s="12"/>
      <c r="AB438" s="12"/>
      <c r="AC438" s="12"/>
      <c r="AD438" s="12"/>
      <c r="AE438" s="12"/>
      <c r="AR438" s="210" t="s">
        <v>85</v>
      </c>
      <c r="AT438" s="211" t="s">
        <v>80</v>
      </c>
      <c r="AU438" s="211" t="s">
        <v>85</v>
      </c>
      <c r="AY438" s="210" t="s">
        <v>230</v>
      </c>
      <c r="BK438" s="212">
        <f>SUM(BK439:BK443)</f>
        <v>0</v>
      </c>
    </row>
    <row r="439" spans="1:65" s="2" customFormat="1" ht="24.15" customHeight="1">
      <c r="A439" s="41"/>
      <c r="B439" s="42"/>
      <c r="C439" s="215" t="s">
        <v>757</v>
      </c>
      <c r="D439" s="215" t="s">
        <v>232</v>
      </c>
      <c r="E439" s="216" t="s">
        <v>758</v>
      </c>
      <c r="F439" s="217" t="s">
        <v>759</v>
      </c>
      <c r="G439" s="218" t="s">
        <v>327</v>
      </c>
      <c r="H439" s="219">
        <v>11.326</v>
      </c>
      <c r="I439" s="220"/>
      <c r="J439" s="221">
        <f>ROUND(I439*H439,2)</f>
        <v>0</v>
      </c>
      <c r="K439" s="217" t="s">
        <v>236</v>
      </c>
      <c r="L439" s="47"/>
      <c r="M439" s="222" t="s">
        <v>19</v>
      </c>
      <c r="N439" s="223" t="s">
        <v>52</v>
      </c>
      <c r="O439" s="87"/>
      <c r="P439" s="224">
        <f>O439*H439</f>
        <v>0</v>
      </c>
      <c r="Q439" s="224">
        <v>0.00021</v>
      </c>
      <c r="R439" s="224">
        <f>Q439*H439</f>
        <v>0.00237846</v>
      </c>
      <c r="S439" s="224">
        <v>0</v>
      </c>
      <c r="T439" s="225">
        <f>S439*H439</f>
        <v>0</v>
      </c>
      <c r="U439" s="41"/>
      <c r="V439" s="41"/>
      <c r="W439" s="41"/>
      <c r="X439" s="41"/>
      <c r="Y439" s="41"/>
      <c r="Z439" s="41"/>
      <c r="AA439" s="41"/>
      <c r="AB439" s="41"/>
      <c r="AC439" s="41"/>
      <c r="AD439" s="41"/>
      <c r="AE439" s="41"/>
      <c r="AR439" s="226" t="s">
        <v>109</v>
      </c>
      <c r="AT439" s="226" t="s">
        <v>232</v>
      </c>
      <c r="AU439" s="226" t="s">
        <v>91</v>
      </c>
      <c r="AY439" s="19" t="s">
        <v>230</v>
      </c>
      <c r="BE439" s="227">
        <f>IF(N439="základní",J439,0)</f>
        <v>0</v>
      </c>
      <c r="BF439" s="227">
        <f>IF(N439="snížená",J439,0)</f>
        <v>0</v>
      </c>
      <c r="BG439" s="227">
        <f>IF(N439="zákl. přenesená",J439,0)</f>
        <v>0</v>
      </c>
      <c r="BH439" s="227">
        <f>IF(N439="sníž. přenesená",J439,0)</f>
        <v>0</v>
      </c>
      <c r="BI439" s="227">
        <f>IF(N439="nulová",J439,0)</f>
        <v>0</v>
      </c>
      <c r="BJ439" s="19" t="s">
        <v>85</v>
      </c>
      <c r="BK439" s="227">
        <f>ROUND(I439*H439,2)</f>
        <v>0</v>
      </c>
      <c r="BL439" s="19" t="s">
        <v>109</v>
      </c>
      <c r="BM439" s="226" t="s">
        <v>760</v>
      </c>
    </row>
    <row r="440" spans="1:47" s="2" customFormat="1" ht="12">
      <c r="A440" s="41"/>
      <c r="B440" s="42"/>
      <c r="C440" s="43"/>
      <c r="D440" s="228" t="s">
        <v>238</v>
      </c>
      <c r="E440" s="43"/>
      <c r="F440" s="229" t="s">
        <v>761</v>
      </c>
      <c r="G440" s="43"/>
      <c r="H440" s="43"/>
      <c r="I440" s="230"/>
      <c r="J440" s="43"/>
      <c r="K440" s="43"/>
      <c r="L440" s="47"/>
      <c r="M440" s="231"/>
      <c r="N440" s="232"/>
      <c r="O440" s="87"/>
      <c r="P440" s="87"/>
      <c r="Q440" s="87"/>
      <c r="R440" s="87"/>
      <c r="S440" s="87"/>
      <c r="T440" s="88"/>
      <c r="U440" s="41"/>
      <c r="V440" s="41"/>
      <c r="W440" s="41"/>
      <c r="X440" s="41"/>
      <c r="Y440" s="41"/>
      <c r="Z440" s="41"/>
      <c r="AA440" s="41"/>
      <c r="AB440" s="41"/>
      <c r="AC440" s="41"/>
      <c r="AD440" s="41"/>
      <c r="AE440" s="41"/>
      <c r="AT440" s="19" t="s">
        <v>238</v>
      </c>
      <c r="AU440" s="19" t="s">
        <v>91</v>
      </c>
    </row>
    <row r="441" spans="1:47" s="2" customFormat="1" ht="12">
      <c r="A441" s="41"/>
      <c r="B441" s="42"/>
      <c r="C441" s="43"/>
      <c r="D441" s="228" t="s">
        <v>240</v>
      </c>
      <c r="E441" s="43"/>
      <c r="F441" s="233" t="s">
        <v>762</v>
      </c>
      <c r="G441" s="43"/>
      <c r="H441" s="43"/>
      <c r="I441" s="230"/>
      <c r="J441" s="43"/>
      <c r="K441" s="43"/>
      <c r="L441" s="47"/>
      <c r="M441" s="231"/>
      <c r="N441" s="232"/>
      <c r="O441" s="87"/>
      <c r="P441" s="87"/>
      <c r="Q441" s="87"/>
      <c r="R441" s="87"/>
      <c r="S441" s="87"/>
      <c r="T441" s="88"/>
      <c r="U441" s="41"/>
      <c r="V441" s="41"/>
      <c r="W441" s="41"/>
      <c r="X441" s="41"/>
      <c r="Y441" s="41"/>
      <c r="Z441" s="41"/>
      <c r="AA441" s="41"/>
      <c r="AB441" s="41"/>
      <c r="AC441" s="41"/>
      <c r="AD441" s="41"/>
      <c r="AE441" s="41"/>
      <c r="AT441" s="19" t="s">
        <v>240</v>
      </c>
      <c r="AU441" s="19" t="s">
        <v>91</v>
      </c>
    </row>
    <row r="442" spans="1:51" s="13" customFormat="1" ht="12">
      <c r="A442" s="13"/>
      <c r="B442" s="234"/>
      <c r="C442" s="235"/>
      <c r="D442" s="228" t="s">
        <v>242</v>
      </c>
      <c r="E442" s="236" t="s">
        <v>19</v>
      </c>
      <c r="F442" s="237" t="s">
        <v>763</v>
      </c>
      <c r="G442" s="235"/>
      <c r="H442" s="238">
        <v>11.326</v>
      </c>
      <c r="I442" s="239"/>
      <c r="J442" s="235"/>
      <c r="K442" s="235"/>
      <c r="L442" s="240"/>
      <c r="M442" s="241"/>
      <c r="N442" s="242"/>
      <c r="O442" s="242"/>
      <c r="P442" s="242"/>
      <c r="Q442" s="242"/>
      <c r="R442" s="242"/>
      <c r="S442" s="242"/>
      <c r="T442" s="243"/>
      <c r="U442" s="13"/>
      <c r="V442" s="13"/>
      <c r="W442" s="13"/>
      <c r="X442" s="13"/>
      <c r="Y442" s="13"/>
      <c r="Z442" s="13"/>
      <c r="AA442" s="13"/>
      <c r="AB442" s="13"/>
      <c r="AC442" s="13"/>
      <c r="AD442" s="13"/>
      <c r="AE442" s="13"/>
      <c r="AT442" s="244" t="s">
        <v>242</v>
      </c>
      <c r="AU442" s="244" t="s">
        <v>91</v>
      </c>
      <c r="AV442" s="13" t="s">
        <v>91</v>
      </c>
      <c r="AW442" s="13" t="s">
        <v>42</v>
      </c>
      <c r="AX442" s="13" t="s">
        <v>81</v>
      </c>
      <c r="AY442" s="244" t="s">
        <v>230</v>
      </c>
    </row>
    <row r="443" spans="1:51" s="14" customFormat="1" ht="12">
      <c r="A443" s="14"/>
      <c r="B443" s="245"/>
      <c r="C443" s="246"/>
      <c r="D443" s="228" t="s">
        <v>242</v>
      </c>
      <c r="E443" s="247" t="s">
        <v>19</v>
      </c>
      <c r="F443" s="248" t="s">
        <v>244</v>
      </c>
      <c r="G443" s="246"/>
      <c r="H443" s="249">
        <v>11.326</v>
      </c>
      <c r="I443" s="250"/>
      <c r="J443" s="246"/>
      <c r="K443" s="246"/>
      <c r="L443" s="251"/>
      <c r="M443" s="252"/>
      <c r="N443" s="253"/>
      <c r="O443" s="253"/>
      <c r="P443" s="253"/>
      <c r="Q443" s="253"/>
      <c r="R443" s="253"/>
      <c r="S443" s="253"/>
      <c r="T443" s="254"/>
      <c r="U443" s="14"/>
      <c r="V443" s="14"/>
      <c r="W443" s="14"/>
      <c r="X443" s="14"/>
      <c r="Y443" s="14"/>
      <c r="Z443" s="14"/>
      <c r="AA443" s="14"/>
      <c r="AB443" s="14"/>
      <c r="AC443" s="14"/>
      <c r="AD443" s="14"/>
      <c r="AE443" s="14"/>
      <c r="AT443" s="255" t="s">
        <v>242</v>
      </c>
      <c r="AU443" s="255" t="s">
        <v>91</v>
      </c>
      <c r="AV443" s="14" t="s">
        <v>109</v>
      </c>
      <c r="AW443" s="14" t="s">
        <v>42</v>
      </c>
      <c r="AX443" s="14" t="s">
        <v>85</v>
      </c>
      <c r="AY443" s="255" t="s">
        <v>230</v>
      </c>
    </row>
    <row r="444" spans="1:63" s="12" customFormat="1" ht="22.8" customHeight="1">
      <c r="A444" s="12"/>
      <c r="B444" s="199"/>
      <c r="C444" s="200"/>
      <c r="D444" s="201" t="s">
        <v>80</v>
      </c>
      <c r="E444" s="213" t="s">
        <v>288</v>
      </c>
      <c r="F444" s="213" t="s">
        <v>289</v>
      </c>
      <c r="G444" s="200"/>
      <c r="H444" s="200"/>
      <c r="I444" s="203"/>
      <c r="J444" s="214">
        <f>BK444</f>
        <v>0</v>
      </c>
      <c r="K444" s="200"/>
      <c r="L444" s="205"/>
      <c r="M444" s="206"/>
      <c r="N444" s="207"/>
      <c r="O444" s="207"/>
      <c r="P444" s="208">
        <f>SUM(P445:P458)</f>
        <v>0</v>
      </c>
      <c r="Q444" s="207"/>
      <c r="R444" s="208">
        <f>SUM(R445:R458)</f>
        <v>0.009326300000000001</v>
      </c>
      <c r="S444" s="207"/>
      <c r="T444" s="209">
        <f>SUM(T445:T458)</f>
        <v>0.785224</v>
      </c>
      <c r="U444" s="12"/>
      <c r="V444" s="12"/>
      <c r="W444" s="12"/>
      <c r="X444" s="12"/>
      <c r="Y444" s="12"/>
      <c r="Z444" s="12"/>
      <c r="AA444" s="12"/>
      <c r="AB444" s="12"/>
      <c r="AC444" s="12"/>
      <c r="AD444" s="12"/>
      <c r="AE444" s="12"/>
      <c r="AR444" s="210" t="s">
        <v>85</v>
      </c>
      <c r="AT444" s="211" t="s">
        <v>80</v>
      </c>
      <c r="AU444" s="211" t="s">
        <v>85</v>
      </c>
      <c r="AY444" s="210" t="s">
        <v>230</v>
      </c>
      <c r="BK444" s="212">
        <f>SUM(BK445:BK458)</f>
        <v>0</v>
      </c>
    </row>
    <row r="445" spans="1:65" s="2" customFormat="1" ht="24.15" customHeight="1">
      <c r="A445" s="41"/>
      <c r="B445" s="42"/>
      <c r="C445" s="215" t="s">
        <v>764</v>
      </c>
      <c r="D445" s="215" t="s">
        <v>232</v>
      </c>
      <c r="E445" s="216" t="s">
        <v>765</v>
      </c>
      <c r="F445" s="217" t="s">
        <v>766</v>
      </c>
      <c r="G445" s="218" t="s">
        <v>235</v>
      </c>
      <c r="H445" s="219">
        <v>2.162</v>
      </c>
      <c r="I445" s="220"/>
      <c r="J445" s="221">
        <f>ROUND(I445*H445,2)</f>
        <v>0</v>
      </c>
      <c r="K445" s="217" t="s">
        <v>236</v>
      </c>
      <c r="L445" s="47"/>
      <c r="M445" s="222" t="s">
        <v>19</v>
      </c>
      <c r="N445" s="223" t="s">
        <v>52</v>
      </c>
      <c r="O445" s="87"/>
      <c r="P445" s="224">
        <f>O445*H445</f>
        <v>0</v>
      </c>
      <c r="Q445" s="224">
        <v>0.00063</v>
      </c>
      <c r="R445" s="224">
        <f>Q445*H445</f>
        <v>0.00136206</v>
      </c>
      <c r="S445" s="224">
        <v>0</v>
      </c>
      <c r="T445" s="225">
        <f>S445*H445</f>
        <v>0</v>
      </c>
      <c r="U445" s="41"/>
      <c r="V445" s="41"/>
      <c r="W445" s="41"/>
      <c r="X445" s="41"/>
      <c r="Y445" s="41"/>
      <c r="Z445" s="41"/>
      <c r="AA445" s="41"/>
      <c r="AB445" s="41"/>
      <c r="AC445" s="41"/>
      <c r="AD445" s="41"/>
      <c r="AE445" s="41"/>
      <c r="AR445" s="226" t="s">
        <v>109</v>
      </c>
      <c r="AT445" s="226" t="s">
        <v>232</v>
      </c>
      <c r="AU445" s="226" t="s">
        <v>91</v>
      </c>
      <c r="AY445" s="19" t="s">
        <v>230</v>
      </c>
      <c r="BE445" s="227">
        <f>IF(N445="základní",J445,0)</f>
        <v>0</v>
      </c>
      <c r="BF445" s="227">
        <f>IF(N445="snížená",J445,0)</f>
        <v>0</v>
      </c>
      <c r="BG445" s="227">
        <f>IF(N445="zákl. přenesená",J445,0)</f>
        <v>0</v>
      </c>
      <c r="BH445" s="227">
        <f>IF(N445="sníž. přenesená",J445,0)</f>
        <v>0</v>
      </c>
      <c r="BI445" s="227">
        <f>IF(N445="nulová",J445,0)</f>
        <v>0</v>
      </c>
      <c r="BJ445" s="19" t="s">
        <v>85</v>
      </c>
      <c r="BK445" s="227">
        <f>ROUND(I445*H445,2)</f>
        <v>0</v>
      </c>
      <c r="BL445" s="19" t="s">
        <v>109</v>
      </c>
      <c r="BM445" s="226" t="s">
        <v>767</v>
      </c>
    </row>
    <row r="446" spans="1:47" s="2" customFormat="1" ht="12">
      <c r="A446" s="41"/>
      <c r="B446" s="42"/>
      <c r="C446" s="43"/>
      <c r="D446" s="228" t="s">
        <v>238</v>
      </c>
      <c r="E446" s="43"/>
      <c r="F446" s="229" t="s">
        <v>768</v>
      </c>
      <c r="G446" s="43"/>
      <c r="H446" s="43"/>
      <c r="I446" s="230"/>
      <c r="J446" s="43"/>
      <c r="K446" s="43"/>
      <c r="L446" s="47"/>
      <c r="M446" s="231"/>
      <c r="N446" s="232"/>
      <c r="O446" s="87"/>
      <c r="P446" s="87"/>
      <c r="Q446" s="87"/>
      <c r="R446" s="87"/>
      <c r="S446" s="87"/>
      <c r="T446" s="88"/>
      <c r="U446" s="41"/>
      <c r="V446" s="41"/>
      <c r="W446" s="41"/>
      <c r="X446" s="41"/>
      <c r="Y446" s="41"/>
      <c r="Z446" s="41"/>
      <c r="AA446" s="41"/>
      <c r="AB446" s="41"/>
      <c r="AC446" s="41"/>
      <c r="AD446" s="41"/>
      <c r="AE446" s="41"/>
      <c r="AT446" s="19" t="s">
        <v>238</v>
      </c>
      <c r="AU446" s="19" t="s">
        <v>91</v>
      </c>
    </row>
    <row r="447" spans="1:51" s="15" customFormat="1" ht="12">
      <c r="A447" s="15"/>
      <c r="B447" s="260"/>
      <c r="C447" s="261"/>
      <c r="D447" s="228" t="s">
        <v>242</v>
      </c>
      <c r="E447" s="262" t="s">
        <v>19</v>
      </c>
      <c r="F447" s="263" t="s">
        <v>682</v>
      </c>
      <c r="G447" s="261"/>
      <c r="H447" s="262" t="s">
        <v>19</v>
      </c>
      <c r="I447" s="264"/>
      <c r="J447" s="261"/>
      <c r="K447" s="261"/>
      <c r="L447" s="265"/>
      <c r="M447" s="266"/>
      <c r="N447" s="267"/>
      <c r="O447" s="267"/>
      <c r="P447" s="267"/>
      <c r="Q447" s="267"/>
      <c r="R447" s="267"/>
      <c r="S447" s="267"/>
      <c r="T447" s="268"/>
      <c r="U447" s="15"/>
      <c r="V447" s="15"/>
      <c r="W447" s="15"/>
      <c r="X447" s="15"/>
      <c r="Y447" s="15"/>
      <c r="Z447" s="15"/>
      <c r="AA447" s="15"/>
      <c r="AB447" s="15"/>
      <c r="AC447" s="15"/>
      <c r="AD447" s="15"/>
      <c r="AE447" s="15"/>
      <c r="AT447" s="269" t="s">
        <v>242</v>
      </c>
      <c r="AU447" s="269" t="s">
        <v>91</v>
      </c>
      <c r="AV447" s="15" t="s">
        <v>85</v>
      </c>
      <c r="AW447" s="15" t="s">
        <v>42</v>
      </c>
      <c r="AX447" s="15" t="s">
        <v>81</v>
      </c>
      <c r="AY447" s="269" t="s">
        <v>230</v>
      </c>
    </row>
    <row r="448" spans="1:51" s="13" customFormat="1" ht="12">
      <c r="A448" s="13"/>
      <c r="B448" s="234"/>
      <c r="C448" s="235"/>
      <c r="D448" s="228" t="s">
        <v>242</v>
      </c>
      <c r="E448" s="236" t="s">
        <v>19</v>
      </c>
      <c r="F448" s="237" t="s">
        <v>769</v>
      </c>
      <c r="G448" s="235"/>
      <c r="H448" s="238">
        <v>2.162</v>
      </c>
      <c r="I448" s="239"/>
      <c r="J448" s="235"/>
      <c r="K448" s="235"/>
      <c r="L448" s="240"/>
      <c r="M448" s="241"/>
      <c r="N448" s="242"/>
      <c r="O448" s="242"/>
      <c r="P448" s="242"/>
      <c r="Q448" s="242"/>
      <c r="R448" s="242"/>
      <c r="S448" s="242"/>
      <c r="T448" s="243"/>
      <c r="U448" s="13"/>
      <c r="V448" s="13"/>
      <c r="W448" s="13"/>
      <c r="X448" s="13"/>
      <c r="Y448" s="13"/>
      <c r="Z448" s="13"/>
      <c r="AA448" s="13"/>
      <c r="AB448" s="13"/>
      <c r="AC448" s="13"/>
      <c r="AD448" s="13"/>
      <c r="AE448" s="13"/>
      <c r="AT448" s="244" t="s">
        <v>242</v>
      </c>
      <c r="AU448" s="244" t="s">
        <v>91</v>
      </c>
      <c r="AV448" s="13" t="s">
        <v>91</v>
      </c>
      <c r="AW448" s="13" t="s">
        <v>42</v>
      </c>
      <c r="AX448" s="13" t="s">
        <v>85</v>
      </c>
      <c r="AY448" s="244" t="s">
        <v>230</v>
      </c>
    </row>
    <row r="449" spans="1:65" s="2" customFormat="1" ht="24.15" customHeight="1">
      <c r="A449" s="41"/>
      <c r="B449" s="42"/>
      <c r="C449" s="215" t="s">
        <v>770</v>
      </c>
      <c r="D449" s="215" t="s">
        <v>232</v>
      </c>
      <c r="E449" s="216" t="s">
        <v>771</v>
      </c>
      <c r="F449" s="217" t="s">
        <v>772</v>
      </c>
      <c r="G449" s="218" t="s">
        <v>327</v>
      </c>
      <c r="H449" s="219">
        <v>774.024</v>
      </c>
      <c r="I449" s="220"/>
      <c r="J449" s="221">
        <f>ROUND(I449*H449,2)</f>
        <v>0</v>
      </c>
      <c r="K449" s="217" t="s">
        <v>236</v>
      </c>
      <c r="L449" s="47"/>
      <c r="M449" s="222" t="s">
        <v>19</v>
      </c>
      <c r="N449" s="223" t="s">
        <v>52</v>
      </c>
      <c r="O449" s="87"/>
      <c r="P449" s="224">
        <f>O449*H449</f>
        <v>0</v>
      </c>
      <c r="Q449" s="224">
        <v>1E-05</v>
      </c>
      <c r="R449" s="224">
        <f>Q449*H449</f>
        <v>0.007740240000000001</v>
      </c>
      <c r="S449" s="224">
        <v>0.001</v>
      </c>
      <c r="T449" s="225">
        <f>S449*H449</f>
        <v>0.774024</v>
      </c>
      <c r="U449" s="41"/>
      <c r="V449" s="41"/>
      <c r="W449" s="41"/>
      <c r="X449" s="41"/>
      <c r="Y449" s="41"/>
      <c r="Z449" s="41"/>
      <c r="AA449" s="41"/>
      <c r="AB449" s="41"/>
      <c r="AC449" s="41"/>
      <c r="AD449" s="41"/>
      <c r="AE449" s="41"/>
      <c r="AR449" s="226" t="s">
        <v>109</v>
      </c>
      <c r="AT449" s="226" t="s">
        <v>232</v>
      </c>
      <c r="AU449" s="226" t="s">
        <v>91</v>
      </c>
      <c r="AY449" s="19" t="s">
        <v>230</v>
      </c>
      <c r="BE449" s="227">
        <f>IF(N449="základní",J449,0)</f>
        <v>0</v>
      </c>
      <c r="BF449" s="227">
        <f>IF(N449="snížená",J449,0)</f>
        <v>0</v>
      </c>
      <c r="BG449" s="227">
        <f>IF(N449="zákl. přenesená",J449,0)</f>
        <v>0</v>
      </c>
      <c r="BH449" s="227">
        <f>IF(N449="sníž. přenesená",J449,0)</f>
        <v>0</v>
      </c>
      <c r="BI449" s="227">
        <f>IF(N449="nulová",J449,0)</f>
        <v>0</v>
      </c>
      <c r="BJ449" s="19" t="s">
        <v>85</v>
      </c>
      <c r="BK449" s="227">
        <f>ROUND(I449*H449,2)</f>
        <v>0</v>
      </c>
      <c r="BL449" s="19" t="s">
        <v>109</v>
      </c>
      <c r="BM449" s="226" t="s">
        <v>773</v>
      </c>
    </row>
    <row r="450" spans="1:47" s="2" customFormat="1" ht="12">
      <c r="A450" s="41"/>
      <c r="B450" s="42"/>
      <c r="C450" s="43"/>
      <c r="D450" s="228" t="s">
        <v>238</v>
      </c>
      <c r="E450" s="43"/>
      <c r="F450" s="229" t="s">
        <v>774</v>
      </c>
      <c r="G450" s="43"/>
      <c r="H450" s="43"/>
      <c r="I450" s="230"/>
      <c r="J450" s="43"/>
      <c r="K450" s="43"/>
      <c r="L450" s="47"/>
      <c r="M450" s="231"/>
      <c r="N450" s="232"/>
      <c r="O450" s="87"/>
      <c r="P450" s="87"/>
      <c r="Q450" s="87"/>
      <c r="R450" s="87"/>
      <c r="S450" s="87"/>
      <c r="T450" s="88"/>
      <c r="U450" s="41"/>
      <c r="V450" s="41"/>
      <c r="W450" s="41"/>
      <c r="X450" s="41"/>
      <c r="Y450" s="41"/>
      <c r="Z450" s="41"/>
      <c r="AA450" s="41"/>
      <c r="AB450" s="41"/>
      <c r="AC450" s="41"/>
      <c r="AD450" s="41"/>
      <c r="AE450" s="41"/>
      <c r="AT450" s="19" t="s">
        <v>238</v>
      </c>
      <c r="AU450" s="19" t="s">
        <v>91</v>
      </c>
    </row>
    <row r="451" spans="1:47" s="2" customFormat="1" ht="12">
      <c r="A451" s="41"/>
      <c r="B451" s="42"/>
      <c r="C451" s="43"/>
      <c r="D451" s="228" t="s">
        <v>240</v>
      </c>
      <c r="E451" s="43"/>
      <c r="F451" s="233" t="s">
        <v>775</v>
      </c>
      <c r="G451" s="43"/>
      <c r="H451" s="43"/>
      <c r="I451" s="230"/>
      <c r="J451" s="43"/>
      <c r="K451" s="43"/>
      <c r="L451" s="47"/>
      <c r="M451" s="231"/>
      <c r="N451" s="232"/>
      <c r="O451" s="87"/>
      <c r="P451" s="87"/>
      <c r="Q451" s="87"/>
      <c r="R451" s="87"/>
      <c r="S451" s="87"/>
      <c r="T451" s="88"/>
      <c r="U451" s="41"/>
      <c r="V451" s="41"/>
      <c r="W451" s="41"/>
      <c r="X451" s="41"/>
      <c r="Y451" s="41"/>
      <c r="Z451" s="41"/>
      <c r="AA451" s="41"/>
      <c r="AB451" s="41"/>
      <c r="AC451" s="41"/>
      <c r="AD451" s="41"/>
      <c r="AE451" s="41"/>
      <c r="AT451" s="19" t="s">
        <v>240</v>
      </c>
      <c r="AU451" s="19" t="s">
        <v>91</v>
      </c>
    </row>
    <row r="452" spans="1:51" s="13" customFormat="1" ht="12">
      <c r="A452" s="13"/>
      <c r="B452" s="234"/>
      <c r="C452" s="235"/>
      <c r="D452" s="228" t="s">
        <v>242</v>
      </c>
      <c r="E452" s="236" t="s">
        <v>19</v>
      </c>
      <c r="F452" s="237" t="s">
        <v>776</v>
      </c>
      <c r="G452" s="235"/>
      <c r="H452" s="238">
        <v>774.024</v>
      </c>
      <c r="I452" s="239"/>
      <c r="J452" s="235"/>
      <c r="K452" s="235"/>
      <c r="L452" s="240"/>
      <c r="M452" s="241"/>
      <c r="N452" s="242"/>
      <c r="O452" s="242"/>
      <c r="P452" s="242"/>
      <c r="Q452" s="242"/>
      <c r="R452" s="242"/>
      <c r="S452" s="242"/>
      <c r="T452" s="243"/>
      <c r="U452" s="13"/>
      <c r="V452" s="13"/>
      <c r="W452" s="13"/>
      <c r="X452" s="13"/>
      <c r="Y452" s="13"/>
      <c r="Z452" s="13"/>
      <c r="AA452" s="13"/>
      <c r="AB452" s="13"/>
      <c r="AC452" s="13"/>
      <c r="AD452" s="13"/>
      <c r="AE452" s="13"/>
      <c r="AT452" s="244" t="s">
        <v>242</v>
      </c>
      <c r="AU452" s="244" t="s">
        <v>91</v>
      </c>
      <c r="AV452" s="13" t="s">
        <v>91</v>
      </c>
      <c r="AW452" s="13" t="s">
        <v>42</v>
      </c>
      <c r="AX452" s="13" t="s">
        <v>81</v>
      </c>
      <c r="AY452" s="244" t="s">
        <v>230</v>
      </c>
    </row>
    <row r="453" spans="1:51" s="14" customFormat="1" ht="12">
      <c r="A453" s="14"/>
      <c r="B453" s="245"/>
      <c r="C453" s="246"/>
      <c r="D453" s="228" t="s">
        <v>242</v>
      </c>
      <c r="E453" s="247" t="s">
        <v>19</v>
      </c>
      <c r="F453" s="248" t="s">
        <v>244</v>
      </c>
      <c r="G453" s="246"/>
      <c r="H453" s="249">
        <v>774.024</v>
      </c>
      <c r="I453" s="250"/>
      <c r="J453" s="246"/>
      <c r="K453" s="246"/>
      <c r="L453" s="251"/>
      <c r="M453" s="252"/>
      <c r="N453" s="253"/>
      <c r="O453" s="253"/>
      <c r="P453" s="253"/>
      <c r="Q453" s="253"/>
      <c r="R453" s="253"/>
      <c r="S453" s="253"/>
      <c r="T453" s="254"/>
      <c r="U453" s="14"/>
      <c r="V453" s="14"/>
      <c r="W453" s="14"/>
      <c r="X453" s="14"/>
      <c r="Y453" s="14"/>
      <c r="Z453" s="14"/>
      <c r="AA453" s="14"/>
      <c r="AB453" s="14"/>
      <c r="AC453" s="14"/>
      <c r="AD453" s="14"/>
      <c r="AE453" s="14"/>
      <c r="AT453" s="255" t="s">
        <v>242</v>
      </c>
      <c r="AU453" s="255" t="s">
        <v>91</v>
      </c>
      <c r="AV453" s="14" t="s">
        <v>109</v>
      </c>
      <c r="AW453" s="14" t="s">
        <v>42</v>
      </c>
      <c r="AX453" s="14" t="s">
        <v>85</v>
      </c>
      <c r="AY453" s="255" t="s">
        <v>230</v>
      </c>
    </row>
    <row r="454" spans="1:65" s="2" customFormat="1" ht="24.15" customHeight="1">
      <c r="A454" s="41"/>
      <c r="B454" s="42"/>
      <c r="C454" s="215" t="s">
        <v>777</v>
      </c>
      <c r="D454" s="215" t="s">
        <v>232</v>
      </c>
      <c r="E454" s="216" t="s">
        <v>778</v>
      </c>
      <c r="F454" s="217" t="s">
        <v>779</v>
      </c>
      <c r="G454" s="218" t="s">
        <v>327</v>
      </c>
      <c r="H454" s="219">
        <v>11.2</v>
      </c>
      <c r="I454" s="220"/>
      <c r="J454" s="221">
        <f>ROUND(I454*H454,2)</f>
        <v>0</v>
      </c>
      <c r="K454" s="217" t="s">
        <v>19</v>
      </c>
      <c r="L454" s="47"/>
      <c r="M454" s="222" t="s">
        <v>19</v>
      </c>
      <c r="N454" s="223" t="s">
        <v>52</v>
      </c>
      <c r="O454" s="87"/>
      <c r="P454" s="224">
        <f>O454*H454</f>
        <v>0</v>
      </c>
      <c r="Q454" s="224">
        <v>2E-05</v>
      </c>
      <c r="R454" s="224">
        <f>Q454*H454</f>
        <v>0.000224</v>
      </c>
      <c r="S454" s="224">
        <v>0.001</v>
      </c>
      <c r="T454" s="225">
        <f>S454*H454</f>
        <v>0.0112</v>
      </c>
      <c r="U454" s="41"/>
      <c r="V454" s="41"/>
      <c r="W454" s="41"/>
      <c r="X454" s="41"/>
      <c r="Y454" s="41"/>
      <c r="Z454" s="41"/>
      <c r="AA454" s="41"/>
      <c r="AB454" s="41"/>
      <c r="AC454" s="41"/>
      <c r="AD454" s="41"/>
      <c r="AE454" s="41"/>
      <c r="AR454" s="226" t="s">
        <v>109</v>
      </c>
      <c r="AT454" s="226" t="s">
        <v>232</v>
      </c>
      <c r="AU454" s="226" t="s">
        <v>91</v>
      </c>
      <c r="AY454" s="19" t="s">
        <v>230</v>
      </c>
      <c r="BE454" s="227">
        <f>IF(N454="základní",J454,0)</f>
        <v>0</v>
      </c>
      <c r="BF454" s="227">
        <f>IF(N454="snížená",J454,0)</f>
        <v>0</v>
      </c>
      <c r="BG454" s="227">
        <f>IF(N454="zákl. přenesená",J454,0)</f>
        <v>0</v>
      </c>
      <c r="BH454" s="227">
        <f>IF(N454="sníž. přenesená",J454,0)</f>
        <v>0</v>
      </c>
      <c r="BI454" s="227">
        <f>IF(N454="nulová",J454,0)</f>
        <v>0</v>
      </c>
      <c r="BJ454" s="19" t="s">
        <v>85</v>
      </c>
      <c r="BK454" s="227">
        <f>ROUND(I454*H454,2)</f>
        <v>0</v>
      </c>
      <c r="BL454" s="19" t="s">
        <v>109</v>
      </c>
      <c r="BM454" s="226" t="s">
        <v>780</v>
      </c>
    </row>
    <row r="455" spans="1:47" s="2" customFormat="1" ht="12">
      <c r="A455" s="41"/>
      <c r="B455" s="42"/>
      <c r="C455" s="43"/>
      <c r="D455" s="228" t="s">
        <v>238</v>
      </c>
      <c r="E455" s="43"/>
      <c r="F455" s="229" t="s">
        <v>781</v>
      </c>
      <c r="G455" s="43"/>
      <c r="H455" s="43"/>
      <c r="I455" s="230"/>
      <c r="J455" s="43"/>
      <c r="K455" s="43"/>
      <c r="L455" s="47"/>
      <c r="M455" s="231"/>
      <c r="N455" s="232"/>
      <c r="O455" s="87"/>
      <c r="P455" s="87"/>
      <c r="Q455" s="87"/>
      <c r="R455" s="87"/>
      <c r="S455" s="87"/>
      <c r="T455" s="88"/>
      <c r="U455" s="41"/>
      <c r="V455" s="41"/>
      <c r="W455" s="41"/>
      <c r="X455" s="41"/>
      <c r="Y455" s="41"/>
      <c r="Z455" s="41"/>
      <c r="AA455" s="41"/>
      <c r="AB455" s="41"/>
      <c r="AC455" s="41"/>
      <c r="AD455" s="41"/>
      <c r="AE455" s="41"/>
      <c r="AT455" s="19" t="s">
        <v>238</v>
      </c>
      <c r="AU455" s="19" t="s">
        <v>91</v>
      </c>
    </row>
    <row r="456" spans="1:47" s="2" customFormat="1" ht="12">
      <c r="A456" s="41"/>
      <c r="B456" s="42"/>
      <c r="C456" s="43"/>
      <c r="D456" s="228" t="s">
        <v>240</v>
      </c>
      <c r="E456" s="43"/>
      <c r="F456" s="233" t="s">
        <v>775</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19" t="s">
        <v>240</v>
      </c>
      <c r="AU456" s="19" t="s">
        <v>91</v>
      </c>
    </row>
    <row r="457" spans="1:51" s="13" customFormat="1" ht="12">
      <c r="A457" s="13"/>
      <c r="B457" s="234"/>
      <c r="C457" s="235"/>
      <c r="D457" s="228" t="s">
        <v>242</v>
      </c>
      <c r="E457" s="236" t="s">
        <v>19</v>
      </c>
      <c r="F457" s="237" t="s">
        <v>782</v>
      </c>
      <c r="G457" s="235"/>
      <c r="H457" s="238">
        <v>11.2</v>
      </c>
      <c r="I457" s="239"/>
      <c r="J457" s="235"/>
      <c r="K457" s="235"/>
      <c r="L457" s="240"/>
      <c r="M457" s="241"/>
      <c r="N457" s="242"/>
      <c r="O457" s="242"/>
      <c r="P457" s="242"/>
      <c r="Q457" s="242"/>
      <c r="R457" s="242"/>
      <c r="S457" s="242"/>
      <c r="T457" s="243"/>
      <c r="U457" s="13"/>
      <c r="V457" s="13"/>
      <c r="W457" s="13"/>
      <c r="X457" s="13"/>
      <c r="Y457" s="13"/>
      <c r="Z457" s="13"/>
      <c r="AA457" s="13"/>
      <c r="AB457" s="13"/>
      <c r="AC457" s="13"/>
      <c r="AD457" s="13"/>
      <c r="AE457" s="13"/>
      <c r="AT457" s="244" t="s">
        <v>242</v>
      </c>
      <c r="AU457" s="244" t="s">
        <v>91</v>
      </c>
      <c r="AV457" s="13" t="s">
        <v>91</v>
      </c>
      <c r="AW457" s="13" t="s">
        <v>42</v>
      </c>
      <c r="AX457" s="13" t="s">
        <v>81</v>
      </c>
      <c r="AY457" s="244" t="s">
        <v>230</v>
      </c>
    </row>
    <row r="458" spans="1:51" s="14" customFormat="1" ht="12">
      <c r="A458" s="14"/>
      <c r="B458" s="245"/>
      <c r="C458" s="246"/>
      <c r="D458" s="228" t="s">
        <v>242</v>
      </c>
      <c r="E458" s="247" t="s">
        <v>19</v>
      </c>
      <c r="F458" s="248" t="s">
        <v>244</v>
      </c>
      <c r="G458" s="246"/>
      <c r="H458" s="249">
        <v>11.2</v>
      </c>
      <c r="I458" s="250"/>
      <c r="J458" s="246"/>
      <c r="K458" s="246"/>
      <c r="L458" s="251"/>
      <c r="M458" s="252"/>
      <c r="N458" s="253"/>
      <c r="O458" s="253"/>
      <c r="P458" s="253"/>
      <c r="Q458" s="253"/>
      <c r="R458" s="253"/>
      <c r="S458" s="253"/>
      <c r="T458" s="254"/>
      <c r="U458" s="14"/>
      <c r="V458" s="14"/>
      <c r="W458" s="14"/>
      <c r="X458" s="14"/>
      <c r="Y458" s="14"/>
      <c r="Z458" s="14"/>
      <c r="AA458" s="14"/>
      <c r="AB458" s="14"/>
      <c r="AC458" s="14"/>
      <c r="AD458" s="14"/>
      <c r="AE458" s="14"/>
      <c r="AT458" s="255" t="s">
        <v>242</v>
      </c>
      <c r="AU458" s="255" t="s">
        <v>91</v>
      </c>
      <c r="AV458" s="14" t="s">
        <v>109</v>
      </c>
      <c r="AW458" s="14" t="s">
        <v>42</v>
      </c>
      <c r="AX458" s="14" t="s">
        <v>85</v>
      </c>
      <c r="AY458" s="255" t="s">
        <v>230</v>
      </c>
    </row>
    <row r="459" spans="1:63" s="12" customFormat="1" ht="22.8" customHeight="1">
      <c r="A459" s="12"/>
      <c r="B459" s="199"/>
      <c r="C459" s="200"/>
      <c r="D459" s="201" t="s">
        <v>80</v>
      </c>
      <c r="E459" s="213" t="s">
        <v>364</v>
      </c>
      <c r="F459" s="213" t="s">
        <v>365</v>
      </c>
      <c r="G459" s="200"/>
      <c r="H459" s="200"/>
      <c r="I459" s="203"/>
      <c r="J459" s="214">
        <f>BK459</f>
        <v>0</v>
      </c>
      <c r="K459" s="200"/>
      <c r="L459" s="205"/>
      <c r="M459" s="206"/>
      <c r="N459" s="207"/>
      <c r="O459" s="207"/>
      <c r="P459" s="208">
        <f>SUM(P460:P469)</f>
        <v>0</v>
      </c>
      <c r="Q459" s="207"/>
      <c r="R459" s="208">
        <f>SUM(R460:R469)</f>
        <v>0</v>
      </c>
      <c r="S459" s="207"/>
      <c r="T459" s="209">
        <f>SUM(T460:T469)</f>
        <v>0</v>
      </c>
      <c r="U459" s="12"/>
      <c r="V459" s="12"/>
      <c r="W459" s="12"/>
      <c r="X459" s="12"/>
      <c r="Y459" s="12"/>
      <c r="Z459" s="12"/>
      <c r="AA459" s="12"/>
      <c r="AB459" s="12"/>
      <c r="AC459" s="12"/>
      <c r="AD459" s="12"/>
      <c r="AE459" s="12"/>
      <c r="AR459" s="210" t="s">
        <v>85</v>
      </c>
      <c r="AT459" s="211" t="s">
        <v>80</v>
      </c>
      <c r="AU459" s="211" t="s">
        <v>85</v>
      </c>
      <c r="AY459" s="210" t="s">
        <v>230</v>
      </c>
      <c r="BK459" s="212">
        <f>SUM(BK460:BK469)</f>
        <v>0</v>
      </c>
    </row>
    <row r="460" spans="1:65" s="2" customFormat="1" ht="24.15" customHeight="1">
      <c r="A460" s="41"/>
      <c r="B460" s="42"/>
      <c r="C460" s="215" t="s">
        <v>783</v>
      </c>
      <c r="D460" s="215" t="s">
        <v>232</v>
      </c>
      <c r="E460" s="216" t="s">
        <v>374</v>
      </c>
      <c r="F460" s="217" t="s">
        <v>375</v>
      </c>
      <c r="G460" s="218" t="s">
        <v>369</v>
      </c>
      <c r="H460" s="219">
        <v>5.39</v>
      </c>
      <c r="I460" s="220"/>
      <c r="J460" s="221">
        <f>ROUND(I460*H460,2)</f>
        <v>0</v>
      </c>
      <c r="K460" s="217" t="s">
        <v>236</v>
      </c>
      <c r="L460" s="47"/>
      <c r="M460" s="222" t="s">
        <v>19</v>
      </c>
      <c r="N460" s="223" t="s">
        <v>52</v>
      </c>
      <c r="O460" s="87"/>
      <c r="P460" s="224">
        <f>O460*H460</f>
        <v>0</v>
      </c>
      <c r="Q460" s="224">
        <v>0</v>
      </c>
      <c r="R460" s="224">
        <f>Q460*H460</f>
        <v>0</v>
      </c>
      <c r="S460" s="224">
        <v>0</v>
      </c>
      <c r="T460" s="225">
        <f>S460*H460</f>
        <v>0</v>
      </c>
      <c r="U460" s="41"/>
      <c r="V460" s="41"/>
      <c r="W460" s="41"/>
      <c r="X460" s="41"/>
      <c r="Y460" s="41"/>
      <c r="Z460" s="41"/>
      <c r="AA460" s="41"/>
      <c r="AB460" s="41"/>
      <c r="AC460" s="41"/>
      <c r="AD460" s="41"/>
      <c r="AE460" s="41"/>
      <c r="AR460" s="226" t="s">
        <v>109</v>
      </c>
      <c r="AT460" s="226" t="s">
        <v>232</v>
      </c>
      <c r="AU460" s="226" t="s">
        <v>91</v>
      </c>
      <c r="AY460" s="19" t="s">
        <v>230</v>
      </c>
      <c r="BE460" s="227">
        <f>IF(N460="základní",J460,0)</f>
        <v>0</v>
      </c>
      <c r="BF460" s="227">
        <f>IF(N460="snížená",J460,0)</f>
        <v>0</v>
      </c>
      <c r="BG460" s="227">
        <f>IF(N460="zákl. přenesená",J460,0)</f>
        <v>0</v>
      </c>
      <c r="BH460" s="227">
        <f>IF(N460="sníž. přenesená",J460,0)</f>
        <v>0</v>
      </c>
      <c r="BI460" s="227">
        <f>IF(N460="nulová",J460,0)</f>
        <v>0</v>
      </c>
      <c r="BJ460" s="19" t="s">
        <v>85</v>
      </c>
      <c r="BK460" s="227">
        <f>ROUND(I460*H460,2)</f>
        <v>0</v>
      </c>
      <c r="BL460" s="19" t="s">
        <v>109</v>
      </c>
      <c r="BM460" s="226" t="s">
        <v>784</v>
      </c>
    </row>
    <row r="461" spans="1:47" s="2" customFormat="1" ht="12">
      <c r="A461" s="41"/>
      <c r="B461" s="42"/>
      <c r="C461" s="43"/>
      <c r="D461" s="228" t="s">
        <v>238</v>
      </c>
      <c r="E461" s="43"/>
      <c r="F461" s="229" t="s">
        <v>377</v>
      </c>
      <c r="G461" s="43"/>
      <c r="H461" s="43"/>
      <c r="I461" s="230"/>
      <c r="J461" s="43"/>
      <c r="K461" s="43"/>
      <c r="L461" s="47"/>
      <c r="M461" s="231"/>
      <c r="N461" s="232"/>
      <c r="O461" s="87"/>
      <c r="P461" s="87"/>
      <c r="Q461" s="87"/>
      <c r="R461" s="87"/>
      <c r="S461" s="87"/>
      <c r="T461" s="88"/>
      <c r="U461" s="41"/>
      <c r="V461" s="41"/>
      <c r="W461" s="41"/>
      <c r="X461" s="41"/>
      <c r="Y461" s="41"/>
      <c r="Z461" s="41"/>
      <c r="AA461" s="41"/>
      <c r="AB461" s="41"/>
      <c r="AC461" s="41"/>
      <c r="AD461" s="41"/>
      <c r="AE461" s="41"/>
      <c r="AT461" s="19" t="s">
        <v>238</v>
      </c>
      <c r="AU461" s="19" t="s">
        <v>91</v>
      </c>
    </row>
    <row r="462" spans="1:47" s="2" customFormat="1" ht="12">
      <c r="A462" s="41"/>
      <c r="B462" s="42"/>
      <c r="C462" s="43"/>
      <c r="D462" s="228" t="s">
        <v>240</v>
      </c>
      <c r="E462" s="43"/>
      <c r="F462" s="233" t="s">
        <v>378</v>
      </c>
      <c r="G462" s="43"/>
      <c r="H462" s="43"/>
      <c r="I462" s="230"/>
      <c r="J462" s="43"/>
      <c r="K462" s="43"/>
      <c r="L462" s="47"/>
      <c r="M462" s="231"/>
      <c r="N462" s="232"/>
      <c r="O462" s="87"/>
      <c r="P462" s="87"/>
      <c r="Q462" s="87"/>
      <c r="R462" s="87"/>
      <c r="S462" s="87"/>
      <c r="T462" s="88"/>
      <c r="U462" s="41"/>
      <c r="V462" s="41"/>
      <c r="W462" s="41"/>
      <c r="X462" s="41"/>
      <c r="Y462" s="41"/>
      <c r="Z462" s="41"/>
      <c r="AA462" s="41"/>
      <c r="AB462" s="41"/>
      <c r="AC462" s="41"/>
      <c r="AD462" s="41"/>
      <c r="AE462" s="41"/>
      <c r="AT462" s="19" t="s">
        <v>240</v>
      </c>
      <c r="AU462" s="19" t="s">
        <v>91</v>
      </c>
    </row>
    <row r="463" spans="1:65" s="2" customFormat="1" ht="24.15" customHeight="1">
      <c r="A463" s="41"/>
      <c r="B463" s="42"/>
      <c r="C463" s="215" t="s">
        <v>785</v>
      </c>
      <c r="D463" s="215" t="s">
        <v>232</v>
      </c>
      <c r="E463" s="216" t="s">
        <v>380</v>
      </c>
      <c r="F463" s="217" t="s">
        <v>381</v>
      </c>
      <c r="G463" s="218" t="s">
        <v>369</v>
      </c>
      <c r="H463" s="219">
        <v>113.19</v>
      </c>
      <c r="I463" s="220"/>
      <c r="J463" s="221">
        <f>ROUND(I463*H463,2)</f>
        <v>0</v>
      </c>
      <c r="K463" s="217" t="s">
        <v>236</v>
      </c>
      <c r="L463" s="47"/>
      <c r="M463" s="222" t="s">
        <v>19</v>
      </c>
      <c r="N463" s="223" t="s">
        <v>52</v>
      </c>
      <c r="O463" s="87"/>
      <c r="P463" s="224">
        <f>O463*H463</f>
        <v>0</v>
      </c>
      <c r="Q463" s="224">
        <v>0</v>
      </c>
      <c r="R463" s="224">
        <f>Q463*H463</f>
        <v>0</v>
      </c>
      <c r="S463" s="224">
        <v>0</v>
      </c>
      <c r="T463" s="225">
        <f>S463*H463</f>
        <v>0</v>
      </c>
      <c r="U463" s="41"/>
      <c r="V463" s="41"/>
      <c r="W463" s="41"/>
      <c r="X463" s="41"/>
      <c r="Y463" s="41"/>
      <c r="Z463" s="41"/>
      <c r="AA463" s="41"/>
      <c r="AB463" s="41"/>
      <c r="AC463" s="41"/>
      <c r="AD463" s="41"/>
      <c r="AE463" s="41"/>
      <c r="AR463" s="226" t="s">
        <v>109</v>
      </c>
      <c r="AT463" s="226" t="s">
        <v>232</v>
      </c>
      <c r="AU463" s="226" t="s">
        <v>91</v>
      </c>
      <c r="AY463" s="19" t="s">
        <v>230</v>
      </c>
      <c r="BE463" s="227">
        <f>IF(N463="základní",J463,0)</f>
        <v>0</v>
      </c>
      <c r="BF463" s="227">
        <f>IF(N463="snížená",J463,0)</f>
        <v>0</v>
      </c>
      <c r="BG463" s="227">
        <f>IF(N463="zákl. přenesená",J463,0)</f>
        <v>0</v>
      </c>
      <c r="BH463" s="227">
        <f>IF(N463="sníž. přenesená",J463,0)</f>
        <v>0</v>
      </c>
      <c r="BI463" s="227">
        <f>IF(N463="nulová",J463,0)</f>
        <v>0</v>
      </c>
      <c r="BJ463" s="19" t="s">
        <v>85</v>
      </c>
      <c r="BK463" s="227">
        <f>ROUND(I463*H463,2)</f>
        <v>0</v>
      </c>
      <c r="BL463" s="19" t="s">
        <v>109</v>
      </c>
      <c r="BM463" s="226" t="s">
        <v>786</v>
      </c>
    </row>
    <row r="464" spans="1:47" s="2" customFormat="1" ht="12">
      <c r="A464" s="41"/>
      <c r="B464" s="42"/>
      <c r="C464" s="43"/>
      <c r="D464" s="228" t="s">
        <v>238</v>
      </c>
      <c r="E464" s="43"/>
      <c r="F464" s="229" t="s">
        <v>383</v>
      </c>
      <c r="G464" s="43"/>
      <c r="H464" s="43"/>
      <c r="I464" s="230"/>
      <c r="J464" s="43"/>
      <c r="K464" s="43"/>
      <c r="L464" s="47"/>
      <c r="M464" s="231"/>
      <c r="N464" s="232"/>
      <c r="O464" s="87"/>
      <c r="P464" s="87"/>
      <c r="Q464" s="87"/>
      <c r="R464" s="87"/>
      <c r="S464" s="87"/>
      <c r="T464" s="88"/>
      <c r="U464" s="41"/>
      <c r="V464" s="41"/>
      <c r="W464" s="41"/>
      <c r="X464" s="41"/>
      <c r="Y464" s="41"/>
      <c r="Z464" s="41"/>
      <c r="AA464" s="41"/>
      <c r="AB464" s="41"/>
      <c r="AC464" s="41"/>
      <c r="AD464" s="41"/>
      <c r="AE464" s="41"/>
      <c r="AT464" s="19" t="s">
        <v>238</v>
      </c>
      <c r="AU464" s="19" t="s">
        <v>91</v>
      </c>
    </row>
    <row r="465" spans="1:47" s="2" customFormat="1" ht="12">
      <c r="A465" s="41"/>
      <c r="B465" s="42"/>
      <c r="C465" s="43"/>
      <c r="D465" s="228" t="s">
        <v>240</v>
      </c>
      <c r="E465" s="43"/>
      <c r="F465" s="233" t="s">
        <v>378</v>
      </c>
      <c r="G465" s="43"/>
      <c r="H465" s="43"/>
      <c r="I465" s="230"/>
      <c r="J465" s="43"/>
      <c r="K465" s="43"/>
      <c r="L465" s="47"/>
      <c r="M465" s="231"/>
      <c r="N465" s="232"/>
      <c r="O465" s="87"/>
      <c r="P465" s="87"/>
      <c r="Q465" s="87"/>
      <c r="R465" s="87"/>
      <c r="S465" s="87"/>
      <c r="T465" s="88"/>
      <c r="U465" s="41"/>
      <c r="V465" s="41"/>
      <c r="W465" s="41"/>
      <c r="X465" s="41"/>
      <c r="Y465" s="41"/>
      <c r="Z465" s="41"/>
      <c r="AA465" s="41"/>
      <c r="AB465" s="41"/>
      <c r="AC465" s="41"/>
      <c r="AD465" s="41"/>
      <c r="AE465" s="41"/>
      <c r="AT465" s="19" t="s">
        <v>240</v>
      </c>
      <c r="AU465" s="19" t="s">
        <v>91</v>
      </c>
    </row>
    <row r="466" spans="1:51" s="13" customFormat="1" ht="12">
      <c r="A466" s="13"/>
      <c r="B466" s="234"/>
      <c r="C466" s="235"/>
      <c r="D466" s="228" t="s">
        <v>242</v>
      </c>
      <c r="E466" s="235"/>
      <c r="F466" s="237" t="s">
        <v>787</v>
      </c>
      <c r="G466" s="235"/>
      <c r="H466" s="238">
        <v>113.19</v>
      </c>
      <c r="I466" s="239"/>
      <c r="J466" s="235"/>
      <c r="K466" s="235"/>
      <c r="L466" s="240"/>
      <c r="M466" s="241"/>
      <c r="N466" s="242"/>
      <c r="O466" s="242"/>
      <c r="P466" s="242"/>
      <c r="Q466" s="242"/>
      <c r="R466" s="242"/>
      <c r="S466" s="242"/>
      <c r="T466" s="243"/>
      <c r="U466" s="13"/>
      <c r="V466" s="13"/>
      <c r="W466" s="13"/>
      <c r="X466" s="13"/>
      <c r="Y466" s="13"/>
      <c r="Z466" s="13"/>
      <c r="AA466" s="13"/>
      <c r="AB466" s="13"/>
      <c r="AC466" s="13"/>
      <c r="AD466" s="13"/>
      <c r="AE466" s="13"/>
      <c r="AT466" s="244" t="s">
        <v>242</v>
      </c>
      <c r="AU466" s="244" t="s">
        <v>91</v>
      </c>
      <c r="AV466" s="13" t="s">
        <v>91</v>
      </c>
      <c r="AW466" s="13" t="s">
        <v>4</v>
      </c>
      <c r="AX466" s="13" t="s">
        <v>85</v>
      </c>
      <c r="AY466" s="244" t="s">
        <v>230</v>
      </c>
    </row>
    <row r="467" spans="1:65" s="2" customFormat="1" ht="37.8" customHeight="1">
      <c r="A467" s="41"/>
      <c r="B467" s="42"/>
      <c r="C467" s="215" t="s">
        <v>788</v>
      </c>
      <c r="D467" s="215" t="s">
        <v>232</v>
      </c>
      <c r="E467" s="216" t="s">
        <v>789</v>
      </c>
      <c r="F467" s="217" t="s">
        <v>790</v>
      </c>
      <c r="G467" s="218" t="s">
        <v>369</v>
      </c>
      <c r="H467" s="219">
        <v>5.379</v>
      </c>
      <c r="I467" s="220"/>
      <c r="J467" s="221">
        <f>ROUND(I467*H467,2)</f>
        <v>0</v>
      </c>
      <c r="K467" s="217" t="s">
        <v>236</v>
      </c>
      <c r="L467" s="47"/>
      <c r="M467" s="222" t="s">
        <v>19</v>
      </c>
      <c r="N467" s="223" t="s">
        <v>52</v>
      </c>
      <c r="O467" s="87"/>
      <c r="P467" s="224">
        <f>O467*H467</f>
        <v>0</v>
      </c>
      <c r="Q467" s="224">
        <v>0</v>
      </c>
      <c r="R467" s="224">
        <f>Q467*H467</f>
        <v>0</v>
      </c>
      <c r="S467" s="224">
        <v>0</v>
      </c>
      <c r="T467" s="225">
        <f>S467*H467</f>
        <v>0</v>
      </c>
      <c r="U467" s="41"/>
      <c r="V467" s="41"/>
      <c r="W467" s="41"/>
      <c r="X467" s="41"/>
      <c r="Y467" s="41"/>
      <c r="Z467" s="41"/>
      <c r="AA467" s="41"/>
      <c r="AB467" s="41"/>
      <c r="AC467" s="41"/>
      <c r="AD467" s="41"/>
      <c r="AE467" s="41"/>
      <c r="AR467" s="226" t="s">
        <v>109</v>
      </c>
      <c r="AT467" s="226" t="s">
        <v>232</v>
      </c>
      <c r="AU467" s="226" t="s">
        <v>91</v>
      </c>
      <c r="AY467" s="19" t="s">
        <v>230</v>
      </c>
      <c r="BE467" s="227">
        <f>IF(N467="základní",J467,0)</f>
        <v>0</v>
      </c>
      <c r="BF467" s="227">
        <f>IF(N467="snížená",J467,0)</f>
        <v>0</v>
      </c>
      <c r="BG467" s="227">
        <f>IF(N467="zákl. přenesená",J467,0)</f>
        <v>0</v>
      </c>
      <c r="BH467" s="227">
        <f>IF(N467="sníž. přenesená",J467,0)</f>
        <v>0</v>
      </c>
      <c r="BI467" s="227">
        <f>IF(N467="nulová",J467,0)</f>
        <v>0</v>
      </c>
      <c r="BJ467" s="19" t="s">
        <v>85</v>
      </c>
      <c r="BK467" s="227">
        <f>ROUND(I467*H467,2)</f>
        <v>0</v>
      </c>
      <c r="BL467" s="19" t="s">
        <v>109</v>
      </c>
      <c r="BM467" s="226" t="s">
        <v>791</v>
      </c>
    </row>
    <row r="468" spans="1:47" s="2" customFormat="1" ht="12">
      <c r="A468" s="41"/>
      <c r="B468" s="42"/>
      <c r="C468" s="43"/>
      <c r="D468" s="228" t="s">
        <v>238</v>
      </c>
      <c r="E468" s="43"/>
      <c r="F468" s="229" t="s">
        <v>792</v>
      </c>
      <c r="G468" s="43"/>
      <c r="H468" s="43"/>
      <c r="I468" s="230"/>
      <c r="J468" s="43"/>
      <c r="K468" s="43"/>
      <c r="L468" s="47"/>
      <c r="M468" s="231"/>
      <c r="N468" s="232"/>
      <c r="O468" s="87"/>
      <c r="P468" s="87"/>
      <c r="Q468" s="87"/>
      <c r="R468" s="87"/>
      <c r="S468" s="87"/>
      <c r="T468" s="88"/>
      <c r="U468" s="41"/>
      <c r="V468" s="41"/>
      <c r="W468" s="41"/>
      <c r="X468" s="41"/>
      <c r="Y468" s="41"/>
      <c r="Z468" s="41"/>
      <c r="AA468" s="41"/>
      <c r="AB468" s="41"/>
      <c r="AC468" s="41"/>
      <c r="AD468" s="41"/>
      <c r="AE468" s="41"/>
      <c r="AT468" s="19" t="s">
        <v>238</v>
      </c>
      <c r="AU468" s="19" t="s">
        <v>91</v>
      </c>
    </row>
    <row r="469" spans="1:47" s="2" customFormat="1" ht="12">
      <c r="A469" s="41"/>
      <c r="B469" s="42"/>
      <c r="C469" s="43"/>
      <c r="D469" s="228" t="s">
        <v>240</v>
      </c>
      <c r="E469" s="43"/>
      <c r="F469" s="233" t="s">
        <v>391</v>
      </c>
      <c r="G469" s="43"/>
      <c r="H469" s="43"/>
      <c r="I469" s="230"/>
      <c r="J469" s="43"/>
      <c r="K469" s="43"/>
      <c r="L469" s="47"/>
      <c r="M469" s="231"/>
      <c r="N469" s="232"/>
      <c r="O469" s="87"/>
      <c r="P469" s="87"/>
      <c r="Q469" s="87"/>
      <c r="R469" s="87"/>
      <c r="S469" s="87"/>
      <c r="T469" s="88"/>
      <c r="U469" s="41"/>
      <c r="V469" s="41"/>
      <c r="W469" s="41"/>
      <c r="X469" s="41"/>
      <c r="Y469" s="41"/>
      <c r="Z469" s="41"/>
      <c r="AA469" s="41"/>
      <c r="AB469" s="41"/>
      <c r="AC469" s="41"/>
      <c r="AD469" s="41"/>
      <c r="AE469" s="41"/>
      <c r="AT469" s="19" t="s">
        <v>240</v>
      </c>
      <c r="AU469" s="19" t="s">
        <v>91</v>
      </c>
    </row>
    <row r="470" spans="1:63" s="12" customFormat="1" ht="22.8" customHeight="1">
      <c r="A470" s="12"/>
      <c r="B470" s="199"/>
      <c r="C470" s="200"/>
      <c r="D470" s="201" t="s">
        <v>80</v>
      </c>
      <c r="E470" s="213" t="s">
        <v>793</v>
      </c>
      <c r="F470" s="213" t="s">
        <v>794</v>
      </c>
      <c r="G470" s="200"/>
      <c r="H470" s="200"/>
      <c r="I470" s="203"/>
      <c r="J470" s="214">
        <f>BK470</f>
        <v>0</v>
      </c>
      <c r="K470" s="200"/>
      <c r="L470" s="205"/>
      <c r="M470" s="206"/>
      <c r="N470" s="207"/>
      <c r="O470" s="207"/>
      <c r="P470" s="208">
        <f>SUM(P471:P473)</f>
        <v>0</v>
      </c>
      <c r="Q470" s="207"/>
      <c r="R470" s="208">
        <f>SUM(R471:R473)</f>
        <v>0</v>
      </c>
      <c r="S470" s="207"/>
      <c r="T470" s="209">
        <f>SUM(T471:T473)</f>
        <v>0</v>
      </c>
      <c r="U470" s="12"/>
      <c r="V470" s="12"/>
      <c r="W470" s="12"/>
      <c r="X470" s="12"/>
      <c r="Y470" s="12"/>
      <c r="Z470" s="12"/>
      <c r="AA470" s="12"/>
      <c r="AB470" s="12"/>
      <c r="AC470" s="12"/>
      <c r="AD470" s="12"/>
      <c r="AE470" s="12"/>
      <c r="AR470" s="210" t="s">
        <v>85</v>
      </c>
      <c r="AT470" s="211" t="s">
        <v>80</v>
      </c>
      <c r="AU470" s="211" t="s">
        <v>85</v>
      </c>
      <c r="AY470" s="210" t="s">
        <v>230</v>
      </c>
      <c r="BK470" s="212">
        <f>SUM(BK471:BK473)</f>
        <v>0</v>
      </c>
    </row>
    <row r="471" spans="1:65" s="2" customFormat="1" ht="14.4" customHeight="1">
      <c r="A471" s="41"/>
      <c r="B471" s="42"/>
      <c r="C471" s="215" t="s">
        <v>795</v>
      </c>
      <c r="D471" s="215" t="s">
        <v>232</v>
      </c>
      <c r="E471" s="216" t="s">
        <v>796</v>
      </c>
      <c r="F471" s="217" t="s">
        <v>797</v>
      </c>
      <c r="G471" s="218" t="s">
        <v>369</v>
      </c>
      <c r="H471" s="219">
        <v>2043.407</v>
      </c>
      <c r="I471" s="220"/>
      <c r="J471" s="221">
        <f>ROUND(I471*H471,2)</f>
        <v>0</v>
      </c>
      <c r="K471" s="217" t="s">
        <v>236</v>
      </c>
      <c r="L471" s="47"/>
      <c r="M471" s="222" t="s">
        <v>19</v>
      </c>
      <c r="N471" s="223" t="s">
        <v>52</v>
      </c>
      <c r="O471" s="87"/>
      <c r="P471" s="224">
        <f>O471*H471</f>
        <v>0</v>
      </c>
      <c r="Q471" s="224">
        <v>0</v>
      </c>
      <c r="R471" s="224">
        <f>Q471*H471</f>
        <v>0</v>
      </c>
      <c r="S471" s="224">
        <v>0</v>
      </c>
      <c r="T471" s="225">
        <f>S471*H471</f>
        <v>0</v>
      </c>
      <c r="U471" s="41"/>
      <c r="V471" s="41"/>
      <c r="W471" s="41"/>
      <c r="X471" s="41"/>
      <c r="Y471" s="41"/>
      <c r="Z471" s="41"/>
      <c r="AA471" s="41"/>
      <c r="AB471" s="41"/>
      <c r="AC471" s="41"/>
      <c r="AD471" s="41"/>
      <c r="AE471" s="41"/>
      <c r="AR471" s="226" t="s">
        <v>109</v>
      </c>
      <c r="AT471" s="226" t="s">
        <v>232</v>
      </c>
      <c r="AU471" s="226" t="s">
        <v>91</v>
      </c>
      <c r="AY471" s="19" t="s">
        <v>230</v>
      </c>
      <c r="BE471" s="227">
        <f>IF(N471="základní",J471,0)</f>
        <v>0</v>
      </c>
      <c r="BF471" s="227">
        <f>IF(N471="snížená",J471,0)</f>
        <v>0</v>
      </c>
      <c r="BG471" s="227">
        <f>IF(N471="zákl. přenesená",J471,0)</f>
        <v>0</v>
      </c>
      <c r="BH471" s="227">
        <f>IF(N471="sníž. přenesená",J471,0)</f>
        <v>0</v>
      </c>
      <c r="BI471" s="227">
        <f>IF(N471="nulová",J471,0)</f>
        <v>0</v>
      </c>
      <c r="BJ471" s="19" t="s">
        <v>85</v>
      </c>
      <c r="BK471" s="227">
        <f>ROUND(I471*H471,2)</f>
        <v>0</v>
      </c>
      <c r="BL471" s="19" t="s">
        <v>109</v>
      </c>
      <c r="BM471" s="226" t="s">
        <v>798</v>
      </c>
    </row>
    <row r="472" spans="1:47" s="2" customFormat="1" ht="12">
      <c r="A472" s="41"/>
      <c r="B472" s="42"/>
      <c r="C472" s="43"/>
      <c r="D472" s="228" t="s">
        <v>238</v>
      </c>
      <c r="E472" s="43"/>
      <c r="F472" s="229" t="s">
        <v>799</v>
      </c>
      <c r="G472" s="43"/>
      <c r="H472" s="43"/>
      <c r="I472" s="230"/>
      <c r="J472" s="43"/>
      <c r="K472" s="43"/>
      <c r="L472" s="47"/>
      <c r="M472" s="231"/>
      <c r="N472" s="232"/>
      <c r="O472" s="87"/>
      <c r="P472" s="87"/>
      <c r="Q472" s="87"/>
      <c r="R472" s="87"/>
      <c r="S472" s="87"/>
      <c r="T472" s="88"/>
      <c r="U472" s="41"/>
      <c r="V472" s="41"/>
      <c r="W472" s="41"/>
      <c r="X472" s="41"/>
      <c r="Y472" s="41"/>
      <c r="Z472" s="41"/>
      <c r="AA472" s="41"/>
      <c r="AB472" s="41"/>
      <c r="AC472" s="41"/>
      <c r="AD472" s="41"/>
      <c r="AE472" s="41"/>
      <c r="AT472" s="19" t="s">
        <v>238</v>
      </c>
      <c r="AU472" s="19" t="s">
        <v>91</v>
      </c>
    </row>
    <row r="473" spans="1:47" s="2" customFormat="1" ht="12">
      <c r="A473" s="41"/>
      <c r="B473" s="42"/>
      <c r="C473" s="43"/>
      <c r="D473" s="228" t="s">
        <v>240</v>
      </c>
      <c r="E473" s="43"/>
      <c r="F473" s="233" t="s">
        <v>800</v>
      </c>
      <c r="G473" s="43"/>
      <c r="H473" s="43"/>
      <c r="I473" s="230"/>
      <c r="J473" s="43"/>
      <c r="K473" s="43"/>
      <c r="L473" s="47"/>
      <c r="M473" s="231"/>
      <c r="N473" s="232"/>
      <c r="O473" s="87"/>
      <c r="P473" s="87"/>
      <c r="Q473" s="87"/>
      <c r="R473" s="87"/>
      <c r="S473" s="87"/>
      <c r="T473" s="88"/>
      <c r="U473" s="41"/>
      <c r="V473" s="41"/>
      <c r="W473" s="41"/>
      <c r="X473" s="41"/>
      <c r="Y473" s="41"/>
      <c r="Z473" s="41"/>
      <c r="AA473" s="41"/>
      <c r="AB473" s="41"/>
      <c r="AC473" s="41"/>
      <c r="AD473" s="41"/>
      <c r="AE473" s="41"/>
      <c r="AT473" s="19" t="s">
        <v>240</v>
      </c>
      <c r="AU473" s="19" t="s">
        <v>91</v>
      </c>
    </row>
    <row r="474" spans="1:63" s="12" customFormat="1" ht="25.9" customHeight="1">
      <c r="A474" s="12"/>
      <c r="B474" s="199"/>
      <c r="C474" s="200"/>
      <c r="D474" s="201" t="s">
        <v>80</v>
      </c>
      <c r="E474" s="202" t="s">
        <v>801</v>
      </c>
      <c r="F474" s="202" t="s">
        <v>802</v>
      </c>
      <c r="G474" s="200"/>
      <c r="H474" s="200"/>
      <c r="I474" s="203"/>
      <c r="J474" s="204">
        <f>BK474</f>
        <v>0</v>
      </c>
      <c r="K474" s="200"/>
      <c r="L474" s="205"/>
      <c r="M474" s="206"/>
      <c r="N474" s="207"/>
      <c r="O474" s="207"/>
      <c r="P474" s="208">
        <f>P475+P505+P627+P634</f>
        <v>0</v>
      </c>
      <c r="Q474" s="207"/>
      <c r="R474" s="208">
        <f>R475+R505+R627+R634</f>
        <v>9.710169070000001</v>
      </c>
      <c r="S474" s="207"/>
      <c r="T474" s="209">
        <f>T475+T505+T627+T634</f>
        <v>4.6048800000000005</v>
      </c>
      <c r="U474" s="12"/>
      <c r="V474" s="12"/>
      <c r="W474" s="12"/>
      <c r="X474" s="12"/>
      <c r="Y474" s="12"/>
      <c r="Z474" s="12"/>
      <c r="AA474" s="12"/>
      <c r="AB474" s="12"/>
      <c r="AC474" s="12"/>
      <c r="AD474" s="12"/>
      <c r="AE474" s="12"/>
      <c r="AR474" s="210" t="s">
        <v>91</v>
      </c>
      <c r="AT474" s="211" t="s">
        <v>80</v>
      </c>
      <c r="AU474" s="211" t="s">
        <v>81</v>
      </c>
      <c r="AY474" s="210" t="s">
        <v>230</v>
      </c>
      <c r="BK474" s="212">
        <f>BK475+BK505+BK627+BK634</f>
        <v>0</v>
      </c>
    </row>
    <row r="475" spans="1:63" s="12" customFormat="1" ht="22.8" customHeight="1">
      <c r="A475" s="12"/>
      <c r="B475" s="199"/>
      <c r="C475" s="200"/>
      <c r="D475" s="201" t="s">
        <v>80</v>
      </c>
      <c r="E475" s="213" t="s">
        <v>803</v>
      </c>
      <c r="F475" s="213" t="s">
        <v>804</v>
      </c>
      <c r="G475" s="200"/>
      <c r="H475" s="200"/>
      <c r="I475" s="203"/>
      <c r="J475" s="214">
        <f>BK475</f>
        <v>0</v>
      </c>
      <c r="K475" s="200"/>
      <c r="L475" s="205"/>
      <c r="M475" s="206"/>
      <c r="N475" s="207"/>
      <c r="O475" s="207"/>
      <c r="P475" s="208">
        <f>SUM(P476:P504)</f>
        <v>0</v>
      </c>
      <c r="Q475" s="207"/>
      <c r="R475" s="208">
        <f>SUM(R476:R504)</f>
        <v>0.34887840000000003</v>
      </c>
      <c r="S475" s="207"/>
      <c r="T475" s="209">
        <f>SUM(T476:T504)</f>
        <v>0</v>
      </c>
      <c r="U475" s="12"/>
      <c r="V475" s="12"/>
      <c r="W475" s="12"/>
      <c r="X475" s="12"/>
      <c r="Y475" s="12"/>
      <c r="Z475" s="12"/>
      <c r="AA475" s="12"/>
      <c r="AB475" s="12"/>
      <c r="AC475" s="12"/>
      <c r="AD475" s="12"/>
      <c r="AE475" s="12"/>
      <c r="AR475" s="210" t="s">
        <v>91</v>
      </c>
      <c r="AT475" s="211" t="s">
        <v>80</v>
      </c>
      <c r="AU475" s="211" t="s">
        <v>85</v>
      </c>
      <c r="AY475" s="210" t="s">
        <v>230</v>
      </c>
      <c r="BK475" s="212">
        <f>SUM(BK476:BK504)</f>
        <v>0</v>
      </c>
    </row>
    <row r="476" spans="1:65" s="2" customFormat="1" ht="14.4" customHeight="1">
      <c r="A476" s="41"/>
      <c r="B476" s="42"/>
      <c r="C476" s="215" t="s">
        <v>805</v>
      </c>
      <c r="D476" s="215" t="s">
        <v>232</v>
      </c>
      <c r="E476" s="216" t="s">
        <v>806</v>
      </c>
      <c r="F476" s="217" t="s">
        <v>807</v>
      </c>
      <c r="G476" s="218" t="s">
        <v>235</v>
      </c>
      <c r="H476" s="219">
        <v>23</v>
      </c>
      <c r="I476" s="220"/>
      <c r="J476" s="221">
        <f>ROUND(I476*H476,2)</f>
        <v>0</v>
      </c>
      <c r="K476" s="217" t="s">
        <v>236</v>
      </c>
      <c r="L476" s="47"/>
      <c r="M476" s="222" t="s">
        <v>19</v>
      </c>
      <c r="N476" s="223" t="s">
        <v>52</v>
      </c>
      <c r="O476" s="87"/>
      <c r="P476" s="224">
        <f>O476*H476</f>
        <v>0</v>
      </c>
      <c r="Q476" s="224">
        <v>0</v>
      </c>
      <c r="R476" s="224">
        <f>Q476*H476</f>
        <v>0</v>
      </c>
      <c r="S476" s="224">
        <v>0</v>
      </c>
      <c r="T476" s="225">
        <f>S476*H476</f>
        <v>0</v>
      </c>
      <c r="U476" s="41"/>
      <c r="V476" s="41"/>
      <c r="W476" s="41"/>
      <c r="X476" s="41"/>
      <c r="Y476" s="41"/>
      <c r="Z476" s="41"/>
      <c r="AA476" s="41"/>
      <c r="AB476" s="41"/>
      <c r="AC476" s="41"/>
      <c r="AD476" s="41"/>
      <c r="AE476" s="41"/>
      <c r="AR476" s="226" t="s">
        <v>345</v>
      </c>
      <c r="AT476" s="226" t="s">
        <v>232</v>
      </c>
      <c r="AU476" s="226" t="s">
        <v>91</v>
      </c>
      <c r="AY476" s="19" t="s">
        <v>230</v>
      </c>
      <c r="BE476" s="227">
        <f>IF(N476="základní",J476,0)</f>
        <v>0</v>
      </c>
      <c r="BF476" s="227">
        <f>IF(N476="snížená",J476,0)</f>
        <v>0</v>
      </c>
      <c r="BG476" s="227">
        <f>IF(N476="zákl. přenesená",J476,0)</f>
        <v>0</v>
      </c>
      <c r="BH476" s="227">
        <f>IF(N476="sníž. přenesená",J476,0)</f>
        <v>0</v>
      </c>
      <c r="BI476" s="227">
        <f>IF(N476="nulová",J476,0)</f>
        <v>0</v>
      </c>
      <c r="BJ476" s="19" t="s">
        <v>85</v>
      </c>
      <c r="BK476" s="227">
        <f>ROUND(I476*H476,2)</f>
        <v>0</v>
      </c>
      <c r="BL476" s="19" t="s">
        <v>345</v>
      </c>
      <c r="BM476" s="226" t="s">
        <v>808</v>
      </c>
    </row>
    <row r="477" spans="1:47" s="2" customFormat="1" ht="12">
      <c r="A477" s="41"/>
      <c r="B477" s="42"/>
      <c r="C477" s="43"/>
      <c r="D477" s="228" t="s">
        <v>238</v>
      </c>
      <c r="E477" s="43"/>
      <c r="F477" s="229" t="s">
        <v>809</v>
      </c>
      <c r="G477" s="43"/>
      <c r="H477" s="43"/>
      <c r="I477" s="230"/>
      <c r="J477" s="43"/>
      <c r="K477" s="43"/>
      <c r="L477" s="47"/>
      <c r="M477" s="231"/>
      <c r="N477" s="232"/>
      <c r="O477" s="87"/>
      <c r="P477" s="87"/>
      <c r="Q477" s="87"/>
      <c r="R477" s="87"/>
      <c r="S477" s="87"/>
      <c r="T477" s="88"/>
      <c r="U477" s="41"/>
      <c r="V477" s="41"/>
      <c r="W477" s="41"/>
      <c r="X477" s="41"/>
      <c r="Y477" s="41"/>
      <c r="Z477" s="41"/>
      <c r="AA477" s="41"/>
      <c r="AB477" s="41"/>
      <c r="AC477" s="41"/>
      <c r="AD477" s="41"/>
      <c r="AE477" s="41"/>
      <c r="AT477" s="19" t="s">
        <v>238</v>
      </c>
      <c r="AU477" s="19" t="s">
        <v>91</v>
      </c>
    </row>
    <row r="478" spans="1:47" s="2" customFormat="1" ht="12">
      <c r="A478" s="41"/>
      <c r="B478" s="42"/>
      <c r="C478" s="43"/>
      <c r="D478" s="228" t="s">
        <v>240</v>
      </c>
      <c r="E478" s="43"/>
      <c r="F478" s="233" t="s">
        <v>810</v>
      </c>
      <c r="G478" s="43"/>
      <c r="H478" s="43"/>
      <c r="I478" s="230"/>
      <c r="J478" s="43"/>
      <c r="K478" s="43"/>
      <c r="L478" s="47"/>
      <c r="M478" s="231"/>
      <c r="N478" s="232"/>
      <c r="O478" s="87"/>
      <c r="P478" s="87"/>
      <c r="Q478" s="87"/>
      <c r="R478" s="87"/>
      <c r="S478" s="87"/>
      <c r="T478" s="88"/>
      <c r="U478" s="41"/>
      <c r="V478" s="41"/>
      <c r="W478" s="41"/>
      <c r="X478" s="41"/>
      <c r="Y478" s="41"/>
      <c r="Z478" s="41"/>
      <c r="AA478" s="41"/>
      <c r="AB478" s="41"/>
      <c r="AC478" s="41"/>
      <c r="AD478" s="41"/>
      <c r="AE478" s="41"/>
      <c r="AT478" s="19" t="s">
        <v>240</v>
      </c>
      <c r="AU478" s="19" t="s">
        <v>91</v>
      </c>
    </row>
    <row r="479" spans="1:51" s="15" customFormat="1" ht="12">
      <c r="A479" s="15"/>
      <c r="B479" s="260"/>
      <c r="C479" s="261"/>
      <c r="D479" s="228" t="s">
        <v>242</v>
      </c>
      <c r="E479" s="262" t="s">
        <v>19</v>
      </c>
      <c r="F479" s="263" t="s">
        <v>811</v>
      </c>
      <c r="G479" s="261"/>
      <c r="H479" s="262" t="s">
        <v>19</v>
      </c>
      <c r="I479" s="264"/>
      <c r="J479" s="261"/>
      <c r="K479" s="261"/>
      <c r="L479" s="265"/>
      <c r="M479" s="266"/>
      <c r="N479" s="267"/>
      <c r="O479" s="267"/>
      <c r="P479" s="267"/>
      <c r="Q479" s="267"/>
      <c r="R479" s="267"/>
      <c r="S479" s="267"/>
      <c r="T479" s="268"/>
      <c r="U479" s="15"/>
      <c r="V479" s="15"/>
      <c r="W479" s="15"/>
      <c r="X479" s="15"/>
      <c r="Y479" s="15"/>
      <c r="Z479" s="15"/>
      <c r="AA479" s="15"/>
      <c r="AB479" s="15"/>
      <c r="AC479" s="15"/>
      <c r="AD479" s="15"/>
      <c r="AE479" s="15"/>
      <c r="AT479" s="269" t="s">
        <v>242</v>
      </c>
      <c r="AU479" s="269" t="s">
        <v>91</v>
      </c>
      <c r="AV479" s="15" t="s">
        <v>85</v>
      </c>
      <c r="AW479" s="15" t="s">
        <v>42</v>
      </c>
      <c r="AX479" s="15" t="s">
        <v>81</v>
      </c>
      <c r="AY479" s="269" t="s">
        <v>230</v>
      </c>
    </row>
    <row r="480" spans="1:51" s="13" customFormat="1" ht="12">
      <c r="A480" s="13"/>
      <c r="B480" s="234"/>
      <c r="C480" s="235"/>
      <c r="D480" s="228" t="s">
        <v>242</v>
      </c>
      <c r="E480" s="236" t="s">
        <v>19</v>
      </c>
      <c r="F480" s="237" t="s">
        <v>812</v>
      </c>
      <c r="G480" s="235"/>
      <c r="H480" s="238">
        <v>10.5</v>
      </c>
      <c r="I480" s="239"/>
      <c r="J480" s="235"/>
      <c r="K480" s="235"/>
      <c r="L480" s="240"/>
      <c r="M480" s="241"/>
      <c r="N480" s="242"/>
      <c r="O480" s="242"/>
      <c r="P480" s="242"/>
      <c r="Q480" s="242"/>
      <c r="R480" s="242"/>
      <c r="S480" s="242"/>
      <c r="T480" s="243"/>
      <c r="U480" s="13"/>
      <c r="V480" s="13"/>
      <c r="W480" s="13"/>
      <c r="X480" s="13"/>
      <c r="Y480" s="13"/>
      <c r="Z480" s="13"/>
      <c r="AA480" s="13"/>
      <c r="AB480" s="13"/>
      <c r="AC480" s="13"/>
      <c r="AD480" s="13"/>
      <c r="AE480" s="13"/>
      <c r="AT480" s="244" t="s">
        <v>242</v>
      </c>
      <c r="AU480" s="244" t="s">
        <v>91</v>
      </c>
      <c r="AV480" s="13" t="s">
        <v>91</v>
      </c>
      <c r="AW480" s="13" t="s">
        <v>42</v>
      </c>
      <c r="AX480" s="13" t="s">
        <v>81</v>
      </c>
      <c r="AY480" s="244" t="s">
        <v>230</v>
      </c>
    </row>
    <row r="481" spans="1:51" s="13" customFormat="1" ht="12">
      <c r="A481" s="13"/>
      <c r="B481" s="234"/>
      <c r="C481" s="235"/>
      <c r="D481" s="228" t="s">
        <v>242</v>
      </c>
      <c r="E481" s="236" t="s">
        <v>19</v>
      </c>
      <c r="F481" s="237" t="s">
        <v>813</v>
      </c>
      <c r="G481" s="235"/>
      <c r="H481" s="238">
        <v>12.5</v>
      </c>
      <c r="I481" s="239"/>
      <c r="J481" s="235"/>
      <c r="K481" s="235"/>
      <c r="L481" s="240"/>
      <c r="M481" s="241"/>
      <c r="N481" s="242"/>
      <c r="O481" s="242"/>
      <c r="P481" s="242"/>
      <c r="Q481" s="242"/>
      <c r="R481" s="242"/>
      <c r="S481" s="242"/>
      <c r="T481" s="243"/>
      <c r="U481" s="13"/>
      <c r="V481" s="13"/>
      <c r="W481" s="13"/>
      <c r="X481" s="13"/>
      <c r="Y481" s="13"/>
      <c r="Z481" s="13"/>
      <c r="AA481" s="13"/>
      <c r="AB481" s="13"/>
      <c r="AC481" s="13"/>
      <c r="AD481" s="13"/>
      <c r="AE481" s="13"/>
      <c r="AT481" s="244" t="s">
        <v>242</v>
      </c>
      <c r="AU481" s="244" t="s">
        <v>91</v>
      </c>
      <c r="AV481" s="13" t="s">
        <v>91</v>
      </c>
      <c r="AW481" s="13" t="s">
        <v>42</v>
      </c>
      <c r="AX481" s="13" t="s">
        <v>81</v>
      </c>
      <c r="AY481" s="244" t="s">
        <v>230</v>
      </c>
    </row>
    <row r="482" spans="1:51" s="14" customFormat="1" ht="12">
      <c r="A482" s="14"/>
      <c r="B482" s="245"/>
      <c r="C482" s="246"/>
      <c r="D482" s="228" t="s">
        <v>242</v>
      </c>
      <c r="E482" s="247" t="s">
        <v>19</v>
      </c>
      <c r="F482" s="248" t="s">
        <v>244</v>
      </c>
      <c r="G482" s="246"/>
      <c r="H482" s="249">
        <v>23</v>
      </c>
      <c r="I482" s="250"/>
      <c r="J482" s="246"/>
      <c r="K482" s="246"/>
      <c r="L482" s="251"/>
      <c r="M482" s="252"/>
      <c r="N482" s="253"/>
      <c r="O482" s="253"/>
      <c r="P482" s="253"/>
      <c r="Q482" s="253"/>
      <c r="R482" s="253"/>
      <c r="S482" s="253"/>
      <c r="T482" s="254"/>
      <c r="U482" s="14"/>
      <c r="V482" s="14"/>
      <c r="W482" s="14"/>
      <c r="X482" s="14"/>
      <c r="Y482" s="14"/>
      <c r="Z482" s="14"/>
      <c r="AA482" s="14"/>
      <c r="AB482" s="14"/>
      <c r="AC482" s="14"/>
      <c r="AD482" s="14"/>
      <c r="AE482" s="14"/>
      <c r="AT482" s="255" t="s">
        <v>242</v>
      </c>
      <c r="AU482" s="255" t="s">
        <v>91</v>
      </c>
      <c r="AV482" s="14" t="s">
        <v>109</v>
      </c>
      <c r="AW482" s="14" t="s">
        <v>42</v>
      </c>
      <c r="AX482" s="14" t="s">
        <v>85</v>
      </c>
      <c r="AY482" s="255" t="s">
        <v>230</v>
      </c>
    </row>
    <row r="483" spans="1:65" s="2" customFormat="1" ht="24.15" customHeight="1">
      <c r="A483" s="41"/>
      <c r="B483" s="42"/>
      <c r="C483" s="281" t="s">
        <v>814</v>
      </c>
      <c r="D483" s="281" t="s">
        <v>482</v>
      </c>
      <c r="E483" s="282" t="s">
        <v>815</v>
      </c>
      <c r="F483" s="283" t="s">
        <v>816</v>
      </c>
      <c r="G483" s="284" t="s">
        <v>235</v>
      </c>
      <c r="H483" s="285">
        <v>24.84</v>
      </c>
      <c r="I483" s="286"/>
      <c r="J483" s="287">
        <f>ROUND(I483*H483,2)</f>
        <v>0</v>
      </c>
      <c r="K483" s="283" t="s">
        <v>19</v>
      </c>
      <c r="L483" s="288"/>
      <c r="M483" s="289" t="s">
        <v>19</v>
      </c>
      <c r="N483" s="290" t="s">
        <v>52</v>
      </c>
      <c r="O483" s="87"/>
      <c r="P483" s="224">
        <f>O483*H483</f>
        <v>0</v>
      </c>
      <c r="Q483" s="224">
        <v>0.01176</v>
      </c>
      <c r="R483" s="224">
        <f>Q483*H483</f>
        <v>0.2921184</v>
      </c>
      <c r="S483" s="224">
        <v>0</v>
      </c>
      <c r="T483" s="225">
        <f>S483*H483</f>
        <v>0</v>
      </c>
      <c r="U483" s="41"/>
      <c r="V483" s="41"/>
      <c r="W483" s="41"/>
      <c r="X483" s="41"/>
      <c r="Y483" s="41"/>
      <c r="Z483" s="41"/>
      <c r="AA483" s="41"/>
      <c r="AB483" s="41"/>
      <c r="AC483" s="41"/>
      <c r="AD483" s="41"/>
      <c r="AE483" s="41"/>
      <c r="AR483" s="226" t="s">
        <v>722</v>
      </c>
      <c r="AT483" s="226" t="s">
        <v>482</v>
      </c>
      <c r="AU483" s="226" t="s">
        <v>91</v>
      </c>
      <c r="AY483" s="19" t="s">
        <v>230</v>
      </c>
      <c r="BE483" s="227">
        <f>IF(N483="základní",J483,0)</f>
        <v>0</v>
      </c>
      <c r="BF483" s="227">
        <f>IF(N483="snížená",J483,0)</f>
        <v>0</v>
      </c>
      <c r="BG483" s="227">
        <f>IF(N483="zákl. přenesená",J483,0)</f>
        <v>0</v>
      </c>
      <c r="BH483" s="227">
        <f>IF(N483="sníž. přenesená",J483,0)</f>
        <v>0</v>
      </c>
      <c r="BI483" s="227">
        <f>IF(N483="nulová",J483,0)</f>
        <v>0</v>
      </c>
      <c r="BJ483" s="19" t="s">
        <v>85</v>
      </c>
      <c r="BK483" s="227">
        <f>ROUND(I483*H483,2)</f>
        <v>0</v>
      </c>
      <c r="BL483" s="19" t="s">
        <v>345</v>
      </c>
      <c r="BM483" s="226" t="s">
        <v>817</v>
      </c>
    </row>
    <row r="484" spans="1:47" s="2" customFormat="1" ht="12">
      <c r="A484" s="41"/>
      <c r="B484" s="42"/>
      <c r="C484" s="43"/>
      <c r="D484" s="228" t="s">
        <v>238</v>
      </c>
      <c r="E484" s="43"/>
      <c r="F484" s="229" t="s">
        <v>816</v>
      </c>
      <c r="G484" s="43"/>
      <c r="H484" s="43"/>
      <c r="I484" s="230"/>
      <c r="J484" s="43"/>
      <c r="K484" s="43"/>
      <c r="L484" s="47"/>
      <c r="M484" s="231"/>
      <c r="N484" s="232"/>
      <c r="O484" s="87"/>
      <c r="P484" s="87"/>
      <c r="Q484" s="87"/>
      <c r="R484" s="87"/>
      <c r="S484" s="87"/>
      <c r="T484" s="88"/>
      <c r="U484" s="41"/>
      <c r="V484" s="41"/>
      <c r="W484" s="41"/>
      <c r="X484" s="41"/>
      <c r="Y484" s="41"/>
      <c r="Z484" s="41"/>
      <c r="AA484" s="41"/>
      <c r="AB484" s="41"/>
      <c r="AC484" s="41"/>
      <c r="AD484" s="41"/>
      <c r="AE484" s="41"/>
      <c r="AT484" s="19" t="s">
        <v>238</v>
      </c>
      <c r="AU484" s="19" t="s">
        <v>91</v>
      </c>
    </row>
    <row r="485" spans="1:51" s="15" customFormat="1" ht="12">
      <c r="A485" s="15"/>
      <c r="B485" s="260"/>
      <c r="C485" s="261"/>
      <c r="D485" s="228" t="s">
        <v>242</v>
      </c>
      <c r="E485" s="262" t="s">
        <v>19</v>
      </c>
      <c r="F485" s="263" t="s">
        <v>811</v>
      </c>
      <c r="G485" s="261"/>
      <c r="H485" s="262" t="s">
        <v>19</v>
      </c>
      <c r="I485" s="264"/>
      <c r="J485" s="261"/>
      <c r="K485" s="261"/>
      <c r="L485" s="265"/>
      <c r="M485" s="266"/>
      <c r="N485" s="267"/>
      <c r="O485" s="267"/>
      <c r="P485" s="267"/>
      <c r="Q485" s="267"/>
      <c r="R485" s="267"/>
      <c r="S485" s="267"/>
      <c r="T485" s="268"/>
      <c r="U485" s="15"/>
      <c r="V485" s="15"/>
      <c r="W485" s="15"/>
      <c r="X485" s="15"/>
      <c r="Y485" s="15"/>
      <c r="Z485" s="15"/>
      <c r="AA485" s="15"/>
      <c r="AB485" s="15"/>
      <c r="AC485" s="15"/>
      <c r="AD485" s="15"/>
      <c r="AE485" s="15"/>
      <c r="AT485" s="269" t="s">
        <v>242</v>
      </c>
      <c r="AU485" s="269" t="s">
        <v>91</v>
      </c>
      <c r="AV485" s="15" t="s">
        <v>85</v>
      </c>
      <c r="AW485" s="15" t="s">
        <v>42</v>
      </c>
      <c r="AX485" s="15" t="s">
        <v>81</v>
      </c>
      <c r="AY485" s="269" t="s">
        <v>230</v>
      </c>
    </row>
    <row r="486" spans="1:51" s="13" customFormat="1" ht="12">
      <c r="A486" s="13"/>
      <c r="B486" s="234"/>
      <c r="C486" s="235"/>
      <c r="D486" s="228" t="s">
        <v>242</v>
      </c>
      <c r="E486" s="236" t="s">
        <v>19</v>
      </c>
      <c r="F486" s="237" t="s">
        <v>818</v>
      </c>
      <c r="G486" s="235"/>
      <c r="H486" s="238">
        <v>11.34</v>
      </c>
      <c r="I486" s="239"/>
      <c r="J486" s="235"/>
      <c r="K486" s="235"/>
      <c r="L486" s="240"/>
      <c r="M486" s="241"/>
      <c r="N486" s="242"/>
      <c r="O486" s="242"/>
      <c r="P486" s="242"/>
      <c r="Q486" s="242"/>
      <c r="R486" s="242"/>
      <c r="S486" s="242"/>
      <c r="T486" s="243"/>
      <c r="U486" s="13"/>
      <c r="V486" s="13"/>
      <c r="W486" s="13"/>
      <c r="X486" s="13"/>
      <c r="Y486" s="13"/>
      <c r="Z486" s="13"/>
      <c r="AA486" s="13"/>
      <c r="AB486" s="13"/>
      <c r="AC486" s="13"/>
      <c r="AD486" s="13"/>
      <c r="AE486" s="13"/>
      <c r="AT486" s="244" t="s">
        <v>242</v>
      </c>
      <c r="AU486" s="244" t="s">
        <v>91</v>
      </c>
      <c r="AV486" s="13" t="s">
        <v>91</v>
      </c>
      <c r="AW486" s="13" t="s">
        <v>42</v>
      </c>
      <c r="AX486" s="13" t="s">
        <v>81</v>
      </c>
      <c r="AY486" s="244" t="s">
        <v>230</v>
      </c>
    </row>
    <row r="487" spans="1:51" s="13" customFormat="1" ht="12">
      <c r="A487" s="13"/>
      <c r="B487" s="234"/>
      <c r="C487" s="235"/>
      <c r="D487" s="228" t="s">
        <v>242</v>
      </c>
      <c r="E487" s="236" t="s">
        <v>19</v>
      </c>
      <c r="F487" s="237" t="s">
        <v>819</v>
      </c>
      <c r="G487" s="235"/>
      <c r="H487" s="238">
        <v>13.5</v>
      </c>
      <c r="I487" s="239"/>
      <c r="J487" s="235"/>
      <c r="K487" s="235"/>
      <c r="L487" s="240"/>
      <c r="M487" s="241"/>
      <c r="N487" s="242"/>
      <c r="O487" s="242"/>
      <c r="P487" s="242"/>
      <c r="Q487" s="242"/>
      <c r="R487" s="242"/>
      <c r="S487" s="242"/>
      <c r="T487" s="243"/>
      <c r="U487" s="13"/>
      <c r="V487" s="13"/>
      <c r="W487" s="13"/>
      <c r="X487" s="13"/>
      <c r="Y487" s="13"/>
      <c r="Z487" s="13"/>
      <c r="AA487" s="13"/>
      <c r="AB487" s="13"/>
      <c r="AC487" s="13"/>
      <c r="AD487" s="13"/>
      <c r="AE487" s="13"/>
      <c r="AT487" s="244" t="s">
        <v>242</v>
      </c>
      <c r="AU487" s="244" t="s">
        <v>91</v>
      </c>
      <c r="AV487" s="13" t="s">
        <v>91</v>
      </c>
      <c r="AW487" s="13" t="s">
        <v>42</v>
      </c>
      <c r="AX487" s="13" t="s">
        <v>81</v>
      </c>
      <c r="AY487" s="244" t="s">
        <v>230</v>
      </c>
    </row>
    <row r="488" spans="1:51" s="14" customFormat="1" ht="12">
      <c r="A488" s="14"/>
      <c r="B488" s="245"/>
      <c r="C488" s="246"/>
      <c r="D488" s="228" t="s">
        <v>242</v>
      </c>
      <c r="E488" s="247" t="s">
        <v>19</v>
      </c>
      <c r="F488" s="248" t="s">
        <v>244</v>
      </c>
      <c r="G488" s="246"/>
      <c r="H488" s="249">
        <v>24.84</v>
      </c>
      <c r="I488" s="250"/>
      <c r="J488" s="246"/>
      <c r="K488" s="246"/>
      <c r="L488" s="251"/>
      <c r="M488" s="252"/>
      <c r="N488" s="253"/>
      <c r="O488" s="253"/>
      <c r="P488" s="253"/>
      <c r="Q488" s="253"/>
      <c r="R488" s="253"/>
      <c r="S488" s="253"/>
      <c r="T488" s="254"/>
      <c r="U488" s="14"/>
      <c r="V488" s="14"/>
      <c r="W488" s="14"/>
      <c r="X488" s="14"/>
      <c r="Y488" s="14"/>
      <c r="Z488" s="14"/>
      <c r="AA488" s="14"/>
      <c r="AB488" s="14"/>
      <c r="AC488" s="14"/>
      <c r="AD488" s="14"/>
      <c r="AE488" s="14"/>
      <c r="AT488" s="255" t="s">
        <v>242</v>
      </c>
      <c r="AU488" s="255" t="s">
        <v>91</v>
      </c>
      <c r="AV488" s="14" t="s">
        <v>109</v>
      </c>
      <c r="AW488" s="14" t="s">
        <v>42</v>
      </c>
      <c r="AX488" s="14" t="s">
        <v>85</v>
      </c>
      <c r="AY488" s="255" t="s">
        <v>230</v>
      </c>
    </row>
    <row r="489" spans="1:65" s="2" customFormat="1" ht="24.15" customHeight="1">
      <c r="A489" s="41"/>
      <c r="B489" s="42"/>
      <c r="C489" s="215" t="s">
        <v>820</v>
      </c>
      <c r="D489" s="215" t="s">
        <v>232</v>
      </c>
      <c r="E489" s="216" t="s">
        <v>821</v>
      </c>
      <c r="F489" s="217" t="s">
        <v>822</v>
      </c>
      <c r="G489" s="218" t="s">
        <v>235</v>
      </c>
      <c r="H489" s="219">
        <v>38.08</v>
      </c>
      <c r="I489" s="220"/>
      <c r="J489" s="221">
        <f>ROUND(I489*H489,2)</f>
        <v>0</v>
      </c>
      <c r="K489" s="217" t="s">
        <v>236</v>
      </c>
      <c r="L489" s="47"/>
      <c r="M489" s="222" t="s">
        <v>19</v>
      </c>
      <c r="N489" s="223" t="s">
        <v>52</v>
      </c>
      <c r="O489" s="87"/>
      <c r="P489" s="224">
        <f>O489*H489</f>
        <v>0</v>
      </c>
      <c r="Q489" s="224">
        <v>0</v>
      </c>
      <c r="R489" s="224">
        <f>Q489*H489</f>
        <v>0</v>
      </c>
      <c r="S489" s="224">
        <v>0</v>
      </c>
      <c r="T489" s="225">
        <f>S489*H489</f>
        <v>0</v>
      </c>
      <c r="U489" s="41"/>
      <c r="V489" s="41"/>
      <c r="W489" s="41"/>
      <c r="X489" s="41"/>
      <c r="Y489" s="41"/>
      <c r="Z489" s="41"/>
      <c r="AA489" s="41"/>
      <c r="AB489" s="41"/>
      <c r="AC489" s="41"/>
      <c r="AD489" s="41"/>
      <c r="AE489" s="41"/>
      <c r="AR489" s="226" t="s">
        <v>345</v>
      </c>
      <c r="AT489" s="226" t="s">
        <v>232</v>
      </c>
      <c r="AU489" s="226" t="s">
        <v>91</v>
      </c>
      <c r="AY489" s="19" t="s">
        <v>230</v>
      </c>
      <c r="BE489" s="227">
        <f>IF(N489="základní",J489,0)</f>
        <v>0</v>
      </c>
      <c r="BF489" s="227">
        <f>IF(N489="snížená",J489,0)</f>
        <v>0</v>
      </c>
      <c r="BG489" s="227">
        <f>IF(N489="zákl. přenesená",J489,0)</f>
        <v>0</v>
      </c>
      <c r="BH489" s="227">
        <f>IF(N489="sníž. přenesená",J489,0)</f>
        <v>0</v>
      </c>
      <c r="BI489" s="227">
        <f>IF(N489="nulová",J489,0)</f>
        <v>0</v>
      </c>
      <c r="BJ489" s="19" t="s">
        <v>85</v>
      </c>
      <c r="BK489" s="227">
        <f>ROUND(I489*H489,2)</f>
        <v>0</v>
      </c>
      <c r="BL489" s="19" t="s">
        <v>345</v>
      </c>
      <c r="BM489" s="226" t="s">
        <v>823</v>
      </c>
    </row>
    <row r="490" spans="1:47" s="2" customFormat="1" ht="12">
      <c r="A490" s="41"/>
      <c r="B490" s="42"/>
      <c r="C490" s="43"/>
      <c r="D490" s="228" t="s">
        <v>238</v>
      </c>
      <c r="E490" s="43"/>
      <c r="F490" s="229" t="s">
        <v>824</v>
      </c>
      <c r="G490" s="43"/>
      <c r="H490" s="43"/>
      <c r="I490" s="230"/>
      <c r="J490" s="43"/>
      <c r="K490" s="43"/>
      <c r="L490" s="47"/>
      <c r="M490" s="231"/>
      <c r="N490" s="232"/>
      <c r="O490" s="87"/>
      <c r="P490" s="87"/>
      <c r="Q490" s="87"/>
      <c r="R490" s="87"/>
      <c r="S490" s="87"/>
      <c r="T490" s="88"/>
      <c r="U490" s="41"/>
      <c r="V490" s="41"/>
      <c r="W490" s="41"/>
      <c r="X490" s="41"/>
      <c r="Y490" s="41"/>
      <c r="Z490" s="41"/>
      <c r="AA490" s="41"/>
      <c r="AB490" s="41"/>
      <c r="AC490" s="41"/>
      <c r="AD490" s="41"/>
      <c r="AE490" s="41"/>
      <c r="AT490" s="19" t="s">
        <v>238</v>
      </c>
      <c r="AU490" s="19" t="s">
        <v>91</v>
      </c>
    </row>
    <row r="491" spans="1:47" s="2" customFormat="1" ht="12">
      <c r="A491" s="41"/>
      <c r="B491" s="42"/>
      <c r="C491" s="43"/>
      <c r="D491" s="228" t="s">
        <v>240</v>
      </c>
      <c r="E491" s="43"/>
      <c r="F491" s="233" t="s">
        <v>810</v>
      </c>
      <c r="G491" s="43"/>
      <c r="H491" s="43"/>
      <c r="I491" s="230"/>
      <c r="J491" s="43"/>
      <c r="K491" s="43"/>
      <c r="L491" s="47"/>
      <c r="M491" s="231"/>
      <c r="N491" s="232"/>
      <c r="O491" s="87"/>
      <c r="P491" s="87"/>
      <c r="Q491" s="87"/>
      <c r="R491" s="87"/>
      <c r="S491" s="87"/>
      <c r="T491" s="88"/>
      <c r="U491" s="41"/>
      <c r="V491" s="41"/>
      <c r="W491" s="41"/>
      <c r="X491" s="41"/>
      <c r="Y491" s="41"/>
      <c r="Z491" s="41"/>
      <c r="AA491" s="41"/>
      <c r="AB491" s="41"/>
      <c r="AC491" s="41"/>
      <c r="AD491" s="41"/>
      <c r="AE491" s="41"/>
      <c r="AT491" s="19" t="s">
        <v>240</v>
      </c>
      <c r="AU491" s="19" t="s">
        <v>91</v>
      </c>
    </row>
    <row r="492" spans="1:51" s="15" customFormat="1" ht="12">
      <c r="A492" s="15"/>
      <c r="B492" s="260"/>
      <c r="C492" s="261"/>
      <c r="D492" s="228" t="s">
        <v>242</v>
      </c>
      <c r="E492" s="262" t="s">
        <v>19</v>
      </c>
      <c r="F492" s="263" t="s">
        <v>811</v>
      </c>
      <c r="G492" s="261"/>
      <c r="H492" s="262" t="s">
        <v>19</v>
      </c>
      <c r="I492" s="264"/>
      <c r="J492" s="261"/>
      <c r="K492" s="261"/>
      <c r="L492" s="265"/>
      <c r="M492" s="266"/>
      <c r="N492" s="267"/>
      <c r="O492" s="267"/>
      <c r="P492" s="267"/>
      <c r="Q492" s="267"/>
      <c r="R492" s="267"/>
      <c r="S492" s="267"/>
      <c r="T492" s="268"/>
      <c r="U492" s="15"/>
      <c r="V492" s="15"/>
      <c r="W492" s="15"/>
      <c r="X492" s="15"/>
      <c r="Y492" s="15"/>
      <c r="Z492" s="15"/>
      <c r="AA492" s="15"/>
      <c r="AB492" s="15"/>
      <c r="AC492" s="15"/>
      <c r="AD492" s="15"/>
      <c r="AE492" s="15"/>
      <c r="AT492" s="269" t="s">
        <v>242</v>
      </c>
      <c r="AU492" s="269" t="s">
        <v>91</v>
      </c>
      <c r="AV492" s="15" t="s">
        <v>85</v>
      </c>
      <c r="AW492" s="15" t="s">
        <v>42</v>
      </c>
      <c r="AX492" s="15" t="s">
        <v>81</v>
      </c>
      <c r="AY492" s="269" t="s">
        <v>230</v>
      </c>
    </row>
    <row r="493" spans="1:51" s="13" customFormat="1" ht="12">
      <c r="A493" s="13"/>
      <c r="B493" s="234"/>
      <c r="C493" s="235"/>
      <c r="D493" s="228" t="s">
        <v>242</v>
      </c>
      <c r="E493" s="236" t="s">
        <v>19</v>
      </c>
      <c r="F493" s="237" t="s">
        <v>825</v>
      </c>
      <c r="G493" s="235"/>
      <c r="H493" s="238">
        <v>28</v>
      </c>
      <c r="I493" s="239"/>
      <c r="J493" s="235"/>
      <c r="K493" s="235"/>
      <c r="L493" s="240"/>
      <c r="M493" s="241"/>
      <c r="N493" s="242"/>
      <c r="O493" s="242"/>
      <c r="P493" s="242"/>
      <c r="Q493" s="242"/>
      <c r="R493" s="242"/>
      <c r="S493" s="242"/>
      <c r="T493" s="243"/>
      <c r="U493" s="13"/>
      <c r="V493" s="13"/>
      <c r="W493" s="13"/>
      <c r="X493" s="13"/>
      <c r="Y493" s="13"/>
      <c r="Z493" s="13"/>
      <c r="AA493" s="13"/>
      <c r="AB493" s="13"/>
      <c r="AC493" s="13"/>
      <c r="AD493" s="13"/>
      <c r="AE493" s="13"/>
      <c r="AT493" s="244" t="s">
        <v>242</v>
      </c>
      <c r="AU493" s="244" t="s">
        <v>91</v>
      </c>
      <c r="AV493" s="13" t="s">
        <v>91</v>
      </c>
      <c r="AW493" s="13" t="s">
        <v>42</v>
      </c>
      <c r="AX493" s="13" t="s">
        <v>81</v>
      </c>
      <c r="AY493" s="244" t="s">
        <v>230</v>
      </c>
    </row>
    <row r="494" spans="1:51" s="13" customFormat="1" ht="12">
      <c r="A494" s="13"/>
      <c r="B494" s="234"/>
      <c r="C494" s="235"/>
      <c r="D494" s="228" t="s">
        <v>242</v>
      </c>
      <c r="E494" s="236" t="s">
        <v>19</v>
      </c>
      <c r="F494" s="237" t="s">
        <v>826</v>
      </c>
      <c r="G494" s="235"/>
      <c r="H494" s="238">
        <v>10.08</v>
      </c>
      <c r="I494" s="239"/>
      <c r="J494" s="235"/>
      <c r="K494" s="235"/>
      <c r="L494" s="240"/>
      <c r="M494" s="241"/>
      <c r="N494" s="242"/>
      <c r="O494" s="242"/>
      <c r="P494" s="242"/>
      <c r="Q494" s="242"/>
      <c r="R494" s="242"/>
      <c r="S494" s="242"/>
      <c r="T494" s="243"/>
      <c r="U494" s="13"/>
      <c r="V494" s="13"/>
      <c r="W494" s="13"/>
      <c r="X494" s="13"/>
      <c r="Y494" s="13"/>
      <c r="Z494" s="13"/>
      <c r="AA494" s="13"/>
      <c r="AB494" s="13"/>
      <c r="AC494" s="13"/>
      <c r="AD494" s="13"/>
      <c r="AE494" s="13"/>
      <c r="AT494" s="244" t="s">
        <v>242</v>
      </c>
      <c r="AU494" s="244" t="s">
        <v>91</v>
      </c>
      <c r="AV494" s="13" t="s">
        <v>91</v>
      </c>
      <c r="AW494" s="13" t="s">
        <v>42</v>
      </c>
      <c r="AX494" s="13" t="s">
        <v>81</v>
      </c>
      <c r="AY494" s="244" t="s">
        <v>230</v>
      </c>
    </row>
    <row r="495" spans="1:51" s="14" customFormat="1" ht="12">
      <c r="A495" s="14"/>
      <c r="B495" s="245"/>
      <c r="C495" s="246"/>
      <c r="D495" s="228" t="s">
        <v>242</v>
      </c>
      <c r="E495" s="247" t="s">
        <v>19</v>
      </c>
      <c r="F495" s="248" t="s">
        <v>244</v>
      </c>
      <c r="G495" s="246"/>
      <c r="H495" s="249">
        <v>38.08</v>
      </c>
      <c r="I495" s="250"/>
      <c r="J495" s="246"/>
      <c r="K495" s="246"/>
      <c r="L495" s="251"/>
      <c r="M495" s="252"/>
      <c r="N495" s="253"/>
      <c r="O495" s="253"/>
      <c r="P495" s="253"/>
      <c r="Q495" s="253"/>
      <c r="R495" s="253"/>
      <c r="S495" s="253"/>
      <c r="T495" s="254"/>
      <c r="U495" s="14"/>
      <c r="V495" s="14"/>
      <c r="W495" s="14"/>
      <c r="X495" s="14"/>
      <c r="Y495" s="14"/>
      <c r="Z495" s="14"/>
      <c r="AA495" s="14"/>
      <c r="AB495" s="14"/>
      <c r="AC495" s="14"/>
      <c r="AD495" s="14"/>
      <c r="AE495" s="14"/>
      <c r="AT495" s="255" t="s">
        <v>242</v>
      </c>
      <c r="AU495" s="255" t="s">
        <v>91</v>
      </c>
      <c r="AV495" s="14" t="s">
        <v>109</v>
      </c>
      <c r="AW495" s="14" t="s">
        <v>42</v>
      </c>
      <c r="AX495" s="14" t="s">
        <v>85</v>
      </c>
      <c r="AY495" s="255" t="s">
        <v>230</v>
      </c>
    </row>
    <row r="496" spans="1:65" s="2" customFormat="1" ht="24.15" customHeight="1">
      <c r="A496" s="41"/>
      <c r="B496" s="42"/>
      <c r="C496" s="281" t="s">
        <v>827</v>
      </c>
      <c r="D496" s="281" t="s">
        <v>482</v>
      </c>
      <c r="E496" s="282" t="s">
        <v>828</v>
      </c>
      <c r="F496" s="283" t="s">
        <v>829</v>
      </c>
      <c r="G496" s="284" t="s">
        <v>253</v>
      </c>
      <c r="H496" s="285">
        <v>0.129</v>
      </c>
      <c r="I496" s="286"/>
      <c r="J496" s="287">
        <f>ROUND(I496*H496,2)</f>
        <v>0</v>
      </c>
      <c r="K496" s="283" t="s">
        <v>19</v>
      </c>
      <c r="L496" s="288"/>
      <c r="M496" s="289" t="s">
        <v>19</v>
      </c>
      <c r="N496" s="290" t="s">
        <v>52</v>
      </c>
      <c r="O496" s="87"/>
      <c r="P496" s="224">
        <f>O496*H496</f>
        <v>0</v>
      </c>
      <c r="Q496" s="224">
        <v>0.44</v>
      </c>
      <c r="R496" s="224">
        <f>Q496*H496</f>
        <v>0.056760000000000005</v>
      </c>
      <c r="S496" s="224">
        <v>0</v>
      </c>
      <c r="T496" s="225">
        <f>S496*H496</f>
        <v>0</v>
      </c>
      <c r="U496" s="41"/>
      <c r="V496" s="41"/>
      <c r="W496" s="41"/>
      <c r="X496" s="41"/>
      <c r="Y496" s="41"/>
      <c r="Z496" s="41"/>
      <c r="AA496" s="41"/>
      <c r="AB496" s="41"/>
      <c r="AC496" s="41"/>
      <c r="AD496" s="41"/>
      <c r="AE496" s="41"/>
      <c r="AR496" s="226" t="s">
        <v>722</v>
      </c>
      <c r="AT496" s="226" t="s">
        <v>482</v>
      </c>
      <c r="AU496" s="226" t="s">
        <v>91</v>
      </c>
      <c r="AY496" s="19" t="s">
        <v>230</v>
      </c>
      <c r="BE496" s="227">
        <f>IF(N496="základní",J496,0)</f>
        <v>0</v>
      </c>
      <c r="BF496" s="227">
        <f>IF(N496="snížená",J496,0)</f>
        <v>0</v>
      </c>
      <c r="BG496" s="227">
        <f>IF(N496="zákl. přenesená",J496,0)</f>
        <v>0</v>
      </c>
      <c r="BH496" s="227">
        <f>IF(N496="sníž. přenesená",J496,0)</f>
        <v>0</v>
      </c>
      <c r="BI496" s="227">
        <f>IF(N496="nulová",J496,0)</f>
        <v>0</v>
      </c>
      <c r="BJ496" s="19" t="s">
        <v>85</v>
      </c>
      <c r="BK496" s="227">
        <f>ROUND(I496*H496,2)</f>
        <v>0</v>
      </c>
      <c r="BL496" s="19" t="s">
        <v>345</v>
      </c>
      <c r="BM496" s="226" t="s">
        <v>830</v>
      </c>
    </row>
    <row r="497" spans="1:47" s="2" customFormat="1" ht="12">
      <c r="A497" s="41"/>
      <c r="B497" s="42"/>
      <c r="C497" s="43"/>
      <c r="D497" s="228" t="s">
        <v>238</v>
      </c>
      <c r="E497" s="43"/>
      <c r="F497" s="229" t="s">
        <v>829</v>
      </c>
      <c r="G497" s="43"/>
      <c r="H497" s="43"/>
      <c r="I497" s="230"/>
      <c r="J497" s="43"/>
      <c r="K497" s="43"/>
      <c r="L497" s="47"/>
      <c r="M497" s="231"/>
      <c r="N497" s="232"/>
      <c r="O497" s="87"/>
      <c r="P497" s="87"/>
      <c r="Q497" s="87"/>
      <c r="R497" s="87"/>
      <c r="S497" s="87"/>
      <c r="T497" s="88"/>
      <c r="U497" s="41"/>
      <c r="V497" s="41"/>
      <c r="W497" s="41"/>
      <c r="X497" s="41"/>
      <c r="Y497" s="41"/>
      <c r="Z497" s="41"/>
      <c r="AA497" s="41"/>
      <c r="AB497" s="41"/>
      <c r="AC497" s="41"/>
      <c r="AD497" s="41"/>
      <c r="AE497" s="41"/>
      <c r="AT497" s="19" t="s">
        <v>238</v>
      </c>
      <c r="AU497" s="19" t="s">
        <v>91</v>
      </c>
    </row>
    <row r="498" spans="1:51" s="15" customFormat="1" ht="12">
      <c r="A498" s="15"/>
      <c r="B498" s="260"/>
      <c r="C498" s="261"/>
      <c r="D498" s="228" t="s">
        <v>242</v>
      </c>
      <c r="E498" s="262" t="s">
        <v>19</v>
      </c>
      <c r="F498" s="263" t="s">
        <v>811</v>
      </c>
      <c r="G498" s="261"/>
      <c r="H498" s="262" t="s">
        <v>19</v>
      </c>
      <c r="I498" s="264"/>
      <c r="J498" s="261"/>
      <c r="K498" s="261"/>
      <c r="L498" s="265"/>
      <c r="M498" s="266"/>
      <c r="N498" s="267"/>
      <c r="O498" s="267"/>
      <c r="P498" s="267"/>
      <c r="Q498" s="267"/>
      <c r="R498" s="267"/>
      <c r="S498" s="267"/>
      <c r="T498" s="268"/>
      <c r="U498" s="15"/>
      <c r="V498" s="15"/>
      <c r="W498" s="15"/>
      <c r="X498" s="15"/>
      <c r="Y498" s="15"/>
      <c r="Z498" s="15"/>
      <c r="AA498" s="15"/>
      <c r="AB498" s="15"/>
      <c r="AC498" s="15"/>
      <c r="AD498" s="15"/>
      <c r="AE498" s="15"/>
      <c r="AT498" s="269" t="s">
        <v>242</v>
      </c>
      <c r="AU498" s="269" t="s">
        <v>91</v>
      </c>
      <c r="AV498" s="15" t="s">
        <v>85</v>
      </c>
      <c r="AW498" s="15" t="s">
        <v>42</v>
      </c>
      <c r="AX498" s="15" t="s">
        <v>81</v>
      </c>
      <c r="AY498" s="269" t="s">
        <v>230</v>
      </c>
    </row>
    <row r="499" spans="1:51" s="13" customFormat="1" ht="12">
      <c r="A499" s="13"/>
      <c r="B499" s="234"/>
      <c r="C499" s="235"/>
      <c r="D499" s="228" t="s">
        <v>242</v>
      </c>
      <c r="E499" s="236" t="s">
        <v>19</v>
      </c>
      <c r="F499" s="237" t="s">
        <v>831</v>
      </c>
      <c r="G499" s="235"/>
      <c r="H499" s="238">
        <v>0.095</v>
      </c>
      <c r="I499" s="239"/>
      <c r="J499" s="235"/>
      <c r="K499" s="235"/>
      <c r="L499" s="240"/>
      <c r="M499" s="241"/>
      <c r="N499" s="242"/>
      <c r="O499" s="242"/>
      <c r="P499" s="242"/>
      <c r="Q499" s="242"/>
      <c r="R499" s="242"/>
      <c r="S499" s="242"/>
      <c r="T499" s="243"/>
      <c r="U499" s="13"/>
      <c r="V499" s="13"/>
      <c r="W499" s="13"/>
      <c r="X499" s="13"/>
      <c r="Y499" s="13"/>
      <c r="Z499" s="13"/>
      <c r="AA499" s="13"/>
      <c r="AB499" s="13"/>
      <c r="AC499" s="13"/>
      <c r="AD499" s="13"/>
      <c r="AE499" s="13"/>
      <c r="AT499" s="244" t="s">
        <v>242</v>
      </c>
      <c r="AU499" s="244" t="s">
        <v>91</v>
      </c>
      <c r="AV499" s="13" t="s">
        <v>91</v>
      </c>
      <c r="AW499" s="13" t="s">
        <v>42</v>
      </c>
      <c r="AX499" s="13" t="s">
        <v>81</v>
      </c>
      <c r="AY499" s="244" t="s">
        <v>230</v>
      </c>
    </row>
    <row r="500" spans="1:51" s="13" customFormat="1" ht="12">
      <c r="A500" s="13"/>
      <c r="B500" s="234"/>
      <c r="C500" s="235"/>
      <c r="D500" s="228" t="s">
        <v>242</v>
      </c>
      <c r="E500" s="236" t="s">
        <v>19</v>
      </c>
      <c r="F500" s="237" t="s">
        <v>832</v>
      </c>
      <c r="G500" s="235"/>
      <c r="H500" s="238">
        <v>0.034</v>
      </c>
      <c r="I500" s="239"/>
      <c r="J500" s="235"/>
      <c r="K500" s="235"/>
      <c r="L500" s="240"/>
      <c r="M500" s="241"/>
      <c r="N500" s="242"/>
      <c r="O500" s="242"/>
      <c r="P500" s="242"/>
      <c r="Q500" s="242"/>
      <c r="R500" s="242"/>
      <c r="S500" s="242"/>
      <c r="T500" s="243"/>
      <c r="U500" s="13"/>
      <c r="V500" s="13"/>
      <c r="W500" s="13"/>
      <c r="X500" s="13"/>
      <c r="Y500" s="13"/>
      <c r="Z500" s="13"/>
      <c r="AA500" s="13"/>
      <c r="AB500" s="13"/>
      <c r="AC500" s="13"/>
      <c r="AD500" s="13"/>
      <c r="AE500" s="13"/>
      <c r="AT500" s="244" t="s">
        <v>242</v>
      </c>
      <c r="AU500" s="244" t="s">
        <v>91</v>
      </c>
      <c r="AV500" s="13" t="s">
        <v>91</v>
      </c>
      <c r="AW500" s="13" t="s">
        <v>42</v>
      </c>
      <c r="AX500" s="13" t="s">
        <v>81</v>
      </c>
      <c r="AY500" s="244" t="s">
        <v>230</v>
      </c>
    </row>
    <row r="501" spans="1:51" s="14" customFormat="1" ht="12">
      <c r="A501" s="14"/>
      <c r="B501" s="245"/>
      <c r="C501" s="246"/>
      <c r="D501" s="228" t="s">
        <v>242</v>
      </c>
      <c r="E501" s="247" t="s">
        <v>19</v>
      </c>
      <c r="F501" s="248" t="s">
        <v>244</v>
      </c>
      <c r="G501" s="246"/>
      <c r="H501" s="249">
        <v>0.129</v>
      </c>
      <c r="I501" s="250"/>
      <c r="J501" s="246"/>
      <c r="K501" s="246"/>
      <c r="L501" s="251"/>
      <c r="M501" s="252"/>
      <c r="N501" s="253"/>
      <c r="O501" s="253"/>
      <c r="P501" s="253"/>
      <c r="Q501" s="253"/>
      <c r="R501" s="253"/>
      <c r="S501" s="253"/>
      <c r="T501" s="254"/>
      <c r="U501" s="14"/>
      <c r="V501" s="14"/>
      <c r="W501" s="14"/>
      <c r="X501" s="14"/>
      <c r="Y501" s="14"/>
      <c r="Z501" s="14"/>
      <c r="AA501" s="14"/>
      <c r="AB501" s="14"/>
      <c r="AC501" s="14"/>
      <c r="AD501" s="14"/>
      <c r="AE501" s="14"/>
      <c r="AT501" s="255" t="s">
        <v>242</v>
      </c>
      <c r="AU501" s="255" t="s">
        <v>91</v>
      </c>
      <c r="AV501" s="14" t="s">
        <v>109</v>
      </c>
      <c r="AW501" s="14" t="s">
        <v>42</v>
      </c>
      <c r="AX501" s="14" t="s">
        <v>85</v>
      </c>
      <c r="AY501" s="255" t="s">
        <v>230</v>
      </c>
    </row>
    <row r="502" spans="1:65" s="2" customFormat="1" ht="24.15" customHeight="1">
      <c r="A502" s="41"/>
      <c r="B502" s="42"/>
      <c r="C502" s="215" t="s">
        <v>833</v>
      </c>
      <c r="D502" s="215" t="s">
        <v>232</v>
      </c>
      <c r="E502" s="216" t="s">
        <v>834</v>
      </c>
      <c r="F502" s="217" t="s">
        <v>835</v>
      </c>
      <c r="G502" s="218" t="s">
        <v>369</v>
      </c>
      <c r="H502" s="219">
        <v>0.349</v>
      </c>
      <c r="I502" s="220"/>
      <c r="J502" s="221">
        <f>ROUND(I502*H502,2)</f>
        <v>0</v>
      </c>
      <c r="K502" s="217" t="s">
        <v>236</v>
      </c>
      <c r="L502" s="47"/>
      <c r="M502" s="222" t="s">
        <v>19</v>
      </c>
      <c r="N502" s="223" t="s">
        <v>52</v>
      </c>
      <c r="O502" s="87"/>
      <c r="P502" s="224">
        <f>O502*H502</f>
        <v>0</v>
      </c>
      <c r="Q502" s="224">
        <v>0</v>
      </c>
      <c r="R502" s="224">
        <f>Q502*H502</f>
        <v>0</v>
      </c>
      <c r="S502" s="224">
        <v>0</v>
      </c>
      <c r="T502" s="225">
        <f>S502*H502</f>
        <v>0</v>
      </c>
      <c r="U502" s="41"/>
      <c r="V502" s="41"/>
      <c r="W502" s="41"/>
      <c r="X502" s="41"/>
      <c r="Y502" s="41"/>
      <c r="Z502" s="41"/>
      <c r="AA502" s="41"/>
      <c r="AB502" s="41"/>
      <c r="AC502" s="41"/>
      <c r="AD502" s="41"/>
      <c r="AE502" s="41"/>
      <c r="AR502" s="226" t="s">
        <v>345</v>
      </c>
      <c r="AT502" s="226" t="s">
        <v>232</v>
      </c>
      <c r="AU502" s="226" t="s">
        <v>91</v>
      </c>
      <c r="AY502" s="19" t="s">
        <v>230</v>
      </c>
      <c r="BE502" s="227">
        <f>IF(N502="základní",J502,0)</f>
        <v>0</v>
      </c>
      <c r="BF502" s="227">
        <f>IF(N502="snížená",J502,0)</f>
        <v>0</v>
      </c>
      <c r="BG502" s="227">
        <f>IF(N502="zákl. přenesená",J502,0)</f>
        <v>0</v>
      </c>
      <c r="BH502" s="227">
        <f>IF(N502="sníž. přenesená",J502,0)</f>
        <v>0</v>
      </c>
      <c r="BI502" s="227">
        <f>IF(N502="nulová",J502,0)</f>
        <v>0</v>
      </c>
      <c r="BJ502" s="19" t="s">
        <v>85</v>
      </c>
      <c r="BK502" s="227">
        <f>ROUND(I502*H502,2)</f>
        <v>0</v>
      </c>
      <c r="BL502" s="19" t="s">
        <v>345</v>
      </c>
      <c r="BM502" s="226" t="s">
        <v>836</v>
      </c>
    </row>
    <row r="503" spans="1:47" s="2" customFormat="1" ht="12">
      <c r="A503" s="41"/>
      <c r="B503" s="42"/>
      <c r="C503" s="43"/>
      <c r="D503" s="228" t="s">
        <v>238</v>
      </c>
      <c r="E503" s="43"/>
      <c r="F503" s="229" t="s">
        <v>837</v>
      </c>
      <c r="G503" s="43"/>
      <c r="H503" s="43"/>
      <c r="I503" s="230"/>
      <c r="J503" s="43"/>
      <c r="K503" s="43"/>
      <c r="L503" s="47"/>
      <c r="M503" s="231"/>
      <c r="N503" s="232"/>
      <c r="O503" s="87"/>
      <c r="P503" s="87"/>
      <c r="Q503" s="87"/>
      <c r="R503" s="87"/>
      <c r="S503" s="87"/>
      <c r="T503" s="88"/>
      <c r="U503" s="41"/>
      <c r="V503" s="41"/>
      <c r="W503" s="41"/>
      <c r="X503" s="41"/>
      <c r="Y503" s="41"/>
      <c r="Z503" s="41"/>
      <c r="AA503" s="41"/>
      <c r="AB503" s="41"/>
      <c r="AC503" s="41"/>
      <c r="AD503" s="41"/>
      <c r="AE503" s="41"/>
      <c r="AT503" s="19" t="s">
        <v>238</v>
      </c>
      <c r="AU503" s="19" t="s">
        <v>91</v>
      </c>
    </row>
    <row r="504" spans="1:47" s="2" customFormat="1" ht="12">
      <c r="A504" s="41"/>
      <c r="B504" s="42"/>
      <c r="C504" s="43"/>
      <c r="D504" s="228" t="s">
        <v>240</v>
      </c>
      <c r="E504" s="43"/>
      <c r="F504" s="233" t="s">
        <v>838</v>
      </c>
      <c r="G504" s="43"/>
      <c r="H504" s="43"/>
      <c r="I504" s="230"/>
      <c r="J504" s="43"/>
      <c r="K504" s="43"/>
      <c r="L504" s="47"/>
      <c r="M504" s="231"/>
      <c r="N504" s="232"/>
      <c r="O504" s="87"/>
      <c r="P504" s="87"/>
      <c r="Q504" s="87"/>
      <c r="R504" s="87"/>
      <c r="S504" s="87"/>
      <c r="T504" s="88"/>
      <c r="U504" s="41"/>
      <c r="V504" s="41"/>
      <c r="W504" s="41"/>
      <c r="X504" s="41"/>
      <c r="Y504" s="41"/>
      <c r="Z504" s="41"/>
      <c r="AA504" s="41"/>
      <c r="AB504" s="41"/>
      <c r="AC504" s="41"/>
      <c r="AD504" s="41"/>
      <c r="AE504" s="41"/>
      <c r="AT504" s="19" t="s">
        <v>240</v>
      </c>
      <c r="AU504" s="19" t="s">
        <v>91</v>
      </c>
    </row>
    <row r="505" spans="1:63" s="12" customFormat="1" ht="22.8" customHeight="1">
      <c r="A505" s="12"/>
      <c r="B505" s="199"/>
      <c r="C505" s="200"/>
      <c r="D505" s="201" t="s">
        <v>80</v>
      </c>
      <c r="E505" s="213" t="s">
        <v>839</v>
      </c>
      <c r="F505" s="213" t="s">
        <v>840</v>
      </c>
      <c r="G505" s="200"/>
      <c r="H505" s="200"/>
      <c r="I505" s="203"/>
      <c r="J505" s="214">
        <f>BK505</f>
        <v>0</v>
      </c>
      <c r="K505" s="200"/>
      <c r="L505" s="205"/>
      <c r="M505" s="206"/>
      <c r="N505" s="207"/>
      <c r="O505" s="207"/>
      <c r="P505" s="208">
        <f>SUM(P506:P626)</f>
        <v>0</v>
      </c>
      <c r="Q505" s="207"/>
      <c r="R505" s="208">
        <f>SUM(R506:R626)</f>
        <v>4.462040170000001</v>
      </c>
      <c r="S505" s="207"/>
      <c r="T505" s="209">
        <f>SUM(T506:T626)</f>
        <v>0</v>
      </c>
      <c r="U505" s="12"/>
      <c r="V505" s="12"/>
      <c r="W505" s="12"/>
      <c r="X505" s="12"/>
      <c r="Y505" s="12"/>
      <c r="Z505" s="12"/>
      <c r="AA505" s="12"/>
      <c r="AB505" s="12"/>
      <c r="AC505" s="12"/>
      <c r="AD505" s="12"/>
      <c r="AE505" s="12"/>
      <c r="AR505" s="210" t="s">
        <v>91</v>
      </c>
      <c r="AT505" s="211" t="s">
        <v>80</v>
      </c>
      <c r="AU505" s="211" t="s">
        <v>85</v>
      </c>
      <c r="AY505" s="210" t="s">
        <v>230</v>
      </c>
      <c r="BK505" s="212">
        <f>SUM(BK506:BK626)</f>
        <v>0</v>
      </c>
    </row>
    <row r="506" spans="1:65" s="2" customFormat="1" ht="14.4" customHeight="1">
      <c r="A506" s="41"/>
      <c r="B506" s="42"/>
      <c r="C506" s="215" t="s">
        <v>841</v>
      </c>
      <c r="D506" s="215" t="s">
        <v>232</v>
      </c>
      <c r="E506" s="216" t="s">
        <v>842</v>
      </c>
      <c r="F506" s="217" t="s">
        <v>843</v>
      </c>
      <c r="G506" s="218" t="s">
        <v>235</v>
      </c>
      <c r="H506" s="219">
        <v>25.696</v>
      </c>
      <c r="I506" s="220"/>
      <c r="J506" s="221">
        <f>ROUND(I506*H506,2)</f>
        <v>0</v>
      </c>
      <c r="K506" s="217" t="s">
        <v>236</v>
      </c>
      <c r="L506" s="47"/>
      <c r="M506" s="222" t="s">
        <v>19</v>
      </c>
      <c r="N506" s="223" t="s">
        <v>52</v>
      </c>
      <c r="O506" s="87"/>
      <c r="P506" s="224">
        <f>O506*H506</f>
        <v>0</v>
      </c>
      <c r="Q506" s="224">
        <v>6E-05</v>
      </c>
      <c r="R506" s="224">
        <f>Q506*H506</f>
        <v>0.00154176</v>
      </c>
      <c r="S506" s="224">
        <v>0</v>
      </c>
      <c r="T506" s="225">
        <f>S506*H506</f>
        <v>0</v>
      </c>
      <c r="U506" s="41"/>
      <c r="V506" s="41"/>
      <c r="W506" s="41"/>
      <c r="X506" s="41"/>
      <c r="Y506" s="41"/>
      <c r="Z506" s="41"/>
      <c r="AA506" s="41"/>
      <c r="AB506" s="41"/>
      <c r="AC506" s="41"/>
      <c r="AD506" s="41"/>
      <c r="AE506" s="41"/>
      <c r="AR506" s="226" t="s">
        <v>345</v>
      </c>
      <c r="AT506" s="226" t="s">
        <v>232</v>
      </c>
      <c r="AU506" s="226" t="s">
        <v>91</v>
      </c>
      <c r="AY506" s="19" t="s">
        <v>230</v>
      </c>
      <c r="BE506" s="227">
        <f>IF(N506="základní",J506,0)</f>
        <v>0</v>
      </c>
      <c r="BF506" s="227">
        <f>IF(N506="snížená",J506,0)</f>
        <v>0</v>
      </c>
      <c r="BG506" s="227">
        <f>IF(N506="zákl. přenesená",J506,0)</f>
        <v>0</v>
      </c>
      <c r="BH506" s="227">
        <f>IF(N506="sníž. přenesená",J506,0)</f>
        <v>0</v>
      </c>
      <c r="BI506" s="227">
        <f>IF(N506="nulová",J506,0)</f>
        <v>0</v>
      </c>
      <c r="BJ506" s="19" t="s">
        <v>85</v>
      </c>
      <c r="BK506" s="227">
        <f>ROUND(I506*H506,2)</f>
        <v>0</v>
      </c>
      <c r="BL506" s="19" t="s">
        <v>345</v>
      </c>
      <c r="BM506" s="226" t="s">
        <v>844</v>
      </c>
    </row>
    <row r="507" spans="1:47" s="2" customFormat="1" ht="12">
      <c r="A507" s="41"/>
      <c r="B507" s="42"/>
      <c r="C507" s="43"/>
      <c r="D507" s="228" t="s">
        <v>238</v>
      </c>
      <c r="E507" s="43"/>
      <c r="F507" s="229" t="s">
        <v>845</v>
      </c>
      <c r="G507" s="43"/>
      <c r="H507" s="43"/>
      <c r="I507" s="230"/>
      <c r="J507" s="43"/>
      <c r="K507" s="43"/>
      <c r="L507" s="47"/>
      <c r="M507" s="231"/>
      <c r="N507" s="232"/>
      <c r="O507" s="87"/>
      <c r="P507" s="87"/>
      <c r="Q507" s="87"/>
      <c r="R507" s="87"/>
      <c r="S507" s="87"/>
      <c r="T507" s="88"/>
      <c r="U507" s="41"/>
      <c r="V507" s="41"/>
      <c r="W507" s="41"/>
      <c r="X507" s="41"/>
      <c r="Y507" s="41"/>
      <c r="Z507" s="41"/>
      <c r="AA507" s="41"/>
      <c r="AB507" s="41"/>
      <c r="AC507" s="41"/>
      <c r="AD507" s="41"/>
      <c r="AE507" s="41"/>
      <c r="AT507" s="19" t="s">
        <v>238</v>
      </c>
      <c r="AU507" s="19" t="s">
        <v>91</v>
      </c>
    </row>
    <row r="508" spans="1:47" s="2" customFormat="1" ht="12">
      <c r="A508" s="41"/>
      <c r="B508" s="42"/>
      <c r="C508" s="43"/>
      <c r="D508" s="228" t="s">
        <v>240</v>
      </c>
      <c r="E508" s="43"/>
      <c r="F508" s="233" t="s">
        <v>846</v>
      </c>
      <c r="G508" s="43"/>
      <c r="H508" s="43"/>
      <c r="I508" s="230"/>
      <c r="J508" s="43"/>
      <c r="K508" s="43"/>
      <c r="L508" s="47"/>
      <c r="M508" s="231"/>
      <c r="N508" s="232"/>
      <c r="O508" s="87"/>
      <c r="P508" s="87"/>
      <c r="Q508" s="87"/>
      <c r="R508" s="87"/>
      <c r="S508" s="87"/>
      <c r="T508" s="88"/>
      <c r="U508" s="41"/>
      <c r="V508" s="41"/>
      <c r="W508" s="41"/>
      <c r="X508" s="41"/>
      <c r="Y508" s="41"/>
      <c r="Z508" s="41"/>
      <c r="AA508" s="41"/>
      <c r="AB508" s="41"/>
      <c r="AC508" s="41"/>
      <c r="AD508" s="41"/>
      <c r="AE508" s="41"/>
      <c r="AT508" s="19" t="s">
        <v>240</v>
      </c>
      <c r="AU508" s="19" t="s">
        <v>91</v>
      </c>
    </row>
    <row r="509" spans="1:51" s="13" customFormat="1" ht="12">
      <c r="A509" s="13"/>
      <c r="B509" s="234"/>
      <c r="C509" s="235"/>
      <c r="D509" s="228" t="s">
        <v>242</v>
      </c>
      <c r="E509" s="236" t="s">
        <v>19</v>
      </c>
      <c r="F509" s="237" t="s">
        <v>847</v>
      </c>
      <c r="G509" s="235"/>
      <c r="H509" s="238">
        <v>25.696</v>
      </c>
      <c r="I509" s="239"/>
      <c r="J509" s="235"/>
      <c r="K509" s="235"/>
      <c r="L509" s="240"/>
      <c r="M509" s="241"/>
      <c r="N509" s="242"/>
      <c r="O509" s="242"/>
      <c r="P509" s="242"/>
      <c r="Q509" s="242"/>
      <c r="R509" s="242"/>
      <c r="S509" s="242"/>
      <c r="T509" s="243"/>
      <c r="U509" s="13"/>
      <c r="V509" s="13"/>
      <c r="W509" s="13"/>
      <c r="X509" s="13"/>
      <c r="Y509" s="13"/>
      <c r="Z509" s="13"/>
      <c r="AA509" s="13"/>
      <c r="AB509" s="13"/>
      <c r="AC509" s="13"/>
      <c r="AD509" s="13"/>
      <c r="AE509" s="13"/>
      <c r="AT509" s="244" t="s">
        <v>242</v>
      </c>
      <c r="AU509" s="244" t="s">
        <v>91</v>
      </c>
      <c r="AV509" s="13" t="s">
        <v>91</v>
      </c>
      <c r="AW509" s="13" t="s">
        <v>42</v>
      </c>
      <c r="AX509" s="13" t="s">
        <v>81</v>
      </c>
      <c r="AY509" s="244" t="s">
        <v>230</v>
      </c>
    </row>
    <row r="510" spans="1:51" s="14" customFormat="1" ht="12">
      <c r="A510" s="14"/>
      <c r="B510" s="245"/>
      <c r="C510" s="246"/>
      <c r="D510" s="228" t="s">
        <v>242</v>
      </c>
      <c r="E510" s="247" t="s">
        <v>19</v>
      </c>
      <c r="F510" s="248" t="s">
        <v>244</v>
      </c>
      <c r="G510" s="246"/>
      <c r="H510" s="249">
        <v>25.696</v>
      </c>
      <c r="I510" s="250"/>
      <c r="J510" s="246"/>
      <c r="K510" s="246"/>
      <c r="L510" s="251"/>
      <c r="M510" s="252"/>
      <c r="N510" s="253"/>
      <c r="O510" s="253"/>
      <c r="P510" s="253"/>
      <c r="Q510" s="253"/>
      <c r="R510" s="253"/>
      <c r="S510" s="253"/>
      <c r="T510" s="254"/>
      <c r="U510" s="14"/>
      <c r="V510" s="14"/>
      <c r="W510" s="14"/>
      <c r="X510" s="14"/>
      <c r="Y510" s="14"/>
      <c r="Z510" s="14"/>
      <c r="AA510" s="14"/>
      <c r="AB510" s="14"/>
      <c r="AC510" s="14"/>
      <c r="AD510" s="14"/>
      <c r="AE510" s="14"/>
      <c r="AT510" s="255" t="s">
        <v>242</v>
      </c>
      <c r="AU510" s="255" t="s">
        <v>91</v>
      </c>
      <c r="AV510" s="14" t="s">
        <v>109</v>
      </c>
      <c r="AW510" s="14" t="s">
        <v>42</v>
      </c>
      <c r="AX510" s="14" t="s">
        <v>85</v>
      </c>
      <c r="AY510" s="255" t="s">
        <v>230</v>
      </c>
    </row>
    <row r="511" spans="1:65" s="2" customFormat="1" ht="24.15" customHeight="1">
      <c r="A511" s="41"/>
      <c r="B511" s="42"/>
      <c r="C511" s="281" t="s">
        <v>848</v>
      </c>
      <c r="D511" s="281" t="s">
        <v>482</v>
      </c>
      <c r="E511" s="282" t="s">
        <v>849</v>
      </c>
      <c r="F511" s="283" t="s">
        <v>850</v>
      </c>
      <c r="G511" s="284" t="s">
        <v>19</v>
      </c>
      <c r="H511" s="285">
        <v>26.21</v>
      </c>
      <c r="I511" s="286"/>
      <c r="J511" s="287">
        <f>ROUND(I511*H511,2)</f>
        <v>0</v>
      </c>
      <c r="K511" s="283" t="s">
        <v>19</v>
      </c>
      <c r="L511" s="288"/>
      <c r="M511" s="289" t="s">
        <v>19</v>
      </c>
      <c r="N511" s="290" t="s">
        <v>52</v>
      </c>
      <c r="O511" s="87"/>
      <c r="P511" s="224">
        <f>O511*H511</f>
        <v>0</v>
      </c>
      <c r="Q511" s="224">
        <v>0.005</v>
      </c>
      <c r="R511" s="224">
        <f>Q511*H511</f>
        <v>0.13105</v>
      </c>
      <c r="S511" s="224">
        <v>0</v>
      </c>
      <c r="T511" s="225">
        <f>S511*H511</f>
        <v>0</v>
      </c>
      <c r="U511" s="41"/>
      <c r="V511" s="41"/>
      <c r="W511" s="41"/>
      <c r="X511" s="41"/>
      <c r="Y511" s="41"/>
      <c r="Z511" s="41"/>
      <c r="AA511" s="41"/>
      <c r="AB511" s="41"/>
      <c r="AC511" s="41"/>
      <c r="AD511" s="41"/>
      <c r="AE511" s="41"/>
      <c r="AR511" s="226" t="s">
        <v>722</v>
      </c>
      <c r="AT511" s="226" t="s">
        <v>482</v>
      </c>
      <c r="AU511" s="226" t="s">
        <v>91</v>
      </c>
      <c r="AY511" s="19" t="s">
        <v>230</v>
      </c>
      <c r="BE511" s="227">
        <f>IF(N511="základní",J511,0)</f>
        <v>0</v>
      </c>
      <c r="BF511" s="227">
        <f>IF(N511="snížená",J511,0)</f>
        <v>0</v>
      </c>
      <c r="BG511" s="227">
        <f>IF(N511="zákl. přenesená",J511,0)</f>
        <v>0</v>
      </c>
      <c r="BH511" s="227">
        <f>IF(N511="sníž. přenesená",J511,0)</f>
        <v>0</v>
      </c>
      <c r="BI511" s="227">
        <f>IF(N511="nulová",J511,0)</f>
        <v>0</v>
      </c>
      <c r="BJ511" s="19" t="s">
        <v>85</v>
      </c>
      <c r="BK511" s="227">
        <f>ROUND(I511*H511,2)</f>
        <v>0</v>
      </c>
      <c r="BL511" s="19" t="s">
        <v>345</v>
      </c>
      <c r="BM511" s="226" t="s">
        <v>851</v>
      </c>
    </row>
    <row r="512" spans="1:47" s="2" customFormat="1" ht="12">
      <c r="A512" s="41"/>
      <c r="B512" s="42"/>
      <c r="C512" s="43"/>
      <c r="D512" s="228" t="s">
        <v>238</v>
      </c>
      <c r="E512" s="43"/>
      <c r="F512" s="229" t="s">
        <v>850</v>
      </c>
      <c r="G512" s="43"/>
      <c r="H512" s="43"/>
      <c r="I512" s="230"/>
      <c r="J512" s="43"/>
      <c r="K512" s="43"/>
      <c r="L512" s="47"/>
      <c r="M512" s="231"/>
      <c r="N512" s="232"/>
      <c r="O512" s="87"/>
      <c r="P512" s="87"/>
      <c r="Q512" s="87"/>
      <c r="R512" s="87"/>
      <c r="S512" s="87"/>
      <c r="T512" s="88"/>
      <c r="U512" s="41"/>
      <c r="V512" s="41"/>
      <c r="W512" s="41"/>
      <c r="X512" s="41"/>
      <c r="Y512" s="41"/>
      <c r="Z512" s="41"/>
      <c r="AA512" s="41"/>
      <c r="AB512" s="41"/>
      <c r="AC512" s="41"/>
      <c r="AD512" s="41"/>
      <c r="AE512" s="41"/>
      <c r="AT512" s="19" t="s">
        <v>238</v>
      </c>
      <c r="AU512" s="19" t="s">
        <v>91</v>
      </c>
    </row>
    <row r="513" spans="1:51" s="13" customFormat="1" ht="12">
      <c r="A513" s="13"/>
      <c r="B513" s="234"/>
      <c r="C513" s="235"/>
      <c r="D513" s="228" t="s">
        <v>242</v>
      </c>
      <c r="E513" s="236" t="s">
        <v>19</v>
      </c>
      <c r="F513" s="237" t="s">
        <v>852</v>
      </c>
      <c r="G513" s="235"/>
      <c r="H513" s="238">
        <v>26.21</v>
      </c>
      <c r="I513" s="239"/>
      <c r="J513" s="235"/>
      <c r="K513" s="235"/>
      <c r="L513" s="240"/>
      <c r="M513" s="241"/>
      <c r="N513" s="242"/>
      <c r="O513" s="242"/>
      <c r="P513" s="242"/>
      <c r="Q513" s="242"/>
      <c r="R513" s="242"/>
      <c r="S513" s="242"/>
      <c r="T513" s="243"/>
      <c r="U513" s="13"/>
      <c r="V513" s="13"/>
      <c r="W513" s="13"/>
      <c r="X513" s="13"/>
      <c r="Y513" s="13"/>
      <c r="Z513" s="13"/>
      <c r="AA513" s="13"/>
      <c r="AB513" s="13"/>
      <c r="AC513" s="13"/>
      <c r="AD513" s="13"/>
      <c r="AE513" s="13"/>
      <c r="AT513" s="244" t="s">
        <v>242</v>
      </c>
      <c r="AU513" s="244" t="s">
        <v>91</v>
      </c>
      <c r="AV513" s="13" t="s">
        <v>91</v>
      </c>
      <c r="AW513" s="13" t="s">
        <v>42</v>
      </c>
      <c r="AX513" s="13" t="s">
        <v>81</v>
      </c>
      <c r="AY513" s="244" t="s">
        <v>230</v>
      </c>
    </row>
    <row r="514" spans="1:51" s="14" customFormat="1" ht="12">
      <c r="A514" s="14"/>
      <c r="B514" s="245"/>
      <c r="C514" s="246"/>
      <c r="D514" s="228" t="s">
        <v>242</v>
      </c>
      <c r="E514" s="247" t="s">
        <v>19</v>
      </c>
      <c r="F514" s="248" t="s">
        <v>244</v>
      </c>
      <c r="G514" s="246"/>
      <c r="H514" s="249">
        <v>26.21</v>
      </c>
      <c r="I514" s="250"/>
      <c r="J514" s="246"/>
      <c r="K514" s="246"/>
      <c r="L514" s="251"/>
      <c r="M514" s="252"/>
      <c r="N514" s="253"/>
      <c r="O514" s="253"/>
      <c r="P514" s="253"/>
      <c r="Q514" s="253"/>
      <c r="R514" s="253"/>
      <c r="S514" s="253"/>
      <c r="T514" s="254"/>
      <c r="U514" s="14"/>
      <c r="V514" s="14"/>
      <c r="W514" s="14"/>
      <c r="X514" s="14"/>
      <c r="Y514" s="14"/>
      <c r="Z514" s="14"/>
      <c r="AA514" s="14"/>
      <c r="AB514" s="14"/>
      <c r="AC514" s="14"/>
      <c r="AD514" s="14"/>
      <c r="AE514" s="14"/>
      <c r="AT514" s="255" t="s">
        <v>242</v>
      </c>
      <c r="AU514" s="255" t="s">
        <v>91</v>
      </c>
      <c r="AV514" s="14" t="s">
        <v>109</v>
      </c>
      <c r="AW514" s="14" t="s">
        <v>42</v>
      </c>
      <c r="AX514" s="14" t="s">
        <v>85</v>
      </c>
      <c r="AY514" s="255" t="s">
        <v>230</v>
      </c>
    </row>
    <row r="515" spans="1:65" s="2" customFormat="1" ht="24.15" customHeight="1">
      <c r="A515" s="41"/>
      <c r="B515" s="42"/>
      <c r="C515" s="215" t="s">
        <v>853</v>
      </c>
      <c r="D515" s="215" t="s">
        <v>232</v>
      </c>
      <c r="E515" s="216" t="s">
        <v>854</v>
      </c>
      <c r="F515" s="217" t="s">
        <v>855</v>
      </c>
      <c r="G515" s="218" t="s">
        <v>327</v>
      </c>
      <c r="H515" s="219">
        <v>20.055</v>
      </c>
      <c r="I515" s="220"/>
      <c r="J515" s="221">
        <f>ROUND(I515*H515,2)</f>
        <v>0</v>
      </c>
      <c r="K515" s="217" t="s">
        <v>236</v>
      </c>
      <c r="L515" s="47"/>
      <c r="M515" s="222" t="s">
        <v>19</v>
      </c>
      <c r="N515" s="223" t="s">
        <v>52</v>
      </c>
      <c r="O515" s="87"/>
      <c r="P515" s="224">
        <f>O515*H515</f>
        <v>0</v>
      </c>
      <c r="Q515" s="224">
        <v>0.0004</v>
      </c>
      <c r="R515" s="224">
        <f>Q515*H515</f>
        <v>0.008022</v>
      </c>
      <c r="S515" s="224">
        <v>0</v>
      </c>
      <c r="T515" s="225">
        <f>S515*H515</f>
        <v>0</v>
      </c>
      <c r="U515" s="41"/>
      <c r="V515" s="41"/>
      <c r="W515" s="41"/>
      <c r="X515" s="41"/>
      <c r="Y515" s="41"/>
      <c r="Z515" s="41"/>
      <c r="AA515" s="41"/>
      <c r="AB515" s="41"/>
      <c r="AC515" s="41"/>
      <c r="AD515" s="41"/>
      <c r="AE515" s="41"/>
      <c r="AR515" s="226" t="s">
        <v>345</v>
      </c>
      <c r="AT515" s="226" t="s">
        <v>232</v>
      </c>
      <c r="AU515" s="226" t="s">
        <v>91</v>
      </c>
      <c r="AY515" s="19" t="s">
        <v>230</v>
      </c>
      <c r="BE515" s="227">
        <f>IF(N515="základní",J515,0)</f>
        <v>0</v>
      </c>
      <c r="BF515" s="227">
        <f>IF(N515="snížená",J515,0)</f>
        <v>0</v>
      </c>
      <c r="BG515" s="227">
        <f>IF(N515="zákl. přenesená",J515,0)</f>
        <v>0</v>
      </c>
      <c r="BH515" s="227">
        <f>IF(N515="sníž. přenesená",J515,0)</f>
        <v>0</v>
      </c>
      <c r="BI515" s="227">
        <f>IF(N515="nulová",J515,0)</f>
        <v>0</v>
      </c>
      <c r="BJ515" s="19" t="s">
        <v>85</v>
      </c>
      <c r="BK515" s="227">
        <f>ROUND(I515*H515,2)</f>
        <v>0</v>
      </c>
      <c r="BL515" s="19" t="s">
        <v>345</v>
      </c>
      <c r="BM515" s="226" t="s">
        <v>856</v>
      </c>
    </row>
    <row r="516" spans="1:47" s="2" customFormat="1" ht="12">
      <c r="A516" s="41"/>
      <c r="B516" s="42"/>
      <c r="C516" s="43"/>
      <c r="D516" s="228" t="s">
        <v>238</v>
      </c>
      <c r="E516" s="43"/>
      <c r="F516" s="229" t="s">
        <v>857</v>
      </c>
      <c r="G516" s="43"/>
      <c r="H516" s="43"/>
      <c r="I516" s="230"/>
      <c r="J516" s="43"/>
      <c r="K516" s="43"/>
      <c r="L516" s="47"/>
      <c r="M516" s="231"/>
      <c r="N516" s="232"/>
      <c r="O516" s="87"/>
      <c r="P516" s="87"/>
      <c r="Q516" s="87"/>
      <c r="R516" s="87"/>
      <c r="S516" s="87"/>
      <c r="T516" s="88"/>
      <c r="U516" s="41"/>
      <c r="V516" s="41"/>
      <c r="W516" s="41"/>
      <c r="X516" s="41"/>
      <c r="Y516" s="41"/>
      <c r="Z516" s="41"/>
      <c r="AA516" s="41"/>
      <c r="AB516" s="41"/>
      <c r="AC516" s="41"/>
      <c r="AD516" s="41"/>
      <c r="AE516" s="41"/>
      <c r="AT516" s="19" t="s">
        <v>238</v>
      </c>
      <c r="AU516" s="19" t="s">
        <v>91</v>
      </c>
    </row>
    <row r="517" spans="1:47" s="2" customFormat="1" ht="12">
      <c r="A517" s="41"/>
      <c r="B517" s="42"/>
      <c r="C517" s="43"/>
      <c r="D517" s="228" t="s">
        <v>240</v>
      </c>
      <c r="E517" s="43"/>
      <c r="F517" s="233" t="s">
        <v>858</v>
      </c>
      <c r="G517" s="43"/>
      <c r="H517" s="43"/>
      <c r="I517" s="230"/>
      <c r="J517" s="43"/>
      <c r="K517" s="43"/>
      <c r="L517" s="47"/>
      <c r="M517" s="231"/>
      <c r="N517" s="232"/>
      <c r="O517" s="87"/>
      <c r="P517" s="87"/>
      <c r="Q517" s="87"/>
      <c r="R517" s="87"/>
      <c r="S517" s="87"/>
      <c r="T517" s="88"/>
      <c r="U517" s="41"/>
      <c r="V517" s="41"/>
      <c r="W517" s="41"/>
      <c r="X517" s="41"/>
      <c r="Y517" s="41"/>
      <c r="Z517" s="41"/>
      <c r="AA517" s="41"/>
      <c r="AB517" s="41"/>
      <c r="AC517" s="41"/>
      <c r="AD517" s="41"/>
      <c r="AE517" s="41"/>
      <c r="AT517" s="19" t="s">
        <v>240</v>
      </c>
      <c r="AU517" s="19" t="s">
        <v>91</v>
      </c>
    </row>
    <row r="518" spans="1:51" s="13" customFormat="1" ht="12">
      <c r="A518" s="13"/>
      <c r="B518" s="234"/>
      <c r="C518" s="235"/>
      <c r="D518" s="228" t="s">
        <v>242</v>
      </c>
      <c r="E518" s="236" t="s">
        <v>19</v>
      </c>
      <c r="F518" s="237" t="s">
        <v>859</v>
      </c>
      <c r="G518" s="235"/>
      <c r="H518" s="238">
        <v>20.055</v>
      </c>
      <c r="I518" s="239"/>
      <c r="J518" s="235"/>
      <c r="K518" s="235"/>
      <c r="L518" s="240"/>
      <c r="M518" s="241"/>
      <c r="N518" s="242"/>
      <c r="O518" s="242"/>
      <c r="P518" s="242"/>
      <c r="Q518" s="242"/>
      <c r="R518" s="242"/>
      <c r="S518" s="242"/>
      <c r="T518" s="243"/>
      <c r="U518" s="13"/>
      <c r="V518" s="13"/>
      <c r="W518" s="13"/>
      <c r="X518" s="13"/>
      <c r="Y518" s="13"/>
      <c r="Z518" s="13"/>
      <c r="AA518" s="13"/>
      <c r="AB518" s="13"/>
      <c r="AC518" s="13"/>
      <c r="AD518" s="13"/>
      <c r="AE518" s="13"/>
      <c r="AT518" s="244" t="s">
        <v>242</v>
      </c>
      <c r="AU518" s="244" t="s">
        <v>91</v>
      </c>
      <c r="AV518" s="13" t="s">
        <v>91</v>
      </c>
      <c r="AW518" s="13" t="s">
        <v>42</v>
      </c>
      <c r="AX518" s="13" t="s">
        <v>81</v>
      </c>
      <c r="AY518" s="244" t="s">
        <v>230</v>
      </c>
    </row>
    <row r="519" spans="1:51" s="14" customFormat="1" ht="12">
      <c r="A519" s="14"/>
      <c r="B519" s="245"/>
      <c r="C519" s="246"/>
      <c r="D519" s="228" t="s">
        <v>242</v>
      </c>
      <c r="E519" s="247" t="s">
        <v>19</v>
      </c>
      <c r="F519" s="248" t="s">
        <v>244</v>
      </c>
      <c r="G519" s="246"/>
      <c r="H519" s="249">
        <v>20.055</v>
      </c>
      <c r="I519" s="250"/>
      <c r="J519" s="246"/>
      <c r="K519" s="246"/>
      <c r="L519" s="251"/>
      <c r="M519" s="252"/>
      <c r="N519" s="253"/>
      <c r="O519" s="253"/>
      <c r="P519" s="253"/>
      <c r="Q519" s="253"/>
      <c r="R519" s="253"/>
      <c r="S519" s="253"/>
      <c r="T519" s="254"/>
      <c r="U519" s="14"/>
      <c r="V519" s="14"/>
      <c r="W519" s="14"/>
      <c r="X519" s="14"/>
      <c r="Y519" s="14"/>
      <c r="Z519" s="14"/>
      <c r="AA519" s="14"/>
      <c r="AB519" s="14"/>
      <c r="AC519" s="14"/>
      <c r="AD519" s="14"/>
      <c r="AE519" s="14"/>
      <c r="AT519" s="255" t="s">
        <v>242</v>
      </c>
      <c r="AU519" s="255" t="s">
        <v>91</v>
      </c>
      <c r="AV519" s="14" t="s">
        <v>109</v>
      </c>
      <c r="AW519" s="14" t="s">
        <v>42</v>
      </c>
      <c r="AX519" s="14" t="s">
        <v>85</v>
      </c>
      <c r="AY519" s="255" t="s">
        <v>230</v>
      </c>
    </row>
    <row r="520" spans="1:65" s="2" customFormat="1" ht="24.15" customHeight="1">
      <c r="A520" s="41"/>
      <c r="B520" s="42"/>
      <c r="C520" s="281" t="s">
        <v>860</v>
      </c>
      <c r="D520" s="281" t="s">
        <v>482</v>
      </c>
      <c r="E520" s="282" t="s">
        <v>861</v>
      </c>
      <c r="F520" s="283" t="s">
        <v>862</v>
      </c>
      <c r="G520" s="284" t="s">
        <v>327</v>
      </c>
      <c r="H520" s="285">
        <v>20.055</v>
      </c>
      <c r="I520" s="286"/>
      <c r="J520" s="287">
        <f>ROUND(I520*H520,2)</f>
        <v>0</v>
      </c>
      <c r="K520" s="283" t="s">
        <v>19</v>
      </c>
      <c r="L520" s="288"/>
      <c r="M520" s="289" t="s">
        <v>19</v>
      </c>
      <c r="N520" s="290" t="s">
        <v>52</v>
      </c>
      <c r="O520" s="87"/>
      <c r="P520" s="224">
        <f>O520*H520</f>
        <v>0</v>
      </c>
      <c r="Q520" s="224">
        <v>0</v>
      </c>
      <c r="R520" s="224">
        <f>Q520*H520</f>
        <v>0</v>
      </c>
      <c r="S520" s="224">
        <v>0</v>
      </c>
      <c r="T520" s="225">
        <f>S520*H520</f>
        <v>0</v>
      </c>
      <c r="U520" s="41"/>
      <c r="V520" s="41"/>
      <c r="W520" s="41"/>
      <c r="X520" s="41"/>
      <c r="Y520" s="41"/>
      <c r="Z520" s="41"/>
      <c r="AA520" s="41"/>
      <c r="AB520" s="41"/>
      <c r="AC520" s="41"/>
      <c r="AD520" s="41"/>
      <c r="AE520" s="41"/>
      <c r="AR520" s="226" t="s">
        <v>722</v>
      </c>
      <c r="AT520" s="226" t="s">
        <v>482</v>
      </c>
      <c r="AU520" s="226" t="s">
        <v>91</v>
      </c>
      <c r="AY520" s="19" t="s">
        <v>230</v>
      </c>
      <c r="BE520" s="227">
        <f>IF(N520="základní",J520,0)</f>
        <v>0</v>
      </c>
      <c r="BF520" s="227">
        <f>IF(N520="snížená",J520,0)</f>
        <v>0</v>
      </c>
      <c r="BG520" s="227">
        <f>IF(N520="zákl. přenesená",J520,0)</f>
        <v>0</v>
      </c>
      <c r="BH520" s="227">
        <f>IF(N520="sníž. přenesená",J520,0)</f>
        <v>0</v>
      </c>
      <c r="BI520" s="227">
        <f>IF(N520="nulová",J520,0)</f>
        <v>0</v>
      </c>
      <c r="BJ520" s="19" t="s">
        <v>85</v>
      </c>
      <c r="BK520" s="227">
        <f>ROUND(I520*H520,2)</f>
        <v>0</v>
      </c>
      <c r="BL520" s="19" t="s">
        <v>345</v>
      </c>
      <c r="BM520" s="226" t="s">
        <v>863</v>
      </c>
    </row>
    <row r="521" spans="1:47" s="2" customFormat="1" ht="12">
      <c r="A521" s="41"/>
      <c r="B521" s="42"/>
      <c r="C521" s="43"/>
      <c r="D521" s="228" t="s">
        <v>238</v>
      </c>
      <c r="E521" s="43"/>
      <c r="F521" s="229" t="s">
        <v>862</v>
      </c>
      <c r="G521" s="43"/>
      <c r="H521" s="43"/>
      <c r="I521" s="230"/>
      <c r="J521" s="43"/>
      <c r="K521" s="43"/>
      <c r="L521" s="47"/>
      <c r="M521" s="231"/>
      <c r="N521" s="232"/>
      <c r="O521" s="87"/>
      <c r="P521" s="87"/>
      <c r="Q521" s="87"/>
      <c r="R521" s="87"/>
      <c r="S521" s="87"/>
      <c r="T521" s="88"/>
      <c r="U521" s="41"/>
      <c r="V521" s="41"/>
      <c r="W521" s="41"/>
      <c r="X521" s="41"/>
      <c r="Y521" s="41"/>
      <c r="Z521" s="41"/>
      <c r="AA521" s="41"/>
      <c r="AB521" s="41"/>
      <c r="AC521" s="41"/>
      <c r="AD521" s="41"/>
      <c r="AE521" s="41"/>
      <c r="AT521" s="19" t="s">
        <v>238</v>
      </c>
      <c r="AU521" s="19" t="s">
        <v>91</v>
      </c>
    </row>
    <row r="522" spans="1:65" s="2" customFormat="1" ht="24.15" customHeight="1">
      <c r="A522" s="41"/>
      <c r="B522" s="42"/>
      <c r="C522" s="215" t="s">
        <v>864</v>
      </c>
      <c r="D522" s="215" t="s">
        <v>232</v>
      </c>
      <c r="E522" s="216" t="s">
        <v>865</v>
      </c>
      <c r="F522" s="217" t="s">
        <v>866</v>
      </c>
      <c r="G522" s="218" t="s">
        <v>327</v>
      </c>
      <c r="H522" s="219">
        <v>11.565</v>
      </c>
      <c r="I522" s="220"/>
      <c r="J522" s="221">
        <f>ROUND(I522*H522,2)</f>
        <v>0</v>
      </c>
      <c r="K522" s="217" t="s">
        <v>236</v>
      </c>
      <c r="L522" s="47"/>
      <c r="M522" s="222" t="s">
        <v>19</v>
      </c>
      <c r="N522" s="223" t="s">
        <v>52</v>
      </c>
      <c r="O522" s="87"/>
      <c r="P522" s="224">
        <f>O522*H522</f>
        <v>0</v>
      </c>
      <c r="Q522" s="224">
        <v>0.0004</v>
      </c>
      <c r="R522" s="224">
        <f>Q522*H522</f>
        <v>0.004626</v>
      </c>
      <c r="S522" s="224">
        <v>0</v>
      </c>
      <c r="T522" s="225">
        <f>S522*H522</f>
        <v>0</v>
      </c>
      <c r="U522" s="41"/>
      <c r="V522" s="41"/>
      <c r="W522" s="41"/>
      <c r="X522" s="41"/>
      <c r="Y522" s="41"/>
      <c r="Z522" s="41"/>
      <c r="AA522" s="41"/>
      <c r="AB522" s="41"/>
      <c r="AC522" s="41"/>
      <c r="AD522" s="41"/>
      <c r="AE522" s="41"/>
      <c r="AR522" s="226" t="s">
        <v>345</v>
      </c>
      <c r="AT522" s="226" t="s">
        <v>232</v>
      </c>
      <c r="AU522" s="226" t="s">
        <v>91</v>
      </c>
      <c r="AY522" s="19" t="s">
        <v>230</v>
      </c>
      <c r="BE522" s="227">
        <f>IF(N522="základní",J522,0)</f>
        <v>0</v>
      </c>
      <c r="BF522" s="227">
        <f>IF(N522="snížená",J522,0)</f>
        <v>0</v>
      </c>
      <c r="BG522" s="227">
        <f>IF(N522="zákl. přenesená",J522,0)</f>
        <v>0</v>
      </c>
      <c r="BH522" s="227">
        <f>IF(N522="sníž. přenesená",J522,0)</f>
        <v>0</v>
      </c>
      <c r="BI522" s="227">
        <f>IF(N522="nulová",J522,0)</f>
        <v>0</v>
      </c>
      <c r="BJ522" s="19" t="s">
        <v>85</v>
      </c>
      <c r="BK522" s="227">
        <f>ROUND(I522*H522,2)</f>
        <v>0</v>
      </c>
      <c r="BL522" s="19" t="s">
        <v>345</v>
      </c>
      <c r="BM522" s="226" t="s">
        <v>867</v>
      </c>
    </row>
    <row r="523" spans="1:47" s="2" customFormat="1" ht="12">
      <c r="A523" s="41"/>
      <c r="B523" s="42"/>
      <c r="C523" s="43"/>
      <c r="D523" s="228" t="s">
        <v>238</v>
      </c>
      <c r="E523" s="43"/>
      <c r="F523" s="229" t="s">
        <v>868</v>
      </c>
      <c r="G523" s="43"/>
      <c r="H523" s="43"/>
      <c r="I523" s="230"/>
      <c r="J523" s="43"/>
      <c r="K523" s="43"/>
      <c r="L523" s="47"/>
      <c r="M523" s="231"/>
      <c r="N523" s="232"/>
      <c r="O523" s="87"/>
      <c r="P523" s="87"/>
      <c r="Q523" s="87"/>
      <c r="R523" s="87"/>
      <c r="S523" s="87"/>
      <c r="T523" s="88"/>
      <c r="U523" s="41"/>
      <c r="V523" s="41"/>
      <c r="W523" s="41"/>
      <c r="X523" s="41"/>
      <c r="Y523" s="41"/>
      <c r="Z523" s="41"/>
      <c r="AA523" s="41"/>
      <c r="AB523" s="41"/>
      <c r="AC523" s="41"/>
      <c r="AD523" s="41"/>
      <c r="AE523" s="41"/>
      <c r="AT523" s="19" t="s">
        <v>238</v>
      </c>
      <c r="AU523" s="19" t="s">
        <v>91</v>
      </c>
    </row>
    <row r="524" spans="1:47" s="2" customFormat="1" ht="12">
      <c r="A524" s="41"/>
      <c r="B524" s="42"/>
      <c r="C524" s="43"/>
      <c r="D524" s="228" t="s">
        <v>240</v>
      </c>
      <c r="E524" s="43"/>
      <c r="F524" s="233" t="s">
        <v>858</v>
      </c>
      <c r="G524" s="43"/>
      <c r="H524" s="43"/>
      <c r="I524" s="230"/>
      <c r="J524" s="43"/>
      <c r="K524" s="43"/>
      <c r="L524" s="47"/>
      <c r="M524" s="231"/>
      <c r="N524" s="232"/>
      <c r="O524" s="87"/>
      <c r="P524" s="87"/>
      <c r="Q524" s="87"/>
      <c r="R524" s="87"/>
      <c r="S524" s="87"/>
      <c r="T524" s="88"/>
      <c r="U524" s="41"/>
      <c r="V524" s="41"/>
      <c r="W524" s="41"/>
      <c r="X524" s="41"/>
      <c r="Y524" s="41"/>
      <c r="Z524" s="41"/>
      <c r="AA524" s="41"/>
      <c r="AB524" s="41"/>
      <c r="AC524" s="41"/>
      <c r="AD524" s="41"/>
      <c r="AE524" s="41"/>
      <c r="AT524" s="19" t="s">
        <v>240</v>
      </c>
      <c r="AU524" s="19" t="s">
        <v>91</v>
      </c>
    </row>
    <row r="525" spans="1:51" s="15" customFormat="1" ht="12">
      <c r="A525" s="15"/>
      <c r="B525" s="260"/>
      <c r="C525" s="261"/>
      <c r="D525" s="228" t="s">
        <v>242</v>
      </c>
      <c r="E525" s="262" t="s">
        <v>19</v>
      </c>
      <c r="F525" s="263" t="s">
        <v>869</v>
      </c>
      <c r="G525" s="261"/>
      <c r="H525" s="262" t="s">
        <v>19</v>
      </c>
      <c r="I525" s="264"/>
      <c r="J525" s="261"/>
      <c r="K525" s="261"/>
      <c r="L525" s="265"/>
      <c r="M525" s="266"/>
      <c r="N525" s="267"/>
      <c r="O525" s="267"/>
      <c r="P525" s="267"/>
      <c r="Q525" s="267"/>
      <c r="R525" s="267"/>
      <c r="S525" s="267"/>
      <c r="T525" s="268"/>
      <c r="U525" s="15"/>
      <c r="V525" s="15"/>
      <c r="W525" s="15"/>
      <c r="X525" s="15"/>
      <c r="Y525" s="15"/>
      <c r="Z525" s="15"/>
      <c r="AA525" s="15"/>
      <c r="AB525" s="15"/>
      <c r="AC525" s="15"/>
      <c r="AD525" s="15"/>
      <c r="AE525" s="15"/>
      <c r="AT525" s="269" t="s">
        <v>242</v>
      </c>
      <c r="AU525" s="269" t="s">
        <v>91</v>
      </c>
      <c r="AV525" s="15" t="s">
        <v>85</v>
      </c>
      <c r="AW525" s="15" t="s">
        <v>42</v>
      </c>
      <c r="AX525" s="15" t="s">
        <v>81</v>
      </c>
      <c r="AY525" s="269" t="s">
        <v>230</v>
      </c>
    </row>
    <row r="526" spans="1:51" s="13" customFormat="1" ht="12">
      <c r="A526" s="13"/>
      <c r="B526" s="234"/>
      <c r="C526" s="235"/>
      <c r="D526" s="228" t="s">
        <v>242</v>
      </c>
      <c r="E526" s="236" t="s">
        <v>19</v>
      </c>
      <c r="F526" s="237" t="s">
        <v>870</v>
      </c>
      <c r="G526" s="235"/>
      <c r="H526" s="238">
        <v>2.285</v>
      </c>
      <c r="I526" s="239"/>
      <c r="J526" s="235"/>
      <c r="K526" s="235"/>
      <c r="L526" s="240"/>
      <c r="M526" s="241"/>
      <c r="N526" s="242"/>
      <c r="O526" s="242"/>
      <c r="P526" s="242"/>
      <c r="Q526" s="242"/>
      <c r="R526" s="242"/>
      <c r="S526" s="242"/>
      <c r="T526" s="243"/>
      <c r="U526" s="13"/>
      <c r="V526" s="13"/>
      <c r="W526" s="13"/>
      <c r="X526" s="13"/>
      <c r="Y526" s="13"/>
      <c r="Z526" s="13"/>
      <c r="AA526" s="13"/>
      <c r="AB526" s="13"/>
      <c r="AC526" s="13"/>
      <c r="AD526" s="13"/>
      <c r="AE526" s="13"/>
      <c r="AT526" s="244" t="s">
        <v>242</v>
      </c>
      <c r="AU526" s="244" t="s">
        <v>91</v>
      </c>
      <c r="AV526" s="13" t="s">
        <v>91</v>
      </c>
      <c r="AW526" s="13" t="s">
        <v>42</v>
      </c>
      <c r="AX526" s="13" t="s">
        <v>81</v>
      </c>
      <c r="AY526" s="244" t="s">
        <v>230</v>
      </c>
    </row>
    <row r="527" spans="1:51" s="13" customFormat="1" ht="12">
      <c r="A527" s="13"/>
      <c r="B527" s="234"/>
      <c r="C527" s="235"/>
      <c r="D527" s="228" t="s">
        <v>242</v>
      </c>
      <c r="E527" s="236" t="s">
        <v>19</v>
      </c>
      <c r="F527" s="237" t="s">
        <v>871</v>
      </c>
      <c r="G527" s="235"/>
      <c r="H527" s="238">
        <v>2.545</v>
      </c>
      <c r="I527" s="239"/>
      <c r="J527" s="235"/>
      <c r="K527" s="235"/>
      <c r="L527" s="240"/>
      <c r="M527" s="241"/>
      <c r="N527" s="242"/>
      <c r="O527" s="242"/>
      <c r="P527" s="242"/>
      <c r="Q527" s="242"/>
      <c r="R527" s="242"/>
      <c r="S527" s="242"/>
      <c r="T527" s="243"/>
      <c r="U527" s="13"/>
      <c r="V527" s="13"/>
      <c r="W527" s="13"/>
      <c r="X527" s="13"/>
      <c r="Y527" s="13"/>
      <c r="Z527" s="13"/>
      <c r="AA527" s="13"/>
      <c r="AB527" s="13"/>
      <c r="AC527" s="13"/>
      <c r="AD527" s="13"/>
      <c r="AE527" s="13"/>
      <c r="AT527" s="244" t="s">
        <v>242</v>
      </c>
      <c r="AU527" s="244" t="s">
        <v>91</v>
      </c>
      <c r="AV527" s="13" t="s">
        <v>91</v>
      </c>
      <c r="AW527" s="13" t="s">
        <v>42</v>
      </c>
      <c r="AX527" s="13" t="s">
        <v>81</v>
      </c>
      <c r="AY527" s="244" t="s">
        <v>230</v>
      </c>
    </row>
    <row r="528" spans="1:51" s="13" customFormat="1" ht="12">
      <c r="A528" s="13"/>
      <c r="B528" s="234"/>
      <c r="C528" s="235"/>
      <c r="D528" s="228" t="s">
        <v>242</v>
      </c>
      <c r="E528" s="236" t="s">
        <v>19</v>
      </c>
      <c r="F528" s="237" t="s">
        <v>872</v>
      </c>
      <c r="G528" s="235"/>
      <c r="H528" s="238">
        <v>2.715</v>
      </c>
      <c r="I528" s="239"/>
      <c r="J528" s="235"/>
      <c r="K528" s="235"/>
      <c r="L528" s="240"/>
      <c r="M528" s="241"/>
      <c r="N528" s="242"/>
      <c r="O528" s="242"/>
      <c r="P528" s="242"/>
      <c r="Q528" s="242"/>
      <c r="R528" s="242"/>
      <c r="S528" s="242"/>
      <c r="T528" s="243"/>
      <c r="U528" s="13"/>
      <c r="V528" s="13"/>
      <c r="W528" s="13"/>
      <c r="X528" s="13"/>
      <c r="Y528" s="13"/>
      <c r="Z528" s="13"/>
      <c r="AA528" s="13"/>
      <c r="AB528" s="13"/>
      <c r="AC528" s="13"/>
      <c r="AD528" s="13"/>
      <c r="AE528" s="13"/>
      <c r="AT528" s="244" t="s">
        <v>242</v>
      </c>
      <c r="AU528" s="244" t="s">
        <v>91</v>
      </c>
      <c r="AV528" s="13" t="s">
        <v>91</v>
      </c>
      <c r="AW528" s="13" t="s">
        <v>42</v>
      </c>
      <c r="AX528" s="13" t="s">
        <v>81</v>
      </c>
      <c r="AY528" s="244" t="s">
        <v>230</v>
      </c>
    </row>
    <row r="529" spans="1:51" s="13" customFormat="1" ht="12">
      <c r="A529" s="13"/>
      <c r="B529" s="234"/>
      <c r="C529" s="235"/>
      <c r="D529" s="228" t="s">
        <v>242</v>
      </c>
      <c r="E529" s="236" t="s">
        <v>19</v>
      </c>
      <c r="F529" s="237" t="s">
        <v>873</v>
      </c>
      <c r="G529" s="235"/>
      <c r="H529" s="238">
        <v>4.02</v>
      </c>
      <c r="I529" s="239"/>
      <c r="J529" s="235"/>
      <c r="K529" s="235"/>
      <c r="L529" s="240"/>
      <c r="M529" s="241"/>
      <c r="N529" s="242"/>
      <c r="O529" s="242"/>
      <c r="P529" s="242"/>
      <c r="Q529" s="242"/>
      <c r="R529" s="242"/>
      <c r="S529" s="242"/>
      <c r="T529" s="243"/>
      <c r="U529" s="13"/>
      <c r="V529" s="13"/>
      <c r="W529" s="13"/>
      <c r="X529" s="13"/>
      <c r="Y529" s="13"/>
      <c r="Z529" s="13"/>
      <c r="AA529" s="13"/>
      <c r="AB529" s="13"/>
      <c r="AC529" s="13"/>
      <c r="AD529" s="13"/>
      <c r="AE529" s="13"/>
      <c r="AT529" s="244" t="s">
        <v>242</v>
      </c>
      <c r="AU529" s="244" t="s">
        <v>91</v>
      </c>
      <c r="AV529" s="13" t="s">
        <v>91</v>
      </c>
      <c r="AW529" s="13" t="s">
        <v>42</v>
      </c>
      <c r="AX529" s="13" t="s">
        <v>81</v>
      </c>
      <c r="AY529" s="244" t="s">
        <v>230</v>
      </c>
    </row>
    <row r="530" spans="1:51" s="14" customFormat="1" ht="12">
      <c r="A530" s="14"/>
      <c r="B530" s="245"/>
      <c r="C530" s="246"/>
      <c r="D530" s="228" t="s">
        <v>242</v>
      </c>
      <c r="E530" s="247" t="s">
        <v>19</v>
      </c>
      <c r="F530" s="248" t="s">
        <v>244</v>
      </c>
      <c r="G530" s="246"/>
      <c r="H530" s="249">
        <v>11.565</v>
      </c>
      <c r="I530" s="250"/>
      <c r="J530" s="246"/>
      <c r="K530" s="246"/>
      <c r="L530" s="251"/>
      <c r="M530" s="252"/>
      <c r="N530" s="253"/>
      <c r="O530" s="253"/>
      <c r="P530" s="253"/>
      <c r="Q530" s="253"/>
      <c r="R530" s="253"/>
      <c r="S530" s="253"/>
      <c r="T530" s="254"/>
      <c r="U530" s="14"/>
      <c r="V530" s="14"/>
      <c r="W530" s="14"/>
      <c r="X530" s="14"/>
      <c r="Y530" s="14"/>
      <c r="Z530" s="14"/>
      <c r="AA530" s="14"/>
      <c r="AB530" s="14"/>
      <c r="AC530" s="14"/>
      <c r="AD530" s="14"/>
      <c r="AE530" s="14"/>
      <c r="AT530" s="255" t="s">
        <v>242</v>
      </c>
      <c r="AU530" s="255" t="s">
        <v>91</v>
      </c>
      <c r="AV530" s="14" t="s">
        <v>109</v>
      </c>
      <c r="AW530" s="14" t="s">
        <v>42</v>
      </c>
      <c r="AX530" s="14" t="s">
        <v>85</v>
      </c>
      <c r="AY530" s="255" t="s">
        <v>230</v>
      </c>
    </row>
    <row r="531" spans="1:65" s="2" customFormat="1" ht="24.15" customHeight="1">
      <c r="A531" s="41"/>
      <c r="B531" s="42"/>
      <c r="C531" s="281" t="s">
        <v>874</v>
      </c>
      <c r="D531" s="281" t="s">
        <v>482</v>
      </c>
      <c r="E531" s="282" t="s">
        <v>875</v>
      </c>
      <c r="F531" s="283" t="s">
        <v>876</v>
      </c>
      <c r="G531" s="284" t="s">
        <v>327</v>
      </c>
      <c r="H531" s="285">
        <v>11.565</v>
      </c>
      <c r="I531" s="286"/>
      <c r="J531" s="287">
        <f>ROUND(I531*H531,2)</f>
        <v>0</v>
      </c>
      <c r="K531" s="283" t="s">
        <v>19</v>
      </c>
      <c r="L531" s="288"/>
      <c r="M531" s="289" t="s">
        <v>19</v>
      </c>
      <c r="N531" s="290" t="s">
        <v>52</v>
      </c>
      <c r="O531" s="87"/>
      <c r="P531" s="224">
        <f>O531*H531</f>
        <v>0</v>
      </c>
      <c r="Q531" s="224">
        <v>0</v>
      </c>
      <c r="R531" s="224">
        <f>Q531*H531</f>
        <v>0</v>
      </c>
      <c r="S531" s="224">
        <v>0</v>
      </c>
      <c r="T531" s="225">
        <f>S531*H531</f>
        <v>0</v>
      </c>
      <c r="U531" s="41"/>
      <c r="V531" s="41"/>
      <c r="W531" s="41"/>
      <c r="X531" s="41"/>
      <c r="Y531" s="41"/>
      <c r="Z531" s="41"/>
      <c r="AA531" s="41"/>
      <c r="AB531" s="41"/>
      <c r="AC531" s="41"/>
      <c r="AD531" s="41"/>
      <c r="AE531" s="41"/>
      <c r="AR531" s="226" t="s">
        <v>722</v>
      </c>
      <c r="AT531" s="226" t="s">
        <v>482</v>
      </c>
      <c r="AU531" s="226" t="s">
        <v>91</v>
      </c>
      <c r="AY531" s="19" t="s">
        <v>230</v>
      </c>
      <c r="BE531" s="227">
        <f>IF(N531="základní",J531,0)</f>
        <v>0</v>
      </c>
      <c r="BF531" s="227">
        <f>IF(N531="snížená",J531,0)</f>
        <v>0</v>
      </c>
      <c r="BG531" s="227">
        <f>IF(N531="zákl. přenesená",J531,0)</f>
        <v>0</v>
      </c>
      <c r="BH531" s="227">
        <f>IF(N531="sníž. přenesená",J531,0)</f>
        <v>0</v>
      </c>
      <c r="BI531" s="227">
        <f>IF(N531="nulová",J531,0)</f>
        <v>0</v>
      </c>
      <c r="BJ531" s="19" t="s">
        <v>85</v>
      </c>
      <c r="BK531" s="227">
        <f>ROUND(I531*H531,2)</f>
        <v>0</v>
      </c>
      <c r="BL531" s="19" t="s">
        <v>345</v>
      </c>
      <c r="BM531" s="226" t="s">
        <v>877</v>
      </c>
    </row>
    <row r="532" spans="1:47" s="2" customFormat="1" ht="12">
      <c r="A532" s="41"/>
      <c r="B532" s="42"/>
      <c r="C532" s="43"/>
      <c r="D532" s="228" t="s">
        <v>238</v>
      </c>
      <c r="E532" s="43"/>
      <c r="F532" s="229" t="s">
        <v>876</v>
      </c>
      <c r="G532" s="43"/>
      <c r="H532" s="43"/>
      <c r="I532" s="230"/>
      <c r="J532" s="43"/>
      <c r="K532" s="43"/>
      <c r="L532" s="47"/>
      <c r="M532" s="231"/>
      <c r="N532" s="232"/>
      <c r="O532" s="87"/>
      <c r="P532" s="87"/>
      <c r="Q532" s="87"/>
      <c r="R532" s="87"/>
      <c r="S532" s="87"/>
      <c r="T532" s="88"/>
      <c r="U532" s="41"/>
      <c r="V532" s="41"/>
      <c r="W532" s="41"/>
      <c r="X532" s="41"/>
      <c r="Y532" s="41"/>
      <c r="Z532" s="41"/>
      <c r="AA532" s="41"/>
      <c r="AB532" s="41"/>
      <c r="AC532" s="41"/>
      <c r="AD532" s="41"/>
      <c r="AE532" s="41"/>
      <c r="AT532" s="19" t="s">
        <v>238</v>
      </c>
      <c r="AU532" s="19" t="s">
        <v>91</v>
      </c>
    </row>
    <row r="533" spans="1:65" s="2" customFormat="1" ht="24.15" customHeight="1">
      <c r="A533" s="41"/>
      <c r="B533" s="42"/>
      <c r="C533" s="215" t="s">
        <v>878</v>
      </c>
      <c r="D533" s="215" t="s">
        <v>232</v>
      </c>
      <c r="E533" s="216" t="s">
        <v>879</v>
      </c>
      <c r="F533" s="217" t="s">
        <v>880</v>
      </c>
      <c r="G533" s="218" t="s">
        <v>881</v>
      </c>
      <c r="H533" s="219">
        <v>3959.744</v>
      </c>
      <c r="I533" s="220"/>
      <c r="J533" s="221">
        <f>ROUND(I533*H533,2)</f>
        <v>0</v>
      </c>
      <c r="K533" s="217" t="s">
        <v>236</v>
      </c>
      <c r="L533" s="47"/>
      <c r="M533" s="222" t="s">
        <v>19</v>
      </c>
      <c r="N533" s="223" t="s">
        <v>52</v>
      </c>
      <c r="O533" s="87"/>
      <c r="P533" s="224">
        <f>O533*H533</f>
        <v>0</v>
      </c>
      <c r="Q533" s="224">
        <v>5E-05</v>
      </c>
      <c r="R533" s="224">
        <f>Q533*H533</f>
        <v>0.19798720000000003</v>
      </c>
      <c r="S533" s="224">
        <v>0</v>
      </c>
      <c r="T533" s="225">
        <f>S533*H533</f>
        <v>0</v>
      </c>
      <c r="U533" s="41"/>
      <c r="V533" s="41"/>
      <c r="W533" s="41"/>
      <c r="X533" s="41"/>
      <c r="Y533" s="41"/>
      <c r="Z533" s="41"/>
      <c r="AA533" s="41"/>
      <c r="AB533" s="41"/>
      <c r="AC533" s="41"/>
      <c r="AD533" s="41"/>
      <c r="AE533" s="41"/>
      <c r="AR533" s="226" t="s">
        <v>345</v>
      </c>
      <c r="AT533" s="226" t="s">
        <v>232</v>
      </c>
      <c r="AU533" s="226" t="s">
        <v>91</v>
      </c>
      <c r="AY533" s="19" t="s">
        <v>230</v>
      </c>
      <c r="BE533" s="227">
        <f>IF(N533="základní",J533,0)</f>
        <v>0</v>
      </c>
      <c r="BF533" s="227">
        <f>IF(N533="snížená",J533,0)</f>
        <v>0</v>
      </c>
      <c r="BG533" s="227">
        <f>IF(N533="zákl. přenesená",J533,0)</f>
        <v>0</v>
      </c>
      <c r="BH533" s="227">
        <f>IF(N533="sníž. přenesená",J533,0)</f>
        <v>0</v>
      </c>
      <c r="BI533" s="227">
        <f>IF(N533="nulová",J533,0)</f>
        <v>0</v>
      </c>
      <c r="BJ533" s="19" t="s">
        <v>85</v>
      </c>
      <c r="BK533" s="227">
        <f>ROUND(I533*H533,2)</f>
        <v>0</v>
      </c>
      <c r="BL533" s="19" t="s">
        <v>345</v>
      </c>
      <c r="BM533" s="226" t="s">
        <v>882</v>
      </c>
    </row>
    <row r="534" spans="1:47" s="2" customFormat="1" ht="12">
      <c r="A534" s="41"/>
      <c r="B534" s="42"/>
      <c r="C534" s="43"/>
      <c r="D534" s="228" t="s">
        <v>238</v>
      </c>
      <c r="E534" s="43"/>
      <c r="F534" s="229" t="s">
        <v>883</v>
      </c>
      <c r="G534" s="43"/>
      <c r="H534" s="43"/>
      <c r="I534" s="230"/>
      <c r="J534" s="43"/>
      <c r="K534" s="43"/>
      <c r="L534" s="47"/>
      <c r="M534" s="231"/>
      <c r="N534" s="232"/>
      <c r="O534" s="87"/>
      <c r="P534" s="87"/>
      <c r="Q534" s="87"/>
      <c r="R534" s="87"/>
      <c r="S534" s="87"/>
      <c r="T534" s="88"/>
      <c r="U534" s="41"/>
      <c r="V534" s="41"/>
      <c r="W534" s="41"/>
      <c r="X534" s="41"/>
      <c r="Y534" s="41"/>
      <c r="Z534" s="41"/>
      <c r="AA534" s="41"/>
      <c r="AB534" s="41"/>
      <c r="AC534" s="41"/>
      <c r="AD534" s="41"/>
      <c r="AE534" s="41"/>
      <c r="AT534" s="19" t="s">
        <v>238</v>
      </c>
      <c r="AU534" s="19" t="s">
        <v>91</v>
      </c>
    </row>
    <row r="535" spans="1:47" s="2" customFormat="1" ht="12">
      <c r="A535" s="41"/>
      <c r="B535" s="42"/>
      <c r="C535" s="43"/>
      <c r="D535" s="228" t="s">
        <v>240</v>
      </c>
      <c r="E535" s="43"/>
      <c r="F535" s="233" t="s">
        <v>884</v>
      </c>
      <c r="G535" s="43"/>
      <c r="H535" s="43"/>
      <c r="I535" s="230"/>
      <c r="J535" s="43"/>
      <c r="K535" s="43"/>
      <c r="L535" s="47"/>
      <c r="M535" s="231"/>
      <c r="N535" s="232"/>
      <c r="O535" s="87"/>
      <c r="P535" s="87"/>
      <c r="Q535" s="87"/>
      <c r="R535" s="87"/>
      <c r="S535" s="87"/>
      <c r="T535" s="88"/>
      <c r="U535" s="41"/>
      <c r="V535" s="41"/>
      <c r="W535" s="41"/>
      <c r="X535" s="41"/>
      <c r="Y535" s="41"/>
      <c r="Z535" s="41"/>
      <c r="AA535" s="41"/>
      <c r="AB535" s="41"/>
      <c r="AC535" s="41"/>
      <c r="AD535" s="41"/>
      <c r="AE535" s="41"/>
      <c r="AT535" s="19" t="s">
        <v>240</v>
      </c>
      <c r="AU535" s="19" t="s">
        <v>91</v>
      </c>
    </row>
    <row r="536" spans="1:51" s="13" customFormat="1" ht="12">
      <c r="A536" s="13"/>
      <c r="B536" s="234"/>
      <c r="C536" s="235"/>
      <c r="D536" s="228" t="s">
        <v>242</v>
      </c>
      <c r="E536" s="236" t="s">
        <v>19</v>
      </c>
      <c r="F536" s="237" t="s">
        <v>885</v>
      </c>
      <c r="G536" s="235"/>
      <c r="H536" s="238">
        <v>3959.744</v>
      </c>
      <c r="I536" s="239"/>
      <c r="J536" s="235"/>
      <c r="K536" s="235"/>
      <c r="L536" s="240"/>
      <c r="M536" s="241"/>
      <c r="N536" s="242"/>
      <c r="O536" s="242"/>
      <c r="P536" s="242"/>
      <c r="Q536" s="242"/>
      <c r="R536" s="242"/>
      <c r="S536" s="242"/>
      <c r="T536" s="243"/>
      <c r="U536" s="13"/>
      <c r="V536" s="13"/>
      <c r="W536" s="13"/>
      <c r="X536" s="13"/>
      <c r="Y536" s="13"/>
      <c r="Z536" s="13"/>
      <c r="AA536" s="13"/>
      <c r="AB536" s="13"/>
      <c r="AC536" s="13"/>
      <c r="AD536" s="13"/>
      <c r="AE536" s="13"/>
      <c r="AT536" s="244" t="s">
        <v>242</v>
      </c>
      <c r="AU536" s="244" t="s">
        <v>91</v>
      </c>
      <c r="AV536" s="13" t="s">
        <v>91</v>
      </c>
      <c r="AW536" s="13" t="s">
        <v>42</v>
      </c>
      <c r="AX536" s="13" t="s">
        <v>81</v>
      </c>
      <c r="AY536" s="244" t="s">
        <v>230</v>
      </c>
    </row>
    <row r="537" spans="1:51" s="14" customFormat="1" ht="12">
      <c r="A537" s="14"/>
      <c r="B537" s="245"/>
      <c r="C537" s="246"/>
      <c r="D537" s="228" t="s">
        <v>242</v>
      </c>
      <c r="E537" s="247" t="s">
        <v>19</v>
      </c>
      <c r="F537" s="248" t="s">
        <v>244</v>
      </c>
      <c r="G537" s="246"/>
      <c r="H537" s="249">
        <v>3959.744</v>
      </c>
      <c r="I537" s="250"/>
      <c r="J537" s="246"/>
      <c r="K537" s="246"/>
      <c r="L537" s="251"/>
      <c r="M537" s="252"/>
      <c r="N537" s="253"/>
      <c r="O537" s="253"/>
      <c r="P537" s="253"/>
      <c r="Q537" s="253"/>
      <c r="R537" s="253"/>
      <c r="S537" s="253"/>
      <c r="T537" s="254"/>
      <c r="U537" s="14"/>
      <c r="V537" s="14"/>
      <c r="W537" s="14"/>
      <c r="X537" s="14"/>
      <c r="Y537" s="14"/>
      <c r="Z537" s="14"/>
      <c r="AA537" s="14"/>
      <c r="AB537" s="14"/>
      <c r="AC537" s="14"/>
      <c r="AD537" s="14"/>
      <c r="AE537" s="14"/>
      <c r="AT537" s="255" t="s">
        <v>242</v>
      </c>
      <c r="AU537" s="255" t="s">
        <v>91</v>
      </c>
      <c r="AV537" s="14" t="s">
        <v>109</v>
      </c>
      <c r="AW537" s="14" t="s">
        <v>42</v>
      </c>
      <c r="AX537" s="14" t="s">
        <v>85</v>
      </c>
      <c r="AY537" s="255" t="s">
        <v>230</v>
      </c>
    </row>
    <row r="538" spans="1:65" s="2" customFormat="1" ht="14.4" customHeight="1">
      <c r="A538" s="41"/>
      <c r="B538" s="42"/>
      <c r="C538" s="281" t="s">
        <v>886</v>
      </c>
      <c r="D538" s="281" t="s">
        <v>482</v>
      </c>
      <c r="E538" s="282" t="s">
        <v>887</v>
      </c>
      <c r="F538" s="283" t="s">
        <v>888</v>
      </c>
      <c r="G538" s="284" t="s">
        <v>369</v>
      </c>
      <c r="H538" s="285">
        <v>1.843</v>
      </c>
      <c r="I538" s="286"/>
      <c r="J538" s="287">
        <f>ROUND(I538*H538,2)</f>
        <v>0</v>
      </c>
      <c r="K538" s="283" t="s">
        <v>19</v>
      </c>
      <c r="L538" s="288"/>
      <c r="M538" s="289" t="s">
        <v>19</v>
      </c>
      <c r="N538" s="290" t="s">
        <v>52</v>
      </c>
      <c r="O538" s="87"/>
      <c r="P538" s="224">
        <f>O538*H538</f>
        <v>0</v>
      </c>
      <c r="Q538" s="224">
        <v>1</v>
      </c>
      <c r="R538" s="224">
        <f>Q538*H538</f>
        <v>1.843</v>
      </c>
      <c r="S538" s="224">
        <v>0</v>
      </c>
      <c r="T538" s="225">
        <f>S538*H538</f>
        <v>0</v>
      </c>
      <c r="U538" s="41"/>
      <c r="V538" s="41"/>
      <c r="W538" s="41"/>
      <c r="X538" s="41"/>
      <c r="Y538" s="41"/>
      <c r="Z538" s="41"/>
      <c r="AA538" s="41"/>
      <c r="AB538" s="41"/>
      <c r="AC538" s="41"/>
      <c r="AD538" s="41"/>
      <c r="AE538" s="41"/>
      <c r="AR538" s="226" t="s">
        <v>722</v>
      </c>
      <c r="AT538" s="226" t="s">
        <v>482</v>
      </c>
      <c r="AU538" s="226" t="s">
        <v>91</v>
      </c>
      <c r="AY538" s="19" t="s">
        <v>230</v>
      </c>
      <c r="BE538" s="227">
        <f>IF(N538="základní",J538,0)</f>
        <v>0</v>
      </c>
      <c r="BF538" s="227">
        <f>IF(N538="snížená",J538,0)</f>
        <v>0</v>
      </c>
      <c r="BG538" s="227">
        <f>IF(N538="zákl. přenesená",J538,0)</f>
        <v>0</v>
      </c>
      <c r="BH538" s="227">
        <f>IF(N538="sníž. přenesená",J538,0)</f>
        <v>0</v>
      </c>
      <c r="BI538" s="227">
        <f>IF(N538="nulová",J538,0)</f>
        <v>0</v>
      </c>
      <c r="BJ538" s="19" t="s">
        <v>85</v>
      </c>
      <c r="BK538" s="227">
        <f>ROUND(I538*H538,2)</f>
        <v>0</v>
      </c>
      <c r="BL538" s="19" t="s">
        <v>345</v>
      </c>
      <c r="BM538" s="226" t="s">
        <v>889</v>
      </c>
    </row>
    <row r="539" spans="1:47" s="2" customFormat="1" ht="12">
      <c r="A539" s="41"/>
      <c r="B539" s="42"/>
      <c r="C539" s="43"/>
      <c r="D539" s="228" t="s">
        <v>238</v>
      </c>
      <c r="E539" s="43"/>
      <c r="F539" s="229" t="s">
        <v>888</v>
      </c>
      <c r="G539" s="43"/>
      <c r="H539" s="43"/>
      <c r="I539" s="230"/>
      <c r="J539" s="43"/>
      <c r="K539" s="43"/>
      <c r="L539" s="47"/>
      <c r="M539" s="231"/>
      <c r="N539" s="232"/>
      <c r="O539" s="87"/>
      <c r="P539" s="87"/>
      <c r="Q539" s="87"/>
      <c r="R539" s="87"/>
      <c r="S539" s="87"/>
      <c r="T539" s="88"/>
      <c r="U539" s="41"/>
      <c r="V539" s="41"/>
      <c r="W539" s="41"/>
      <c r="X539" s="41"/>
      <c r="Y539" s="41"/>
      <c r="Z539" s="41"/>
      <c r="AA539" s="41"/>
      <c r="AB539" s="41"/>
      <c r="AC539" s="41"/>
      <c r="AD539" s="41"/>
      <c r="AE539" s="41"/>
      <c r="AT539" s="19" t="s">
        <v>238</v>
      </c>
      <c r="AU539" s="19" t="s">
        <v>91</v>
      </c>
    </row>
    <row r="540" spans="1:51" s="15" customFormat="1" ht="12">
      <c r="A540" s="15"/>
      <c r="B540" s="260"/>
      <c r="C540" s="261"/>
      <c r="D540" s="228" t="s">
        <v>242</v>
      </c>
      <c r="E540" s="262" t="s">
        <v>19</v>
      </c>
      <c r="F540" s="263" t="s">
        <v>890</v>
      </c>
      <c r="G540" s="261"/>
      <c r="H540" s="262" t="s">
        <v>19</v>
      </c>
      <c r="I540" s="264"/>
      <c r="J540" s="261"/>
      <c r="K540" s="261"/>
      <c r="L540" s="265"/>
      <c r="M540" s="266"/>
      <c r="N540" s="267"/>
      <c r="O540" s="267"/>
      <c r="P540" s="267"/>
      <c r="Q540" s="267"/>
      <c r="R540" s="267"/>
      <c r="S540" s="267"/>
      <c r="T540" s="268"/>
      <c r="U540" s="15"/>
      <c r="V540" s="15"/>
      <c r="W540" s="15"/>
      <c r="X540" s="15"/>
      <c r="Y540" s="15"/>
      <c r="Z540" s="15"/>
      <c r="AA540" s="15"/>
      <c r="AB540" s="15"/>
      <c r="AC540" s="15"/>
      <c r="AD540" s="15"/>
      <c r="AE540" s="15"/>
      <c r="AT540" s="269" t="s">
        <v>242</v>
      </c>
      <c r="AU540" s="269" t="s">
        <v>91</v>
      </c>
      <c r="AV540" s="15" t="s">
        <v>85</v>
      </c>
      <c r="AW540" s="15" t="s">
        <v>42</v>
      </c>
      <c r="AX540" s="15" t="s">
        <v>81</v>
      </c>
      <c r="AY540" s="269" t="s">
        <v>230</v>
      </c>
    </row>
    <row r="541" spans="1:51" s="13" customFormat="1" ht="12">
      <c r="A541" s="13"/>
      <c r="B541" s="234"/>
      <c r="C541" s="235"/>
      <c r="D541" s="228" t="s">
        <v>242</v>
      </c>
      <c r="E541" s="236" t="s">
        <v>19</v>
      </c>
      <c r="F541" s="237" t="s">
        <v>891</v>
      </c>
      <c r="G541" s="235"/>
      <c r="H541" s="238">
        <v>0.848</v>
      </c>
      <c r="I541" s="239"/>
      <c r="J541" s="235"/>
      <c r="K541" s="235"/>
      <c r="L541" s="240"/>
      <c r="M541" s="241"/>
      <c r="N541" s="242"/>
      <c r="O541" s="242"/>
      <c r="P541" s="242"/>
      <c r="Q541" s="242"/>
      <c r="R541" s="242"/>
      <c r="S541" s="242"/>
      <c r="T541" s="243"/>
      <c r="U541" s="13"/>
      <c r="V541" s="13"/>
      <c r="W541" s="13"/>
      <c r="X541" s="13"/>
      <c r="Y541" s="13"/>
      <c r="Z541" s="13"/>
      <c r="AA541" s="13"/>
      <c r="AB541" s="13"/>
      <c r="AC541" s="13"/>
      <c r="AD541" s="13"/>
      <c r="AE541" s="13"/>
      <c r="AT541" s="244" t="s">
        <v>242</v>
      </c>
      <c r="AU541" s="244" t="s">
        <v>91</v>
      </c>
      <c r="AV541" s="13" t="s">
        <v>91</v>
      </c>
      <c r="AW541" s="13" t="s">
        <v>42</v>
      </c>
      <c r="AX541" s="13" t="s">
        <v>81</v>
      </c>
      <c r="AY541" s="244" t="s">
        <v>230</v>
      </c>
    </row>
    <row r="542" spans="1:51" s="13" customFormat="1" ht="12">
      <c r="A542" s="13"/>
      <c r="B542" s="234"/>
      <c r="C542" s="235"/>
      <c r="D542" s="228" t="s">
        <v>242</v>
      </c>
      <c r="E542" s="236" t="s">
        <v>19</v>
      </c>
      <c r="F542" s="237" t="s">
        <v>892</v>
      </c>
      <c r="G542" s="235"/>
      <c r="H542" s="238">
        <v>0.318</v>
      </c>
      <c r="I542" s="239"/>
      <c r="J542" s="235"/>
      <c r="K542" s="235"/>
      <c r="L542" s="240"/>
      <c r="M542" s="241"/>
      <c r="N542" s="242"/>
      <c r="O542" s="242"/>
      <c r="P542" s="242"/>
      <c r="Q542" s="242"/>
      <c r="R542" s="242"/>
      <c r="S542" s="242"/>
      <c r="T542" s="243"/>
      <c r="U542" s="13"/>
      <c r="V542" s="13"/>
      <c r="W542" s="13"/>
      <c r="X542" s="13"/>
      <c r="Y542" s="13"/>
      <c r="Z542" s="13"/>
      <c r="AA542" s="13"/>
      <c r="AB542" s="13"/>
      <c r="AC542" s="13"/>
      <c r="AD542" s="13"/>
      <c r="AE542" s="13"/>
      <c r="AT542" s="244" t="s">
        <v>242</v>
      </c>
      <c r="AU542" s="244" t="s">
        <v>91</v>
      </c>
      <c r="AV542" s="13" t="s">
        <v>91</v>
      </c>
      <c r="AW542" s="13" t="s">
        <v>42</v>
      </c>
      <c r="AX542" s="13" t="s">
        <v>81</v>
      </c>
      <c r="AY542" s="244" t="s">
        <v>230</v>
      </c>
    </row>
    <row r="543" spans="1:51" s="13" customFormat="1" ht="12">
      <c r="A543" s="13"/>
      <c r="B543" s="234"/>
      <c r="C543" s="235"/>
      <c r="D543" s="228" t="s">
        <v>242</v>
      </c>
      <c r="E543" s="236" t="s">
        <v>19</v>
      </c>
      <c r="F543" s="237" t="s">
        <v>893</v>
      </c>
      <c r="G543" s="235"/>
      <c r="H543" s="238">
        <v>0.509</v>
      </c>
      <c r="I543" s="239"/>
      <c r="J543" s="235"/>
      <c r="K543" s="235"/>
      <c r="L543" s="240"/>
      <c r="M543" s="241"/>
      <c r="N543" s="242"/>
      <c r="O543" s="242"/>
      <c r="P543" s="242"/>
      <c r="Q543" s="242"/>
      <c r="R543" s="242"/>
      <c r="S543" s="242"/>
      <c r="T543" s="243"/>
      <c r="U543" s="13"/>
      <c r="V543" s="13"/>
      <c r="W543" s="13"/>
      <c r="X543" s="13"/>
      <c r="Y543" s="13"/>
      <c r="Z543" s="13"/>
      <c r="AA543" s="13"/>
      <c r="AB543" s="13"/>
      <c r="AC543" s="13"/>
      <c r="AD543" s="13"/>
      <c r="AE543" s="13"/>
      <c r="AT543" s="244" t="s">
        <v>242</v>
      </c>
      <c r="AU543" s="244" t="s">
        <v>91</v>
      </c>
      <c r="AV543" s="13" t="s">
        <v>91</v>
      </c>
      <c r="AW543" s="13" t="s">
        <v>42</v>
      </c>
      <c r="AX543" s="13" t="s">
        <v>81</v>
      </c>
      <c r="AY543" s="244" t="s">
        <v>230</v>
      </c>
    </row>
    <row r="544" spans="1:51" s="13" customFormat="1" ht="12">
      <c r="A544" s="13"/>
      <c r="B544" s="234"/>
      <c r="C544" s="235"/>
      <c r="D544" s="228" t="s">
        <v>242</v>
      </c>
      <c r="E544" s="236" t="s">
        <v>19</v>
      </c>
      <c r="F544" s="237" t="s">
        <v>894</v>
      </c>
      <c r="G544" s="235"/>
      <c r="H544" s="238">
        <v>0.168</v>
      </c>
      <c r="I544" s="239"/>
      <c r="J544" s="235"/>
      <c r="K544" s="235"/>
      <c r="L544" s="240"/>
      <c r="M544" s="241"/>
      <c r="N544" s="242"/>
      <c r="O544" s="242"/>
      <c r="P544" s="242"/>
      <c r="Q544" s="242"/>
      <c r="R544" s="242"/>
      <c r="S544" s="242"/>
      <c r="T544" s="243"/>
      <c r="U544" s="13"/>
      <c r="V544" s="13"/>
      <c r="W544" s="13"/>
      <c r="X544" s="13"/>
      <c r="Y544" s="13"/>
      <c r="Z544" s="13"/>
      <c r="AA544" s="13"/>
      <c r="AB544" s="13"/>
      <c r="AC544" s="13"/>
      <c r="AD544" s="13"/>
      <c r="AE544" s="13"/>
      <c r="AT544" s="244" t="s">
        <v>242</v>
      </c>
      <c r="AU544" s="244" t="s">
        <v>91</v>
      </c>
      <c r="AV544" s="13" t="s">
        <v>91</v>
      </c>
      <c r="AW544" s="13" t="s">
        <v>42</v>
      </c>
      <c r="AX544" s="13" t="s">
        <v>81</v>
      </c>
      <c r="AY544" s="244" t="s">
        <v>230</v>
      </c>
    </row>
    <row r="545" spans="1:51" s="14" customFormat="1" ht="12">
      <c r="A545" s="14"/>
      <c r="B545" s="245"/>
      <c r="C545" s="246"/>
      <c r="D545" s="228" t="s">
        <v>242</v>
      </c>
      <c r="E545" s="247" t="s">
        <v>19</v>
      </c>
      <c r="F545" s="248" t="s">
        <v>244</v>
      </c>
      <c r="G545" s="246"/>
      <c r="H545" s="249">
        <v>1.8429999999999997</v>
      </c>
      <c r="I545" s="250"/>
      <c r="J545" s="246"/>
      <c r="K545" s="246"/>
      <c r="L545" s="251"/>
      <c r="M545" s="252"/>
      <c r="N545" s="253"/>
      <c r="O545" s="253"/>
      <c r="P545" s="253"/>
      <c r="Q545" s="253"/>
      <c r="R545" s="253"/>
      <c r="S545" s="253"/>
      <c r="T545" s="254"/>
      <c r="U545" s="14"/>
      <c r="V545" s="14"/>
      <c r="W545" s="14"/>
      <c r="X545" s="14"/>
      <c r="Y545" s="14"/>
      <c r="Z545" s="14"/>
      <c r="AA545" s="14"/>
      <c r="AB545" s="14"/>
      <c r="AC545" s="14"/>
      <c r="AD545" s="14"/>
      <c r="AE545" s="14"/>
      <c r="AT545" s="255" t="s">
        <v>242</v>
      </c>
      <c r="AU545" s="255" t="s">
        <v>91</v>
      </c>
      <c r="AV545" s="14" t="s">
        <v>109</v>
      </c>
      <c r="AW545" s="14" t="s">
        <v>42</v>
      </c>
      <c r="AX545" s="14" t="s">
        <v>85</v>
      </c>
      <c r="AY545" s="255" t="s">
        <v>230</v>
      </c>
    </row>
    <row r="546" spans="1:65" s="2" customFormat="1" ht="14.4" customHeight="1">
      <c r="A546" s="41"/>
      <c r="B546" s="42"/>
      <c r="C546" s="281" t="s">
        <v>895</v>
      </c>
      <c r="D546" s="281" t="s">
        <v>482</v>
      </c>
      <c r="E546" s="282" t="s">
        <v>896</v>
      </c>
      <c r="F546" s="283" t="s">
        <v>897</v>
      </c>
      <c r="G546" s="284" t="s">
        <v>369</v>
      </c>
      <c r="H546" s="285">
        <v>0.265</v>
      </c>
      <c r="I546" s="286"/>
      <c r="J546" s="287">
        <f>ROUND(I546*H546,2)</f>
        <v>0</v>
      </c>
      <c r="K546" s="283" t="s">
        <v>19</v>
      </c>
      <c r="L546" s="288"/>
      <c r="M546" s="289" t="s">
        <v>19</v>
      </c>
      <c r="N546" s="290" t="s">
        <v>52</v>
      </c>
      <c r="O546" s="87"/>
      <c r="P546" s="224">
        <f>O546*H546</f>
        <v>0</v>
      </c>
      <c r="Q546" s="224">
        <v>1</v>
      </c>
      <c r="R546" s="224">
        <f>Q546*H546</f>
        <v>0.265</v>
      </c>
      <c r="S546" s="224">
        <v>0</v>
      </c>
      <c r="T546" s="225">
        <f>S546*H546</f>
        <v>0</v>
      </c>
      <c r="U546" s="41"/>
      <c r="V546" s="41"/>
      <c r="W546" s="41"/>
      <c r="X546" s="41"/>
      <c r="Y546" s="41"/>
      <c r="Z546" s="41"/>
      <c r="AA546" s="41"/>
      <c r="AB546" s="41"/>
      <c r="AC546" s="41"/>
      <c r="AD546" s="41"/>
      <c r="AE546" s="41"/>
      <c r="AR546" s="226" t="s">
        <v>722</v>
      </c>
      <c r="AT546" s="226" t="s">
        <v>482</v>
      </c>
      <c r="AU546" s="226" t="s">
        <v>91</v>
      </c>
      <c r="AY546" s="19" t="s">
        <v>230</v>
      </c>
      <c r="BE546" s="227">
        <f>IF(N546="základní",J546,0)</f>
        <v>0</v>
      </c>
      <c r="BF546" s="227">
        <f>IF(N546="snížená",J546,0)</f>
        <v>0</v>
      </c>
      <c r="BG546" s="227">
        <f>IF(N546="zákl. přenesená",J546,0)</f>
        <v>0</v>
      </c>
      <c r="BH546" s="227">
        <f>IF(N546="sníž. přenesená",J546,0)</f>
        <v>0</v>
      </c>
      <c r="BI546" s="227">
        <f>IF(N546="nulová",J546,0)</f>
        <v>0</v>
      </c>
      <c r="BJ546" s="19" t="s">
        <v>85</v>
      </c>
      <c r="BK546" s="227">
        <f>ROUND(I546*H546,2)</f>
        <v>0</v>
      </c>
      <c r="BL546" s="19" t="s">
        <v>345</v>
      </c>
      <c r="BM546" s="226" t="s">
        <v>898</v>
      </c>
    </row>
    <row r="547" spans="1:47" s="2" customFormat="1" ht="12">
      <c r="A547" s="41"/>
      <c r="B547" s="42"/>
      <c r="C547" s="43"/>
      <c r="D547" s="228" t="s">
        <v>238</v>
      </c>
      <c r="E547" s="43"/>
      <c r="F547" s="229" t="s">
        <v>897</v>
      </c>
      <c r="G547" s="43"/>
      <c r="H547" s="43"/>
      <c r="I547" s="230"/>
      <c r="J547" s="43"/>
      <c r="K547" s="43"/>
      <c r="L547" s="47"/>
      <c r="M547" s="231"/>
      <c r="N547" s="232"/>
      <c r="O547" s="87"/>
      <c r="P547" s="87"/>
      <c r="Q547" s="87"/>
      <c r="R547" s="87"/>
      <c r="S547" s="87"/>
      <c r="T547" s="88"/>
      <c r="U547" s="41"/>
      <c r="V547" s="41"/>
      <c r="W547" s="41"/>
      <c r="X547" s="41"/>
      <c r="Y547" s="41"/>
      <c r="Z547" s="41"/>
      <c r="AA547" s="41"/>
      <c r="AB547" s="41"/>
      <c r="AC547" s="41"/>
      <c r="AD547" s="41"/>
      <c r="AE547" s="41"/>
      <c r="AT547" s="19" t="s">
        <v>238</v>
      </c>
      <c r="AU547" s="19" t="s">
        <v>91</v>
      </c>
    </row>
    <row r="548" spans="1:51" s="15" customFormat="1" ht="12">
      <c r="A548" s="15"/>
      <c r="B548" s="260"/>
      <c r="C548" s="261"/>
      <c r="D548" s="228" t="s">
        <v>242</v>
      </c>
      <c r="E548" s="262" t="s">
        <v>19</v>
      </c>
      <c r="F548" s="263" t="s">
        <v>890</v>
      </c>
      <c r="G548" s="261"/>
      <c r="H548" s="262" t="s">
        <v>19</v>
      </c>
      <c r="I548" s="264"/>
      <c r="J548" s="261"/>
      <c r="K548" s="261"/>
      <c r="L548" s="265"/>
      <c r="M548" s="266"/>
      <c r="N548" s="267"/>
      <c r="O548" s="267"/>
      <c r="P548" s="267"/>
      <c r="Q548" s="267"/>
      <c r="R548" s="267"/>
      <c r="S548" s="267"/>
      <c r="T548" s="268"/>
      <c r="U548" s="15"/>
      <c r="V548" s="15"/>
      <c r="W548" s="15"/>
      <c r="X548" s="15"/>
      <c r="Y548" s="15"/>
      <c r="Z548" s="15"/>
      <c r="AA548" s="15"/>
      <c r="AB548" s="15"/>
      <c r="AC548" s="15"/>
      <c r="AD548" s="15"/>
      <c r="AE548" s="15"/>
      <c r="AT548" s="269" t="s">
        <v>242</v>
      </c>
      <c r="AU548" s="269" t="s">
        <v>91</v>
      </c>
      <c r="AV548" s="15" t="s">
        <v>85</v>
      </c>
      <c r="AW548" s="15" t="s">
        <v>42</v>
      </c>
      <c r="AX548" s="15" t="s">
        <v>81</v>
      </c>
      <c r="AY548" s="269" t="s">
        <v>230</v>
      </c>
    </row>
    <row r="549" spans="1:51" s="13" customFormat="1" ht="12">
      <c r="A549" s="13"/>
      <c r="B549" s="234"/>
      <c r="C549" s="235"/>
      <c r="D549" s="228" t="s">
        <v>242</v>
      </c>
      <c r="E549" s="236" t="s">
        <v>19</v>
      </c>
      <c r="F549" s="237" t="s">
        <v>899</v>
      </c>
      <c r="G549" s="235"/>
      <c r="H549" s="238">
        <v>0.118</v>
      </c>
      <c r="I549" s="239"/>
      <c r="J549" s="235"/>
      <c r="K549" s="235"/>
      <c r="L549" s="240"/>
      <c r="M549" s="241"/>
      <c r="N549" s="242"/>
      <c r="O549" s="242"/>
      <c r="P549" s="242"/>
      <c r="Q549" s="242"/>
      <c r="R549" s="242"/>
      <c r="S549" s="242"/>
      <c r="T549" s="243"/>
      <c r="U549" s="13"/>
      <c r="V549" s="13"/>
      <c r="W549" s="13"/>
      <c r="X549" s="13"/>
      <c r="Y549" s="13"/>
      <c r="Z549" s="13"/>
      <c r="AA549" s="13"/>
      <c r="AB549" s="13"/>
      <c r="AC549" s="13"/>
      <c r="AD549" s="13"/>
      <c r="AE549" s="13"/>
      <c r="AT549" s="244" t="s">
        <v>242</v>
      </c>
      <c r="AU549" s="244" t="s">
        <v>91</v>
      </c>
      <c r="AV549" s="13" t="s">
        <v>91</v>
      </c>
      <c r="AW549" s="13" t="s">
        <v>42</v>
      </c>
      <c r="AX549" s="13" t="s">
        <v>81</v>
      </c>
      <c r="AY549" s="244" t="s">
        <v>230</v>
      </c>
    </row>
    <row r="550" spans="1:51" s="13" customFormat="1" ht="12">
      <c r="A550" s="13"/>
      <c r="B550" s="234"/>
      <c r="C550" s="235"/>
      <c r="D550" s="228" t="s">
        <v>242</v>
      </c>
      <c r="E550" s="236" t="s">
        <v>19</v>
      </c>
      <c r="F550" s="237" t="s">
        <v>900</v>
      </c>
      <c r="G550" s="235"/>
      <c r="H550" s="238">
        <v>0.06</v>
      </c>
      <c r="I550" s="239"/>
      <c r="J550" s="235"/>
      <c r="K550" s="235"/>
      <c r="L550" s="240"/>
      <c r="M550" s="241"/>
      <c r="N550" s="242"/>
      <c r="O550" s="242"/>
      <c r="P550" s="242"/>
      <c r="Q550" s="242"/>
      <c r="R550" s="242"/>
      <c r="S550" s="242"/>
      <c r="T550" s="243"/>
      <c r="U550" s="13"/>
      <c r="V550" s="13"/>
      <c r="W550" s="13"/>
      <c r="X550" s="13"/>
      <c r="Y550" s="13"/>
      <c r="Z550" s="13"/>
      <c r="AA550" s="13"/>
      <c r="AB550" s="13"/>
      <c r="AC550" s="13"/>
      <c r="AD550" s="13"/>
      <c r="AE550" s="13"/>
      <c r="AT550" s="244" t="s">
        <v>242</v>
      </c>
      <c r="AU550" s="244" t="s">
        <v>91</v>
      </c>
      <c r="AV550" s="13" t="s">
        <v>91</v>
      </c>
      <c r="AW550" s="13" t="s">
        <v>42</v>
      </c>
      <c r="AX550" s="13" t="s">
        <v>81</v>
      </c>
      <c r="AY550" s="244" t="s">
        <v>230</v>
      </c>
    </row>
    <row r="551" spans="1:51" s="13" customFormat="1" ht="12">
      <c r="A551" s="13"/>
      <c r="B551" s="234"/>
      <c r="C551" s="235"/>
      <c r="D551" s="228" t="s">
        <v>242</v>
      </c>
      <c r="E551" s="236" t="s">
        <v>19</v>
      </c>
      <c r="F551" s="237" t="s">
        <v>901</v>
      </c>
      <c r="G551" s="235"/>
      <c r="H551" s="238">
        <v>0.063</v>
      </c>
      <c r="I551" s="239"/>
      <c r="J551" s="235"/>
      <c r="K551" s="235"/>
      <c r="L551" s="240"/>
      <c r="M551" s="241"/>
      <c r="N551" s="242"/>
      <c r="O551" s="242"/>
      <c r="P551" s="242"/>
      <c r="Q551" s="242"/>
      <c r="R551" s="242"/>
      <c r="S551" s="242"/>
      <c r="T551" s="243"/>
      <c r="U551" s="13"/>
      <c r="V551" s="13"/>
      <c r="W551" s="13"/>
      <c r="X551" s="13"/>
      <c r="Y551" s="13"/>
      <c r="Z551" s="13"/>
      <c r="AA551" s="13"/>
      <c r="AB551" s="13"/>
      <c r="AC551" s="13"/>
      <c r="AD551" s="13"/>
      <c r="AE551" s="13"/>
      <c r="AT551" s="244" t="s">
        <v>242</v>
      </c>
      <c r="AU551" s="244" t="s">
        <v>91</v>
      </c>
      <c r="AV551" s="13" t="s">
        <v>91</v>
      </c>
      <c r="AW551" s="13" t="s">
        <v>42</v>
      </c>
      <c r="AX551" s="13" t="s">
        <v>81</v>
      </c>
      <c r="AY551" s="244" t="s">
        <v>230</v>
      </c>
    </row>
    <row r="552" spans="1:51" s="13" customFormat="1" ht="12">
      <c r="A552" s="13"/>
      <c r="B552" s="234"/>
      <c r="C552" s="235"/>
      <c r="D552" s="228" t="s">
        <v>242</v>
      </c>
      <c r="E552" s="236" t="s">
        <v>19</v>
      </c>
      <c r="F552" s="237" t="s">
        <v>902</v>
      </c>
      <c r="G552" s="235"/>
      <c r="H552" s="238">
        <v>0.024</v>
      </c>
      <c r="I552" s="239"/>
      <c r="J552" s="235"/>
      <c r="K552" s="235"/>
      <c r="L552" s="240"/>
      <c r="M552" s="241"/>
      <c r="N552" s="242"/>
      <c r="O552" s="242"/>
      <c r="P552" s="242"/>
      <c r="Q552" s="242"/>
      <c r="R552" s="242"/>
      <c r="S552" s="242"/>
      <c r="T552" s="243"/>
      <c r="U552" s="13"/>
      <c r="V552" s="13"/>
      <c r="W552" s="13"/>
      <c r="X552" s="13"/>
      <c r="Y552" s="13"/>
      <c r="Z552" s="13"/>
      <c r="AA552" s="13"/>
      <c r="AB552" s="13"/>
      <c r="AC552" s="13"/>
      <c r="AD552" s="13"/>
      <c r="AE552" s="13"/>
      <c r="AT552" s="244" t="s">
        <v>242</v>
      </c>
      <c r="AU552" s="244" t="s">
        <v>91</v>
      </c>
      <c r="AV552" s="13" t="s">
        <v>91</v>
      </c>
      <c r="AW552" s="13" t="s">
        <v>42</v>
      </c>
      <c r="AX552" s="13" t="s">
        <v>81</v>
      </c>
      <c r="AY552" s="244" t="s">
        <v>230</v>
      </c>
    </row>
    <row r="553" spans="1:51" s="14" customFormat="1" ht="12">
      <c r="A553" s="14"/>
      <c r="B553" s="245"/>
      <c r="C553" s="246"/>
      <c r="D553" s="228" t="s">
        <v>242</v>
      </c>
      <c r="E553" s="247" t="s">
        <v>19</v>
      </c>
      <c r="F553" s="248" t="s">
        <v>244</v>
      </c>
      <c r="G553" s="246"/>
      <c r="H553" s="249">
        <v>0.265</v>
      </c>
      <c r="I553" s="250"/>
      <c r="J553" s="246"/>
      <c r="K553" s="246"/>
      <c r="L553" s="251"/>
      <c r="M553" s="252"/>
      <c r="N553" s="253"/>
      <c r="O553" s="253"/>
      <c r="P553" s="253"/>
      <c r="Q553" s="253"/>
      <c r="R553" s="253"/>
      <c r="S553" s="253"/>
      <c r="T553" s="254"/>
      <c r="U553" s="14"/>
      <c r="V553" s="14"/>
      <c r="W553" s="14"/>
      <c r="X553" s="14"/>
      <c r="Y553" s="14"/>
      <c r="Z553" s="14"/>
      <c r="AA553" s="14"/>
      <c r="AB553" s="14"/>
      <c r="AC553" s="14"/>
      <c r="AD553" s="14"/>
      <c r="AE553" s="14"/>
      <c r="AT553" s="255" t="s">
        <v>242</v>
      </c>
      <c r="AU553" s="255" t="s">
        <v>91</v>
      </c>
      <c r="AV553" s="14" t="s">
        <v>109</v>
      </c>
      <c r="AW553" s="14" t="s">
        <v>42</v>
      </c>
      <c r="AX553" s="14" t="s">
        <v>85</v>
      </c>
      <c r="AY553" s="255" t="s">
        <v>230</v>
      </c>
    </row>
    <row r="554" spans="1:65" s="2" customFormat="1" ht="14.4" customHeight="1">
      <c r="A554" s="41"/>
      <c r="B554" s="42"/>
      <c r="C554" s="281" t="s">
        <v>903</v>
      </c>
      <c r="D554" s="281" t="s">
        <v>482</v>
      </c>
      <c r="E554" s="282" t="s">
        <v>904</v>
      </c>
      <c r="F554" s="283" t="s">
        <v>905</v>
      </c>
      <c r="G554" s="284" t="s">
        <v>369</v>
      </c>
      <c r="H554" s="285">
        <v>0.35</v>
      </c>
      <c r="I554" s="286"/>
      <c r="J554" s="287">
        <f>ROUND(I554*H554,2)</f>
        <v>0</v>
      </c>
      <c r="K554" s="283" t="s">
        <v>19</v>
      </c>
      <c r="L554" s="288"/>
      <c r="M554" s="289" t="s">
        <v>19</v>
      </c>
      <c r="N554" s="290" t="s">
        <v>52</v>
      </c>
      <c r="O554" s="87"/>
      <c r="P554" s="224">
        <f>O554*H554</f>
        <v>0</v>
      </c>
      <c r="Q554" s="224">
        <v>1</v>
      </c>
      <c r="R554" s="224">
        <f>Q554*H554</f>
        <v>0.35</v>
      </c>
      <c r="S554" s="224">
        <v>0</v>
      </c>
      <c r="T554" s="225">
        <f>S554*H554</f>
        <v>0</v>
      </c>
      <c r="U554" s="41"/>
      <c r="V554" s="41"/>
      <c r="W554" s="41"/>
      <c r="X554" s="41"/>
      <c r="Y554" s="41"/>
      <c r="Z554" s="41"/>
      <c r="AA554" s="41"/>
      <c r="AB554" s="41"/>
      <c r="AC554" s="41"/>
      <c r="AD554" s="41"/>
      <c r="AE554" s="41"/>
      <c r="AR554" s="226" t="s">
        <v>722</v>
      </c>
      <c r="AT554" s="226" t="s">
        <v>482</v>
      </c>
      <c r="AU554" s="226" t="s">
        <v>91</v>
      </c>
      <c r="AY554" s="19" t="s">
        <v>230</v>
      </c>
      <c r="BE554" s="227">
        <f>IF(N554="základní",J554,0)</f>
        <v>0</v>
      </c>
      <c r="BF554" s="227">
        <f>IF(N554="snížená",J554,0)</f>
        <v>0</v>
      </c>
      <c r="BG554" s="227">
        <f>IF(N554="zákl. přenesená",J554,0)</f>
        <v>0</v>
      </c>
      <c r="BH554" s="227">
        <f>IF(N554="sníž. přenesená",J554,0)</f>
        <v>0</v>
      </c>
      <c r="BI554" s="227">
        <f>IF(N554="nulová",J554,0)</f>
        <v>0</v>
      </c>
      <c r="BJ554" s="19" t="s">
        <v>85</v>
      </c>
      <c r="BK554" s="227">
        <f>ROUND(I554*H554,2)</f>
        <v>0</v>
      </c>
      <c r="BL554" s="19" t="s">
        <v>345</v>
      </c>
      <c r="BM554" s="226" t="s">
        <v>906</v>
      </c>
    </row>
    <row r="555" spans="1:47" s="2" customFormat="1" ht="12">
      <c r="A555" s="41"/>
      <c r="B555" s="42"/>
      <c r="C555" s="43"/>
      <c r="D555" s="228" t="s">
        <v>238</v>
      </c>
      <c r="E555" s="43"/>
      <c r="F555" s="229" t="s">
        <v>905</v>
      </c>
      <c r="G555" s="43"/>
      <c r="H555" s="43"/>
      <c r="I555" s="230"/>
      <c r="J555" s="43"/>
      <c r="K555" s="43"/>
      <c r="L555" s="47"/>
      <c r="M555" s="231"/>
      <c r="N555" s="232"/>
      <c r="O555" s="87"/>
      <c r="P555" s="87"/>
      <c r="Q555" s="87"/>
      <c r="R555" s="87"/>
      <c r="S555" s="87"/>
      <c r="T555" s="88"/>
      <c r="U555" s="41"/>
      <c r="V555" s="41"/>
      <c r="W555" s="41"/>
      <c r="X555" s="41"/>
      <c r="Y555" s="41"/>
      <c r="Z555" s="41"/>
      <c r="AA555" s="41"/>
      <c r="AB555" s="41"/>
      <c r="AC555" s="41"/>
      <c r="AD555" s="41"/>
      <c r="AE555" s="41"/>
      <c r="AT555" s="19" t="s">
        <v>238</v>
      </c>
      <c r="AU555" s="19" t="s">
        <v>91</v>
      </c>
    </row>
    <row r="556" spans="1:51" s="15" customFormat="1" ht="12">
      <c r="A556" s="15"/>
      <c r="B556" s="260"/>
      <c r="C556" s="261"/>
      <c r="D556" s="228" t="s">
        <v>242</v>
      </c>
      <c r="E556" s="262" t="s">
        <v>19</v>
      </c>
      <c r="F556" s="263" t="s">
        <v>890</v>
      </c>
      <c r="G556" s="261"/>
      <c r="H556" s="262" t="s">
        <v>19</v>
      </c>
      <c r="I556" s="264"/>
      <c r="J556" s="261"/>
      <c r="K556" s="261"/>
      <c r="L556" s="265"/>
      <c r="M556" s="266"/>
      <c r="N556" s="267"/>
      <c r="O556" s="267"/>
      <c r="P556" s="267"/>
      <c r="Q556" s="267"/>
      <c r="R556" s="267"/>
      <c r="S556" s="267"/>
      <c r="T556" s="268"/>
      <c r="U556" s="15"/>
      <c r="V556" s="15"/>
      <c r="W556" s="15"/>
      <c r="X556" s="15"/>
      <c r="Y556" s="15"/>
      <c r="Z556" s="15"/>
      <c r="AA556" s="15"/>
      <c r="AB556" s="15"/>
      <c r="AC556" s="15"/>
      <c r="AD556" s="15"/>
      <c r="AE556" s="15"/>
      <c r="AT556" s="269" t="s">
        <v>242</v>
      </c>
      <c r="AU556" s="269" t="s">
        <v>91</v>
      </c>
      <c r="AV556" s="15" t="s">
        <v>85</v>
      </c>
      <c r="AW556" s="15" t="s">
        <v>42</v>
      </c>
      <c r="AX556" s="15" t="s">
        <v>81</v>
      </c>
      <c r="AY556" s="269" t="s">
        <v>230</v>
      </c>
    </row>
    <row r="557" spans="1:51" s="13" customFormat="1" ht="12">
      <c r="A557" s="13"/>
      <c r="B557" s="234"/>
      <c r="C557" s="235"/>
      <c r="D557" s="228" t="s">
        <v>242</v>
      </c>
      <c r="E557" s="236" t="s">
        <v>19</v>
      </c>
      <c r="F557" s="237" t="s">
        <v>907</v>
      </c>
      <c r="G557" s="235"/>
      <c r="H557" s="238">
        <v>0.318</v>
      </c>
      <c r="I557" s="239"/>
      <c r="J557" s="235"/>
      <c r="K557" s="235"/>
      <c r="L557" s="240"/>
      <c r="M557" s="241"/>
      <c r="N557" s="242"/>
      <c r="O557" s="242"/>
      <c r="P557" s="242"/>
      <c r="Q557" s="242"/>
      <c r="R557" s="242"/>
      <c r="S557" s="242"/>
      <c r="T557" s="243"/>
      <c r="U557" s="13"/>
      <c r="V557" s="13"/>
      <c r="W557" s="13"/>
      <c r="X557" s="13"/>
      <c r="Y557" s="13"/>
      <c r="Z557" s="13"/>
      <c r="AA557" s="13"/>
      <c r="AB557" s="13"/>
      <c r="AC557" s="13"/>
      <c r="AD557" s="13"/>
      <c r="AE557" s="13"/>
      <c r="AT557" s="244" t="s">
        <v>242</v>
      </c>
      <c r="AU557" s="244" t="s">
        <v>91</v>
      </c>
      <c r="AV557" s="13" t="s">
        <v>91</v>
      </c>
      <c r="AW557" s="13" t="s">
        <v>42</v>
      </c>
      <c r="AX557" s="13" t="s">
        <v>81</v>
      </c>
      <c r="AY557" s="244" t="s">
        <v>230</v>
      </c>
    </row>
    <row r="558" spans="1:51" s="13" customFormat="1" ht="12">
      <c r="A558" s="13"/>
      <c r="B558" s="234"/>
      <c r="C558" s="235"/>
      <c r="D558" s="228" t="s">
        <v>242</v>
      </c>
      <c r="E558" s="236" t="s">
        <v>19</v>
      </c>
      <c r="F558" s="237" t="s">
        <v>908</v>
      </c>
      <c r="G558" s="235"/>
      <c r="H558" s="238">
        <v>0.032</v>
      </c>
      <c r="I558" s="239"/>
      <c r="J558" s="235"/>
      <c r="K558" s="235"/>
      <c r="L558" s="240"/>
      <c r="M558" s="241"/>
      <c r="N558" s="242"/>
      <c r="O558" s="242"/>
      <c r="P558" s="242"/>
      <c r="Q558" s="242"/>
      <c r="R558" s="242"/>
      <c r="S558" s="242"/>
      <c r="T558" s="243"/>
      <c r="U558" s="13"/>
      <c r="V558" s="13"/>
      <c r="W558" s="13"/>
      <c r="X558" s="13"/>
      <c r="Y558" s="13"/>
      <c r="Z558" s="13"/>
      <c r="AA558" s="13"/>
      <c r="AB558" s="13"/>
      <c r="AC558" s="13"/>
      <c r="AD558" s="13"/>
      <c r="AE558" s="13"/>
      <c r="AT558" s="244" t="s">
        <v>242</v>
      </c>
      <c r="AU558" s="244" t="s">
        <v>91</v>
      </c>
      <c r="AV558" s="13" t="s">
        <v>91</v>
      </c>
      <c r="AW558" s="13" t="s">
        <v>42</v>
      </c>
      <c r="AX558" s="13" t="s">
        <v>81</v>
      </c>
      <c r="AY558" s="244" t="s">
        <v>230</v>
      </c>
    </row>
    <row r="559" spans="1:51" s="14" customFormat="1" ht="12">
      <c r="A559" s="14"/>
      <c r="B559" s="245"/>
      <c r="C559" s="246"/>
      <c r="D559" s="228" t="s">
        <v>242</v>
      </c>
      <c r="E559" s="247" t="s">
        <v>19</v>
      </c>
      <c r="F559" s="248" t="s">
        <v>244</v>
      </c>
      <c r="G559" s="246"/>
      <c r="H559" s="249">
        <v>0.35</v>
      </c>
      <c r="I559" s="250"/>
      <c r="J559" s="246"/>
      <c r="K559" s="246"/>
      <c r="L559" s="251"/>
      <c r="M559" s="252"/>
      <c r="N559" s="253"/>
      <c r="O559" s="253"/>
      <c r="P559" s="253"/>
      <c r="Q559" s="253"/>
      <c r="R559" s="253"/>
      <c r="S559" s="253"/>
      <c r="T559" s="254"/>
      <c r="U559" s="14"/>
      <c r="V559" s="14"/>
      <c r="W559" s="14"/>
      <c r="X559" s="14"/>
      <c r="Y559" s="14"/>
      <c r="Z559" s="14"/>
      <c r="AA559" s="14"/>
      <c r="AB559" s="14"/>
      <c r="AC559" s="14"/>
      <c r="AD559" s="14"/>
      <c r="AE559" s="14"/>
      <c r="AT559" s="255" t="s">
        <v>242</v>
      </c>
      <c r="AU559" s="255" t="s">
        <v>91</v>
      </c>
      <c r="AV559" s="14" t="s">
        <v>109</v>
      </c>
      <c r="AW559" s="14" t="s">
        <v>42</v>
      </c>
      <c r="AX559" s="14" t="s">
        <v>85</v>
      </c>
      <c r="AY559" s="255" t="s">
        <v>230</v>
      </c>
    </row>
    <row r="560" spans="1:65" s="2" customFormat="1" ht="14.4" customHeight="1">
      <c r="A560" s="41"/>
      <c r="B560" s="42"/>
      <c r="C560" s="281" t="s">
        <v>909</v>
      </c>
      <c r="D560" s="281" t="s">
        <v>482</v>
      </c>
      <c r="E560" s="282" t="s">
        <v>910</v>
      </c>
      <c r="F560" s="283" t="s">
        <v>911</v>
      </c>
      <c r="G560" s="284" t="s">
        <v>369</v>
      </c>
      <c r="H560" s="285">
        <v>0.27</v>
      </c>
      <c r="I560" s="286"/>
      <c r="J560" s="287">
        <f>ROUND(I560*H560,2)</f>
        <v>0</v>
      </c>
      <c r="K560" s="283" t="s">
        <v>19</v>
      </c>
      <c r="L560" s="288"/>
      <c r="M560" s="289" t="s">
        <v>19</v>
      </c>
      <c r="N560" s="290" t="s">
        <v>52</v>
      </c>
      <c r="O560" s="87"/>
      <c r="P560" s="224">
        <f>O560*H560</f>
        <v>0</v>
      </c>
      <c r="Q560" s="224">
        <v>1</v>
      </c>
      <c r="R560" s="224">
        <f>Q560*H560</f>
        <v>0.27</v>
      </c>
      <c r="S560" s="224">
        <v>0</v>
      </c>
      <c r="T560" s="225">
        <f>S560*H560</f>
        <v>0</v>
      </c>
      <c r="U560" s="41"/>
      <c r="V560" s="41"/>
      <c r="W560" s="41"/>
      <c r="X560" s="41"/>
      <c r="Y560" s="41"/>
      <c r="Z560" s="41"/>
      <c r="AA560" s="41"/>
      <c r="AB560" s="41"/>
      <c r="AC560" s="41"/>
      <c r="AD560" s="41"/>
      <c r="AE560" s="41"/>
      <c r="AR560" s="226" t="s">
        <v>722</v>
      </c>
      <c r="AT560" s="226" t="s">
        <v>482</v>
      </c>
      <c r="AU560" s="226" t="s">
        <v>91</v>
      </c>
      <c r="AY560" s="19" t="s">
        <v>230</v>
      </c>
      <c r="BE560" s="227">
        <f>IF(N560="základní",J560,0)</f>
        <v>0</v>
      </c>
      <c r="BF560" s="227">
        <f>IF(N560="snížená",J560,0)</f>
        <v>0</v>
      </c>
      <c r="BG560" s="227">
        <f>IF(N560="zákl. přenesená",J560,0)</f>
        <v>0</v>
      </c>
      <c r="BH560" s="227">
        <f>IF(N560="sníž. přenesená",J560,0)</f>
        <v>0</v>
      </c>
      <c r="BI560" s="227">
        <f>IF(N560="nulová",J560,0)</f>
        <v>0</v>
      </c>
      <c r="BJ560" s="19" t="s">
        <v>85</v>
      </c>
      <c r="BK560" s="227">
        <f>ROUND(I560*H560,2)</f>
        <v>0</v>
      </c>
      <c r="BL560" s="19" t="s">
        <v>345</v>
      </c>
      <c r="BM560" s="226" t="s">
        <v>912</v>
      </c>
    </row>
    <row r="561" spans="1:47" s="2" customFormat="1" ht="12">
      <c r="A561" s="41"/>
      <c r="B561" s="42"/>
      <c r="C561" s="43"/>
      <c r="D561" s="228" t="s">
        <v>238</v>
      </c>
      <c r="E561" s="43"/>
      <c r="F561" s="229" t="s">
        <v>911</v>
      </c>
      <c r="G561" s="43"/>
      <c r="H561" s="43"/>
      <c r="I561" s="230"/>
      <c r="J561" s="43"/>
      <c r="K561" s="43"/>
      <c r="L561" s="47"/>
      <c r="M561" s="231"/>
      <c r="N561" s="232"/>
      <c r="O561" s="87"/>
      <c r="P561" s="87"/>
      <c r="Q561" s="87"/>
      <c r="R561" s="87"/>
      <c r="S561" s="87"/>
      <c r="T561" s="88"/>
      <c r="U561" s="41"/>
      <c r="V561" s="41"/>
      <c r="W561" s="41"/>
      <c r="X561" s="41"/>
      <c r="Y561" s="41"/>
      <c r="Z561" s="41"/>
      <c r="AA561" s="41"/>
      <c r="AB561" s="41"/>
      <c r="AC561" s="41"/>
      <c r="AD561" s="41"/>
      <c r="AE561" s="41"/>
      <c r="AT561" s="19" t="s">
        <v>238</v>
      </c>
      <c r="AU561" s="19" t="s">
        <v>91</v>
      </c>
    </row>
    <row r="562" spans="1:51" s="15" customFormat="1" ht="12">
      <c r="A562" s="15"/>
      <c r="B562" s="260"/>
      <c r="C562" s="261"/>
      <c r="D562" s="228" t="s">
        <v>242</v>
      </c>
      <c r="E562" s="262" t="s">
        <v>19</v>
      </c>
      <c r="F562" s="263" t="s">
        <v>890</v>
      </c>
      <c r="G562" s="261"/>
      <c r="H562" s="262" t="s">
        <v>19</v>
      </c>
      <c r="I562" s="264"/>
      <c r="J562" s="261"/>
      <c r="K562" s="261"/>
      <c r="L562" s="265"/>
      <c r="M562" s="266"/>
      <c r="N562" s="267"/>
      <c r="O562" s="267"/>
      <c r="P562" s="267"/>
      <c r="Q562" s="267"/>
      <c r="R562" s="267"/>
      <c r="S562" s="267"/>
      <c r="T562" s="268"/>
      <c r="U562" s="15"/>
      <c r="V562" s="15"/>
      <c r="W562" s="15"/>
      <c r="X562" s="15"/>
      <c r="Y562" s="15"/>
      <c r="Z562" s="15"/>
      <c r="AA562" s="15"/>
      <c r="AB562" s="15"/>
      <c r="AC562" s="15"/>
      <c r="AD562" s="15"/>
      <c r="AE562" s="15"/>
      <c r="AT562" s="269" t="s">
        <v>242</v>
      </c>
      <c r="AU562" s="269" t="s">
        <v>91</v>
      </c>
      <c r="AV562" s="15" t="s">
        <v>85</v>
      </c>
      <c r="AW562" s="15" t="s">
        <v>42</v>
      </c>
      <c r="AX562" s="15" t="s">
        <v>81</v>
      </c>
      <c r="AY562" s="269" t="s">
        <v>230</v>
      </c>
    </row>
    <row r="563" spans="1:51" s="13" customFormat="1" ht="12">
      <c r="A563" s="13"/>
      <c r="B563" s="234"/>
      <c r="C563" s="235"/>
      <c r="D563" s="228" t="s">
        <v>242</v>
      </c>
      <c r="E563" s="236" t="s">
        <v>19</v>
      </c>
      <c r="F563" s="237" t="s">
        <v>913</v>
      </c>
      <c r="G563" s="235"/>
      <c r="H563" s="238">
        <v>0.245</v>
      </c>
      <c r="I563" s="239"/>
      <c r="J563" s="235"/>
      <c r="K563" s="235"/>
      <c r="L563" s="240"/>
      <c r="M563" s="241"/>
      <c r="N563" s="242"/>
      <c r="O563" s="242"/>
      <c r="P563" s="242"/>
      <c r="Q563" s="242"/>
      <c r="R563" s="242"/>
      <c r="S563" s="242"/>
      <c r="T563" s="243"/>
      <c r="U563" s="13"/>
      <c r="V563" s="13"/>
      <c r="W563" s="13"/>
      <c r="X563" s="13"/>
      <c r="Y563" s="13"/>
      <c r="Z563" s="13"/>
      <c r="AA563" s="13"/>
      <c r="AB563" s="13"/>
      <c r="AC563" s="13"/>
      <c r="AD563" s="13"/>
      <c r="AE563" s="13"/>
      <c r="AT563" s="244" t="s">
        <v>242</v>
      </c>
      <c r="AU563" s="244" t="s">
        <v>91</v>
      </c>
      <c r="AV563" s="13" t="s">
        <v>91</v>
      </c>
      <c r="AW563" s="13" t="s">
        <v>42</v>
      </c>
      <c r="AX563" s="13" t="s">
        <v>81</v>
      </c>
      <c r="AY563" s="244" t="s">
        <v>230</v>
      </c>
    </row>
    <row r="564" spans="1:51" s="13" customFormat="1" ht="12">
      <c r="A564" s="13"/>
      <c r="B564" s="234"/>
      <c r="C564" s="235"/>
      <c r="D564" s="228" t="s">
        <v>242</v>
      </c>
      <c r="E564" s="236" t="s">
        <v>19</v>
      </c>
      <c r="F564" s="237" t="s">
        <v>914</v>
      </c>
      <c r="G564" s="235"/>
      <c r="H564" s="238">
        <v>0.025</v>
      </c>
      <c r="I564" s="239"/>
      <c r="J564" s="235"/>
      <c r="K564" s="235"/>
      <c r="L564" s="240"/>
      <c r="M564" s="241"/>
      <c r="N564" s="242"/>
      <c r="O564" s="242"/>
      <c r="P564" s="242"/>
      <c r="Q564" s="242"/>
      <c r="R564" s="242"/>
      <c r="S564" s="242"/>
      <c r="T564" s="243"/>
      <c r="U564" s="13"/>
      <c r="V564" s="13"/>
      <c r="W564" s="13"/>
      <c r="X564" s="13"/>
      <c r="Y564" s="13"/>
      <c r="Z564" s="13"/>
      <c r="AA564" s="13"/>
      <c r="AB564" s="13"/>
      <c r="AC564" s="13"/>
      <c r="AD564" s="13"/>
      <c r="AE564" s="13"/>
      <c r="AT564" s="244" t="s">
        <v>242</v>
      </c>
      <c r="AU564" s="244" t="s">
        <v>91</v>
      </c>
      <c r="AV564" s="13" t="s">
        <v>91</v>
      </c>
      <c r="AW564" s="13" t="s">
        <v>42</v>
      </c>
      <c r="AX564" s="13" t="s">
        <v>81</v>
      </c>
      <c r="AY564" s="244" t="s">
        <v>230</v>
      </c>
    </row>
    <row r="565" spans="1:51" s="14" customFormat="1" ht="12">
      <c r="A565" s="14"/>
      <c r="B565" s="245"/>
      <c r="C565" s="246"/>
      <c r="D565" s="228" t="s">
        <v>242</v>
      </c>
      <c r="E565" s="247" t="s">
        <v>19</v>
      </c>
      <c r="F565" s="248" t="s">
        <v>244</v>
      </c>
      <c r="G565" s="246"/>
      <c r="H565" s="249">
        <v>0.27</v>
      </c>
      <c r="I565" s="250"/>
      <c r="J565" s="246"/>
      <c r="K565" s="246"/>
      <c r="L565" s="251"/>
      <c r="M565" s="252"/>
      <c r="N565" s="253"/>
      <c r="O565" s="253"/>
      <c r="P565" s="253"/>
      <c r="Q565" s="253"/>
      <c r="R565" s="253"/>
      <c r="S565" s="253"/>
      <c r="T565" s="254"/>
      <c r="U565" s="14"/>
      <c r="V565" s="14"/>
      <c r="W565" s="14"/>
      <c r="X565" s="14"/>
      <c r="Y565" s="14"/>
      <c r="Z565" s="14"/>
      <c r="AA565" s="14"/>
      <c r="AB565" s="14"/>
      <c r="AC565" s="14"/>
      <c r="AD565" s="14"/>
      <c r="AE565" s="14"/>
      <c r="AT565" s="255" t="s">
        <v>242</v>
      </c>
      <c r="AU565" s="255" t="s">
        <v>91</v>
      </c>
      <c r="AV565" s="14" t="s">
        <v>109</v>
      </c>
      <c r="AW565" s="14" t="s">
        <v>42</v>
      </c>
      <c r="AX565" s="14" t="s">
        <v>85</v>
      </c>
      <c r="AY565" s="255" t="s">
        <v>230</v>
      </c>
    </row>
    <row r="566" spans="1:65" s="2" customFormat="1" ht="24.15" customHeight="1">
      <c r="A566" s="41"/>
      <c r="B566" s="42"/>
      <c r="C566" s="281" t="s">
        <v>915</v>
      </c>
      <c r="D566" s="281" t="s">
        <v>482</v>
      </c>
      <c r="E566" s="282" t="s">
        <v>916</v>
      </c>
      <c r="F566" s="283" t="s">
        <v>917</v>
      </c>
      <c r="G566" s="284" t="s">
        <v>327</v>
      </c>
      <c r="H566" s="285">
        <v>2.877</v>
      </c>
      <c r="I566" s="286"/>
      <c r="J566" s="287">
        <f>ROUND(I566*H566,2)</f>
        <v>0</v>
      </c>
      <c r="K566" s="283" t="s">
        <v>19</v>
      </c>
      <c r="L566" s="288"/>
      <c r="M566" s="289" t="s">
        <v>19</v>
      </c>
      <c r="N566" s="290" t="s">
        <v>52</v>
      </c>
      <c r="O566" s="87"/>
      <c r="P566" s="224">
        <f>O566*H566</f>
        <v>0</v>
      </c>
      <c r="Q566" s="224">
        <v>0.00343</v>
      </c>
      <c r="R566" s="224">
        <f>Q566*H566</f>
        <v>0.00986811</v>
      </c>
      <c r="S566" s="224">
        <v>0</v>
      </c>
      <c r="T566" s="225">
        <f>S566*H566</f>
        <v>0</v>
      </c>
      <c r="U566" s="41"/>
      <c r="V566" s="41"/>
      <c r="W566" s="41"/>
      <c r="X566" s="41"/>
      <c r="Y566" s="41"/>
      <c r="Z566" s="41"/>
      <c r="AA566" s="41"/>
      <c r="AB566" s="41"/>
      <c r="AC566" s="41"/>
      <c r="AD566" s="41"/>
      <c r="AE566" s="41"/>
      <c r="AR566" s="226" t="s">
        <v>722</v>
      </c>
      <c r="AT566" s="226" t="s">
        <v>482</v>
      </c>
      <c r="AU566" s="226" t="s">
        <v>91</v>
      </c>
      <c r="AY566" s="19" t="s">
        <v>230</v>
      </c>
      <c r="BE566" s="227">
        <f>IF(N566="základní",J566,0)</f>
        <v>0</v>
      </c>
      <c r="BF566" s="227">
        <f>IF(N566="snížená",J566,0)</f>
        <v>0</v>
      </c>
      <c r="BG566" s="227">
        <f>IF(N566="zákl. přenesená",J566,0)</f>
        <v>0</v>
      </c>
      <c r="BH566" s="227">
        <f>IF(N566="sníž. přenesená",J566,0)</f>
        <v>0</v>
      </c>
      <c r="BI566" s="227">
        <f>IF(N566="nulová",J566,0)</f>
        <v>0</v>
      </c>
      <c r="BJ566" s="19" t="s">
        <v>85</v>
      </c>
      <c r="BK566" s="227">
        <f>ROUND(I566*H566,2)</f>
        <v>0</v>
      </c>
      <c r="BL566" s="19" t="s">
        <v>345</v>
      </c>
      <c r="BM566" s="226" t="s">
        <v>918</v>
      </c>
    </row>
    <row r="567" spans="1:47" s="2" customFormat="1" ht="12">
      <c r="A567" s="41"/>
      <c r="B567" s="42"/>
      <c r="C567" s="43"/>
      <c r="D567" s="228" t="s">
        <v>238</v>
      </c>
      <c r="E567" s="43"/>
      <c r="F567" s="229" t="s">
        <v>917</v>
      </c>
      <c r="G567" s="43"/>
      <c r="H567" s="43"/>
      <c r="I567" s="230"/>
      <c r="J567" s="43"/>
      <c r="K567" s="43"/>
      <c r="L567" s="47"/>
      <c r="M567" s="231"/>
      <c r="N567" s="232"/>
      <c r="O567" s="87"/>
      <c r="P567" s="87"/>
      <c r="Q567" s="87"/>
      <c r="R567" s="87"/>
      <c r="S567" s="87"/>
      <c r="T567" s="88"/>
      <c r="U567" s="41"/>
      <c r="V567" s="41"/>
      <c r="W567" s="41"/>
      <c r="X567" s="41"/>
      <c r="Y567" s="41"/>
      <c r="Z567" s="41"/>
      <c r="AA567" s="41"/>
      <c r="AB567" s="41"/>
      <c r="AC567" s="41"/>
      <c r="AD567" s="41"/>
      <c r="AE567" s="41"/>
      <c r="AT567" s="19" t="s">
        <v>238</v>
      </c>
      <c r="AU567" s="19" t="s">
        <v>91</v>
      </c>
    </row>
    <row r="568" spans="1:51" s="15" customFormat="1" ht="12">
      <c r="A568" s="15"/>
      <c r="B568" s="260"/>
      <c r="C568" s="261"/>
      <c r="D568" s="228" t="s">
        <v>242</v>
      </c>
      <c r="E568" s="262" t="s">
        <v>19</v>
      </c>
      <c r="F568" s="263" t="s">
        <v>890</v>
      </c>
      <c r="G568" s="261"/>
      <c r="H568" s="262" t="s">
        <v>19</v>
      </c>
      <c r="I568" s="264"/>
      <c r="J568" s="261"/>
      <c r="K568" s="261"/>
      <c r="L568" s="265"/>
      <c r="M568" s="266"/>
      <c r="N568" s="267"/>
      <c r="O568" s="267"/>
      <c r="P568" s="267"/>
      <c r="Q568" s="267"/>
      <c r="R568" s="267"/>
      <c r="S568" s="267"/>
      <c r="T568" s="268"/>
      <c r="U568" s="15"/>
      <c r="V568" s="15"/>
      <c r="W568" s="15"/>
      <c r="X568" s="15"/>
      <c r="Y568" s="15"/>
      <c r="Z568" s="15"/>
      <c r="AA568" s="15"/>
      <c r="AB568" s="15"/>
      <c r="AC568" s="15"/>
      <c r="AD568" s="15"/>
      <c r="AE568" s="15"/>
      <c r="AT568" s="269" t="s">
        <v>242</v>
      </c>
      <c r="AU568" s="269" t="s">
        <v>91</v>
      </c>
      <c r="AV568" s="15" t="s">
        <v>85</v>
      </c>
      <c r="AW568" s="15" t="s">
        <v>42</v>
      </c>
      <c r="AX568" s="15" t="s">
        <v>81</v>
      </c>
      <c r="AY568" s="269" t="s">
        <v>230</v>
      </c>
    </row>
    <row r="569" spans="1:51" s="13" customFormat="1" ht="12">
      <c r="A569" s="13"/>
      <c r="B569" s="234"/>
      <c r="C569" s="235"/>
      <c r="D569" s="228" t="s">
        <v>242</v>
      </c>
      <c r="E569" s="236" t="s">
        <v>19</v>
      </c>
      <c r="F569" s="237" t="s">
        <v>919</v>
      </c>
      <c r="G569" s="235"/>
      <c r="H569" s="238">
        <v>2.877</v>
      </c>
      <c r="I569" s="239"/>
      <c r="J569" s="235"/>
      <c r="K569" s="235"/>
      <c r="L569" s="240"/>
      <c r="M569" s="241"/>
      <c r="N569" s="242"/>
      <c r="O569" s="242"/>
      <c r="P569" s="242"/>
      <c r="Q569" s="242"/>
      <c r="R569" s="242"/>
      <c r="S569" s="242"/>
      <c r="T569" s="243"/>
      <c r="U569" s="13"/>
      <c r="V569" s="13"/>
      <c r="W569" s="13"/>
      <c r="X569" s="13"/>
      <c r="Y569" s="13"/>
      <c r="Z569" s="13"/>
      <c r="AA569" s="13"/>
      <c r="AB569" s="13"/>
      <c r="AC569" s="13"/>
      <c r="AD569" s="13"/>
      <c r="AE569" s="13"/>
      <c r="AT569" s="244" t="s">
        <v>242</v>
      </c>
      <c r="AU569" s="244" t="s">
        <v>91</v>
      </c>
      <c r="AV569" s="13" t="s">
        <v>91</v>
      </c>
      <c r="AW569" s="13" t="s">
        <v>42</v>
      </c>
      <c r="AX569" s="13" t="s">
        <v>81</v>
      </c>
      <c r="AY569" s="244" t="s">
        <v>230</v>
      </c>
    </row>
    <row r="570" spans="1:51" s="14" customFormat="1" ht="12">
      <c r="A570" s="14"/>
      <c r="B570" s="245"/>
      <c r="C570" s="246"/>
      <c r="D570" s="228" t="s">
        <v>242</v>
      </c>
      <c r="E570" s="247" t="s">
        <v>19</v>
      </c>
      <c r="F570" s="248" t="s">
        <v>244</v>
      </c>
      <c r="G570" s="246"/>
      <c r="H570" s="249">
        <v>2.877</v>
      </c>
      <c r="I570" s="250"/>
      <c r="J570" s="246"/>
      <c r="K570" s="246"/>
      <c r="L570" s="251"/>
      <c r="M570" s="252"/>
      <c r="N570" s="253"/>
      <c r="O570" s="253"/>
      <c r="P570" s="253"/>
      <c r="Q570" s="253"/>
      <c r="R570" s="253"/>
      <c r="S570" s="253"/>
      <c r="T570" s="254"/>
      <c r="U570" s="14"/>
      <c r="V570" s="14"/>
      <c r="W570" s="14"/>
      <c r="X570" s="14"/>
      <c r="Y570" s="14"/>
      <c r="Z570" s="14"/>
      <c r="AA570" s="14"/>
      <c r="AB570" s="14"/>
      <c r="AC570" s="14"/>
      <c r="AD570" s="14"/>
      <c r="AE570" s="14"/>
      <c r="AT570" s="255" t="s">
        <v>242</v>
      </c>
      <c r="AU570" s="255" t="s">
        <v>91</v>
      </c>
      <c r="AV570" s="14" t="s">
        <v>109</v>
      </c>
      <c r="AW570" s="14" t="s">
        <v>42</v>
      </c>
      <c r="AX570" s="14" t="s">
        <v>85</v>
      </c>
      <c r="AY570" s="255" t="s">
        <v>230</v>
      </c>
    </row>
    <row r="571" spans="1:65" s="2" customFormat="1" ht="24.15" customHeight="1">
      <c r="A571" s="41"/>
      <c r="B571" s="42"/>
      <c r="C571" s="281" t="s">
        <v>920</v>
      </c>
      <c r="D571" s="281" t="s">
        <v>482</v>
      </c>
      <c r="E571" s="282" t="s">
        <v>921</v>
      </c>
      <c r="F571" s="283" t="s">
        <v>922</v>
      </c>
      <c r="G571" s="284" t="s">
        <v>327</v>
      </c>
      <c r="H571" s="285">
        <v>3.78</v>
      </c>
      <c r="I571" s="286"/>
      <c r="J571" s="287">
        <f>ROUND(I571*H571,2)</f>
        <v>0</v>
      </c>
      <c r="K571" s="283" t="s">
        <v>19</v>
      </c>
      <c r="L571" s="288"/>
      <c r="M571" s="289" t="s">
        <v>19</v>
      </c>
      <c r="N571" s="290" t="s">
        <v>52</v>
      </c>
      <c r="O571" s="87"/>
      <c r="P571" s="224">
        <f>O571*H571</f>
        <v>0</v>
      </c>
      <c r="Q571" s="224">
        <v>0.01715</v>
      </c>
      <c r="R571" s="224">
        <f>Q571*H571</f>
        <v>0.064827</v>
      </c>
      <c r="S571" s="224">
        <v>0</v>
      </c>
      <c r="T571" s="225">
        <f>S571*H571</f>
        <v>0</v>
      </c>
      <c r="U571" s="41"/>
      <c r="V571" s="41"/>
      <c r="W571" s="41"/>
      <c r="X571" s="41"/>
      <c r="Y571" s="41"/>
      <c r="Z571" s="41"/>
      <c r="AA571" s="41"/>
      <c r="AB571" s="41"/>
      <c r="AC571" s="41"/>
      <c r="AD571" s="41"/>
      <c r="AE571" s="41"/>
      <c r="AR571" s="226" t="s">
        <v>722</v>
      </c>
      <c r="AT571" s="226" t="s">
        <v>482</v>
      </c>
      <c r="AU571" s="226" t="s">
        <v>91</v>
      </c>
      <c r="AY571" s="19" t="s">
        <v>230</v>
      </c>
      <c r="BE571" s="227">
        <f>IF(N571="základní",J571,0)</f>
        <v>0</v>
      </c>
      <c r="BF571" s="227">
        <f>IF(N571="snížená",J571,0)</f>
        <v>0</v>
      </c>
      <c r="BG571" s="227">
        <f>IF(N571="zákl. přenesená",J571,0)</f>
        <v>0</v>
      </c>
      <c r="BH571" s="227">
        <f>IF(N571="sníž. přenesená",J571,0)</f>
        <v>0</v>
      </c>
      <c r="BI571" s="227">
        <f>IF(N571="nulová",J571,0)</f>
        <v>0</v>
      </c>
      <c r="BJ571" s="19" t="s">
        <v>85</v>
      </c>
      <c r="BK571" s="227">
        <f>ROUND(I571*H571,2)</f>
        <v>0</v>
      </c>
      <c r="BL571" s="19" t="s">
        <v>345</v>
      </c>
      <c r="BM571" s="226" t="s">
        <v>923</v>
      </c>
    </row>
    <row r="572" spans="1:47" s="2" customFormat="1" ht="12">
      <c r="A572" s="41"/>
      <c r="B572" s="42"/>
      <c r="C572" s="43"/>
      <c r="D572" s="228" t="s">
        <v>238</v>
      </c>
      <c r="E572" s="43"/>
      <c r="F572" s="229" t="s">
        <v>922</v>
      </c>
      <c r="G572" s="43"/>
      <c r="H572" s="43"/>
      <c r="I572" s="230"/>
      <c r="J572" s="43"/>
      <c r="K572" s="43"/>
      <c r="L572" s="47"/>
      <c r="M572" s="231"/>
      <c r="N572" s="232"/>
      <c r="O572" s="87"/>
      <c r="P572" s="87"/>
      <c r="Q572" s="87"/>
      <c r="R572" s="87"/>
      <c r="S572" s="87"/>
      <c r="T572" s="88"/>
      <c r="U572" s="41"/>
      <c r="V572" s="41"/>
      <c r="W572" s="41"/>
      <c r="X572" s="41"/>
      <c r="Y572" s="41"/>
      <c r="Z572" s="41"/>
      <c r="AA572" s="41"/>
      <c r="AB572" s="41"/>
      <c r="AC572" s="41"/>
      <c r="AD572" s="41"/>
      <c r="AE572" s="41"/>
      <c r="AT572" s="19" t="s">
        <v>238</v>
      </c>
      <c r="AU572" s="19" t="s">
        <v>91</v>
      </c>
    </row>
    <row r="573" spans="1:51" s="15" customFormat="1" ht="12">
      <c r="A573" s="15"/>
      <c r="B573" s="260"/>
      <c r="C573" s="261"/>
      <c r="D573" s="228" t="s">
        <v>242</v>
      </c>
      <c r="E573" s="262" t="s">
        <v>19</v>
      </c>
      <c r="F573" s="263" t="s">
        <v>890</v>
      </c>
      <c r="G573" s="261"/>
      <c r="H573" s="262" t="s">
        <v>19</v>
      </c>
      <c r="I573" s="264"/>
      <c r="J573" s="261"/>
      <c r="K573" s="261"/>
      <c r="L573" s="265"/>
      <c r="M573" s="266"/>
      <c r="N573" s="267"/>
      <c r="O573" s="267"/>
      <c r="P573" s="267"/>
      <c r="Q573" s="267"/>
      <c r="R573" s="267"/>
      <c r="S573" s="267"/>
      <c r="T573" s="268"/>
      <c r="U573" s="15"/>
      <c r="V573" s="15"/>
      <c r="W573" s="15"/>
      <c r="X573" s="15"/>
      <c r="Y573" s="15"/>
      <c r="Z573" s="15"/>
      <c r="AA573" s="15"/>
      <c r="AB573" s="15"/>
      <c r="AC573" s="15"/>
      <c r="AD573" s="15"/>
      <c r="AE573" s="15"/>
      <c r="AT573" s="269" t="s">
        <v>242</v>
      </c>
      <c r="AU573" s="269" t="s">
        <v>91</v>
      </c>
      <c r="AV573" s="15" t="s">
        <v>85</v>
      </c>
      <c r="AW573" s="15" t="s">
        <v>42</v>
      </c>
      <c r="AX573" s="15" t="s">
        <v>81</v>
      </c>
      <c r="AY573" s="269" t="s">
        <v>230</v>
      </c>
    </row>
    <row r="574" spans="1:51" s="13" customFormat="1" ht="12">
      <c r="A574" s="13"/>
      <c r="B574" s="234"/>
      <c r="C574" s="235"/>
      <c r="D574" s="228" t="s">
        <v>242</v>
      </c>
      <c r="E574" s="236" t="s">
        <v>19</v>
      </c>
      <c r="F574" s="237" t="s">
        <v>924</v>
      </c>
      <c r="G574" s="235"/>
      <c r="H574" s="238">
        <v>3.78</v>
      </c>
      <c r="I574" s="239"/>
      <c r="J574" s="235"/>
      <c r="K574" s="235"/>
      <c r="L574" s="240"/>
      <c r="M574" s="241"/>
      <c r="N574" s="242"/>
      <c r="O574" s="242"/>
      <c r="P574" s="242"/>
      <c r="Q574" s="242"/>
      <c r="R574" s="242"/>
      <c r="S574" s="242"/>
      <c r="T574" s="243"/>
      <c r="U574" s="13"/>
      <c r="V574" s="13"/>
      <c r="W574" s="13"/>
      <c r="X574" s="13"/>
      <c r="Y574" s="13"/>
      <c r="Z574" s="13"/>
      <c r="AA574" s="13"/>
      <c r="AB574" s="13"/>
      <c r="AC574" s="13"/>
      <c r="AD574" s="13"/>
      <c r="AE574" s="13"/>
      <c r="AT574" s="244" t="s">
        <v>242</v>
      </c>
      <c r="AU574" s="244" t="s">
        <v>91</v>
      </c>
      <c r="AV574" s="13" t="s">
        <v>91</v>
      </c>
      <c r="AW574" s="13" t="s">
        <v>42</v>
      </c>
      <c r="AX574" s="13" t="s">
        <v>81</v>
      </c>
      <c r="AY574" s="244" t="s">
        <v>230</v>
      </c>
    </row>
    <row r="575" spans="1:51" s="14" customFormat="1" ht="12">
      <c r="A575" s="14"/>
      <c r="B575" s="245"/>
      <c r="C575" s="246"/>
      <c r="D575" s="228" t="s">
        <v>242</v>
      </c>
      <c r="E575" s="247" t="s">
        <v>19</v>
      </c>
      <c r="F575" s="248" t="s">
        <v>244</v>
      </c>
      <c r="G575" s="246"/>
      <c r="H575" s="249">
        <v>3.78</v>
      </c>
      <c r="I575" s="250"/>
      <c r="J575" s="246"/>
      <c r="K575" s="246"/>
      <c r="L575" s="251"/>
      <c r="M575" s="252"/>
      <c r="N575" s="253"/>
      <c r="O575" s="253"/>
      <c r="P575" s="253"/>
      <c r="Q575" s="253"/>
      <c r="R575" s="253"/>
      <c r="S575" s="253"/>
      <c r="T575" s="254"/>
      <c r="U575" s="14"/>
      <c r="V575" s="14"/>
      <c r="W575" s="14"/>
      <c r="X575" s="14"/>
      <c r="Y575" s="14"/>
      <c r="Z575" s="14"/>
      <c r="AA575" s="14"/>
      <c r="AB575" s="14"/>
      <c r="AC575" s="14"/>
      <c r="AD575" s="14"/>
      <c r="AE575" s="14"/>
      <c r="AT575" s="255" t="s">
        <v>242</v>
      </c>
      <c r="AU575" s="255" t="s">
        <v>91</v>
      </c>
      <c r="AV575" s="14" t="s">
        <v>109</v>
      </c>
      <c r="AW575" s="14" t="s">
        <v>42</v>
      </c>
      <c r="AX575" s="14" t="s">
        <v>85</v>
      </c>
      <c r="AY575" s="255" t="s">
        <v>230</v>
      </c>
    </row>
    <row r="576" spans="1:65" s="2" customFormat="1" ht="24.15" customHeight="1">
      <c r="A576" s="41"/>
      <c r="B576" s="42"/>
      <c r="C576" s="281" t="s">
        <v>925</v>
      </c>
      <c r="D576" s="281" t="s">
        <v>482</v>
      </c>
      <c r="E576" s="282" t="s">
        <v>926</v>
      </c>
      <c r="F576" s="283" t="s">
        <v>927</v>
      </c>
      <c r="G576" s="284" t="s">
        <v>369</v>
      </c>
      <c r="H576" s="285">
        <v>0.381</v>
      </c>
      <c r="I576" s="286"/>
      <c r="J576" s="287">
        <f>ROUND(I576*H576,2)</f>
        <v>0</v>
      </c>
      <c r="K576" s="283" t="s">
        <v>19</v>
      </c>
      <c r="L576" s="288"/>
      <c r="M576" s="289" t="s">
        <v>19</v>
      </c>
      <c r="N576" s="290" t="s">
        <v>52</v>
      </c>
      <c r="O576" s="87"/>
      <c r="P576" s="224">
        <f>O576*H576</f>
        <v>0</v>
      </c>
      <c r="Q576" s="224">
        <v>1</v>
      </c>
      <c r="R576" s="224">
        <f>Q576*H576</f>
        <v>0.381</v>
      </c>
      <c r="S576" s="224">
        <v>0</v>
      </c>
      <c r="T576" s="225">
        <f>S576*H576</f>
        <v>0</v>
      </c>
      <c r="U576" s="41"/>
      <c r="V576" s="41"/>
      <c r="W576" s="41"/>
      <c r="X576" s="41"/>
      <c r="Y576" s="41"/>
      <c r="Z576" s="41"/>
      <c r="AA576" s="41"/>
      <c r="AB576" s="41"/>
      <c r="AC576" s="41"/>
      <c r="AD576" s="41"/>
      <c r="AE576" s="41"/>
      <c r="AR576" s="226" t="s">
        <v>722</v>
      </c>
      <c r="AT576" s="226" t="s">
        <v>482</v>
      </c>
      <c r="AU576" s="226" t="s">
        <v>91</v>
      </c>
      <c r="AY576" s="19" t="s">
        <v>230</v>
      </c>
      <c r="BE576" s="227">
        <f>IF(N576="základní",J576,0)</f>
        <v>0</v>
      </c>
      <c r="BF576" s="227">
        <f>IF(N576="snížená",J576,0)</f>
        <v>0</v>
      </c>
      <c r="BG576" s="227">
        <f>IF(N576="zákl. přenesená",J576,0)</f>
        <v>0</v>
      </c>
      <c r="BH576" s="227">
        <f>IF(N576="sníž. přenesená",J576,0)</f>
        <v>0</v>
      </c>
      <c r="BI576" s="227">
        <f>IF(N576="nulová",J576,0)</f>
        <v>0</v>
      </c>
      <c r="BJ576" s="19" t="s">
        <v>85</v>
      </c>
      <c r="BK576" s="227">
        <f>ROUND(I576*H576,2)</f>
        <v>0</v>
      </c>
      <c r="BL576" s="19" t="s">
        <v>345</v>
      </c>
      <c r="BM576" s="226" t="s">
        <v>928</v>
      </c>
    </row>
    <row r="577" spans="1:47" s="2" customFormat="1" ht="12">
      <c r="A577" s="41"/>
      <c r="B577" s="42"/>
      <c r="C577" s="43"/>
      <c r="D577" s="228" t="s">
        <v>238</v>
      </c>
      <c r="E577" s="43"/>
      <c r="F577" s="229" t="s">
        <v>927</v>
      </c>
      <c r="G577" s="43"/>
      <c r="H577" s="43"/>
      <c r="I577" s="230"/>
      <c r="J577" s="43"/>
      <c r="K577" s="43"/>
      <c r="L577" s="47"/>
      <c r="M577" s="231"/>
      <c r="N577" s="232"/>
      <c r="O577" s="87"/>
      <c r="P577" s="87"/>
      <c r="Q577" s="87"/>
      <c r="R577" s="87"/>
      <c r="S577" s="87"/>
      <c r="T577" s="88"/>
      <c r="U577" s="41"/>
      <c r="V577" s="41"/>
      <c r="W577" s="41"/>
      <c r="X577" s="41"/>
      <c r="Y577" s="41"/>
      <c r="Z577" s="41"/>
      <c r="AA577" s="41"/>
      <c r="AB577" s="41"/>
      <c r="AC577" s="41"/>
      <c r="AD577" s="41"/>
      <c r="AE577" s="41"/>
      <c r="AT577" s="19" t="s">
        <v>238</v>
      </c>
      <c r="AU577" s="19" t="s">
        <v>91</v>
      </c>
    </row>
    <row r="578" spans="1:51" s="15" customFormat="1" ht="12">
      <c r="A578" s="15"/>
      <c r="B578" s="260"/>
      <c r="C578" s="261"/>
      <c r="D578" s="228" t="s">
        <v>242</v>
      </c>
      <c r="E578" s="262" t="s">
        <v>19</v>
      </c>
      <c r="F578" s="263" t="s">
        <v>890</v>
      </c>
      <c r="G578" s="261"/>
      <c r="H578" s="262" t="s">
        <v>19</v>
      </c>
      <c r="I578" s="264"/>
      <c r="J578" s="261"/>
      <c r="K578" s="261"/>
      <c r="L578" s="265"/>
      <c r="M578" s="266"/>
      <c r="N578" s="267"/>
      <c r="O578" s="267"/>
      <c r="P578" s="267"/>
      <c r="Q578" s="267"/>
      <c r="R578" s="267"/>
      <c r="S578" s="267"/>
      <c r="T578" s="268"/>
      <c r="U578" s="15"/>
      <c r="V578" s="15"/>
      <c r="W578" s="15"/>
      <c r="X578" s="15"/>
      <c r="Y578" s="15"/>
      <c r="Z578" s="15"/>
      <c r="AA578" s="15"/>
      <c r="AB578" s="15"/>
      <c r="AC578" s="15"/>
      <c r="AD578" s="15"/>
      <c r="AE578" s="15"/>
      <c r="AT578" s="269" t="s">
        <v>242</v>
      </c>
      <c r="AU578" s="269" t="s">
        <v>91</v>
      </c>
      <c r="AV578" s="15" t="s">
        <v>85</v>
      </c>
      <c r="AW578" s="15" t="s">
        <v>42</v>
      </c>
      <c r="AX578" s="15" t="s">
        <v>81</v>
      </c>
      <c r="AY578" s="269" t="s">
        <v>230</v>
      </c>
    </row>
    <row r="579" spans="1:51" s="13" customFormat="1" ht="12">
      <c r="A579" s="13"/>
      <c r="B579" s="234"/>
      <c r="C579" s="235"/>
      <c r="D579" s="228" t="s">
        <v>242</v>
      </c>
      <c r="E579" s="236" t="s">
        <v>19</v>
      </c>
      <c r="F579" s="237" t="s">
        <v>929</v>
      </c>
      <c r="G579" s="235"/>
      <c r="H579" s="238">
        <v>0.331</v>
      </c>
      <c r="I579" s="239"/>
      <c r="J579" s="235"/>
      <c r="K579" s="235"/>
      <c r="L579" s="240"/>
      <c r="M579" s="241"/>
      <c r="N579" s="242"/>
      <c r="O579" s="242"/>
      <c r="P579" s="242"/>
      <c r="Q579" s="242"/>
      <c r="R579" s="242"/>
      <c r="S579" s="242"/>
      <c r="T579" s="243"/>
      <c r="U579" s="13"/>
      <c r="V579" s="13"/>
      <c r="W579" s="13"/>
      <c r="X579" s="13"/>
      <c r="Y579" s="13"/>
      <c r="Z579" s="13"/>
      <c r="AA579" s="13"/>
      <c r="AB579" s="13"/>
      <c r="AC579" s="13"/>
      <c r="AD579" s="13"/>
      <c r="AE579" s="13"/>
      <c r="AT579" s="244" t="s">
        <v>242</v>
      </c>
      <c r="AU579" s="244" t="s">
        <v>91</v>
      </c>
      <c r="AV579" s="13" t="s">
        <v>91</v>
      </c>
      <c r="AW579" s="13" t="s">
        <v>42</v>
      </c>
      <c r="AX579" s="13" t="s">
        <v>81</v>
      </c>
      <c r="AY579" s="244" t="s">
        <v>230</v>
      </c>
    </row>
    <row r="580" spans="1:51" s="13" customFormat="1" ht="12">
      <c r="A580" s="13"/>
      <c r="B580" s="234"/>
      <c r="C580" s="235"/>
      <c r="D580" s="228" t="s">
        <v>242</v>
      </c>
      <c r="E580" s="236" t="s">
        <v>19</v>
      </c>
      <c r="F580" s="237" t="s">
        <v>930</v>
      </c>
      <c r="G580" s="235"/>
      <c r="H580" s="238">
        <v>0.05</v>
      </c>
      <c r="I580" s="239"/>
      <c r="J580" s="235"/>
      <c r="K580" s="235"/>
      <c r="L580" s="240"/>
      <c r="M580" s="241"/>
      <c r="N580" s="242"/>
      <c r="O580" s="242"/>
      <c r="P580" s="242"/>
      <c r="Q580" s="242"/>
      <c r="R580" s="242"/>
      <c r="S580" s="242"/>
      <c r="T580" s="243"/>
      <c r="U580" s="13"/>
      <c r="V580" s="13"/>
      <c r="W580" s="13"/>
      <c r="X580" s="13"/>
      <c r="Y580" s="13"/>
      <c r="Z580" s="13"/>
      <c r="AA580" s="13"/>
      <c r="AB580" s="13"/>
      <c r="AC580" s="13"/>
      <c r="AD580" s="13"/>
      <c r="AE580" s="13"/>
      <c r="AT580" s="244" t="s">
        <v>242</v>
      </c>
      <c r="AU580" s="244" t="s">
        <v>91</v>
      </c>
      <c r="AV580" s="13" t="s">
        <v>91</v>
      </c>
      <c r="AW580" s="13" t="s">
        <v>42</v>
      </c>
      <c r="AX580" s="13" t="s">
        <v>81</v>
      </c>
      <c r="AY580" s="244" t="s">
        <v>230</v>
      </c>
    </row>
    <row r="581" spans="1:51" s="14" customFormat="1" ht="12">
      <c r="A581" s="14"/>
      <c r="B581" s="245"/>
      <c r="C581" s="246"/>
      <c r="D581" s="228" t="s">
        <v>242</v>
      </c>
      <c r="E581" s="247" t="s">
        <v>19</v>
      </c>
      <c r="F581" s="248" t="s">
        <v>244</v>
      </c>
      <c r="G581" s="246"/>
      <c r="H581" s="249">
        <v>0.381</v>
      </c>
      <c r="I581" s="250"/>
      <c r="J581" s="246"/>
      <c r="K581" s="246"/>
      <c r="L581" s="251"/>
      <c r="M581" s="252"/>
      <c r="N581" s="253"/>
      <c r="O581" s="253"/>
      <c r="P581" s="253"/>
      <c r="Q581" s="253"/>
      <c r="R581" s="253"/>
      <c r="S581" s="253"/>
      <c r="T581" s="254"/>
      <c r="U581" s="14"/>
      <c r="V581" s="14"/>
      <c r="W581" s="14"/>
      <c r="X581" s="14"/>
      <c r="Y581" s="14"/>
      <c r="Z581" s="14"/>
      <c r="AA581" s="14"/>
      <c r="AB581" s="14"/>
      <c r="AC581" s="14"/>
      <c r="AD581" s="14"/>
      <c r="AE581" s="14"/>
      <c r="AT581" s="255" t="s">
        <v>242</v>
      </c>
      <c r="AU581" s="255" t="s">
        <v>91</v>
      </c>
      <c r="AV581" s="14" t="s">
        <v>109</v>
      </c>
      <c r="AW581" s="14" t="s">
        <v>42</v>
      </c>
      <c r="AX581" s="14" t="s">
        <v>85</v>
      </c>
      <c r="AY581" s="255" t="s">
        <v>230</v>
      </c>
    </row>
    <row r="582" spans="1:65" s="2" customFormat="1" ht="14.4" customHeight="1">
      <c r="A582" s="41"/>
      <c r="B582" s="42"/>
      <c r="C582" s="281" t="s">
        <v>931</v>
      </c>
      <c r="D582" s="281" t="s">
        <v>482</v>
      </c>
      <c r="E582" s="282" t="s">
        <v>932</v>
      </c>
      <c r="F582" s="283" t="s">
        <v>933</v>
      </c>
      <c r="G582" s="284" t="s">
        <v>369</v>
      </c>
      <c r="H582" s="285">
        <v>0.094</v>
      </c>
      <c r="I582" s="286"/>
      <c r="J582" s="287">
        <f>ROUND(I582*H582,2)</f>
        <v>0</v>
      </c>
      <c r="K582" s="283" t="s">
        <v>19</v>
      </c>
      <c r="L582" s="288"/>
      <c r="M582" s="289" t="s">
        <v>19</v>
      </c>
      <c r="N582" s="290" t="s">
        <v>52</v>
      </c>
      <c r="O582" s="87"/>
      <c r="P582" s="224">
        <f>O582*H582</f>
        <v>0</v>
      </c>
      <c r="Q582" s="224">
        <v>1</v>
      </c>
      <c r="R582" s="224">
        <f>Q582*H582</f>
        <v>0.094</v>
      </c>
      <c r="S582" s="224">
        <v>0</v>
      </c>
      <c r="T582" s="225">
        <f>S582*H582</f>
        <v>0</v>
      </c>
      <c r="U582" s="41"/>
      <c r="V582" s="41"/>
      <c r="W582" s="41"/>
      <c r="X582" s="41"/>
      <c r="Y582" s="41"/>
      <c r="Z582" s="41"/>
      <c r="AA582" s="41"/>
      <c r="AB582" s="41"/>
      <c r="AC582" s="41"/>
      <c r="AD582" s="41"/>
      <c r="AE582" s="41"/>
      <c r="AR582" s="226" t="s">
        <v>722</v>
      </c>
      <c r="AT582" s="226" t="s">
        <v>482</v>
      </c>
      <c r="AU582" s="226" t="s">
        <v>91</v>
      </c>
      <c r="AY582" s="19" t="s">
        <v>230</v>
      </c>
      <c r="BE582" s="227">
        <f>IF(N582="základní",J582,0)</f>
        <v>0</v>
      </c>
      <c r="BF582" s="227">
        <f>IF(N582="snížená",J582,0)</f>
        <v>0</v>
      </c>
      <c r="BG582" s="227">
        <f>IF(N582="zákl. přenesená",J582,0)</f>
        <v>0</v>
      </c>
      <c r="BH582" s="227">
        <f>IF(N582="sníž. přenesená",J582,0)</f>
        <v>0</v>
      </c>
      <c r="BI582" s="227">
        <f>IF(N582="nulová",J582,0)</f>
        <v>0</v>
      </c>
      <c r="BJ582" s="19" t="s">
        <v>85</v>
      </c>
      <c r="BK582" s="227">
        <f>ROUND(I582*H582,2)</f>
        <v>0</v>
      </c>
      <c r="BL582" s="19" t="s">
        <v>345</v>
      </c>
      <c r="BM582" s="226" t="s">
        <v>934</v>
      </c>
    </row>
    <row r="583" spans="1:47" s="2" customFormat="1" ht="12">
      <c r="A583" s="41"/>
      <c r="B583" s="42"/>
      <c r="C583" s="43"/>
      <c r="D583" s="228" t="s">
        <v>238</v>
      </c>
      <c r="E583" s="43"/>
      <c r="F583" s="229" t="s">
        <v>933</v>
      </c>
      <c r="G583" s="43"/>
      <c r="H583" s="43"/>
      <c r="I583" s="230"/>
      <c r="J583" s="43"/>
      <c r="K583" s="43"/>
      <c r="L583" s="47"/>
      <c r="M583" s="231"/>
      <c r="N583" s="232"/>
      <c r="O583" s="87"/>
      <c r="P583" s="87"/>
      <c r="Q583" s="87"/>
      <c r="R583" s="87"/>
      <c r="S583" s="87"/>
      <c r="T583" s="88"/>
      <c r="U583" s="41"/>
      <c r="V583" s="41"/>
      <c r="W583" s="41"/>
      <c r="X583" s="41"/>
      <c r="Y583" s="41"/>
      <c r="Z583" s="41"/>
      <c r="AA583" s="41"/>
      <c r="AB583" s="41"/>
      <c r="AC583" s="41"/>
      <c r="AD583" s="41"/>
      <c r="AE583" s="41"/>
      <c r="AT583" s="19" t="s">
        <v>238</v>
      </c>
      <c r="AU583" s="19" t="s">
        <v>91</v>
      </c>
    </row>
    <row r="584" spans="1:51" s="15" customFormat="1" ht="12">
      <c r="A584" s="15"/>
      <c r="B584" s="260"/>
      <c r="C584" s="261"/>
      <c r="D584" s="228" t="s">
        <v>242</v>
      </c>
      <c r="E584" s="262" t="s">
        <v>19</v>
      </c>
      <c r="F584" s="263" t="s">
        <v>890</v>
      </c>
      <c r="G584" s="261"/>
      <c r="H584" s="262" t="s">
        <v>19</v>
      </c>
      <c r="I584" s="264"/>
      <c r="J584" s="261"/>
      <c r="K584" s="261"/>
      <c r="L584" s="265"/>
      <c r="M584" s="266"/>
      <c r="N584" s="267"/>
      <c r="O584" s="267"/>
      <c r="P584" s="267"/>
      <c r="Q584" s="267"/>
      <c r="R584" s="267"/>
      <c r="S584" s="267"/>
      <c r="T584" s="268"/>
      <c r="U584" s="15"/>
      <c r="V584" s="15"/>
      <c r="W584" s="15"/>
      <c r="X584" s="15"/>
      <c r="Y584" s="15"/>
      <c r="Z584" s="15"/>
      <c r="AA584" s="15"/>
      <c r="AB584" s="15"/>
      <c r="AC584" s="15"/>
      <c r="AD584" s="15"/>
      <c r="AE584" s="15"/>
      <c r="AT584" s="269" t="s">
        <v>242</v>
      </c>
      <c r="AU584" s="269" t="s">
        <v>91</v>
      </c>
      <c r="AV584" s="15" t="s">
        <v>85</v>
      </c>
      <c r="AW584" s="15" t="s">
        <v>42</v>
      </c>
      <c r="AX584" s="15" t="s">
        <v>81</v>
      </c>
      <c r="AY584" s="269" t="s">
        <v>230</v>
      </c>
    </row>
    <row r="585" spans="1:51" s="13" customFormat="1" ht="12">
      <c r="A585" s="13"/>
      <c r="B585" s="234"/>
      <c r="C585" s="235"/>
      <c r="D585" s="228" t="s">
        <v>242</v>
      </c>
      <c r="E585" s="236" t="s">
        <v>19</v>
      </c>
      <c r="F585" s="237" t="s">
        <v>935</v>
      </c>
      <c r="G585" s="235"/>
      <c r="H585" s="238">
        <v>0.038</v>
      </c>
      <c r="I585" s="239"/>
      <c r="J585" s="235"/>
      <c r="K585" s="235"/>
      <c r="L585" s="240"/>
      <c r="M585" s="241"/>
      <c r="N585" s="242"/>
      <c r="O585" s="242"/>
      <c r="P585" s="242"/>
      <c r="Q585" s="242"/>
      <c r="R585" s="242"/>
      <c r="S585" s="242"/>
      <c r="T585" s="243"/>
      <c r="U585" s="13"/>
      <c r="V585" s="13"/>
      <c r="W585" s="13"/>
      <c r="X585" s="13"/>
      <c r="Y585" s="13"/>
      <c r="Z585" s="13"/>
      <c r="AA585" s="13"/>
      <c r="AB585" s="13"/>
      <c r="AC585" s="13"/>
      <c r="AD585" s="13"/>
      <c r="AE585" s="13"/>
      <c r="AT585" s="244" t="s">
        <v>242</v>
      </c>
      <c r="AU585" s="244" t="s">
        <v>91</v>
      </c>
      <c r="AV585" s="13" t="s">
        <v>91</v>
      </c>
      <c r="AW585" s="13" t="s">
        <v>42</v>
      </c>
      <c r="AX585" s="13" t="s">
        <v>81</v>
      </c>
      <c r="AY585" s="244" t="s">
        <v>230</v>
      </c>
    </row>
    <row r="586" spans="1:51" s="13" customFormat="1" ht="12">
      <c r="A586" s="13"/>
      <c r="B586" s="234"/>
      <c r="C586" s="235"/>
      <c r="D586" s="228" t="s">
        <v>242</v>
      </c>
      <c r="E586" s="236" t="s">
        <v>19</v>
      </c>
      <c r="F586" s="237" t="s">
        <v>936</v>
      </c>
      <c r="G586" s="235"/>
      <c r="H586" s="238">
        <v>0.032</v>
      </c>
      <c r="I586" s="239"/>
      <c r="J586" s="235"/>
      <c r="K586" s="235"/>
      <c r="L586" s="240"/>
      <c r="M586" s="241"/>
      <c r="N586" s="242"/>
      <c r="O586" s="242"/>
      <c r="P586" s="242"/>
      <c r="Q586" s="242"/>
      <c r="R586" s="242"/>
      <c r="S586" s="242"/>
      <c r="T586" s="243"/>
      <c r="U586" s="13"/>
      <c r="V586" s="13"/>
      <c r="W586" s="13"/>
      <c r="X586" s="13"/>
      <c r="Y586" s="13"/>
      <c r="Z586" s="13"/>
      <c r="AA586" s="13"/>
      <c r="AB586" s="13"/>
      <c r="AC586" s="13"/>
      <c r="AD586" s="13"/>
      <c r="AE586" s="13"/>
      <c r="AT586" s="244" t="s">
        <v>242</v>
      </c>
      <c r="AU586" s="244" t="s">
        <v>91</v>
      </c>
      <c r="AV586" s="13" t="s">
        <v>91</v>
      </c>
      <c r="AW586" s="13" t="s">
        <v>42</v>
      </c>
      <c r="AX586" s="13" t="s">
        <v>81</v>
      </c>
      <c r="AY586" s="244" t="s">
        <v>230</v>
      </c>
    </row>
    <row r="587" spans="1:51" s="13" customFormat="1" ht="12">
      <c r="A587" s="13"/>
      <c r="B587" s="234"/>
      <c r="C587" s="235"/>
      <c r="D587" s="228" t="s">
        <v>242</v>
      </c>
      <c r="E587" s="236" t="s">
        <v>19</v>
      </c>
      <c r="F587" s="237" t="s">
        <v>937</v>
      </c>
      <c r="G587" s="235"/>
      <c r="H587" s="238">
        <v>0.024</v>
      </c>
      <c r="I587" s="239"/>
      <c r="J587" s="235"/>
      <c r="K587" s="235"/>
      <c r="L587" s="240"/>
      <c r="M587" s="241"/>
      <c r="N587" s="242"/>
      <c r="O587" s="242"/>
      <c r="P587" s="242"/>
      <c r="Q587" s="242"/>
      <c r="R587" s="242"/>
      <c r="S587" s="242"/>
      <c r="T587" s="243"/>
      <c r="U587" s="13"/>
      <c r="V587" s="13"/>
      <c r="W587" s="13"/>
      <c r="X587" s="13"/>
      <c r="Y587" s="13"/>
      <c r="Z587" s="13"/>
      <c r="AA587" s="13"/>
      <c r="AB587" s="13"/>
      <c r="AC587" s="13"/>
      <c r="AD587" s="13"/>
      <c r="AE587" s="13"/>
      <c r="AT587" s="244" t="s">
        <v>242</v>
      </c>
      <c r="AU587" s="244" t="s">
        <v>91</v>
      </c>
      <c r="AV587" s="13" t="s">
        <v>91</v>
      </c>
      <c r="AW587" s="13" t="s">
        <v>42</v>
      </c>
      <c r="AX587" s="13" t="s">
        <v>81</v>
      </c>
      <c r="AY587" s="244" t="s">
        <v>230</v>
      </c>
    </row>
    <row r="588" spans="1:51" s="14" customFormat="1" ht="12">
      <c r="A588" s="14"/>
      <c r="B588" s="245"/>
      <c r="C588" s="246"/>
      <c r="D588" s="228" t="s">
        <v>242</v>
      </c>
      <c r="E588" s="247" t="s">
        <v>19</v>
      </c>
      <c r="F588" s="248" t="s">
        <v>244</v>
      </c>
      <c r="G588" s="246"/>
      <c r="H588" s="249">
        <v>0.094</v>
      </c>
      <c r="I588" s="250"/>
      <c r="J588" s="246"/>
      <c r="K588" s="246"/>
      <c r="L588" s="251"/>
      <c r="M588" s="252"/>
      <c r="N588" s="253"/>
      <c r="O588" s="253"/>
      <c r="P588" s="253"/>
      <c r="Q588" s="253"/>
      <c r="R588" s="253"/>
      <c r="S588" s="253"/>
      <c r="T588" s="254"/>
      <c r="U588" s="14"/>
      <c r="V588" s="14"/>
      <c r="W588" s="14"/>
      <c r="X588" s="14"/>
      <c r="Y588" s="14"/>
      <c r="Z588" s="14"/>
      <c r="AA588" s="14"/>
      <c r="AB588" s="14"/>
      <c r="AC588" s="14"/>
      <c r="AD588" s="14"/>
      <c r="AE588" s="14"/>
      <c r="AT588" s="255" t="s">
        <v>242</v>
      </c>
      <c r="AU588" s="255" t="s">
        <v>91</v>
      </c>
      <c r="AV588" s="14" t="s">
        <v>109</v>
      </c>
      <c r="AW588" s="14" t="s">
        <v>42</v>
      </c>
      <c r="AX588" s="14" t="s">
        <v>85</v>
      </c>
      <c r="AY588" s="255" t="s">
        <v>230</v>
      </c>
    </row>
    <row r="589" spans="1:65" s="2" customFormat="1" ht="14.4" customHeight="1">
      <c r="A589" s="41"/>
      <c r="B589" s="42"/>
      <c r="C589" s="281" t="s">
        <v>938</v>
      </c>
      <c r="D589" s="281" t="s">
        <v>482</v>
      </c>
      <c r="E589" s="282" t="s">
        <v>939</v>
      </c>
      <c r="F589" s="283" t="s">
        <v>940</v>
      </c>
      <c r="G589" s="284" t="s">
        <v>369</v>
      </c>
      <c r="H589" s="285">
        <v>0.197</v>
      </c>
      <c r="I589" s="286"/>
      <c r="J589" s="287">
        <f>ROUND(I589*H589,2)</f>
        <v>0</v>
      </c>
      <c r="K589" s="283" t="s">
        <v>19</v>
      </c>
      <c r="L589" s="288"/>
      <c r="M589" s="289" t="s">
        <v>19</v>
      </c>
      <c r="N589" s="290" t="s">
        <v>52</v>
      </c>
      <c r="O589" s="87"/>
      <c r="P589" s="224">
        <f>O589*H589</f>
        <v>0</v>
      </c>
      <c r="Q589" s="224">
        <v>1</v>
      </c>
      <c r="R589" s="224">
        <f>Q589*H589</f>
        <v>0.197</v>
      </c>
      <c r="S589" s="224">
        <v>0</v>
      </c>
      <c r="T589" s="225">
        <f>S589*H589</f>
        <v>0</v>
      </c>
      <c r="U589" s="41"/>
      <c r="V589" s="41"/>
      <c r="W589" s="41"/>
      <c r="X589" s="41"/>
      <c r="Y589" s="41"/>
      <c r="Z589" s="41"/>
      <c r="AA589" s="41"/>
      <c r="AB589" s="41"/>
      <c r="AC589" s="41"/>
      <c r="AD589" s="41"/>
      <c r="AE589" s="41"/>
      <c r="AR589" s="226" t="s">
        <v>722</v>
      </c>
      <c r="AT589" s="226" t="s">
        <v>482</v>
      </c>
      <c r="AU589" s="226" t="s">
        <v>91</v>
      </c>
      <c r="AY589" s="19" t="s">
        <v>230</v>
      </c>
      <c r="BE589" s="227">
        <f>IF(N589="základní",J589,0)</f>
        <v>0</v>
      </c>
      <c r="BF589" s="227">
        <f>IF(N589="snížená",J589,0)</f>
        <v>0</v>
      </c>
      <c r="BG589" s="227">
        <f>IF(N589="zákl. přenesená",J589,0)</f>
        <v>0</v>
      </c>
      <c r="BH589" s="227">
        <f>IF(N589="sníž. přenesená",J589,0)</f>
        <v>0</v>
      </c>
      <c r="BI589" s="227">
        <f>IF(N589="nulová",J589,0)</f>
        <v>0</v>
      </c>
      <c r="BJ589" s="19" t="s">
        <v>85</v>
      </c>
      <c r="BK589" s="227">
        <f>ROUND(I589*H589,2)</f>
        <v>0</v>
      </c>
      <c r="BL589" s="19" t="s">
        <v>345</v>
      </c>
      <c r="BM589" s="226" t="s">
        <v>941</v>
      </c>
    </row>
    <row r="590" spans="1:47" s="2" customFormat="1" ht="12">
      <c r="A590" s="41"/>
      <c r="B590" s="42"/>
      <c r="C590" s="43"/>
      <c r="D590" s="228" t="s">
        <v>238</v>
      </c>
      <c r="E590" s="43"/>
      <c r="F590" s="229" t="s">
        <v>940</v>
      </c>
      <c r="G590" s="43"/>
      <c r="H590" s="43"/>
      <c r="I590" s="230"/>
      <c r="J590" s="43"/>
      <c r="K590" s="43"/>
      <c r="L590" s="47"/>
      <c r="M590" s="231"/>
      <c r="N590" s="232"/>
      <c r="O590" s="87"/>
      <c r="P590" s="87"/>
      <c r="Q590" s="87"/>
      <c r="R590" s="87"/>
      <c r="S590" s="87"/>
      <c r="T590" s="88"/>
      <c r="U590" s="41"/>
      <c r="V590" s="41"/>
      <c r="W590" s="41"/>
      <c r="X590" s="41"/>
      <c r="Y590" s="41"/>
      <c r="Z590" s="41"/>
      <c r="AA590" s="41"/>
      <c r="AB590" s="41"/>
      <c r="AC590" s="41"/>
      <c r="AD590" s="41"/>
      <c r="AE590" s="41"/>
      <c r="AT590" s="19" t="s">
        <v>238</v>
      </c>
      <c r="AU590" s="19" t="s">
        <v>91</v>
      </c>
    </row>
    <row r="591" spans="1:51" s="15" customFormat="1" ht="12">
      <c r="A591" s="15"/>
      <c r="B591" s="260"/>
      <c r="C591" s="261"/>
      <c r="D591" s="228" t="s">
        <v>242</v>
      </c>
      <c r="E591" s="262" t="s">
        <v>19</v>
      </c>
      <c r="F591" s="263" t="s">
        <v>942</v>
      </c>
      <c r="G591" s="261"/>
      <c r="H591" s="262" t="s">
        <v>19</v>
      </c>
      <c r="I591" s="264"/>
      <c r="J591" s="261"/>
      <c r="K591" s="261"/>
      <c r="L591" s="265"/>
      <c r="M591" s="266"/>
      <c r="N591" s="267"/>
      <c r="O591" s="267"/>
      <c r="P591" s="267"/>
      <c r="Q591" s="267"/>
      <c r="R591" s="267"/>
      <c r="S591" s="267"/>
      <c r="T591" s="268"/>
      <c r="U591" s="15"/>
      <c r="V591" s="15"/>
      <c r="W591" s="15"/>
      <c r="X591" s="15"/>
      <c r="Y591" s="15"/>
      <c r="Z591" s="15"/>
      <c r="AA591" s="15"/>
      <c r="AB591" s="15"/>
      <c r="AC591" s="15"/>
      <c r="AD591" s="15"/>
      <c r="AE591" s="15"/>
      <c r="AT591" s="269" t="s">
        <v>242</v>
      </c>
      <c r="AU591" s="269" t="s">
        <v>91</v>
      </c>
      <c r="AV591" s="15" t="s">
        <v>85</v>
      </c>
      <c r="AW591" s="15" t="s">
        <v>42</v>
      </c>
      <c r="AX591" s="15" t="s">
        <v>81</v>
      </c>
      <c r="AY591" s="269" t="s">
        <v>230</v>
      </c>
    </row>
    <row r="592" spans="1:51" s="13" customFormat="1" ht="12">
      <c r="A592" s="13"/>
      <c r="B592" s="234"/>
      <c r="C592" s="235"/>
      <c r="D592" s="228" t="s">
        <v>242</v>
      </c>
      <c r="E592" s="236" t="s">
        <v>19</v>
      </c>
      <c r="F592" s="237" t="s">
        <v>943</v>
      </c>
      <c r="G592" s="235"/>
      <c r="H592" s="238">
        <v>0.138</v>
      </c>
      <c r="I592" s="239"/>
      <c r="J592" s="235"/>
      <c r="K592" s="235"/>
      <c r="L592" s="240"/>
      <c r="M592" s="241"/>
      <c r="N592" s="242"/>
      <c r="O592" s="242"/>
      <c r="P592" s="242"/>
      <c r="Q592" s="242"/>
      <c r="R592" s="242"/>
      <c r="S592" s="242"/>
      <c r="T592" s="243"/>
      <c r="U592" s="13"/>
      <c r="V592" s="13"/>
      <c r="W592" s="13"/>
      <c r="X592" s="13"/>
      <c r="Y592" s="13"/>
      <c r="Z592" s="13"/>
      <c r="AA592" s="13"/>
      <c r="AB592" s="13"/>
      <c r="AC592" s="13"/>
      <c r="AD592" s="13"/>
      <c r="AE592" s="13"/>
      <c r="AT592" s="244" t="s">
        <v>242</v>
      </c>
      <c r="AU592" s="244" t="s">
        <v>91</v>
      </c>
      <c r="AV592" s="13" t="s">
        <v>91</v>
      </c>
      <c r="AW592" s="13" t="s">
        <v>42</v>
      </c>
      <c r="AX592" s="13" t="s">
        <v>81</v>
      </c>
      <c r="AY592" s="244" t="s">
        <v>230</v>
      </c>
    </row>
    <row r="593" spans="1:51" s="13" customFormat="1" ht="12">
      <c r="A593" s="13"/>
      <c r="B593" s="234"/>
      <c r="C593" s="235"/>
      <c r="D593" s="228" t="s">
        <v>242</v>
      </c>
      <c r="E593" s="236" t="s">
        <v>19</v>
      </c>
      <c r="F593" s="237" t="s">
        <v>944</v>
      </c>
      <c r="G593" s="235"/>
      <c r="H593" s="238">
        <v>0.041</v>
      </c>
      <c r="I593" s="239"/>
      <c r="J593" s="235"/>
      <c r="K593" s="235"/>
      <c r="L593" s="240"/>
      <c r="M593" s="241"/>
      <c r="N593" s="242"/>
      <c r="O593" s="242"/>
      <c r="P593" s="242"/>
      <c r="Q593" s="242"/>
      <c r="R593" s="242"/>
      <c r="S593" s="242"/>
      <c r="T593" s="243"/>
      <c r="U593" s="13"/>
      <c r="V593" s="13"/>
      <c r="W593" s="13"/>
      <c r="X593" s="13"/>
      <c r="Y593" s="13"/>
      <c r="Z593" s="13"/>
      <c r="AA593" s="13"/>
      <c r="AB593" s="13"/>
      <c r="AC593" s="13"/>
      <c r="AD593" s="13"/>
      <c r="AE593" s="13"/>
      <c r="AT593" s="244" t="s">
        <v>242</v>
      </c>
      <c r="AU593" s="244" t="s">
        <v>91</v>
      </c>
      <c r="AV593" s="13" t="s">
        <v>91</v>
      </c>
      <c r="AW593" s="13" t="s">
        <v>42</v>
      </c>
      <c r="AX593" s="13" t="s">
        <v>81</v>
      </c>
      <c r="AY593" s="244" t="s">
        <v>230</v>
      </c>
    </row>
    <row r="594" spans="1:51" s="13" customFormat="1" ht="12">
      <c r="A594" s="13"/>
      <c r="B594" s="234"/>
      <c r="C594" s="235"/>
      <c r="D594" s="228" t="s">
        <v>242</v>
      </c>
      <c r="E594" s="236" t="s">
        <v>19</v>
      </c>
      <c r="F594" s="237" t="s">
        <v>945</v>
      </c>
      <c r="G594" s="235"/>
      <c r="H594" s="238">
        <v>0.018</v>
      </c>
      <c r="I594" s="239"/>
      <c r="J594" s="235"/>
      <c r="K594" s="235"/>
      <c r="L594" s="240"/>
      <c r="M594" s="241"/>
      <c r="N594" s="242"/>
      <c r="O594" s="242"/>
      <c r="P594" s="242"/>
      <c r="Q594" s="242"/>
      <c r="R594" s="242"/>
      <c r="S594" s="242"/>
      <c r="T594" s="243"/>
      <c r="U594" s="13"/>
      <c r="V594" s="13"/>
      <c r="W594" s="13"/>
      <c r="X594" s="13"/>
      <c r="Y594" s="13"/>
      <c r="Z594" s="13"/>
      <c r="AA594" s="13"/>
      <c r="AB594" s="13"/>
      <c r="AC594" s="13"/>
      <c r="AD594" s="13"/>
      <c r="AE594" s="13"/>
      <c r="AT594" s="244" t="s">
        <v>242</v>
      </c>
      <c r="AU594" s="244" t="s">
        <v>91</v>
      </c>
      <c r="AV594" s="13" t="s">
        <v>91</v>
      </c>
      <c r="AW594" s="13" t="s">
        <v>42</v>
      </c>
      <c r="AX594" s="13" t="s">
        <v>81</v>
      </c>
      <c r="AY594" s="244" t="s">
        <v>230</v>
      </c>
    </row>
    <row r="595" spans="1:51" s="14" customFormat="1" ht="12">
      <c r="A595" s="14"/>
      <c r="B595" s="245"/>
      <c r="C595" s="246"/>
      <c r="D595" s="228" t="s">
        <v>242</v>
      </c>
      <c r="E595" s="247" t="s">
        <v>19</v>
      </c>
      <c r="F595" s="248" t="s">
        <v>244</v>
      </c>
      <c r="G595" s="246"/>
      <c r="H595" s="249">
        <v>0.197</v>
      </c>
      <c r="I595" s="250"/>
      <c r="J595" s="246"/>
      <c r="K595" s="246"/>
      <c r="L595" s="251"/>
      <c r="M595" s="252"/>
      <c r="N595" s="253"/>
      <c r="O595" s="253"/>
      <c r="P595" s="253"/>
      <c r="Q595" s="253"/>
      <c r="R595" s="253"/>
      <c r="S595" s="253"/>
      <c r="T595" s="254"/>
      <c r="U595" s="14"/>
      <c r="V595" s="14"/>
      <c r="W595" s="14"/>
      <c r="X595" s="14"/>
      <c r="Y595" s="14"/>
      <c r="Z595" s="14"/>
      <c r="AA595" s="14"/>
      <c r="AB595" s="14"/>
      <c r="AC595" s="14"/>
      <c r="AD595" s="14"/>
      <c r="AE595" s="14"/>
      <c r="AT595" s="255" t="s">
        <v>242</v>
      </c>
      <c r="AU595" s="255" t="s">
        <v>91</v>
      </c>
      <c r="AV595" s="14" t="s">
        <v>109</v>
      </c>
      <c r="AW595" s="14" t="s">
        <v>42</v>
      </c>
      <c r="AX595" s="14" t="s">
        <v>85</v>
      </c>
      <c r="AY595" s="255" t="s">
        <v>230</v>
      </c>
    </row>
    <row r="596" spans="1:65" s="2" customFormat="1" ht="14.4" customHeight="1">
      <c r="A596" s="41"/>
      <c r="B596" s="42"/>
      <c r="C596" s="281" t="s">
        <v>946</v>
      </c>
      <c r="D596" s="281" t="s">
        <v>482</v>
      </c>
      <c r="E596" s="282" t="s">
        <v>947</v>
      </c>
      <c r="F596" s="283" t="s">
        <v>948</v>
      </c>
      <c r="G596" s="284" t="s">
        <v>369</v>
      </c>
      <c r="H596" s="285">
        <v>0.045</v>
      </c>
      <c r="I596" s="286"/>
      <c r="J596" s="287">
        <f>ROUND(I596*H596,2)</f>
        <v>0</v>
      </c>
      <c r="K596" s="283" t="s">
        <v>19</v>
      </c>
      <c r="L596" s="288"/>
      <c r="M596" s="289" t="s">
        <v>19</v>
      </c>
      <c r="N596" s="290" t="s">
        <v>52</v>
      </c>
      <c r="O596" s="87"/>
      <c r="P596" s="224">
        <f>O596*H596</f>
        <v>0</v>
      </c>
      <c r="Q596" s="224">
        <v>1</v>
      </c>
      <c r="R596" s="224">
        <f>Q596*H596</f>
        <v>0.045</v>
      </c>
      <c r="S596" s="224">
        <v>0</v>
      </c>
      <c r="T596" s="225">
        <f>S596*H596</f>
        <v>0</v>
      </c>
      <c r="U596" s="41"/>
      <c r="V596" s="41"/>
      <c r="W596" s="41"/>
      <c r="X596" s="41"/>
      <c r="Y596" s="41"/>
      <c r="Z596" s="41"/>
      <c r="AA596" s="41"/>
      <c r="AB596" s="41"/>
      <c r="AC596" s="41"/>
      <c r="AD596" s="41"/>
      <c r="AE596" s="41"/>
      <c r="AR596" s="226" t="s">
        <v>722</v>
      </c>
      <c r="AT596" s="226" t="s">
        <v>482</v>
      </c>
      <c r="AU596" s="226" t="s">
        <v>91</v>
      </c>
      <c r="AY596" s="19" t="s">
        <v>230</v>
      </c>
      <c r="BE596" s="227">
        <f>IF(N596="základní",J596,0)</f>
        <v>0</v>
      </c>
      <c r="BF596" s="227">
        <f>IF(N596="snížená",J596,0)</f>
        <v>0</v>
      </c>
      <c r="BG596" s="227">
        <f>IF(N596="zákl. přenesená",J596,0)</f>
        <v>0</v>
      </c>
      <c r="BH596" s="227">
        <f>IF(N596="sníž. přenesená",J596,0)</f>
        <v>0</v>
      </c>
      <c r="BI596" s="227">
        <f>IF(N596="nulová",J596,0)</f>
        <v>0</v>
      </c>
      <c r="BJ596" s="19" t="s">
        <v>85</v>
      </c>
      <c r="BK596" s="227">
        <f>ROUND(I596*H596,2)</f>
        <v>0</v>
      </c>
      <c r="BL596" s="19" t="s">
        <v>345</v>
      </c>
      <c r="BM596" s="226" t="s">
        <v>949</v>
      </c>
    </row>
    <row r="597" spans="1:47" s="2" customFormat="1" ht="12">
      <c r="A597" s="41"/>
      <c r="B597" s="42"/>
      <c r="C597" s="43"/>
      <c r="D597" s="228" t="s">
        <v>238</v>
      </c>
      <c r="E597" s="43"/>
      <c r="F597" s="229" t="s">
        <v>948</v>
      </c>
      <c r="G597" s="43"/>
      <c r="H597" s="43"/>
      <c r="I597" s="230"/>
      <c r="J597" s="43"/>
      <c r="K597" s="43"/>
      <c r="L597" s="47"/>
      <c r="M597" s="231"/>
      <c r="N597" s="232"/>
      <c r="O597" s="87"/>
      <c r="P597" s="87"/>
      <c r="Q597" s="87"/>
      <c r="R597" s="87"/>
      <c r="S597" s="87"/>
      <c r="T597" s="88"/>
      <c r="U597" s="41"/>
      <c r="V597" s="41"/>
      <c r="W597" s="41"/>
      <c r="X597" s="41"/>
      <c r="Y597" s="41"/>
      <c r="Z597" s="41"/>
      <c r="AA597" s="41"/>
      <c r="AB597" s="41"/>
      <c r="AC597" s="41"/>
      <c r="AD597" s="41"/>
      <c r="AE597" s="41"/>
      <c r="AT597" s="19" t="s">
        <v>238</v>
      </c>
      <c r="AU597" s="19" t="s">
        <v>91</v>
      </c>
    </row>
    <row r="598" spans="1:51" s="15" customFormat="1" ht="12">
      <c r="A598" s="15"/>
      <c r="B598" s="260"/>
      <c r="C598" s="261"/>
      <c r="D598" s="228" t="s">
        <v>242</v>
      </c>
      <c r="E598" s="262" t="s">
        <v>19</v>
      </c>
      <c r="F598" s="263" t="s">
        <v>942</v>
      </c>
      <c r="G598" s="261"/>
      <c r="H598" s="262" t="s">
        <v>19</v>
      </c>
      <c r="I598" s="264"/>
      <c r="J598" s="261"/>
      <c r="K598" s="261"/>
      <c r="L598" s="265"/>
      <c r="M598" s="266"/>
      <c r="N598" s="267"/>
      <c r="O598" s="267"/>
      <c r="P598" s="267"/>
      <c r="Q598" s="267"/>
      <c r="R598" s="267"/>
      <c r="S598" s="267"/>
      <c r="T598" s="268"/>
      <c r="U598" s="15"/>
      <c r="V598" s="15"/>
      <c r="W598" s="15"/>
      <c r="X598" s="15"/>
      <c r="Y598" s="15"/>
      <c r="Z598" s="15"/>
      <c r="AA598" s="15"/>
      <c r="AB598" s="15"/>
      <c r="AC598" s="15"/>
      <c r="AD598" s="15"/>
      <c r="AE598" s="15"/>
      <c r="AT598" s="269" t="s">
        <v>242</v>
      </c>
      <c r="AU598" s="269" t="s">
        <v>91</v>
      </c>
      <c r="AV598" s="15" t="s">
        <v>85</v>
      </c>
      <c r="AW598" s="15" t="s">
        <v>42</v>
      </c>
      <c r="AX598" s="15" t="s">
        <v>81</v>
      </c>
      <c r="AY598" s="269" t="s">
        <v>230</v>
      </c>
    </row>
    <row r="599" spans="1:51" s="13" customFormat="1" ht="12">
      <c r="A599" s="13"/>
      <c r="B599" s="234"/>
      <c r="C599" s="235"/>
      <c r="D599" s="228" t="s">
        <v>242</v>
      </c>
      <c r="E599" s="236" t="s">
        <v>19</v>
      </c>
      <c r="F599" s="237" t="s">
        <v>950</v>
      </c>
      <c r="G599" s="235"/>
      <c r="H599" s="238">
        <v>0.006</v>
      </c>
      <c r="I599" s="239"/>
      <c r="J599" s="235"/>
      <c r="K599" s="235"/>
      <c r="L599" s="240"/>
      <c r="M599" s="241"/>
      <c r="N599" s="242"/>
      <c r="O599" s="242"/>
      <c r="P599" s="242"/>
      <c r="Q599" s="242"/>
      <c r="R599" s="242"/>
      <c r="S599" s="242"/>
      <c r="T599" s="243"/>
      <c r="U599" s="13"/>
      <c r="V599" s="13"/>
      <c r="W599" s="13"/>
      <c r="X599" s="13"/>
      <c r="Y599" s="13"/>
      <c r="Z599" s="13"/>
      <c r="AA599" s="13"/>
      <c r="AB599" s="13"/>
      <c r="AC599" s="13"/>
      <c r="AD599" s="13"/>
      <c r="AE599" s="13"/>
      <c r="AT599" s="244" t="s">
        <v>242</v>
      </c>
      <c r="AU599" s="244" t="s">
        <v>91</v>
      </c>
      <c r="AV599" s="13" t="s">
        <v>91</v>
      </c>
      <c r="AW599" s="13" t="s">
        <v>42</v>
      </c>
      <c r="AX599" s="13" t="s">
        <v>81</v>
      </c>
      <c r="AY599" s="244" t="s">
        <v>230</v>
      </c>
    </row>
    <row r="600" spans="1:51" s="13" customFormat="1" ht="12">
      <c r="A600" s="13"/>
      <c r="B600" s="234"/>
      <c r="C600" s="235"/>
      <c r="D600" s="228" t="s">
        <v>242</v>
      </c>
      <c r="E600" s="236" t="s">
        <v>19</v>
      </c>
      <c r="F600" s="237" t="s">
        <v>951</v>
      </c>
      <c r="G600" s="235"/>
      <c r="H600" s="238">
        <v>0.009</v>
      </c>
      <c r="I600" s="239"/>
      <c r="J600" s="235"/>
      <c r="K600" s="235"/>
      <c r="L600" s="240"/>
      <c r="M600" s="241"/>
      <c r="N600" s="242"/>
      <c r="O600" s="242"/>
      <c r="P600" s="242"/>
      <c r="Q600" s="242"/>
      <c r="R600" s="242"/>
      <c r="S600" s="242"/>
      <c r="T600" s="243"/>
      <c r="U600" s="13"/>
      <c r="V600" s="13"/>
      <c r="W600" s="13"/>
      <c r="X600" s="13"/>
      <c r="Y600" s="13"/>
      <c r="Z600" s="13"/>
      <c r="AA600" s="13"/>
      <c r="AB600" s="13"/>
      <c r="AC600" s="13"/>
      <c r="AD600" s="13"/>
      <c r="AE600" s="13"/>
      <c r="AT600" s="244" t="s">
        <v>242</v>
      </c>
      <c r="AU600" s="244" t="s">
        <v>91</v>
      </c>
      <c r="AV600" s="13" t="s">
        <v>91</v>
      </c>
      <c r="AW600" s="13" t="s">
        <v>42</v>
      </c>
      <c r="AX600" s="13" t="s">
        <v>81</v>
      </c>
      <c r="AY600" s="244" t="s">
        <v>230</v>
      </c>
    </row>
    <row r="601" spans="1:51" s="13" customFormat="1" ht="12">
      <c r="A601" s="13"/>
      <c r="B601" s="234"/>
      <c r="C601" s="235"/>
      <c r="D601" s="228" t="s">
        <v>242</v>
      </c>
      <c r="E601" s="236" t="s">
        <v>19</v>
      </c>
      <c r="F601" s="237" t="s">
        <v>952</v>
      </c>
      <c r="G601" s="235"/>
      <c r="H601" s="238">
        <v>0.011</v>
      </c>
      <c r="I601" s="239"/>
      <c r="J601" s="235"/>
      <c r="K601" s="235"/>
      <c r="L601" s="240"/>
      <c r="M601" s="241"/>
      <c r="N601" s="242"/>
      <c r="O601" s="242"/>
      <c r="P601" s="242"/>
      <c r="Q601" s="242"/>
      <c r="R601" s="242"/>
      <c r="S601" s="242"/>
      <c r="T601" s="243"/>
      <c r="U601" s="13"/>
      <c r="V601" s="13"/>
      <c r="W601" s="13"/>
      <c r="X601" s="13"/>
      <c r="Y601" s="13"/>
      <c r="Z601" s="13"/>
      <c r="AA601" s="13"/>
      <c r="AB601" s="13"/>
      <c r="AC601" s="13"/>
      <c r="AD601" s="13"/>
      <c r="AE601" s="13"/>
      <c r="AT601" s="244" t="s">
        <v>242</v>
      </c>
      <c r="AU601" s="244" t="s">
        <v>91</v>
      </c>
      <c r="AV601" s="13" t="s">
        <v>91</v>
      </c>
      <c r="AW601" s="13" t="s">
        <v>42</v>
      </c>
      <c r="AX601" s="13" t="s">
        <v>81</v>
      </c>
      <c r="AY601" s="244" t="s">
        <v>230</v>
      </c>
    </row>
    <row r="602" spans="1:51" s="13" customFormat="1" ht="12">
      <c r="A602" s="13"/>
      <c r="B602" s="234"/>
      <c r="C602" s="235"/>
      <c r="D602" s="228" t="s">
        <v>242</v>
      </c>
      <c r="E602" s="236" t="s">
        <v>19</v>
      </c>
      <c r="F602" s="237" t="s">
        <v>953</v>
      </c>
      <c r="G602" s="235"/>
      <c r="H602" s="238">
        <v>0.019</v>
      </c>
      <c r="I602" s="239"/>
      <c r="J602" s="235"/>
      <c r="K602" s="235"/>
      <c r="L602" s="240"/>
      <c r="M602" s="241"/>
      <c r="N602" s="242"/>
      <c r="O602" s="242"/>
      <c r="P602" s="242"/>
      <c r="Q602" s="242"/>
      <c r="R602" s="242"/>
      <c r="S602" s="242"/>
      <c r="T602" s="243"/>
      <c r="U602" s="13"/>
      <c r="V602" s="13"/>
      <c r="W602" s="13"/>
      <c r="X602" s="13"/>
      <c r="Y602" s="13"/>
      <c r="Z602" s="13"/>
      <c r="AA602" s="13"/>
      <c r="AB602" s="13"/>
      <c r="AC602" s="13"/>
      <c r="AD602" s="13"/>
      <c r="AE602" s="13"/>
      <c r="AT602" s="244" t="s">
        <v>242</v>
      </c>
      <c r="AU602" s="244" t="s">
        <v>91</v>
      </c>
      <c r="AV602" s="13" t="s">
        <v>91</v>
      </c>
      <c r="AW602" s="13" t="s">
        <v>42</v>
      </c>
      <c r="AX602" s="13" t="s">
        <v>81</v>
      </c>
      <c r="AY602" s="244" t="s">
        <v>230</v>
      </c>
    </row>
    <row r="603" spans="1:51" s="14" customFormat="1" ht="12">
      <c r="A603" s="14"/>
      <c r="B603" s="245"/>
      <c r="C603" s="246"/>
      <c r="D603" s="228" t="s">
        <v>242</v>
      </c>
      <c r="E603" s="247" t="s">
        <v>19</v>
      </c>
      <c r="F603" s="248" t="s">
        <v>244</v>
      </c>
      <c r="G603" s="246"/>
      <c r="H603" s="249">
        <v>0.045</v>
      </c>
      <c r="I603" s="250"/>
      <c r="J603" s="246"/>
      <c r="K603" s="246"/>
      <c r="L603" s="251"/>
      <c r="M603" s="252"/>
      <c r="N603" s="253"/>
      <c r="O603" s="253"/>
      <c r="P603" s="253"/>
      <c r="Q603" s="253"/>
      <c r="R603" s="253"/>
      <c r="S603" s="253"/>
      <c r="T603" s="254"/>
      <c r="U603" s="14"/>
      <c r="V603" s="14"/>
      <c r="W603" s="14"/>
      <c r="X603" s="14"/>
      <c r="Y603" s="14"/>
      <c r="Z603" s="14"/>
      <c r="AA603" s="14"/>
      <c r="AB603" s="14"/>
      <c r="AC603" s="14"/>
      <c r="AD603" s="14"/>
      <c r="AE603" s="14"/>
      <c r="AT603" s="255" t="s">
        <v>242</v>
      </c>
      <c r="AU603" s="255" t="s">
        <v>91</v>
      </c>
      <c r="AV603" s="14" t="s">
        <v>109</v>
      </c>
      <c r="AW603" s="14" t="s">
        <v>42</v>
      </c>
      <c r="AX603" s="14" t="s">
        <v>85</v>
      </c>
      <c r="AY603" s="255" t="s">
        <v>230</v>
      </c>
    </row>
    <row r="604" spans="1:65" s="2" customFormat="1" ht="14.4" customHeight="1">
      <c r="A604" s="41"/>
      <c r="B604" s="42"/>
      <c r="C604" s="281" t="s">
        <v>954</v>
      </c>
      <c r="D604" s="281" t="s">
        <v>482</v>
      </c>
      <c r="E604" s="282" t="s">
        <v>955</v>
      </c>
      <c r="F604" s="283" t="s">
        <v>956</v>
      </c>
      <c r="G604" s="284" t="s">
        <v>369</v>
      </c>
      <c r="H604" s="285">
        <v>0.385</v>
      </c>
      <c r="I604" s="286"/>
      <c r="J604" s="287">
        <f>ROUND(I604*H604,2)</f>
        <v>0</v>
      </c>
      <c r="K604" s="283" t="s">
        <v>19</v>
      </c>
      <c r="L604" s="288"/>
      <c r="M604" s="289" t="s">
        <v>19</v>
      </c>
      <c r="N604" s="290" t="s">
        <v>52</v>
      </c>
      <c r="O604" s="87"/>
      <c r="P604" s="224">
        <f>O604*H604</f>
        <v>0</v>
      </c>
      <c r="Q604" s="224">
        <v>1</v>
      </c>
      <c r="R604" s="224">
        <f>Q604*H604</f>
        <v>0.385</v>
      </c>
      <c r="S604" s="224">
        <v>0</v>
      </c>
      <c r="T604" s="225">
        <f>S604*H604</f>
        <v>0</v>
      </c>
      <c r="U604" s="41"/>
      <c r="V604" s="41"/>
      <c r="W604" s="41"/>
      <c r="X604" s="41"/>
      <c r="Y604" s="41"/>
      <c r="Z604" s="41"/>
      <c r="AA604" s="41"/>
      <c r="AB604" s="41"/>
      <c r="AC604" s="41"/>
      <c r="AD604" s="41"/>
      <c r="AE604" s="41"/>
      <c r="AR604" s="226" t="s">
        <v>722</v>
      </c>
      <c r="AT604" s="226" t="s">
        <v>482</v>
      </c>
      <c r="AU604" s="226" t="s">
        <v>91</v>
      </c>
      <c r="AY604" s="19" t="s">
        <v>230</v>
      </c>
      <c r="BE604" s="227">
        <f>IF(N604="základní",J604,0)</f>
        <v>0</v>
      </c>
      <c r="BF604" s="227">
        <f>IF(N604="snížená",J604,0)</f>
        <v>0</v>
      </c>
      <c r="BG604" s="227">
        <f>IF(N604="zákl. přenesená",J604,0)</f>
        <v>0</v>
      </c>
      <c r="BH604" s="227">
        <f>IF(N604="sníž. přenesená",J604,0)</f>
        <v>0</v>
      </c>
      <c r="BI604" s="227">
        <f>IF(N604="nulová",J604,0)</f>
        <v>0</v>
      </c>
      <c r="BJ604" s="19" t="s">
        <v>85</v>
      </c>
      <c r="BK604" s="227">
        <f>ROUND(I604*H604,2)</f>
        <v>0</v>
      </c>
      <c r="BL604" s="19" t="s">
        <v>345</v>
      </c>
      <c r="BM604" s="226" t="s">
        <v>957</v>
      </c>
    </row>
    <row r="605" spans="1:47" s="2" customFormat="1" ht="12">
      <c r="A605" s="41"/>
      <c r="B605" s="42"/>
      <c r="C605" s="43"/>
      <c r="D605" s="228" t="s">
        <v>238</v>
      </c>
      <c r="E605" s="43"/>
      <c r="F605" s="229" t="s">
        <v>956</v>
      </c>
      <c r="G605" s="43"/>
      <c r="H605" s="43"/>
      <c r="I605" s="230"/>
      <c r="J605" s="43"/>
      <c r="K605" s="43"/>
      <c r="L605" s="47"/>
      <c r="M605" s="231"/>
      <c r="N605" s="232"/>
      <c r="O605" s="87"/>
      <c r="P605" s="87"/>
      <c r="Q605" s="87"/>
      <c r="R605" s="87"/>
      <c r="S605" s="87"/>
      <c r="T605" s="88"/>
      <c r="U605" s="41"/>
      <c r="V605" s="41"/>
      <c r="W605" s="41"/>
      <c r="X605" s="41"/>
      <c r="Y605" s="41"/>
      <c r="Z605" s="41"/>
      <c r="AA605" s="41"/>
      <c r="AB605" s="41"/>
      <c r="AC605" s="41"/>
      <c r="AD605" s="41"/>
      <c r="AE605" s="41"/>
      <c r="AT605" s="19" t="s">
        <v>238</v>
      </c>
      <c r="AU605" s="19" t="s">
        <v>91</v>
      </c>
    </row>
    <row r="606" spans="1:51" s="15" customFormat="1" ht="12">
      <c r="A606" s="15"/>
      <c r="B606" s="260"/>
      <c r="C606" s="261"/>
      <c r="D606" s="228" t="s">
        <v>242</v>
      </c>
      <c r="E606" s="262" t="s">
        <v>19</v>
      </c>
      <c r="F606" s="263" t="s">
        <v>958</v>
      </c>
      <c r="G606" s="261"/>
      <c r="H606" s="262" t="s">
        <v>19</v>
      </c>
      <c r="I606" s="264"/>
      <c r="J606" s="261"/>
      <c r="K606" s="261"/>
      <c r="L606" s="265"/>
      <c r="M606" s="266"/>
      <c r="N606" s="267"/>
      <c r="O606" s="267"/>
      <c r="P606" s="267"/>
      <c r="Q606" s="267"/>
      <c r="R606" s="267"/>
      <c r="S606" s="267"/>
      <c r="T606" s="268"/>
      <c r="U606" s="15"/>
      <c r="V606" s="15"/>
      <c r="W606" s="15"/>
      <c r="X606" s="15"/>
      <c r="Y606" s="15"/>
      <c r="Z606" s="15"/>
      <c r="AA606" s="15"/>
      <c r="AB606" s="15"/>
      <c r="AC606" s="15"/>
      <c r="AD606" s="15"/>
      <c r="AE606" s="15"/>
      <c r="AT606" s="269" t="s">
        <v>242</v>
      </c>
      <c r="AU606" s="269" t="s">
        <v>91</v>
      </c>
      <c r="AV606" s="15" t="s">
        <v>85</v>
      </c>
      <c r="AW606" s="15" t="s">
        <v>42</v>
      </c>
      <c r="AX606" s="15" t="s">
        <v>81</v>
      </c>
      <c r="AY606" s="269" t="s">
        <v>230</v>
      </c>
    </row>
    <row r="607" spans="1:51" s="13" customFormat="1" ht="12">
      <c r="A607" s="13"/>
      <c r="B607" s="234"/>
      <c r="C607" s="235"/>
      <c r="D607" s="228" t="s">
        <v>242</v>
      </c>
      <c r="E607" s="236" t="s">
        <v>19</v>
      </c>
      <c r="F607" s="237" t="s">
        <v>959</v>
      </c>
      <c r="G607" s="235"/>
      <c r="H607" s="238">
        <v>0.335</v>
      </c>
      <c r="I607" s="239"/>
      <c r="J607" s="235"/>
      <c r="K607" s="235"/>
      <c r="L607" s="240"/>
      <c r="M607" s="241"/>
      <c r="N607" s="242"/>
      <c r="O607" s="242"/>
      <c r="P607" s="242"/>
      <c r="Q607" s="242"/>
      <c r="R607" s="242"/>
      <c r="S607" s="242"/>
      <c r="T607" s="243"/>
      <c r="U607" s="13"/>
      <c r="V607" s="13"/>
      <c r="W607" s="13"/>
      <c r="X607" s="13"/>
      <c r="Y607" s="13"/>
      <c r="Z607" s="13"/>
      <c r="AA607" s="13"/>
      <c r="AB607" s="13"/>
      <c r="AC607" s="13"/>
      <c r="AD607" s="13"/>
      <c r="AE607" s="13"/>
      <c r="AT607" s="244" t="s">
        <v>242</v>
      </c>
      <c r="AU607" s="244" t="s">
        <v>91</v>
      </c>
      <c r="AV607" s="13" t="s">
        <v>91</v>
      </c>
      <c r="AW607" s="13" t="s">
        <v>42</v>
      </c>
      <c r="AX607" s="13" t="s">
        <v>81</v>
      </c>
      <c r="AY607" s="244" t="s">
        <v>230</v>
      </c>
    </row>
    <row r="608" spans="1:51" s="13" customFormat="1" ht="12">
      <c r="A608" s="13"/>
      <c r="B608" s="234"/>
      <c r="C608" s="235"/>
      <c r="D608" s="228" t="s">
        <v>242</v>
      </c>
      <c r="E608" s="236" t="s">
        <v>19</v>
      </c>
      <c r="F608" s="237" t="s">
        <v>960</v>
      </c>
      <c r="G608" s="235"/>
      <c r="H608" s="238">
        <v>0.05</v>
      </c>
      <c r="I608" s="239"/>
      <c r="J608" s="235"/>
      <c r="K608" s="235"/>
      <c r="L608" s="240"/>
      <c r="M608" s="241"/>
      <c r="N608" s="242"/>
      <c r="O608" s="242"/>
      <c r="P608" s="242"/>
      <c r="Q608" s="242"/>
      <c r="R608" s="242"/>
      <c r="S608" s="242"/>
      <c r="T608" s="243"/>
      <c r="U608" s="13"/>
      <c r="V608" s="13"/>
      <c r="W608" s="13"/>
      <c r="X608" s="13"/>
      <c r="Y608" s="13"/>
      <c r="Z608" s="13"/>
      <c r="AA608" s="13"/>
      <c r="AB608" s="13"/>
      <c r="AC608" s="13"/>
      <c r="AD608" s="13"/>
      <c r="AE608" s="13"/>
      <c r="AT608" s="244" t="s">
        <v>242</v>
      </c>
      <c r="AU608" s="244" t="s">
        <v>91</v>
      </c>
      <c r="AV608" s="13" t="s">
        <v>91</v>
      </c>
      <c r="AW608" s="13" t="s">
        <v>42</v>
      </c>
      <c r="AX608" s="13" t="s">
        <v>81</v>
      </c>
      <c r="AY608" s="244" t="s">
        <v>230</v>
      </c>
    </row>
    <row r="609" spans="1:51" s="14" customFormat="1" ht="12">
      <c r="A609" s="14"/>
      <c r="B609" s="245"/>
      <c r="C609" s="246"/>
      <c r="D609" s="228" t="s">
        <v>242</v>
      </c>
      <c r="E609" s="247" t="s">
        <v>19</v>
      </c>
      <c r="F609" s="248" t="s">
        <v>244</v>
      </c>
      <c r="G609" s="246"/>
      <c r="H609" s="249">
        <v>0.385</v>
      </c>
      <c r="I609" s="250"/>
      <c r="J609" s="246"/>
      <c r="K609" s="246"/>
      <c r="L609" s="251"/>
      <c r="M609" s="252"/>
      <c r="N609" s="253"/>
      <c r="O609" s="253"/>
      <c r="P609" s="253"/>
      <c r="Q609" s="253"/>
      <c r="R609" s="253"/>
      <c r="S609" s="253"/>
      <c r="T609" s="254"/>
      <c r="U609" s="14"/>
      <c r="V609" s="14"/>
      <c r="W609" s="14"/>
      <c r="X609" s="14"/>
      <c r="Y609" s="14"/>
      <c r="Z609" s="14"/>
      <c r="AA609" s="14"/>
      <c r="AB609" s="14"/>
      <c r="AC609" s="14"/>
      <c r="AD609" s="14"/>
      <c r="AE609" s="14"/>
      <c r="AT609" s="255" t="s">
        <v>242</v>
      </c>
      <c r="AU609" s="255" t="s">
        <v>91</v>
      </c>
      <c r="AV609" s="14" t="s">
        <v>109</v>
      </c>
      <c r="AW609" s="14" t="s">
        <v>42</v>
      </c>
      <c r="AX609" s="14" t="s">
        <v>85</v>
      </c>
      <c r="AY609" s="255" t="s">
        <v>230</v>
      </c>
    </row>
    <row r="610" spans="1:65" s="2" customFormat="1" ht="14.4" customHeight="1">
      <c r="A610" s="41"/>
      <c r="B610" s="42"/>
      <c r="C610" s="281" t="s">
        <v>961</v>
      </c>
      <c r="D610" s="281" t="s">
        <v>482</v>
      </c>
      <c r="E610" s="282" t="s">
        <v>962</v>
      </c>
      <c r="F610" s="283" t="s">
        <v>963</v>
      </c>
      <c r="G610" s="284" t="s">
        <v>327</v>
      </c>
      <c r="H610" s="285">
        <v>34.02</v>
      </c>
      <c r="I610" s="286"/>
      <c r="J610" s="287">
        <f>ROUND(I610*H610,2)</f>
        <v>0</v>
      </c>
      <c r="K610" s="283" t="s">
        <v>19</v>
      </c>
      <c r="L610" s="288"/>
      <c r="M610" s="289" t="s">
        <v>19</v>
      </c>
      <c r="N610" s="290" t="s">
        <v>52</v>
      </c>
      <c r="O610" s="87"/>
      <c r="P610" s="224">
        <f>O610*H610</f>
        <v>0</v>
      </c>
      <c r="Q610" s="224">
        <v>0.00293</v>
      </c>
      <c r="R610" s="224">
        <f>Q610*H610</f>
        <v>0.0996786</v>
      </c>
      <c r="S610" s="224">
        <v>0</v>
      </c>
      <c r="T610" s="225">
        <f>S610*H610</f>
        <v>0</v>
      </c>
      <c r="U610" s="41"/>
      <c r="V610" s="41"/>
      <c r="W610" s="41"/>
      <c r="X610" s="41"/>
      <c r="Y610" s="41"/>
      <c r="Z610" s="41"/>
      <c r="AA610" s="41"/>
      <c r="AB610" s="41"/>
      <c r="AC610" s="41"/>
      <c r="AD610" s="41"/>
      <c r="AE610" s="41"/>
      <c r="AR610" s="226" t="s">
        <v>722</v>
      </c>
      <c r="AT610" s="226" t="s">
        <v>482</v>
      </c>
      <c r="AU610" s="226" t="s">
        <v>91</v>
      </c>
      <c r="AY610" s="19" t="s">
        <v>230</v>
      </c>
      <c r="BE610" s="227">
        <f>IF(N610="základní",J610,0)</f>
        <v>0</v>
      </c>
      <c r="BF610" s="227">
        <f>IF(N610="snížená",J610,0)</f>
        <v>0</v>
      </c>
      <c r="BG610" s="227">
        <f>IF(N610="zákl. přenesená",J610,0)</f>
        <v>0</v>
      </c>
      <c r="BH610" s="227">
        <f>IF(N610="sníž. přenesená",J610,0)</f>
        <v>0</v>
      </c>
      <c r="BI610" s="227">
        <f>IF(N610="nulová",J610,0)</f>
        <v>0</v>
      </c>
      <c r="BJ610" s="19" t="s">
        <v>85</v>
      </c>
      <c r="BK610" s="227">
        <f>ROUND(I610*H610,2)</f>
        <v>0</v>
      </c>
      <c r="BL610" s="19" t="s">
        <v>345</v>
      </c>
      <c r="BM610" s="226" t="s">
        <v>964</v>
      </c>
    </row>
    <row r="611" spans="1:47" s="2" customFormat="1" ht="12">
      <c r="A611" s="41"/>
      <c r="B611" s="42"/>
      <c r="C611" s="43"/>
      <c r="D611" s="228" t="s">
        <v>238</v>
      </c>
      <c r="E611" s="43"/>
      <c r="F611" s="229" t="s">
        <v>963</v>
      </c>
      <c r="G611" s="43"/>
      <c r="H611" s="43"/>
      <c r="I611" s="230"/>
      <c r="J611" s="43"/>
      <c r="K611" s="43"/>
      <c r="L611" s="47"/>
      <c r="M611" s="231"/>
      <c r="N611" s="232"/>
      <c r="O611" s="87"/>
      <c r="P611" s="87"/>
      <c r="Q611" s="87"/>
      <c r="R611" s="87"/>
      <c r="S611" s="87"/>
      <c r="T611" s="88"/>
      <c r="U611" s="41"/>
      <c r="V611" s="41"/>
      <c r="W611" s="41"/>
      <c r="X611" s="41"/>
      <c r="Y611" s="41"/>
      <c r="Z611" s="41"/>
      <c r="AA611" s="41"/>
      <c r="AB611" s="41"/>
      <c r="AC611" s="41"/>
      <c r="AD611" s="41"/>
      <c r="AE611" s="41"/>
      <c r="AT611" s="19" t="s">
        <v>238</v>
      </c>
      <c r="AU611" s="19" t="s">
        <v>91</v>
      </c>
    </row>
    <row r="612" spans="1:51" s="15" customFormat="1" ht="12">
      <c r="A612" s="15"/>
      <c r="B612" s="260"/>
      <c r="C612" s="261"/>
      <c r="D612" s="228" t="s">
        <v>242</v>
      </c>
      <c r="E612" s="262" t="s">
        <v>19</v>
      </c>
      <c r="F612" s="263" t="s">
        <v>958</v>
      </c>
      <c r="G612" s="261"/>
      <c r="H612" s="262" t="s">
        <v>19</v>
      </c>
      <c r="I612" s="264"/>
      <c r="J612" s="261"/>
      <c r="K612" s="261"/>
      <c r="L612" s="265"/>
      <c r="M612" s="266"/>
      <c r="N612" s="267"/>
      <c r="O612" s="267"/>
      <c r="P612" s="267"/>
      <c r="Q612" s="267"/>
      <c r="R612" s="267"/>
      <c r="S612" s="267"/>
      <c r="T612" s="268"/>
      <c r="U612" s="15"/>
      <c r="V612" s="15"/>
      <c r="W612" s="15"/>
      <c r="X612" s="15"/>
      <c r="Y612" s="15"/>
      <c r="Z612" s="15"/>
      <c r="AA612" s="15"/>
      <c r="AB612" s="15"/>
      <c r="AC612" s="15"/>
      <c r="AD612" s="15"/>
      <c r="AE612" s="15"/>
      <c r="AT612" s="269" t="s">
        <v>242</v>
      </c>
      <c r="AU612" s="269" t="s">
        <v>91</v>
      </c>
      <c r="AV612" s="15" t="s">
        <v>85</v>
      </c>
      <c r="AW612" s="15" t="s">
        <v>42</v>
      </c>
      <c r="AX612" s="15" t="s">
        <v>81</v>
      </c>
      <c r="AY612" s="269" t="s">
        <v>230</v>
      </c>
    </row>
    <row r="613" spans="1:51" s="13" customFormat="1" ht="12">
      <c r="A613" s="13"/>
      <c r="B613" s="234"/>
      <c r="C613" s="235"/>
      <c r="D613" s="228" t="s">
        <v>242</v>
      </c>
      <c r="E613" s="236" t="s">
        <v>19</v>
      </c>
      <c r="F613" s="237" t="s">
        <v>965</v>
      </c>
      <c r="G613" s="235"/>
      <c r="H613" s="238">
        <v>18.48</v>
      </c>
      <c r="I613" s="239"/>
      <c r="J613" s="235"/>
      <c r="K613" s="235"/>
      <c r="L613" s="240"/>
      <c r="M613" s="241"/>
      <c r="N613" s="242"/>
      <c r="O613" s="242"/>
      <c r="P613" s="242"/>
      <c r="Q613" s="242"/>
      <c r="R613" s="242"/>
      <c r="S613" s="242"/>
      <c r="T613" s="243"/>
      <c r="U613" s="13"/>
      <c r="V613" s="13"/>
      <c r="W613" s="13"/>
      <c r="X613" s="13"/>
      <c r="Y613" s="13"/>
      <c r="Z613" s="13"/>
      <c r="AA613" s="13"/>
      <c r="AB613" s="13"/>
      <c r="AC613" s="13"/>
      <c r="AD613" s="13"/>
      <c r="AE613" s="13"/>
      <c r="AT613" s="244" t="s">
        <v>242</v>
      </c>
      <c r="AU613" s="244" t="s">
        <v>91</v>
      </c>
      <c r="AV613" s="13" t="s">
        <v>91</v>
      </c>
      <c r="AW613" s="13" t="s">
        <v>42</v>
      </c>
      <c r="AX613" s="13" t="s">
        <v>81</v>
      </c>
      <c r="AY613" s="244" t="s">
        <v>230</v>
      </c>
    </row>
    <row r="614" spans="1:51" s="13" customFormat="1" ht="12">
      <c r="A614" s="13"/>
      <c r="B614" s="234"/>
      <c r="C614" s="235"/>
      <c r="D614" s="228" t="s">
        <v>242</v>
      </c>
      <c r="E614" s="236" t="s">
        <v>19</v>
      </c>
      <c r="F614" s="237" t="s">
        <v>966</v>
      </c>
      <c r="G614" s="235"/>
      <c r="H614" s="238">
        <v>15.54</v>
      </c>
      <c r="I614" s="239"/>
      <c r="J614" s="235"/>
      <c r="K614" s="235"/>
      <c r="L614" s="240"/>
      <c r="M614" s="241"/>
      <c r="N614" s="242"/>
      <c r="O614" s="242"/>
      <c r="P614" s="242"/>
      <c r="Q614" s="242"/>
      <c r="R614" s="242"/>
      <c r="S614" s="242"/>
      <c r="T614" s="243"/>
      <c r="U614" s="13"/>
      <c r="V614" s="13"/>
      <c r="W614" s="13"/>
      <c r="X614" s="13"/>
      <c r="Y614" s="13"/>
      <c r="Z614" s="13"/>
      <c r="AA614" s="13"/>
      <c r="AB614" s="13"/>
      <c r="AC614" s="13"/>
      <c r="AD614" s="13"/>
      <c r="AE614" s="13"/>
      <c r="AT614" s="244" t="s">
        <v>242</v>
      </c>
      <c r="AU614" s="244" t="s">
        <v>91</v>
      </c>
      <c r="AV614" s="13" t="s">
        <v>91</v>
      </c>
      <c r="AW614" s="13" t="s">
        <v>42</v>
      </c>
      <c r="AX614" s="13" t="s">
        <v>81</v>
      </c>
      <c r="AY614" s="244" t="s">
        <v>230</v>
      </c>
    </row>
    <row r="615" spans="1:51" s="14" customFormat="1" ht="12">
      <c r="A615" s="14"/>
      <c r="B615" s="245"/>
      <c r="C615" s="246"/>
      <c r="D615" s="228" t="s">
        <v>242</v>
      </c>
      <c r="E615" s="247" t="s">
        <v>19</v>
      </c>
      <c r="F615" s="248" t="s">
        <v>244</v>
      </c>
      <c r="G615" s="246"/>
      <c r="H615" s="249">
        <v>34.019999999999996</v>
      </c>
      <c r="I615" s="250"/>
      <c r="J615" s="246"/>
      <c r="K615" s="246"/>
      <c r="L615" s="251"/>
      <c r="M615" s="252"/>
      <c r="N615" s="253"/>
      <c r="O615" s="253"/>
      <c r="P615" s="253"/>
      <c r="Q615" s="253"/>
      <c r="R615" s="253"/>
      <c r="S615" s="253"/>
      <c r="T615" s="254"/>
      <c r="U615" s="14"/>
      <c r="V615" s="14"/>
      <c r="W615" s="14"/>
      <c r="X615" s="14"/>
      <c r="Y615" s="14"/>
      <c r="Z615" s="14"/>
      <c r="AA615" s="14"/>
      <c r="AB615" s="14"/>
      <c r="AC615" s="14"/>
      <c r="AD615" s="14"/>
      <c r="AE615" s="14"/>
      <c r="AT615" s="255" t="s">
        <v>242</v>
      </c>
      <c r="AU615" s="255" t="s">
        <v>91</v>
      </c>
      <c r="AV615" s="14" t="s">
        <v>109</v>
      </c>
      <c r="AW615" s="14" t="s">
        <v>42</v>
      </c>
      <c r="AX615" s="14" t="s">
        <v>85</v>
      </c>
      <c r="AY615" s="255" t="s">
        <v>230</v>
      </c>
    </row>
    <row r="616" spans="1:65" s="2" customFormat="1" ht="14.4" customHeight="1">
      <c r="A616" s="41"/>
      <c r="B616" s="42"/>
      <c r="C616" s="281" t="s">
        <v>967</v>
      </c>
      <c r="D616" s="281" t="s">
        <v>482</v>
      </c>
      <c r="E616" s="282" t="s">
        <v>968</v>
      </c>
      <c r="F616" s="283" t="s">
        <v>969</v>
      </c>
      <c r="G616" s="284" t="s">
        <v>327</v>
      </c>
      <c r="H616" s="285">
        <v>66.15</v>
      </c>
      <c r="I616" s="286"/>
      <c r="J616" s="287">
        <f>ROUND(I616*H616,2)</f>
        <v>0</v>
      </c>
      <c r="K616" s="283" t="s">
        <v>19</v>
      </c>
      <c r="L616" s="288"/>
      <c r="M616" s="289" t="s">
        <v>19</v>
      </c>
      <c r="N616" s="290" t="s">
        <v>52</v>
      </c>
      <c r="O616" s="87"/>
      <c r="P616" s="224">
        <f>O616*H616</f>
        <v>0</v>
      </c>
      <c r="Q616" s="224">
        <v>0.00173</v>
      </c>
      <c r="R616" s="224">
        <f>Q616*H616</f>
        <v>0.11443950000000001</v>
      </c>
      <c r="S616" s="224">
        <v>0</v>
      </c>
      <c r="T616" s="225">
        <f>S616*H616</f>
        <v>0</v>
      </c>
      <c r="U616" s="41"/>
      <c r="V616" s="41"/>
      <c r="W616" s="41"/>
      <c r="X616" s="41"/>
      <c r="Y616" s="41"/>
      <c r="Z616" s="41"/>
      <c r="AA616" s="41"/>
      <c r="AB616" s="41"/>
      <c r="AC616" s="41"/>
      <c r="AD616" s="41"/>
      <c r="AE616" s="41"/>
      <c r="AR616" s="226" t="s">
        <v>722</v>
      </c>
      <c r="AT616" s="226" t="s">
        <v>482</v>
      </c>
      <c r="AU616" s="226" t="s">
        <v>91</v>
      </c>
      <c r="AY616" s="19" t="s">
        <v>230</v>
      </c>
      <c r="BE616" s="227">
        <f>IF(N616="základní",J616,0)</f>
        <v>0</v>
      </c>
      <c r="BF616" s="227">
        <f>IF(N616="snížená",J616,0)</f>
        <v>0</v>
      </c>
      <c r="BG616" s="227">
        <f>IF(N616="zákl. přenesená",J616,0)</f>
        <v>0</v>
      </c>
      <c r="BH616" s="227">
        <f>IF(N616="sníž. přenesená",J616,0)</f>
        <v>0</v>
      </c>
      <c r="BI616" s="227">
        <f>IF(N616="nulová",J616,0)</f>
        <v>0</v>
      </c>
      <c r="BJ616" s="19" t="s">
        <v>85</v>
      </c>
      <c r="BK616" s="227">
        <f>ROUND(I616*H616,2)</f>
        <v>0</v>
      </c>
      <c r="BL616" s="19" t="s">
        <v>345</v>
      </c>
      <c r="BM616" s="226" t="s">
        <v>970</v>
      </c>
    </row>
    <row r="617" spans="1:47" s="2" customFormat="1" ht="12">
      <c r="A617" s="41"/>
      <c r="B617" s="42"/>
      <c r="C617" s="43"/>
      <c r="D617" s="228" t="s">
        <v>238</v>
      </c>
      <c r="E617" s="43"/>
      <c r="F617" s="229" t="s">
        <v>969</v>
      </c>
      <c r="G617" s="43"/>
      <c r="H617" s="43"/>
      <c r="I617" s="230"/>
      <c r="J617" s="43"/>
      <c r="K617" s="43"/>
      <c r="L617" s="47"/>
      <c r="M617" s="231"/>
      <c r="N617" s="232"/>
      <c r="O617" s="87"/>
      <c r="P617" s="87"/>
      <c r="Q617" s="87"/>
      <c r="R617" s="87"/>
      <c r="S617" s="87"/>
      <c r="T617" s="88"/>
      <c r="U617" s="41"/>
      <c r="V617" s="41"/>
      <c r="W617" s="41"/>
      <c r="X617" s="41"/>
      <c r="Y617" s="41"/>
      <c r="Z617" s="41"/>
      <c r="AA617" s="41"/>
      <c r="AB617" s="41"/>
      <c r="AC617" s="41"/>
      <c r="AD617" s="41"/>
      <c r="AE617" s="41"/>
      <c r="AT617" s="19" t="s">
        <v>238</v>
      </c>
      <c r="AU617" s="19" t="s">
        <v>91</v>
      </c>
    </row>
    <row r="618" spans="1:51" s="15" customFormat="1" ht="12">
      <c r="A618" s="15"/>
      <c r="B618" s="260"/>
      <c r="C618" s="261"/>
      <c r="D618" s="228" t="s">
        <v>242</v>
      </c>
      <c r="E618" s="262" t="s">
        <v>19</v>
      </c>
      <c r="F618" s="263" t="s">
        <v>958</v>
      </c>
      <c r="G618" s="261"/>
      <c r="H618" s="262" t="s">
        <v>19</v>
      </c>
      <c r="I618" s="264"/>
      <c r="J618" s="261"/>
      <c r="K618" s="261"/>
      <c r="L618" s="265"/>
      <c r="M618" s="266"/>
      <c r="N618" s="267"/>
      <c r="O618" s="267"/>
      <c r="P618" s="267"/>
      <c r="Q618" s="267"/>
      <c r="R618" s="267"/>
      <c r="S618" s="267"/>
      <c r="T618" s="268"/>
      <c r="U618" s="15"/>
      <c r="V618" s="15"/>
      <c r="W618" s="15"/>
      <c r="X618" s="15"/>
      <c r="Y618" s="15"/>
      <c r="Z618" s="15"/>
      <c r="AA618" s="15"/>
      <c r="AB618" s="15"/>
      <c r="AC618" s="15"/>
      <c r="AD618" s="15"/>
      <c r="AE618" s="15"/>
      <c r="AT618" s="269" t="s">
        <v>242</v>
      </c>
      <c r="AU618" s="269" t="s">
        <v>91</v>
      </c>
      <c r="AV618" s="15" t="s">
        <v>85</v>
      </c>
      <c r="AW618" s="15" t="s">
        <v>42</v>
      </c>
      <c r="AX618" s="15" t="s">
        <v>81</v>
      </c>
      <c r="AY618" s="269" t="s">
        <v>230</v>
      </c>
    </row>
    <row r="619" spans="1:51" s="13" customFormat="1" ht="12">
      <c r="A619" s="13"/>
      <c r="B619" s="234"/>
      <c r="C619" s="235"/>
      <c r="D619" s="228" t="s">
        <v>242</v>
      </c>
      <c r="E619" s="236" t="s">
        <v>19</v>
      </c>
      <c r="F619" s="237" t="s">
        <v>971</v>
      </c>
      <c r="G619" s="235"/>
      <c r="H619" s="238">
        <v>27.594</v>
      </c>
      <c r="I619" s="239"/>
      <c r="J619" s="235"/>
      <c r="K619" s="235"/>
      <c r="L619" s="240"/>
      <c r="M619" s="241"/>
      <c r="N619" s="242"/>
      <c r="O619" s="242"/>
      <c r="P619" s="242"/>
      <c r="Q619" s="242"/>
      <c r="R619" s="242"/>
      <c r="S619" s="242"/>
      <c r="T619" s="243"/>
      <c r="U619" s="13"/>
      <c r="V619" s="13"/>
      <c r="W619" s="13"/>
      <c r="X619" s="13"/>
      <c r="Y619" s="13"/>
      <c r="Z619" s="13"/>
      <c r="AA619" s="13"/>
      <c r="AB619" s="13"/>
      <c r="AC619" s="13"/>
      <c r="AD619" s="13"/>
      <c r="AE619" s="13"/>
      <c r="AT619" s="244" t="s">
        <v>242</v>
      </c>
      <c r="AU619" s="244" t="s">
        <v>91</v>
      </c>
      <c r="AV619" s="13" t="s">
        <v>91</v>
      </c>
      <c r="AW619" s="13" t="s">
        <v>42</v>
      </c>
      <c r="AX619" s="13" t="s">
        <v>81</v>
      </c>
      <c r="AY619" s="244" t="s">
        <v>230</v>
      </c>
    </row>
    <row r="620" spans="1:51" s="13" customFormat="1" ht="12">
      <c r="A620" s="13"/>
      <c r="B620" s="234"/>
      <c r="C620" s="235"/>
      <c r="D620" s="228" t="s">
        <v>242</v>
      </c>
      <c r="E620" s="236" t="s">
        <v>19</v>
      </c>
      <c r="F620" s="237" t="s">
        <v>972</v>
      </c>
      <c r="G620" s="235"/>
      <c r="H620" s="238">
        <v>6.174</v>
      </c>
      <c r="I620" s="239"/>
      <c r="J620" s="235"/>
      <c r="K620" s="235"/>
      <c r="L620" s="240"/>
      <c r="M620" s="241"/>
      <c r="N620" s="242"/>
      <c r="O620" s="242"/>
      <c r="P620" s="242"/>
      <c r="Q620" s="242"/>
      <c r="R620" s="242"/>
      <c r="S620" s="242"/>
      <c r="T620" s="243"/>
      <c r="U620" s="13"/>
      <c r="V620" s="13"/>
      <c r="W620" s="13"/>
      <c r="X620" s="13"/>
      <c r="Y620" s="13"/>
      <c r="Z620" s="13"/>
      <c r="AA620" s="13"/>
      <c r="AB620" s="13"/>
      <c r="AC620" s="13"/>
      <c r="AD620" s="13"/>
      <c r="AE620" s="13"/>
      <c r="AT620" s="244" t="s">
        <v>242</v>
      </c>
      <c r="AU620" s="244" t="s">
        <v>91</v>
      </c>
      <c r="AV620" s="13" t="s">
        <v>91</v>
      </c>
      <c r="AW620" s="13" t="s">
        <v>42</v>
      </c>
      <c r="AX620" s="13" t="s">
        <v>81</v>
      </c>
      <c r="AY620" s="244" t="s">
        <v>230</v>
      </c>
    </row>
    <row r="621" spans="1:51" s="13" customFormat="1" ht="12">
      <c r="A621" s="13"/>
      <c r="B621" s="234"/>
      <c r="C621" s="235"/>
      <c r="D621" s="228" t="s">
        <v>242</v>
      </c>
      <c r="E621" s="236" t="s">
        <v>19</v>
      </c>
      <c r="F621" s="237" t="s">
        <v>973</v>
      </c>
      <c r="G621" s="235"/>
      <c r="H621" s="238">
        <v>26.46</v>
      </c>
      <c r="I621" s="239"/>
      <c r="J621" s="235"/>
      <c r="K621" s="235"/>
      <c r="L621" s="240"/>
      <c r="M621" s="241"/>
      <c r="N621" s="242"/>
      <c r="O621" s="242"/>
      <c r="P621" s="242"/>
      <c r="Q621" s="242"/>
      <c r="R621" s="242"/>
      <c r="S621" s="242"/>
      <c r="T621" s="243"/>
      <c r="U621" s="13"/>
      <c r="V621" s="13"/>
      <c r="W621" s="13"/>
      <c r="X621" s="13"/>
      <c r="Y621" s="13"/>
      <c r="Z621" s="13"/>
      <c r="AA621" s="13"/>
      <c r="AB621" s="13"/>
      <c r="AC621" s="13"/>
      <c r="AD621" s="13"/>
      <c r="AE621" s="13"/>
      <c r="AT621" s="244" t="s">
        <v>242</v>
      </c>
      <c r="AU621" s="244" t="s">
        <v>91</v>
      </c>
      <c r="AV621" s="13" t="s">
        <v>91</v>
      </c>
      <c r="AW621" s="13" t="s">
        <v>42</v>
      </c>
      <c r="AX621" s="13" t="s">
        <v>81</v>
      </c>
      <c r="AY621" s="244" t="s">
        <v>230</v>
      </c>
    </row>
    <row r="622" spans="1:51" s="13" customFormat="1" ht="12">
      <c r="A622" s="13"/>
      <c r="B622" s="234"/>
      <c r="C622" s="235"/>
      <c r="D622" s="228" t="s">
        <v>242</v>
      </c>
      <c r="E622" s="236" t="s">
        <v>19</v>
      </c>
      <c r="F622" s="237" t="s">
        <v>974</v>
      </c>
      <c r="G622" s="235"/>
      <c r="H622" s="238">
        <v>5.922</v>
      </c>
      <c r="I622" s="239"/>
      <c r="J622" s="235"/>
      <c r="K622" s="235"/>
      <c r="L622" s="240"/>
      <c r="M622" s="241"/>
      <c r="N622" s="242"/>
      <c r="O622" s="242"/>
      <c r="P622" s="242"/>
      <c r="Q622" s="242"/>
      <c r="R622" s="242"/>
      <c r="S622" s="242"/>
      <c r="T622" s="243"/>
      <c r="U622" s="13"/>
      <c r="V622" s="13"/>
      <c r="W622" s="13"/>
      <c r="X622" s="13"/>
      <c r="Y622" s="13"/>
      <c r="Z622" s="13"/>
      <c r="AA622" s="13"/>
      <c r="AB622" s="13"/>
      <c r="AC622" s="13"/>
      <c r="AD622" s="13"/>
      <c r="AE622" s="13"/>
      <c r="AT622" s="244" t="s">
        <v>242</v>
      </c>
      <c r="AU622" s="244" t="s">
        <v>91</v>
      </c>
      <c r="AV622" s="13" t="s">
        <v>91</v>
      </c>
      <c r="AW622" s="13" t="s">
        <v>42</v>
      </c>
      <c r="AX622" s="13" t="s">
        <v>81</v>
      </c>
      <c r="AY622" s="244" t="s">
        <v>230</v>
      </c>
    </row>
    <row r="623" spans="1:51" s="14" customFormat="1" ht="12">
      <c r="A623" s="14"/>
      <c r="B623" s="245"/>
      <c r="C623" s="246"/>
      <c r="D623" s="228" t="s">
        <v>242</v>
      </c>
      <c r="E623" s="247" t="s">
        <v>19</v>
      </c>
      <c r="F623" s="248" t="s">
        <v>244</v>
      </c>
      <c r="G623" s="246"/>
      <c r="H623" s="249">
        <v>66.15</v>
      </c>
      <c r="I623" s="250"/>
      <c r="J623" s="246"/>
      <c r="K623" s="246"/>
      <c r="L623" s="251"/>
      <c r="M623" s="252"/>
      <c r="N623" s="253"/>
      <c r="O623" s="253"/>
      <c r="P623" s="253"/>
      <c r="Q623" s="253"/>
      <c r="R623" s="253"/>
      <c r="S623" s="253"/>
      <c r="T623" s="254"/>
      <c r="U623" s="14"/>
      <c r="V623" s="14"/>
      <c r="W623" s="14"/>
      <c r="X623" s="14"/>
      <c r="Y623" s="14"/>
      <c r="Z623" s="14"/>
      <c r="AA623" s="14"/>
      <c r="AB623" s="14"/>
      <c r="AC623" s="14"/>
      <c r="AD623" s="14"/>
      <c r="AE623" s="14"/>
      <c r="AT623" s="255" t="s">
        <v>242</v>
      </c>
      <c r="AU623" s="255" t="s">
        <v>91</v>
      </c>
      <c r="AV623" s="14" t="s">
        <v>109</v>
      </c>
      <c r="AW623" s="14" t="s">
        <v>42</v>
      </c>
      <c r="AX623" s="14" t="s">
        <v>85</v>
      </c>
      <c r="AY623" s="255" t="s">
        <v>230</v>
      </c>
    </row>
    <row r="624" spans="1:65" s="2" customFormat="1" ht="24.15" customHeight="1">
      <c r="A624" s="41"/>
      <c r="B624" s="42"/>
      <c r="C624" s="215" t="s">
        <v>975</v>
      </c>
      <c r="D624" s="215" t="s">
        <v>232</v>
      </c>
      <c r="E624" s="216" t="s">
        <v>976</v>
      </c>
      <c r="F624" s="217" t="s">
        <v>977</v>
      </c>
      <c r="G624" s="218" t="s">
        <v>369</v>
      </c>
      <c r="H624" s="219">
        <v>4.462</v>
      </c>
      <c r="I624" s="220"/>
      <c r="J624" s="221">
        <f>ROUND(I624*H624,2)</f>
        <v>0</v>
      </c>
      <c r="K624" s="217" t="s">
        <v>236</v>
      </c>
      <c r="L624" s="47"/>
      <c r="M624" s="222" t="s">
        <v>19</v>
      </c>
      <c r="N624" s="223" t="s">
        <v>52</v>
      </c>
      <c r="O624" s="87"/>
      <c r="P624" s="224">
        <f>O624*H624</f>
        <v>0</v>
      </c>
      <c r="Q624" s="224">
        <v>0</v>
      </c>
      <c r="R624" s="224">
        <f>Q624*H624</f>
        <v>0</v>
      </c>
      <c r="S624" s="224">
        <v>0</v>
      </c>
      <c r="T624" s="225">
        <f>S624*H624</f>
        <v>0</v>
      </c>
      <c r="U624" s="41"/>
      <c r="V624" s="41"/>
      <c r="W624" s="41"/>
      <c r="X624" s="41"/>
      <c r="Y624" s="41"/>
      <c r="Z624" s="41"/>
      <c r="AA624" s="41"/>
      <c r="AB624" s="41"/>
      <c r="AC624" s="41"/>
      <c r="AD624" s="41"/>
      <c r="AE624" s="41"/>
      <c r="AR624" s="226" t="s">
        <v>345</v>
      </c>
      <c r="AT624" s="226" t="s">
        <v>232</v>
      </c>
      <c r="AU624" s="226" t="s">
        <v>91</v>
      </c>
      <c r="AY624" s="19" t="s">
        <v>230</v>
      </c>
      <c r="BE624" s="227">
        <f>IF(N624="základní",J624,0)</f>
        <v>0</v>
      </c>
      <c r="BF624" s="227">
        <f>IF(N624="snížená",J624,0)</f>
        <v>0</v>
      </c>
      <c r="BG624" s="227">
        <f>IF(N624="zákl. přenesená",J624,0)</f>
        <v>0</v>
      </c>
      <c r="BH624" s="227">
        <f>IF(N624="sníž. přenesená",J624,0)</f>
        <v>0</v>
      </c>
      <c r="BI624" s="227">
        <f>IF(N624="nulová",J624,0)</f>
        <v>0</v>
      </c>
      <c r="BJ624" s="19" t="s">
        <v>85</v>
      </c>
      <c r="BK624" s="227">
        <f>ROUND(I624*H624,2)</f>
        <v>0</v>
      </c>
      <c r="BL624" s="19" t="s">
        <v>345</v>
      </c>
      <c r="BM624" s="226" t="s">
        <v>978</v>
      </c>
    </row>
    <row r="625" spans="1:47" s="2" customFormat="1" ht="12">
      <c r="A625" s="41"/>
      <c r="B625" s="42"/>
      <c r="C625" s="43"/>
      <c r="D625" s="228" t="s">
        <v>238</v>
      </c>
      <c r="E625" s="43"/>
      <c r="F625" s="229" t="s">
        <v>979</v>
      </c>
      <c r="G625" s="43"/>
      <c r="H625" s="43"/>
      <c r="I625" s="230"/>
      <c r="J625" s="43"/>
      <c r="K625" s="43"/>
      <c r="L625" s="47"/>
      <c r="M625" s="231"/>
      <c r="N625" s="232"/>
      <c r="O625" s="87"/>
      <c r="P625" s="87"/>
      <c r="Q625" s="87"/>
      <c r="R625" s="87"/>
      <c r="S625" s="87"/>
      <c r="T625" s="88"/>
      <c r="U625" s="41"/>
      <c r="V625" s="41"/>
      <c r="W625" s="41"/>
      <c r="X625" s="41"/>
      <c r="Y625" s="41"/>
      <c r="Z625" s="41"/>
      <c r="AA625" s="41"/>
      <c r="AB625" s="41"/>
      <c r="AC625" s="41"/>
      <c r="AD625" s="41"/>
      <c r="AE625" s="41"/>
      <c r="AT625" s="19" t="s">
        <v>238</v>
      </c>
      <c r="AU625" s="19" t="s">
        <v>91</v>
      </c>
    </row>
    <row r="626" spans="1:47" s="2" customFormat="1" ht="12">
      <c r="A626" s="41"/>
      <c r="B626" s="42"/>
      <c r="C626" s="43"/>
      <c r="D626" s="228" t="s">
        <v>240</v>
      </c>
      <c r="E626" s="43"/>
      <c r="F626" s="233" t="s">
        <v>980</v>
      </c>
      <c r="G626" s="43"/>
      <c r="H626" s="43"/>
      <c r="I626" s="230"/>
      <c r="J626" s="43"/>
      <c r="K626" s="43"/>
      <c r="L626" s="47"/>
      <c r="M626" s="231"/>
      <c r="N626" s="232"/>
      <c r="O626" s="87"/>
      <c r="P626" s="87"/>
      <c r="Q626" s="87"/>
      <c r="R626" s="87"/>
      <c r="S626" s="87"/>
      <c r="T626" s="88"/>
      <c r="U626" s="41"/>
      <c r="V626" s="41"/>
      <c r="W626" s="41"/>
      <c r="X626" s="41"/>
      <c r="Y626" s="41"/>
      <c r="Z626" s="41"/>
      <c r="AA626" s="41"/>
      <c r="AB626" s="41"/>
      <c r="AC626" s="41"/>
      <c r="AD626" s="41"/>
      <c r="AE626" s="41"/>
      <c r="AT626" s="19" t="s">
        <v>240</v>
      </c>
      <c r="AU626" s="19" t="s">
        <v>91</v>
      </c>
    </row>
    <row r="627" spans="1:63" s="12" customFormat="1" ht="22.8" customHeight="1">
      <c r="A627" s="12"/>
      <c r="B627" s="199"/>
      <c r="C627" s="200"/>
      <c r="D627" s="201" t="s">
        <v>80</v>
      </c>
      <c r="E627" s="213" t="s">
        <v>981</v>
      </c>
      <c r="F627" s="213" t="s">
        <v>982</v>
      </c>
      <c r="G627" s="200"/>
      <c r="H627" s="200"/>
      <c r="I627" s="203"/>
      <c r="J627" s="214">
        <f>BK627</f>
        <v>0</v>
      </c>
      <c r="K627" s="200"/>
      <c r="L627" s="205"/>
      <c r="M627" s="206"/>
      <c r="N627" s="207"/>
      <c r="O627" s="207"/>
      <c r="P627" s="208">
        <f>SUM(P628:P633)</f>
        <v>0</v>
      </c>
      <c r="Q627" s="207"/>
      <c r="R627" s="208">
        <f>SUM(R628:R633)</f>
        <v>0.0114993</v>
      </c>
      <c r="S627" s="207"/>
      <c r="T627" s="209">
        <f>SUM(T628:T633)</f>
        <v>0</v>
      </c>
      <c r="U627" s="12"/>
      <c r="V627" s="12"/>
      <c r="W627" s="12"/>
      <c r="X627" s="12"/>
      <c r="Y627" s="12"/>
      <c r="Z627" s="12"/>
      <c r="AA627" s="12"/>
      <c r="AB627" s="12"/>
      <c r="AC627" s="12"/>
      <c r="AD627" s="12"/>
      <c r="AE627" s="12"/>
      <c r="AR627" s="210" t="s">
        <v>91</v>
      </c>
      <c r="AT627" s="211" t="s">
        <v>80</v>
      </c>
      <c r="AU627" s="211" t="s">
        <v>85</v>
      </c>
      <c r="AY627" s="210" t="s">
        <v>230</v>
      </c>
      <c r="BK627" s="212">
        <f>SUM(BK628:BK633)</f>
        <v>0</v>
      </c>
    </row>
    <row r="628" spans="1:65" s="2" customFormat="1" ht="24.15" customHeight="1">
      <c r="A628" s="41"/>
      <c r="B628" s="42"/>
      <c r="C628" s="215" t="s">
        <v>983</v>
      </c>
      <c r="D628" s="215" t="s">
        <v>232</v>
      </c>
      <c r="E628" s="216" t="s">
        <v>984</v>
      </c>
      <c r="F628" s="217" t="s">
        <v>985</v>
      </c>
      <c r="G628" s="218" t="s">
        <v>235</v>
      </c>
      <c r="H628" s="219">
        <v>76.662</v>
      </c>
      <c r="I628" s="220"/>
      <c r="J628" s="221">
        <f>ROUND(I628*H628,2)</f>
        <v>0</v>
      </c>
      <c r="K628" s="217" t="s">
        <v>236</v>
      </c>
      <c r="L628" s="47"/>
      <c r="M628" s="222" t="s">
        <v>19</v>
      </c>
      <c r="N628" s="223" t="s">
        <v>52</v>
      </c>
      <c r="O628" s="87"/>
      <c r="P628" s="224">
        <f>O628*H628</f>
        <v>0</v>
      </c>
      <c r="Q628" s="224">
        <v>0.00015</v>
      </c>
      <c r="R628" s="224">
        <f>Q628*H628</f>
        <v>0.0114993</v>
      </c>
      <c r="S628" s="224">
        <v>0</v>
      </c>
      <c r="T628" s="225">
        <f>S628*H628</f>
        <v>0</v>
      </c>
      <c r="U628" s="41"/>
      <c r="V628" s="41"/>
      <c r="W628" s="41"/>
      <c r="X628" s="41"/>
      <c r="Y628" s="41"/>
      <c r="Z628" s="41"/>
      <c r="AA628" s="41"/>
      <c r="AB628" s="41"/>
      <c r="AC628" s="41"/>
      <c r="AD628" s="41"/>
      <c r="AE628" s="41"/>
      <c r="AR628" s="226" t="s">
        <v>345</v>
      </c>
      <c r="AT628" s="226" t="s">
        <v>232</v>
      </c>
      <c r="AU628" s="226" t="s">
        <v>91</v>
      </c>
      <c r="AY628" s="19" t="s">
        <v>230</v>
      </c>
      <c r="BE628" s="227">
        <f>IF(N628="základní",J628,0)</f>
        <v>0</v>
      </c>
      <c r="BF628" s="227">
        <f>IF(N628="snížená",J628,0)</f>
        <v>0</v>
      </c>
      <c r="BG628" s="227">
        <f>IF(N628="zákl. přenesená",J628,0)</f>
        <v>0</v>
      </c>
      <c r="BH628" s="227">
        <f>IF(N628="sníž. přenesená",J628,0)</f>
        <v>0</v>
      </c>
      <c r="BI628" s="227">
        <f>IF(N628="nulová",J628,0)</f>
        <v>0</v>
      </c>
      <c r="BJ628" s="19" t="s">
        <v>85</v>
      </c>
      <c r="BK628" s="227">
        <f>ROUND(I628*H628,2)</f>
        <v>0</v>
      </c>
      <c r="BL628" s="19" t="s">
        <v>345</v>
      </c>
      <c r="BM628" s="226" t="s">
        <v>986</v>
      </c>
    </row>
    <row r="629" spans="1:47" s="2" customFormat="1" ht="12">
      <c r="A629" s="41"/>
      <c r="B629" s="42"/>
      <c r="C629" s="43"/>
      <c r="D629" s="228" t="s">
        <v>238</v>
      </c>
      <c r="E629" s="43"/>
      <c r="F629" s="229" t="s">
        <v>987</v>
      </c>
      <c r="G629" s="43"/>
      <c r="H629" s="43"/>
      <c r="I629" s="230"/>
      <c r="J629" s="43"/>
      <c r="K629" s="43"/>
      <c r="L629" s="47"/>
      <c r="M629" s="231"/>
      <c r="N629" s="232"/>
      <c r="O629" s="87"/>
      <c r="P629" s="87"/>
      <c r="Q629" s="87"/>
      <c r="R629" s="87"/>
      <c r="S629" s="87"/>
      <c r="T629" s="88"/>
      <c r="U629" s="41"/>
      <c r="V629" s="41"/>
      <c r="W629" s="41"/>
      <c r="X629" s="41"/>
      <c r="Y629" s="41"/>
      <c r="Z629" s="41"/>
      <c r="AA629" s="41"/>
      <c r="AB629" s="41"/>
      <c r="AC629" s="41"/>
      <c r="AD629" s="41"/>
      <c r="AE629" s="41"/>
      <c r="AT629" s="19" t="s">
        <v>238</v>
      </c>
      <c r="AU629" s="19" t="s">
        <v>91</v>
      </c>
    </row>
    <row r="630" spans="1:51" s="15" customFormat="1" ht="12">
      <c r="A630" s="15"/>
      <c r="B630" s="260"/>
      <c r="C630" s="261"/>
      <c r="D630" s="228" t="s">
        <v>242</v>
      </c>
      <c r="E630" s="262" t="s">
        <v>19</v>
      </c>
      <c r="F630" s="263" t="s">
        <v>811</v>
      </c>
      <c r="G630" s="261"/>
      <c r="H630" s="262" t="s">
        <v>19</v>
      </c>
      <c r="I630" s="264"/>
      <c r="J630" s="261"/>
      <c r="K630" s="261"/>
      <c r="L630" s="265"/>
      <c r="M630" s="266"/>
      <c r="N630" s="267"/>
      <c r="O630" s="267"/>
      <c r="P630" s="267"/>
      <c r="Q630" s="267"/>
      <c r="R630" s="267"/>
      <c r="S630" s="267"/>
      <c r="T630" s="268"/>
      <c r="U630" s="15"/>
      <c r="V630" s="15"/>
      <c r="W630" s="15"/>
      <c r="X630" s="15"/>
      <c r="Y630" s="15"/>
      <c r="Z630" s="15"/>
      <c r="AA630" s="15"/>
      <c r="AB630" s="15"/>
      <c r="AC630" s="15"/>
      <c r="AD630" s="15"/>
      <c r="AE630" s="15"/>
      <c r="AT630" s="269" t="s">
        <v>242</v>
      </c>
      <c r="AU630" s="269" t="s">
        <v>91</v>
      </c>
      <c r="AV630" s="15" t="s">
        <v>85</v>
      </c>
      <c r="AW630" s="15" t="s">
        <v>42</v>
      </c>
      <c r="AX630" s="15" t="s">
        <v>81</v>
      </c>
      <c r="AY630" s="269" t="s">
        <v>230</v>
      </c>
    </row>
    <row r="631" spans="1:51" s="13" customFormat="1" ht="12">
      <c r="A631" s="13"/>
      <c r="B631" s="234"/>
      <c r="C631" s="235"/>
      <c r="D631" s="228" t="s">
        <v>242</v>
      </c>
      <c r="E631" s="236" t="s">
        <v>19</v>
      </c>
      <c r="F631" s="237" t="s">
        <v>988</v>
      </c>
      <c r="G631" s="235"/>
      <c r="H631" s="238">
        <v>64.4</v>
      </c>
      <c r="I631" s="239"/>
      <c r="J631" s="235"/>
      <c r="K631" s="235"/>
      <c r="L631" s="240"/>
      <c r="M631" s="241"/>
      <c r="N631" s="242"/>
      <c r="O631" s="242"/>
      <c r="P631" s="242"/>
      <c r="Q631" s="242"/>
      <c r="R631" s="242"/>
      <c r="S631" s="242"/>
      <c r="T631" s="243"/>
      <c r="U631" s="13"/>
      <c r="V631" s="13"/>
      <c r="W631" s="13"/>
      <c r="X631" s="13"/>
      <c r="Y631" s="13"/>
      <c r="Z631" s="13"/>
      <c r="AA631" s="13"/>
      <c r="AB631" s="13"/>
      <c r="AC631" s="13"/>
      <c r="AD631" s="13"/>
      <c r="AE631" s="13"/>
      <c r="AT631" s="244" t="s">
        <v>242</v>
      </c>
      <c r="AU631" s="244" t="s">
        <v>91</v>
      </c>
      <c r="AV631" s="13" t="s">
        <v>91</v>
      </c>
      <c r="AW631" s="13" t="s">
        <v>42</v>
      </c>
      <c r="AX631" s="13" t="s">
        <v>81</v>
      </c>
      <c r="AY631" s="244" t="s">
        <v>230</v>
      </c>
    </row>
    <row r="632" spans="1:51" s="13" customFormat="1" ht="12">
      <c r="A632" s="13"/>
      <c r="B632" s="234"/>
      <c r="C632" s="235"/>
      <c r="D632" s="228" t="s">
        <v>242</v>
      </c>
      <c r="E632" s="236" t="s">
        <v>19</v>
      </c>
      <c r="F632" s="237" t="s">
        <v>989</v>
      </c>
      <c r="G632" s="235"/>
      <c r="H632" s="238">
        <v>12.262</v>
      </c>
      <c r="I632" s="239"/>
      <c r="J632" s="235"/>
      <c r="K632" s="235"/>
      <c r="L632" s="240"/>
      <c r="M632" s="241"/>
      <c r="N632" s="242"/>
      <c r="O632" s="242"/>
      <c r="P632" s="242"/>
      <c r="Q632" s="242"/>
      <c r="R632" s="242"/>
      <c r="S632" s="242"/>
      <c r="T632" s="243"/>
      <c r="U632" s="13"/>
      <c r="V632" s="13"/>
      <c r="W632" s="13"/>
      <c r="X632" s="13"/>
      <c r="Y632" s="13"/>
      <c r="Z632" s="13"/>
      <c r="AA632" s="13"/>
      <c r="AB632" s="13"/>
      <c r="AC632" s="13"/>
      <c r="AD632" s="13"/>
      <c r="AE632" s="13"/>
      <c r="AT632" s="244" t="s">
        <v>242</v>
      </c>
      <c r="AU632" s="244" t="s">
        <v>91</v>
      </c>
      <c r="AV632" s="13" t="s">
        <v>91</v>
      </c>
      <c r="AW632" s="13" t="s">
        <v>42</v>
      </c>
      <c r="AX632" s="13" t="s">
        <v>81</v>
      </c>
      <c r="AY632" s="244" t="s">
        <v>230</v>
      </c>
    </row>
    <row r="633" spans="1:51" s="14" customFormat="1" ht="12">
      <c r="A633" s="14"/>
      <c r="B633" s="245"/>
      <c r="C633" s="246"/>
      <c r="D633" s="228" t="s">
        <v>242</v>
      </c>
      <c r="E633" s="247" t="s">
        <v>19</v>
      </c>
      <c r="F633" s="248" t="s">
        <v>244</v>
      </c>
      <c r="G633" s="246"/>
      <c r="H633" s="249">
        <v>76.662</v>
      </c>
      <c r="I633" s="250"/>
      <c r="J633" s="246"/>
      <c r="K633" s="246"/>
      <c r="L633" s="251"/>
      <c r="M633" s="252"/>
      <c r="N633" s="253"/>
      <c r="O633" s="253"/>
      <c r="P633" s="253"/>
      <c r="Q633" s="253"/>
      <c r="R633" s="253"/>
      <c r="S633" s="253"/>
      <c r="T633" s="254"/>
      <c r="U633" s="14"/>
      <c r="V633" s="14"/>
      <c r="W633" s="14"/>
      <c r="X633" s="14"/>
      <c r="Y633" s="14"/>
      <c r="Z633" s="14"/>
      <c r="AA633" s="14"/>
      <c r="AB633" s="14"/>
      <c r="AC633" s="14"/>
      <c r="AD633" s="14"/>
      <c r="AE633" s="14"/>
      <c r="AT633" s="255" t="s">
        <v>242</v>
      </c>
      <c r="AU633" s="255" t="s">
        <v>91</v>
      </c>
      <c r="AV633" s="14" t="s">
        <v>109</v>
      </c>
      <c r="AW633" s="14" t="s">
        <v>42</v>
      </c>
      <c r="AX633" s="14" t="s">
        <v>85</v>
      </c>
      <c r="AY633" s="255" t="s">
        <v>230</v>
      </c>
    </row>
    <row r="634" spans="1:63" s="12" customFormat="1" ht="22.8" customHeight="1">
      <c r="A634" s="12"/>
      <c r="B634" s="199"/>
      <c r="C634" s="200"/>
      <c r="D634" s="201" t="s">
        <v>80</v>
      </c>
      <c r="E634" s="213" t="s">
        <v>990</v>
      </c>
      <c r="F634" s="213" t="s">
        <v>991</v>
      </c>
      <c r="G634" s="200"/>
      <c r="H634" s="200"/>
      <c r="I634" s="203"/>
      <c r="J634" s="214">
        <f>BK634</f>
        <v>0</v>
      </c>
      <c r="K634" s="200"/>
      <c r="L634" s="205"/>
      <c r="M634" s="206"/>
      <c r="N634" s="207"/>
      <c r="O634" s="207"/>
      <c r="P634" s="208">
        <f>SUM(P635:P655)</f>
        <v>0</v>
      </c>
      <c r="Q634" s="207"/>
      <c r="R634" s="208">
        <f>SUM(R635:R655)</f>
        <v>4.8877512</v>
      </c>
      <c r="S634" s="207"/>
      <c r="T634" s="209">
        <f>SUM(T635:T655)</f>
        <v>4.6048800000000005</v>
      </c>
      <c r="U634" s="12"/>
      <c r="V634" s="12"/>
      <c r="W634" s="12"/>
      <c r="X634" s="12"/>
      <c r="Y634" s="12"/>
      <c r="Z634" s="12"/>
      <c r="AA634" s="12"/>
      <c r="AB634" s="12"/>
      <c r="AC634" s="12"/>
      <c r="AD634" s="12"/>
      <c r="AE634" s="12"/>
      <c r="AR634" s="210" t="s">
        <v>91</v>
      </c>
      <c r="AT634" s="211" t="s">
        <v>80</v>
      </c>
      <c r="AU634" s="211" t="s">
        <v>85</v>
      </c>
      <c r="AY634" s="210" t="s">
        <v>230</v>
      </c>
      <c r="BK634" s="212">
        <f>SUM(BK635:BK655)</f>
        <v>0</v>
      </c>
    </row>
    <row r="635" spans="1:65" s="2" customFormat="1" ht="24.15" customHeight="1">
      <c r="A635" s="41"/>
      <c r="B635" s="42"/>
      <c r="C635" s="215" t="s">
        <v>992</v>
      </c>
      <c r="D635" s="215" t="s">
        <v>232</v>
      </c>
      <c r="E635" s="216" t="s">
        <v>993</v>
      </c>
      <c r="F635" s="217" t="s">
        <v>994</v>
      </c>
      <c r="G635" s="218" t="s">
        <v>235</v>
      </c>
      <c r="H635" s="219">
        <v>109.64</v>
      </c>
      <c r="I635" s="220"/>
      <c r="J635" s="221">
        <f>ROUND(I635*H635,2)</f>
        <v>0</v>
      </c>
      <c r="K635" s="217" t="s">
        <v>236</v>
      </c>
      <c r="L635" s="47"/>
      <c r="M635" s="222" t="s">
        <v>19</v>
      </c>
      <c r="N635" s="223" t="s">
        <v>52</v>
      </c>
      <c r="O635" s="87"/>
      <c r="P635" s="224">
        <f>O635*H635</f>
        <v>0</v>
      </c>
      <c r="Q635" s="224">
        <v>0.042</v>
      </c>
      <c r="R635" s="224">
        <f>Q635*H635</f>
        <v>4.6048800000000005</v>
      </c>
      <c r="S635" s="224">
        <v>0.042</v>
      </c>
      <c r="T635" s="225">
        <f>S635*H635</f>
        <v>4.6048800000000005</v>
      </c>
      <c r="U635" s="41"/>
      <c r="V635" s="41"/>
      <c r="W635" s="41"/>
      <c r="X635" s="41"/>
      <c r="Y635" s="41"/>
      <c r="Z635" s="41"/>
      <c r="AA635" s="41"/>
      <c r="AB635" s="41"/>
      <c r="AC635" s="41"/>
      <c r="AD635" s="41"/>
      <c r="AE635" s="41"/>
      <c r="AR635" s="226" t="s">
        <v>345</v>
      </c>
      <c r="AT635" s="226" t="s">
        <v>232</v>
      </c>
      <c r="AU635" s="226" t="s">
        <v>91</v>
      </c>
      <c r="AY635" s="19" t="s">
        <v>230</v>
      </c>
      <c r="BE635" s="227">
        <f>IF(N635="základní",J635,0)</f>
        <v>0</v>
      </c>
      <c r="BF635" s="227">
        <f>IF(N635="snížená",J635,0)</f>
        <v>0</v>
      </c>
      <c r="BG635" s="227">
        <f>IF(N635="zákl. přenesená",J635,0)</f>
        <v>0</v>
      </c>
      <c r="BH635" s="227">
        <f>IF(N635="sníž. přenesená",J635,0)</f>
        <v>0</v>
      </c>
      <c r="BI635" s="227">
        <f>IF(N635="nulová",J635,0)</f>
        <v>0</v>
      </c>
      <c r="BJ635" s="19" t="s">
        <v>85</v>
      </c>
      <c r="BK635" s="227">
        <f>ROUND(I635*H635,2)</f>
        <v>0</v>
      </c>
      <c r="BL635" s="19" t="s">
        <v>345</v>
      </c>
      <c r="BM635" s="226" t="s">
        <v>995</v>
      </c>
    </row>
    <row r="636" spans="1:47" s="2" customFormat="1" ht="12">
      <c r="A636" s="41"/>
      <c r="B636" s="42"/>
      <c r="C636" s="43"/>
      <c r="D636" s="228" t="s">
        <v>238</v>
      </c>
      <c r="E636" s="43"/>
      <c r="F636" s="229" t="s">
        <v>996</v>
      </c>
      <c r="G636" s="43"/>
      <c r="H636" s="43"/>
      <c r="I636" s="230"/>
      <c r="J636" s="43"/>
      <c r="K636" s="43"/>
      <c r="L636" s="47"/>
      <c r="M636" s="231"/>
      <c r="N636" s="232"/>
      <c r="O636" s="87"/>
      <c r="P636" s="87"/>
      <c r="Q636" s="87"/>
      <c r="R636" s="87"/>
      <c r="S636" s="87"/>
      <c r="T636" s="88"/>
      <c r="U636" s="41"/>
      <c r="V636" s="41"/>
      <c r="W636" s="41"/>
      <c r="X636" s="41"/>
      <c r="Y636" s="41"/>
      <c r="Z636" s="41"/>
      <c r="AA636" s="41"/>
      <c r="AB636" s="41"/>
      <c r="AC636" s="41"/>
      <c r="AD636" s="41"/>
      <c r="AE636" s="41"/>
      <c r="AT636" s="19" t="s">
        <v>238</v>
      </c>
      <c r="AU636" s="19" t="s">
        <v>91</v>
      </c>
    </row>
    <row r="637" spans="1:51" s="13" customFormat="1" ht="12">
      <c r="A637" s="13"/>
      <c r="B637" s="234"/>
      <c r="C637" s="235"/>
      <c r="D637" s="228" t="s">
        <v>242</v>
      </c>
      <c r="E637" s="236" t="s">
        <v>19</v>
      </c>
      <c r="F637" s="237" t="s">
        <v>997</v>
      </c>
      <c r="G637" s="235"/>
      <c r="H637" s="238">
        <v>109.64</v>
      </c>
      <c r="I637" s="239"/>
      <c r="J637" s="235"/>
      <c r="K637" s="235"/>
      <c r="L637" s="240"/>
      <c r="M637" s="241"/>
      <c r="N637" s="242"/>
      <c r="O637" s="242"/>
      <c r="P637" s="242"/>
      <c r="Q637" s="242"/>
      <c r="R637" s="242"/>
      <c r="S637" s="242"/>
      <c r="T637" s="243"/>
      <c r="U637" s="13"/>
      <c r="V637" s="13"/>
      <c r="W637" s="13"/>
      <c r="X637" s="13"/>
      <c r="Y637" s="13"/>
      <c r="Z637" s="13"/>
      <c r="AA637" s="13"/>
      <c r="AB637" s="13"/>
      <c r="AC637" s="13"/>
      <c r="AD637" s="13"/>
      <c r="AE637" s="13"/>
      <c r="AT637" s="244" t="s">
        <v>242</v>
      </c>
      <c r="AU637" s="244" t="s">
        <v>91</v>
      </c>
      <c r="AV637" s="13" t="s">
        <v>91</v>
      </c>
      <c r="AW637" s="13" t="s">
        <v>42</v>
      </c>
      <c r="AX637" s="13" t="s">
        <v>81</v>
      </c>
      <c r="AY637" s="244" t="s">
        <v>230</v>
      </c>
    </row>
    <row r="638" spans="1:51" s="14" customFormat="1" ht="12">
      <c r="A638" s="14"/>
      <c r="B638" s="245"/>
      <c r="C638" s="246"/>
      <c r="D638" s="228" t="s">
        <v>242</v>
      </c>
      <c r="E638" s="247" t="s">
        <v>19</v>
      </c>
      <c r="F638" s="248" t="s">
        <v>244</v>
      </c>
      <c r="G638" s="246"/>
      <c r="H638" s="249">
        <v>109.64</v>
      </c>
      <c r="I638" s="250"/>
      <c r="J638" s="246"/>
      <c r="K638" s="246"/>
      <c r="L638" s="251"/>
      <c r="M638" s="252"/>
      <c r="N638" s="253"/>
      <c r="O638" s="253"/>
      <c r="P638" s="253"/>
      <c r="Q638" s="253"/>
      <c r="R638" s="253"/>
      <c r="S638" s="253"/>
      <c r="T638" s="254"/>
      <c r="U638" s="14"/>
      <c r="V638" s="14"/>
      <c r="W638" s="14"/>
      <c r="X638" s="14"/>
      <c r="Y638" s="14"/>
      <c r="Z638" s="14"/>
      <c r="AA638" s="14"/>
      <c r="AB638" s="14"/>
      <c r="AC638" s="14"/>
      <c r="AD638" s="14"/>
      <c r="AE638" s="14"/>
      <c r="AT638" s="255" t="s">
        <v>242</v>
      </c>
      <c r="AU638" s="255" t="s">
        <v>91</v>
      </c>
      <c r="AV638" s="14" t="s">
        <v>109</v>
      </c>
      <c r="AW638" s="14" t="s">
        <v>42</v>
      </c>
      <c r="AX638" s="14" t="s">
        <v>85</v>
      </c>
      <c r="AY638" s="255" t="s">
        <v>230</v>
      </c>
    </row>
    <row r="639" spans="1:65" s="2" customFormat="1" ht="24.15" customHeight="1">
      <c r="A639" s="41"/>
      <c r="B639" s="42"/>
      <c r="C639" s="215" t="s">
        <v>998</v>
      </c>
      <c r="D639" s="215" t="s">
        <v>232</v>
      </c>
      <c r="E639" s="216" t="s">
        <v>999</v>
      </c>
      <c r="F639" s="217" t="s">
        <v>1000</v>
      </c>
      <c r="G639" s="218" t="s">
        <v>235</v>
      </c>
      <c r="H639" s="219">
        <v>219.28</v>
      </c>
      <c r="I639" s="220"/>
      <c r="J639" s="221">
        <f>ROUND(I639*H639,2)</f>
        <v>0</v>
      </c>
      <c r="K639" s="217" t="s">
        <v>236</v>
      </c>
      <c r="L639" s="47"/>
      <c r="M639" s="222" t="s">
        <v>19</v>
      </c>
      <c r="N639" s="223" t="s">
        <v>52</v>
      </c>
      <c r="O639" s="87"/>
      <c r="P639" s="224">
        <f>O639*H639</f>
        <v>0</v>
      </c>
      <c r="Q639" s="224">
        <v>0.0003</v>
      </c>
      <c r="R639" s="224">
        <f>Q639*H639</f>
        <v>0.065784</v>
      </c>
      <c r="S639" s="224">
        <v>0</v>
      </c>
      <c r="T639" s="225">
        <f>S639*H639</f>
        <v>0</v>
      </c>
      <c r="U639" s="41"/>
      <c r="V639" s="41"/>
      <c r="W639" s="41"/>
      <c r="X639" s="41"/>
      <c r="Y639" s="41"/>
      <c r="Z639" s="41"/>
      <c r="AA639" s="41"/>
      <c r="AB639" s="41"/>
      <c r="AC639" s="41"/>
      <c r="AD639" s="41"/>
      <c r="AE639" s="41"/>
      <c r="AR639" s="226" t="s">
        <v>345</v>
      </c>
      <c r="AT639" s="226" t="s">
        <v>232</v>
      </c>
      <c r="AU639" s="226" t="s">
        <v>91</v>
      </c>
      <c r="AY639" s="19" t="s">
        <v>230</v>
      </c>
      <c r="BE639" s="227">
        <f>IF(N639="základní",J639,0)</f>
        <v>0</v>
      </c>
      <c r="BF639" s="227">
        <f>IF(N639="snížená",J639,0)</f>
        <v>0</v>
      </c>
      <c r="BG639" s="227">
        <f>IF(N639="zákl. přenesená",J639,0)</f>
        <v>0</v>
      </c>
      <c r="BH639" s="227">
        <f>IF(N639="sníž. přenesená",J639,0)</f>
        <v>0</v>
      </c>
      <c r="BI639" s="227">
        <f>IF(N639="nulová",J639,0)</f>
        <v>0</v>
      </c>
      <c r="BJ639" s="19" t="s">
        <v>85</v>
      </c>
      <c r="BK639" s="227">
        <f>ROUND(I639*H639,2)</f>
        <v>0</v>
      </c>
      <c r="BL639" s="19" t="s">
        <v>345</v>
      </c>
      <c r="BM639" s="226" t="s">
        <v>1001</v>
      </c>
    </row>
    <row r="640" spans="1:47" s="2" customFormat="1" ht="12">
      <c r="A640" s="41"/>
      <c r="B640" s="42"/>
      <c r="C640" s="43"/>
      <c r="D640" s="228" t="s">
        <v>238</v>
      </c>
      <c r="E640" s="43"/>
      <c r="F640" s="229" t="s">
        <v>1002</v>
      </c>
      <c r="G640" s="43"/>
      <c r="H640" s="43"/>
      <c r="I640" s="230"/>
      <c r="J640" s="43"/>
      <c r="K640" s="43"/>
      <c r="L640" s="47"/>
      <c r="M640" s="231"/>
      <c r="N640" s="232"/>
      <c r="O640" s="87"/>
      <c r="P640" s="87"/>
      <c r="Q640" s="87"/>
      <c r="R640" s="87"/>
      <c r="S640" s="87"/>
      <c r="T640" s="88"/>
      <c r="U640" s="41"/>
      <c r="V640" s="41"/>
      <c r="W640" s="41"/>
      <c r="X640" s="41"/>
      <c r="Y640" s="41"/>
      <c r="Z640" s="41"/>
      <c r="AA640" s="41"/>
      <c r="AB640" s="41"/>
      <c r="AC640" s="41"/>
      <c r="AD640" s="41"/>
      <c r="AE640" s="41"/>
      <c r="AT640" s="19" t="s">
        <v>238</v>
      </c>
      <c r="AU640" s="19" t="s">
        <v>91</v>
      </c>
    </row>
    <row r="641" spans="1:47" s="2" customFormat="1" ht="12">
      <c r="A641" s="41"/>
      <c r="B641" s="42"/>
      <c r="C641" s="43"/>
      <c r="D641" s="228" t="s">
        <v>240</v>
      </c>
      <c r="E641" s="43"/>
      <c r="F641" s="233" t="s">
        <v>1003</v>
      </c>
      <c r="G641" s="43"/>
      <c r="H641" s="43"/>
      <c r="I641" s="230"/>
      <c r="J641" s="43"/>
      <c r="K641" s="43"/>
      <c r="L641" s="47"/>
      <c r="M641" s="231"/>
      <c r="N641" s="232"/>
      <c r="O641" s="87"/>
      <c r="P641" s="87"/>
      <c r="Q641" s="87"/>
      <c r="R641" s="87"/>
      <c r="S641" s="87"/>
      <c r="T641" s="88"/>
      <c r="U641" s="41"/>
      <c r="V641" s="41"/>
      <c r="W641" s="41"/>
      <c r="X641" s="41"/>
      <c r="Y641" s="41"/>
      <c r="Z641" s="41"/>
      <c r="AA641" s="41"/>
      <c r="AB641" s="41"/>
      <c r="AC641" s="41"/>
      <c r="AD641" s="41"/>
      <c r="AE641" s="41"/>
      <c r="AT641" s="19" t="s">
        <v>240</v>
      </c>
      <c r="AU641" s="19" t="s">
        <v>91</v>
      </c>
    </row>
    <row r="642" spans="1:51" s="13" customFormat="1" ht="12">
      <c r="A642" s="13"/>
      <c r="B642" s="234"/>
      <c r="C642" s="235"/>
      <c r="D642" s="228" t="s">
        <v>242</v>
      </c>
      <c r="E642" s="236" t="s">
        <v>19</v>
      </c>
      <c r="F642" s="237" t="s">
        <v>1004</v>
      </c>
      <c r="G642" s="235"/>
      <c r="H642" s="238">
        <v>219.28</v>
      </c>
      <c r="I642" s="239"/>
      <c r="J642" s="235"/>
      <c r="K642" s="235"/>
      <c r="L642" s="240"/>
      <c r="M642" s="241"/>
      <c r="N642" s="242"/>
      <c r="O642" s="242"/>
      <c r="P642" s="242"/>
      <c r="Q642" s="242"/>
      <c r="R642" s="242"/>
      <c r="S642" s="242"/>
      <c r="T642" s="243"/>
      <c r="U642" s="13"/>
      <c r="V642" s="13"/>
      <c r="W642" s="13"/>
      <c r="X642" s="13"/>
      <c r="Y642" s="13"/>
      <c r="Z642" s="13"/>
      <c r="AA642" s="13"/>
      <c r="AB642" s="13"/>
      <c r="AC642" s="13"/>
      <c r="AD642" s="13"/>
      <c r="AE642" s="13"/>
      <c r="AT642" s="244" t="s">
        <v>242</v>
      </c>
      <c r="AU642" s="244" t="s">
        <v>91</v>
      </c>
      <c r="AV642" s="13" t="s">
        <v>91</v>
      </c>
      <c r="AW642" s="13" t="s">
        <v>42</v>
      </c>
      <c r="AX642" s="13" t="s">
        <v>81</v>
      </c>
      <c r="AY642" s="244" t="s">
        <v>230</v>
      </c>
    </row>
    <row r="643" spans="1:51" s="14" customFormat="1" ht="12">
      <c r="A643" s="14"/>
      <c r="B643" s="245"/>
      <c r="C643" s="246"/>
      <c r="D643" s="228" t="s">
        <v>242</v>
      </c>
      <c r="E643" s="247" t="s">
        <v>19</v>
      </c>
      <c r="F643" s="248" t="s">
        <v>244</v>
      </c>
      <c r="G643" s="246"/>
      <c r="H643" s="249">
        <v>219.28</v>
      </c>
      <c r="I643" s="250"/>
      <c r="J643" s="246"/>
      <c r="K643" s="246"/>
      <c r="L643" s="251"/>
      <c r="M643" s="252"/>
      <c r="N643" s="253"/>
      <c r="O643" s="253"/>
      <c r="P643" s="253"/>
      <c r="Q643" s="253"/>
      <c r="R643" s="253"/>
      <c r="S643" s="253"/>
      <c r="T643" s="254"/>
      <c r="U643" s="14"/>
      <c r="V643" s="14"/>
      <c r="W643" s="14"/>
      <c r="X643" s="14"/>
      <c r="Y643" s="14"/>
      <c r="Z643" s="14"/>
      <c r="AA643" s="14"/>
      <c r="AB643" s="14"/>
      <c r="AC643" s="14"/>
      <c r="AD643" s="14"/>
      <c r="AE643" s="14"/>
      <c r="AT643" s="255" t="s">
        <v>242</v>
      </c>
      <c r="AU643" s="255" t="s">
        <v>91</v>
      </c>
      <c r="AV643" s="14" t="s">
        <v>109</v>
      </c>
      <c r="AW643" s="14" t="s">
        <v>42</v>
      </c>
      <c r="AX643" s="14" t="s">
        <v>85</v>
      </c>
      <c r="AY643" s="255" t="s">
        <v>230</v>
      </c>
    </row>
    <row r="644" spans="1:65" s="2" customFormat="1" ht="24.15" customHeight="1">
      <c r="A644" s="41"/>
      <c r="B644" s="42"/>
      <c r="C644" s="215" t="s">
        <v>1005</v>
      </c>
      <c r="D644" s="215" t="s">
        <v>232</v>
      </c>
      <c r="E644" s="216" t="s">
        <v>1006</v>
      </c>
      <c r="F644" s="217" t="s">
        <v>1007</v>
      </c>
      <c r="G644" s="218" t="s">
        <v>235</v>
      </c>
      <c r="H644" s="219">
        <v>109.64</v>
      </c>
      <c r="I644" s="220"/>
      <c r="J644" s="221">
        <f>ROUND(I644*H644,2)</f>
        <v>0</v>
      </c>
      <c r="K644" s="217" t="s">
        <v>236</v>
      </c>
      <c r="L644" s="47"/>
      <c r="M644" s="222" t="s">
        <v>19</v>
      </c>
      <c r="N644" s="223" t="s">
        <v>52</v>
      </c>
      <c r="O644" s="87"/>
      <c r="P644" s="224">
        <f>O644*H644</f>
        <v>0</v>
      </c>
      <c r="Q644" s="224">
        <v>0.00063</v>
      </c>
      <c r="R644" s="224">
        <f>Q644*H644</f>
        <v>0.0690732</v>
      </c>
      <c r="S644" s="224">
        <v>0</v>
      </c>
      <c r="T644" s="225">
        <f>S644*H644</f>
        <v>0</v>
      </c>
      <c r="U644" s="41"/>
      <c r="V644" s="41"/>
      <c r="W644" s="41"/>
      <c r="X644" s="41"/>
      <c r="Y644" s="41"/>
      <c r="Z644" s="41"/>
      <c r="AA644" s="41"/>
      <c r="AB644" s="41"/>
      <c r="AC644" s="41"/>
      <c r="AD644" s="41"/>
      <c r="AE644" s="41"/>
      <c r="AR644" s="226" t="s">
        <v>345</v>
      </c>
      <c r="AT644" s="226" t="s">
        <v>232</v>
      </c>
      <c r="AU644" s="226" t="s">
        <v>91</v>
      </c>
      <c r="AY644" s="19" t="s">
        <v>230</v>
      </c>
      <c r="BE644" s="227">
        <f>IF(N644="základní",J644,0)</f>
        <v>0</v>
      </c>
      <c r="BF644" s="227">
        <f>IF(N644="snížená",J644,0)</f>
        <v>0</v>
      </c>
      <c r="BG644" s="227">
        <f>IF(N644="zákl. přenesená",J644,0)</f>
        <v>0</v>
      </c>
      <c r="BH644" s="227">
        <f>IF(N644="sníž. přenesená",J644,0)</f>
        <v>0</v>
      </c>
      <c r="BI644" s="227">
        <f>IF(N644="nulová",J644,0)</f>
        <v>0</v>
      </c>
      <c r="BJ644" s="19" t="s">
        <v>85</v>
      </c>
      <c r="BK644" s="227">
        <f>ROUND(I644*H644,2)</f>
        <v>0</v>
      </c>
      <c r="BL644" s="19" t="s">
        <v>345</v>
      </c>
      <c r="BM644" s="226" t="s">
        <v>1008</v>
      </c>
    </row>
    <row r="645" spans="1:47" s="2" customFormat="1" ht="12">
      <c r="A645" s="41"/>
      <c r="B645" s="42"/>
      <c r="C645" s="43"/>
      <c r="D645" s="228" t="s">
        <v>238</v>
      </c>
      <c r="E645" s="43"/>
      <c r="F645" s="229" t="s">
        <v>1009</v>
      </c>
      <c r="G645" s="43"/>
      <c r="H645" s="43"/>
      <c r="I645" s="230"/>
      <c r="J645" s="43"/>
      <c r="K645" s="43"/>
      <c r="L645" s="47"/>
      <c r="M645" s="231"/>
      <c r="N645" s="232"/>
      <c r="O645" s="87"/>
      <c r="P645" s="87"/>
      <c r="Q645" s="87"/>
      <c r="R645" s="87"/>
      <c r="S645" s="87"/>
      <c r="T645" s="88"/>
      <c r="U645" s="41"/>
      <c r="V645" s="41"/>
      <c r="W645" s="41"/>
      <c r="X645" s="41"/>
      <c r="Y645" s="41"/>
      <c r="Z645" s="41"/>
      <c r="AA645" s="41"/>
      <c r="AB645" s="41"/>
      <c r="AC645" s="41"/>
      <c r="AD645" s="41"/>
      <c r="AE645" s="41"/>
      <c r="AT645" s="19" t="s">
        <v>238</v>
      </c>
      <c r="AU645" s="19" t="s">
        <v>91</v>
      </c>
    </row>
    <row r="646" spans="1:51" s="13" customFormat="1" ht="12">
      <c r="A646" s="13"/>
      <c r="B646" s="234"/>
      <c r="C646" s="235"/>
      <c r="D646" s="228" t="s">
        <v>242</v>
      </c>
      <c r="E646" s="236" t="s">
        <v>19</v>
      </c>
      <c r="F646" s="237" t="s">
        <v>997</v>
      </c>
      <c r="G646" s="235"/>
      <c r="H646" s="238">
        <v>109.64</v>
      </c>
      <c r="I646" s="239"/>
      <c r="J646" s="235"/>
      <c r="K646" s="235"/>
      <c r="L646" s="240"/>
      <c r="M646" s="241"/>
      <c r="N646" s="242"/>
      <c r="O646" s="242"/>
      <c r="P646" s="242"/>
      <c r="Q646" s="242"/>
      <c r="R646" s="242"/>
      <c r="S646" s="242"/>
      <c r="T646" s="243"/>
      <c r="U646" s="13"/>
      <c r="V646" s="13"/>
      <c r="W646" s="13"/>
      <c r="X646" s="13"/>
      <c r="Y646" s="13"/>
      <c r="Z646" s="13"/>
      <c r="AA646" s="13"/>
      <c r="AB646" s="13"/>
      <c r="AC646" s="13"/>
      <c r="AD646" s="13"/>
      <c r="AE646" s="13"/>
      <c r="AT646" s="244" t="s">
        <v>242</v>
      </c>
      <c r="AU646" s="244" t="s">
        <v>91</v>
      </c>
      <c r="AV646" s="13" t="s">
        <v>91</v>
      </c>
      <c r="AW646" s="13" t="s">
        <v>42</v>
      </c>
      <c r="AX646" s="13" t="s">
        <v>81</v>
      </c>
      <c r="AY646" s="244" t="s">
        <v>230</v>
      </c>
    </row>
    <row r="647" spans="1:51" s="14" customFormat="1" ht="12">
      <c r="A647" s="14"/>
      <c r="B647" s="245"/>
      <c r="C647" s="246"/>
      <c r="D647" s="228" t="s">
        <v>242</v>
      </c>
      <c r="E647" s="247" t="s">
        <v>19</v>
      </c>
      <c r="F647" s="248" t="s">
        <v>244</v>
      </c>
      <c r="G647" s="246"/>
      <c r="H647" s="249">
        <v>109.64</v>
      </c>
      <c r="I647" s="250"/>
      <c r="J647" s="246"/>
      <c r="K647" s="246"/>
      <c r="L647" s="251"/>
      <c r="M647" s="252"/>
      <c r="N647" s="253"/>
      <c r="O647" s="253"/>
      <c r="P647" s="253"/>
      <c r="Q647" s="253"/>
      <c r="R647" s="253"/>
      <c r="S647" s="253"/>
      <c r="T647" s="254"/>
      <c r="U647" s="14"/>
      <c r="V647" s="14"/>
      <c r="W647" s="14"/>
      <c r="X647" s="14"/>
      <c r="Y647" s="14"/>
      <c r="Z647" s="14"/>
      <c r="AA647" s="14"/>
      <c r="AB647" s="14"/>
      <c r="AC647" s="14"/>
      <c r="AD647" s="14"/>
      <c r="AE647" s="14"/>
      <c r="AT647" s="255" t="s">
        <v>242</v>
      </c>
      <c r="AU647" s="255" t="s">
        <v>91</v>
      </c>
      <c r="AV647" s="14" t="s">
        <v>109</v>
      </c>
      <c r="AW647" s="14" t="s">
        <v>42</v>
      </c>
      <c r="AX647" s="14" t="s">
        <v>85</v>
      </c>
      <c r="AY647" s="255" t="s">
        <v>230</v>
      </c>
    </row>
    <row r="648" spans="1:65" s="2" customFormat="1" ht="24.15" customHeight="1">
      <c r="A648" s="41"/>
      <c r="B648" s="42"/>
      <c r="C648" s="215" t="s">
        <v>1010</v>
      </c>
      <c r="D648" s="215" t="s">
        <v>232</v>
      </c>
      <c r="E648" s="216" t="s">
        <v>1011</v>
      </c>
      <c r="F648" s="217" t="s">
        <v>1012</v>
      </c>
      <c r="G648" s="218" t="s">
        <v>235</v>
      </c>
      <c r="H648" s="219">
        <v>109.64</v>
      </c>
      <c r="I648" s="220"/>
      <c r="J648" s="221">
        <f>ROUND(I648*H648,2)</f>
        <v>0</v>
      </c>
      <c r="K648" s="217" t="s">
        <v>236</v>
      </c>
      <c r="L648" s="47"/>
      <c r="M648" s="222" t="s">
        <v>19</v>
      </c>
      <c r="N648" s="223" t="s">
        <v>52</v>
      </c>
      <c r="O648" s="87"/>
      <c r="P648" s="224">
        <f>O648*H648</f>
        <v>0</v>
      </c>
      <c r="Q648" s="224">
        <v>0.00049</v>
      </c>
      <c r="R648" s="224">
        <f>Q648*H648</f>
        <v>0.053723599999999996</v>
      </c>
      <c r="S648" s="224">
        <v>0</v>
      </c>
      <c r="T648" s="225">
        <f>S648*H648</f>
        <v>0</v>
      </c>
      <c r="U648" s="41"/>
      <c r="V648" s="41"/>
      <c r="W648" s="41"/>
      <c r="X648" s="41"/>
      <c r="Y648" s="41"/>
      <c r="Z648" s="41"/>
      <c r="AA648" s="41"/>
      <c r="AB648" s="41"/>
      <c r="AC648" s="41"/>
      <c r="AD648" s="41"/>
      <c r="AE648" s="41"/>
      <c r="AR648" s="226" t="s">
        <v>345</v>
      </c>
      <c r="AT648" s="226" t="s">
        <v>232</v>
      </c>
      <c r="AU648" s="226" t="s">
        <v>91</v>
      </c>
      <c r="AY648" s="19" t="s">
        <v>230</v>
      </c>
      <c r="BE648" s="227">
        <f>IF(N648="základní",J648,0)</f>
        <v>0</v>
      </c>
      <c r="BF648" s="227">
        <f>IF(N648="snížená",J648,0)</f>
        <v>0</v>
      </c>
      <c r="BG648" s="227">
        <f>IF(N648="zákl. přenesená",J648,0)</f>
        <v>0</v>
      </c>
      <c r="BH648" s="227">
        <f>IF(N648="sníž. přenesená",J648,0)</f>
        <v>0</v>
      </c>
      <c r="BI648" s="227">
        <f>IF(N648="nulová",J648,0)</f>
        <v>0</v>
      </c>
      <c r="BJ648" s="19" t="s">
        <v>85</v>
      </c>
      <c r="BK648" s="227">
        <f>ROUND(I648*H648,2)</f>
        <v>0</v>
      </c>
      <c r="BL648" s="19" t="s">
        <v>345</v>
      </c>
      <c r="BM648" s="226" t="s">
        <v>1013</v>
      </c>
    </row>
    <row r="649" spans="1:47" s="2" customFormat="1" ht="12">
      <c r="A649" s="41"/>
      <c r="B649" s="42"/>
      <c r="C649" s="43"/>
      <c r="D649" s="228" t="s">
        <v>238</v>
      </c>
      <c r="E649" s="43"/>
      <c r="F649" s="229" t="s">
        <v>1014</v>
      </c>
      <c r="G649" s="43"/>
      <c r="H649" s="43"/>
      <c r="I649" s="230"/>
      <c r="J649" s="43"/>
      <c r="K649" s="43"/>
      <c r="L649" s="47"/>
      <c r="M649" s="231"/>
      <c r="N649" s="232"/>
      <c r="O649" s="87"/>
      <c r="P649" s="87"/>
      <c r="Q649" s="87"/>
      <c r="R649" s="87"/>
      <c r="S649" s="87"/>
      <c r="T649" s="88"/>
      <c r="U649" s="41"/>
      <c r="V649" s="41"/>
      <c r="W649" s="41"/>
      <c r="X649" s="41"/>
      <c r="Y649" s="41"/>
      <c r="Z649" s="41"/>
      <c r="AA649" s="41"/>
      <c r="AB649" s="41"/>
      <c r="AC649" s="41"/>
      <c r="AD649" s="41"/>
      <c r="AE649" s="41"/>
      <c r="AT649" s="19" t="s">
        <v>238</v>
      </c>
      <c r="AU649" s="19" t="s">
        <v>91</v>
      </c>
    </row>
    <row r="650" spans="1:51" s="13" customFormat="1" ht="12">
      <c r="A650" s="13"/>
      <c r="B650" s="234"/>
      <c r="C650" s="235"/>
      <c r="D650" s="228" t="s">
        <v>242</v>
      </c>
      <c r="E650" s="236" t="s">
        <v>19</v>
      </c>
      <c r="F650" s="237" t="s">
        <v>997</v>
      </c>
      <c r="G650" s="235"/>
      <c r="H650" s="238">
        <v>109.64</v>
      </c>
      <c r="I650" s="239"/>
      <c r="J650" s="235"/>
      <c r="K650" s="235"/>
      <c r="L650" s="240"/>
      <c r="M650" s="241"/>
      <c r="N650" s="242"/>
      <c r="O650" s="242"/>
      <c r="P650" s="242"/>
      <c r="Q650" s="242"/>
      <c r="R650" s="242"/>
      <c r="S650" s="242"/>
      <c r="T650" s="243"/>
      <c r="U650" s="13"/>
      <c r="V650" s="13"/>
      <c r="W650" s="13"/>
      <c r="X650" s="13"/>
      <c r="Y650" s="13"/>
      <c r="Z650" s="13"/>
      <c r="AA650" s="13"/>
      <c r="AB650" s="13"/>
      <c r="AC650" s="13"/>
      <c r="AD650" s="13"/>
      <c r="AE650" s="13"/>
      <c r="AT650" s="244" t="s">
        <v>242</v>
      </c>
      <c r="AU650" s="244" t="s">
        <v>91</v>
      </c>
      <c r="AV650" s="13" t="s">
        <v>91</v>
      </c>
      <c r="AW650" s="13" t="s">
        <v>42</v>
      </c>
      <c r="AX650" s="13" t="s">
        <v>81</v>
      </c>
      <c r="AY650" s="244" t="s">
        <v>230</v>
      </c>
    </row>
    <row r="651" spans="1:51" s="14" customFormat="1" ht="12">
      <c r="A651" s="14"/>
      <c r="B651" s="245"/>
      <c r="C651" s="246"/>
      <c r="D651" s="228" t="s">
        <v>242</v>
      </c>
      <c r="E651" s="247" t="s">
        <v>19</v>
      </c>
      <c r="F651" s="248" t="s">
        <v>244</v>
      </c>
      <c r="G651" s="246"/>
      <c r="H651" s="249">
        <v>109.64</v>
      </c>
      <c r="I651" s="250"/>
      <c r="J651" s="246"/>
      <c r="K651" s="246"/>
      <c r="L651" s="251"/>
      <c r="M651" s="252"/>
      <c r="N651" s="253"/>
      <c r="O651" s="253"/>
      <c r="P651" s="253"/>
      <c r="Q651" s="253"/>
      <c r="R651" s="253"/>
      <c r="S651" s="253"/>
      <c r="T651" s="254"/>
      <c r="U651" s="14"/>
      <c r="V651" s="14"/>
      <c r="W651" s="14"/>
      <c r="X651" s="14"/>
      <c r="Y651" s="14"/>
      <c r="Z651" s="14"/>
      <c r="AA651" s="14"/>
      <c r="AB651" s="14"/>
      <c r="AC651" s="14"/>
      <c r="AD651" s="14"/>
      <c r="AE651" s="14"/>
      <c r="AT651" s="255" t="s">
        <v>242</v>
      </c>
      <c r="AU651" s="255" t="s">
        <v>91</v>
      </c>
      <c r="AV651" s="14" t="s">
        <v>109</v>
      </c>
      <c r="AW651" s="14" t="s">
        <v>42</v>
      </c>
      <c r="AX651" s="14" t="s">
        <v>85</v>
      </c>
      <c r="AY651" s="255" t="s">
        <v>230</v>
      </c>
    </row>
    <row r="652" spans="1:65" s="2" customFormat="1" ht="24.15" customHeight="1">
      <c r="A652" s="41"/>
      <c r="B652" s="42"/>
      <c r="C652" s="215" t="s">
        <v>1015</v>
      </c>
      <c r="D652" s="215" t="s">
        <v>232</v>
      </c>
      <c r="E652" s="216" t="s">
        <v>1016</v>
      </c>
      <c r="F652" s="217" t="s">
        <v>1017</v>
      </c>
      <c r="G652" s="218" t="s">
        <v>235</v>
      </c>
      <c r="H652" s="219">
        <v>109.64</v>
      </c>
      <c r="I652" s="220"/>
      <c r="J652" s="221">
        <f>ROUND(I652*H652,2)</f>
        <v>0</v>
      </c>
      <c r="K652" s="217" t="s">
        <v>236</v>
      </c>
      <c r="L652" s="47"/>
      <c r="M652" s="222" t="s">
        <v>19</v>
      </c>
      <c r="N652" s="223" t="s">
        <v>52</v>
      </c>
      <c r="O652" s="87"/>
      <c r="P652" s="224">
        <f>O652*H652</f>
        <v>0</v>
      </c>
      <c r="Q652" s="224">
        <v>0.00086</v>
      </c>
      <c r="R652" s="224">
        <f>Q652*H652</f>
        <v>0.0942904</v>
      </c>
      <c r="S652" s="224">
        <v>0</v>
      </c>
      <c r="T652" s="225">
        <f>S652*H652</f>
        <v>0</v>
      </c>
      <c r="U652" s="41"/>
      <c r="V652" s="41"/>
      <c r="W652" s="41"/>
      <c r="X652" s="41"/>
      <c r="Y652" s="41"/>
      <c r="Z652" s="41"/>
      <c r="AA652" s="41"/>
      <c r="AB652" s="41"/>
      <c r="AC652" s="41"/>
      <c r="AD652" s="41"/>
      <c r="AE652" s="41"/>
      <c r="AR652" s="226" t="s">
        <v>345</v>
      </c>
      <c r="AT652" s="226" t="s">
        <v>232</v>
      </c>
      <c r="AU652" s="226" t="s">
        <v>91</v>
      </c>
      <c r="AY652" s="19" t="s">
        <v>230</v>
      </c>
      <c r="BE652" s="227">
        <f>IF(N652="základní",J652,0)</f>
        <v>0</v>
      </c>
      <c r="BF652" s="227">
        <f>IF(N652="snížená",J652,0)</f>
        <v>0</v>
      </c>
      <c r="BG652" s="227">
        <f>IF(N652="zákl. přenesená",J652,0)</f>
        <v>0</v>
      </c>
      <c r="BH652" s="227">
        <f>IF(N652="sníž. přenesená",J652,0)</f>
        <v>0</v>
      </c>
      <c r="BI652" s="227">
        <f>IF(N652="nulová",J652,0)</f>
        <v>0</v>
      </c>
      <c r="BJ652" s="19" t="s">
        <v>85</v>
      </c>
      <c r="BK652" s="227">
        <f>ROUND(I652*H652,2)</f>
        <v>0</v>
      </c>
      <c r="BL652" s="19" t="s">
        <v>345</v>
      </c>
      <c r="BM652" s="226" t="s">
        <v>1018</v>
      </c>
    </row>
    <row r="653" spans="1:47" s="2" customFormat="1" ht="12">
      <c r="A653" s="41"/>
      <c r="B653" s="42"/>
      <c r="C653" s="43"/>
      <c r="D653" s="228" t="s">
        <v>238</v>
      </c>
      <c r="E653" s="43"/>
      <c r="F653" s="229" t="s">
        <v>1019</v>
      </c>
      <c r="G653" s="43"/>
      <c r="H653" s="43"/>
      <c r="I653" s="230"/>
      <c r="J653" s="43"/>
      <c r="K653" s="43"/>
      <c r="L653" s="47"/>
      <c r="M653" s="231"/>
      <c r="N653" s="232"/>
      <c r="O653" s="87"/>
      <c r="P653" s="87"/>
      <c r="Q653" s="87"/>
      <c r="R653" s="87"/>
      <c r="S653" s="87"/>
      <c r="T653" s="88"/>
      <c r="U653" s="41"/>
      <c r="V653" s="41"/>
      <c r="W653" s="41"/>
      <c r="X653" s="41"/>
      <c r="Y653" s="41"/>
      <c r="Z653" s="41"/>
      <c r="AA653" s="41"/>
      <c r="AB653" s="41"/>
      <c r="AC653" s="41"/>
      <c r="AD653" s="41"/>
      <c r="AE653" s="41"/>
      <c r="AT653" s="19" t="s">
        <v>238</v>
      </c>
      <c r="AU653" s="19" t="s">
        <v>91</v>
      </c>
    </row>
    <row r="654" spans="1:51" s="13" customFormat="1" ht="12">
      <c r="A654" s="13"/>
      <c r="B654" s="234"/>
      <c r="C654" s="235"/>
      <c r="D654" s="228" t="s">
        <v>242</v>
      </c>
      <c r="E654" s="236" t="s">
        <v>19</v>
      </c>
      <c r="F654" s="237" t="s">
        <v>997</v>
      </c>
      <c r="G654" s="235"/>
      <c r="H654" s="238">
        <v>109.64</v>
      </c>
      <c r="I654" s="239"/>
      <c r="J654" s="235"/>
      <c r="K654" s="235"/>
      <c r="L654" s="240"/>
      <c r="M654" s="241"/>
      <c r="N654" s="242"/>
      <c r="O654" s="242"/>
      <c r="P654" s="242"/>
      <c r="Q654" s="242"/>
      <c r="R654" s="242"/>
      <c r="S654" s="242"/>
      <c r="T654" s="243"/>
      <c r="U654" s="13"/>
      <c r="V654" s="13"/>
      <c r="W654" s="13"/>
      <c r="X654" s="13"/>
      <c r="Y654" s="13"/>
      <c r="Z654" s="13"/>
      <c r="AA654" s="13"/>
      <c r="AB654" s="13"/>
      <c r="AC654" s="13"/>
      <c r="AD654" s="13"/>
      <c r="AE654" s="13"/>
      <c r="AT654" s="244" t="s">
        <v>242</v>
      </c>
      <c r="AU654" s="244" t="s">
        <v>91</v>
      </c>
      <c r="AV654" s="13" t="s">
        <v>91</v>
      </c>
      <c r="AW654" s="13" t="s">
        <v>42</v>
      </c>
      <c r="AX654" s="13" t="s">
        <v>81</v>
      </c>
      <c r="AY654" s="244" t="s">
        <v>230</v>
      </c>
    </row>
    <row r="655" spans="1:51" s="14" customFormat="1" ht="12">
      <c r="A655" s="14"/>
      <c r="B655" s="245"/>
      <c r="C655" s="246"/>
      <c r="D655" s="228" t="s">
        <v>242</v>
      </c>
      <c r="E655" s="247" t="s">
        <v>19</v>
      </c>
      <c r="F655" s="248" t="s">
        <v>244</v>
      </c>
      <c r="G655" s="246"/>
      <c r="H655" s="249">
        <v>109.64</v>
      </c>
      <c r="I655" s="250"/>
      <c r="J655" s="246"/>
      <c r="K655" s="246"/>
      <c r="L655" s="251"/>
      <c r="M655" s="256"/>
      <c r="N655" s="257"/>
      <c r="O655" s="257"/>
      <c r="P655" s="257"/>
      <c r="Q655" s="257"/>
      <c r="R655" s="257"/>
      <c r="S655" s="257"/>
      <c r="T655" s="258"/>
      <c r="U655" s="14"/>
      <c r="V655" s="14"/>
      <c r="W655" s="14"/>
      <c r="X655" s="14"/>
      <c r="Y655" s="14"/>
      <c r="Z655" s="14"/>
      <c r="AA655" s="14"/>
      <c r="AB655" s="14"/>
      <c r="AC655" s="14"/>
      <c r="AD655" s="14"/>
      <c r="AE655" s="14"/>
      <c r="AT655" s="255" t="s">
        <v>242</v>
      </c>
      <c r="AU655" s="255" t="s">
        <v>91</v>
      </c>
      <c r="AV655" s="14" t="s">
        <v>109</v>
      </c>
      <c r="AW655" s="14" t="s">
        <v>42</v>
      </c>
      <c r="AX655" s="14" t="s">
        <v>85</v>
      </c>
      <c r="AY655" s="255" t="s">
        <v>230</v>
      </c>
    </row>
    <row r="656" spans="1:31" s="2" customFormat="1" ht="6.95" customHeight="1">
      <c r="A656" s="41"/>
      <c r="B656" s="62"/>
      <c r="C656" s="63"/>
      <c r="D656" s="63"/>
      <c r="E656" s="63"/>
      <c r="F656" s="63"/>
      <c r="G656" s="63"/>
      <c r="H656" s="63"/>
      <c r="I656" s="63"/>
      <c r="J656" s="63"/>
      <c r="K656" s="63"/>
      <c r="L656" s="47"/>
      <c r="M656" s="41"/>
      <c r="O656" s="41"/>
      <c r="P656" s="41"/>
      <c r="Q656" s="41"/>
      <c r="R656" s="41"/>
      <c r="S656" s="41"/>
      <c r="T656" s="41"/>
      <c r="U656" s="41"/>
      <c r="V656" s="41"/>
      <c r="W656" s="41"/>
      <c r="X656" s="41"/>
      <c r="Y656" s="41"/>
      <c r="Z656" s="41"/>
      <c r="AA656" s="41"/>
      <c r="AB656" s="41"/>
      <c r="AC656" s="41"/>
      <c r="AD656" s="41"/>
      <c r="AE656" s="41"/>
    </row>
  </sheetData>
  <sheetProtection password="BB7A" sheet="1" objects="1" scenarios="1" formatColumns="0" formatRows="0" autoFilter="0"/>
  <autoFilter ref="C104:K655"/>
  <mergeCells count="15">
    <mergeCell ref="E7:H7"/>
    <mergeCell ref="E11:H11"/>
    <mergeCell ref="E9:H9"/>
    <mergeCell ref="E13:H13"/>
    <mergeCell ref="E22:H22"/>
    <mergeCell ref="E31:H31"/>
    <mergeCell ref="E52:H52"/>
    <mergeCell ref="E56:H56"/>
    <mergeCell ref="E54:H54"/>
    <mergeCell ref="E58:H58"/>
    <mergeCell ref="E91:H91"/>
    <mergeCell ref="E95:H95"/>
    <mergeCell ref="E93:H93"/>
    <mergeCell ref="E97:H9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1021</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ROUND(J97,2)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ROUND((SUM(BE97:BE215)),2)</f>
        <v>0</v>
      </c>
      <c r="G37" s="41"/>
      <c r="H37" s="41"/>
      <c r="I37" s="160">
        <v>0.21</v>
      </c>
      <c r="J37" s="159">
        <f>ROUND(((SUM(BE97:BE215))*I37),2)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ROUND((SUM(BF97:BF215)),2)</f>
        <v>0</v>
      </c>
      <c r="G38" s="41"/>
      <c r="H38" s="41"/>
      <c r="I38" s="160">
        <v>0.15</v>
      </c>
      <c r="J38" s="159">
        <f>ROUND(((SUM(BF97:BF215))*I38),2)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ROUND((SUM(BG97:BG215)),2)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ROUND((SUM(BH97:BH215)),2)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ROUND((SUM(BI97:BI215)),2)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403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D.2.4.1 - Víceúčelový bazén</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J97</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1022</v>
      </c>
      <c r="E68" s="180"/>
      <c r="F68" s="180"/>
      <c r="G68" s="180"/>
      <c r="H68" s="180"/>
      <c r="I68" s="180"/>
      <c r="J68" s="181">
        <f>J98</f>
        <v>0</v>
      </c>
      <c r="K68" s="178"/>
      <c r="L68" s="182"/>
      <c r="S68" s="9"/>
      <c r="T68" s="9"/>
      <c r="U68" s="9"/>
      <c r="V68" s="9"/>
      <c r="W68" s="9"/>
      <c r="X68" s="9"/>
      <c r="Y68" s="9"/>
      <c r="Z68" s="9"/>
      <c r="AA68" s="9"/>
      <c r="AB68" s="9"/>
      <c r="AC68" s="9"/>
      <c r="AD68" s="9"/>
      <c r="AE68" s="9"/>
    </row>
    <row r="69" spans="1:31" s="9" customFormat="1" ht="24.95" customHeight="1">
      <c r="A69" s="9"/>
      <c r="B69" s="177"/>
      <c r="C69" s="178"/>
      <c r="D69" s="179" t="s">
        <v>1023</v>
      </c>
      <c r="E69" s="180"/>
      <c r="F69" s="180"/>
      <c r="G69" s="180"/>
      <c r="H69" s="180"/>
      <c r="I69" s="180"/>
      <c r="J69" s="181">
        <f>J107</f>
        <v>0</v>
      </c>
      <c r="K69" s="178"/>
      <c r="L69" s="182"/>
      <c r="S69" s="9"/>
      <c r="T69" s="9"/>
      <c r="U69" s="9"/>
      <c r="V69" s="9"/>
      <c r="W69" s="9"/>
      <c r="X69" s="9"/>
      <c r="Y69" s="9"/>
      <c r="Z69" s="9"/>
      <c r="AA69" s="9"/>
      <c r="AB69" s="9"/>
      <c r="AC69" s="9"/>
      <c r="AD69" s="9"/>
      <c r="AE69" s="9"/>
    </row>
    <row r="70" spans="1:31" s="9" customFormat="1" ht="24.95" customHeight="1">
      <c r="A70" s="9"/>
      <c r="B70" s="177"/>
      <c r="C70" s="178"/>
      <c r="D70" s="179" t="s">
        <v>1024</v>
      </c>
      <c r="E70" s="180"/>
      <c r="F70" s="180"/>
      <c r="G70" s="180"/>
      <c r="H70" s="180"/>
      <c r="I70" s="180"/>
      <c r="J70" s="181">
        <f>J126</f>
        <v>0</v>
      </c>
      <c r="K70" s="178"/>
      <c r="L70" s="182"/>
      <c r="S70" s="9"/>
      <c r="T70" s="9"/>
      <c r="U70" s="9"/>
      <c r="V70" s="9"/>
      <c r="W70" s="9"/>
      <c r="X70" s="9"/>
      <c r="Y70" s="9"/>
      <c r="Z70" s="9"/>
      <c r="AA70" s="9"/>
      <c r="AB70" s="9"/>
      <c r="AC70" s="9"/>
      <c r="AD70" s="9"/>
      <c r="AE70" s="9"/>
    </row>
    <row r="71" spans="1:31" s="9" customFormat="1" ht="24.95" customHeight="1">
      <c r="A71" s="9"/>
      <c r="B71" s="177"/>
      <c r="C71" s="178"/>
      <c r="D71" s="179" t="s">
        <v>1025</v>
      </c>
      <c r="E71" s="180"/>
      <c r="F71" s="180"/>
      <c r="G71" s="180"/>
      <c r="H71" s="180"/>
      <c r="I71" s="180"/>
      <c r="J71" s="181">
        <f>J147</f>
        <v>0</v>
      </c>
      <c r="K71" s="178"/>
      <c r="L71" s="182"/>
      <c r="S71" s="9"/>
      <c r="T71" s="9"/>
      <c r="U71" s="9"/>
      <c r="V71" s="9"/>
      <c r="W71" s="9"/>
      <c r="X71" s="9"/>
      <c r="Y71" s="9"/>
      <c r="Z71" s="9"/>
      <c r="AA71" s="9"/>
      <c r="AB71" s="9"/>
      <c r="AC71" s="9"/>
      <c r="AD71" s="9"/>
      <c r="AE71" s="9"/>
    </row>
    <row r="72" spans="1:31" s="9" customFormat="1" ht="24.95" customHeight="1">
      <c r="A72" s="9"/>
      <c r="B72" s="177"/>
      <c r="C72" s="178"/>
      <c r="D72" s="179" t="s">
        <v>1026</v>
      </c>
      <c r="E72" s="180"/>
      <c r="F72" s="180"/>
      <c r="G72" s="180"/>
      <c r="H72" s="180"/>
      <c r="I72" s="180"/>
      <c r="J72" s="181">
        <f>J170</f>
        <v>0</v>
      </c>
      <c r="K72" s="178"/>
      <c r="L72" s="182"/>
      <c r="S72" s="9"/>
      <c r="T72" s="9"/>
      <c r="U72" s="9"/>
      <c r="V72" s="9"/>
      <c r="W72" s="9"/>
      <c r="X72" s="9"/>
      <c r="Y72" s="9"/>
      <c r="Z72" s="9"/>
      <c r="AA72" s="9"/>
      <c r="AB72" s="9"/>
      <c r="AC72" s="9"/>
      <c r="AD72" s="9"/>
      <c r="AE72" s="9"/>
    </row>
    <row r="73" spans="1:31" s="9" customFormat="1" ht="24.95" customHeight="1">
      <c r="A73" s="9"/>
      <c r="B73" s="177"/>
      <c r="C73" s="178"/>
      <c r="D73" s="179" t="s">
        <v>1027</v>
      </c>
      <c r="E73" s="180"/>
      <c r="F73" s="180"/>
      <c r="G73" s="180"/>
      <c r="H73" s="180"/>
      <c r="I73" s="180"/>
      <c r="J73" s="181">
        <f>J213</f>
        <v>0</v>
      </c>
      <c r="K73" s="178"/>
      <c r="L73" s="182"/>
      <c r="S73" s="9"/>
      <c r="T73" s="9"/>
      <c r="U73" s="9"/>
      <c r="V73" s="9"/>
      <c r="W73" s="9"/>
      <c r="X73" s="9"/>
      <c r="Y73" s="9"/>
      <c r="Z73" s="9"/>
      <c r="AA73" s="9"/>
      <c r="AB73" s="9"/>
      <c r="AC73" s="9"/>
      <c r="AD73" s="9"/>
      <c r="AE73" s="9"/>
    </row>
    <row r="74" spans="1:31" s="2" customFormat="1" ht="21.8" customHeight="1">
      <c r="A74" s="41"/>
      <c r="B74" s="42"/>
      <c r="C74" s="43"/>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62"/>
      <c r="C75" s="63"/>
      <c r="D75" s="63"/>
      <c r="E75" s="63"/>
      <c r="F75" s="63"/>
      <c r="G75" s="63"/>
      <c r="H75" s="63"/>
      <c r="I75" s="63"/>
      <c r="J75" s="63"/>
      <c r="K75" s="63"/>
      <c r="L75" s="147"/>
      <c r="S75" s="41"/>
      <c r="T75" s="41"/>
      <c r="U75" s="41"/>
      <c r="V75" s="41"/>
      <c r="W75" s="41"/>
      <c r="X75" s="41"/>
      <c r="Y75" s="41"/>
      <c r="Z75" s="41"/>
      <c r="AA75" s="41"/>
      <c r="AB75" s="41"/>
      <c r="AC75" s="41"/>
      <c r="AD75" s="41"/>
      <c r="AE75" s="41"/>
    </row>
    <row r="79" spans="1:31" s="2" customFormat="1" ht="6.95" customHeight="1">
      <c r="A79" s="41"/>
      <c r="B79" s="64"/>
      <c r="C79" s="65"/>
      <c r="D79" s="65"/>
      <c r="E79" s="65"/>
      <c r="F79" s="65"/>
      <c r="G79" s="65"/>
      <c r="H79" s="65"/>
      <c r="I79" s="65"/>
      <c r="J79" s="65"/>
      <c r="K79" s="65"/>
      <c r="L79" s="147"/>
      <c r="S79" s="41"/>
      <c r="T79" s="41"/>
      <c r="U79" s="41"/>
      <c r="V79" s="41"/>
      <c r="W79" s="41"/>
      <c r="X79" s="41"/>
      <c r="Y79" s="41"/>
      <c r="Z79" s="41"/>
      <c r="AA79" s="41"/>
      <c r="AB79" s="41"/>
      <c r="AC79" s="41"/>
      <c r="AD79" s="41"/>
      <c r="AE79" s="41"/>
    </row>
    <row r="80" spans="1:31" s="2" customFormat="1" ht="24.95" customHeight="1">
      <c r="A80" s="41"/>
      <c r="B80" s="42"/>
      <c r="C80" s="25" t="s">
        <v>215</v>
      </c>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16</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172" t="str">
        <f>E7</f>
        <v>KOUPALIŠTĚ OSTROV - rekonstrukce velkého bazénu</v>
      </c>
      <c r="F83" s="34"/>
      <c r="G83" s="34"/>
      <c r="H83" s="34"/>
      <c r="I83" s="43"/>
      <c r="J83" s="43"/>
      <c r="K83" s="43"/>
      <c r="L83" s="147"/>
      <c r="S83" s="41"/>
      <c r="T83" s="41"/>
      <c r="U83" s="41"/>
      <c r="V83" s="41"/>
      <c r="W83" s="41"/>
      <c r="X83" s="41"/>
      <c r="Y83" s="41"/>
      <c r="Z83" s="41"/>
      <c r="AA83" s="41"/>
      <c r="AB83" s="41"/>
      <c r="AC83" s="41"/>
      <c r="AD83" s="41"/>
      <c r="AE83" s="41"/>
    </row>
    <row r="84" spans="2:12" s="1" customFormat="1" ht="12" customHeight="1">
      <c r="B84" s="23"/>
      <c r="C84" s="34" t="s">
        <v>199</v>
      </c>
      <c r="D84" s="24"/>
      <c r="E84" s="24"/>
      <c r="F84" s="24"/>
      <c r="G84" s="24"/>
      <c r="H84" s="24"/>
      <c r="I84" s="24"/>
      <c r="J84" s="24"/>
      <c r="K84" s="24"/>
      <c r="L84" s="22"/>
    </row>
    <row r="85" spans="2:12" s="1" customFormat="1" ht="16.5" customHeight="1">
      <c r="B85" s="23"/>
      <c r="C85" s="24"/>
      <c r="D85" s="24"/>
      <c r="E85" s="172" t="s">
        <v>200</v>
      </c>
      <c r="F85" s="24"/>
      <c r="G85" s="24"/>
      <c r="H85" s="24"/>
      <c r="I85" s="24"/>
      <c r="J85" s="24"/>
      <c r="K85" s="24"/>
      <c r="L85" s="22"/>
    </row>
    <row r="86" spans="2:12" s="1" customFormat="1" ht="12" customHeight="1">
      <c r="B86" s="23"/>
      <c r="C86" s="34" t="s">
        <v>201</v>
      </c>
      <c r="D86" s="24"/>
      <c r="E86" s="24"/>
      <c r="F86" s="24"/>
      <c r="G86" s="24"/>
      <c r="H86" s="24"/>
      <c r="I86" s="24"/>
      <c r="J86" s="24"/>
      <c r="K86" s="24"/>
      <c r="L86" s="22"/>
    </row>
    <row r="87" spans="1:31" s="2" customFormat="1" ht="16.5" customHeight="1">
      <c r="A87" s="41"/>
      <c r="B87" s="42"/>
      <c r="C87" s="43"/>
      <c r="D87" s="43"/>
      <c r="E87" s="259" t="s">
        <v>403</v>
      </c>
      <c r="F87" s="43"/>
      <c r="G87" s="43"/>
      <c r="H87" s="43"/>
      <c r="I87" s="43"/>
      <c r="J87" s="43"/>
      <c r="K87" s="43"/>
      <c r="L87" s="147"/>
      <c r="S87" s="41"/>
      <c r="T87" s="41"/>
      <c r="U87" s="41"/>
      <c r="V87" s="41"/>
      <c r="W87" s="41"/>
      <c r="X87" s="41"/>
      <c r="Y87" s="41"/>
      <c r="Z87" s="41"/>
      <c r="AA87" s="41"/>
      <c r="AB87" s="41"/>
      <c r="AC87" s="41"/>
      <c r="AD87" s="41"/>
      <c r="AE87" s="41"/>
    </row>
    <row r="88" spans="1:31" s="2" customFormat="1" ht="12" customHeight="1">
      <c r="A88" s="41"/>
      <c r="B88" s="42"/>
      <c r="C88" s="34" t="s">
        <v>1020</v>
      </c>
      <c r="D88" s="43"/>
      <c r="E88" s="43"/>
      <c r="F88" s="43"/>
      <c r="G88" s="43"/>
      <c r="H88" s="43"/>
      <c r="I88" s="43"/>
      <c r="J88" s="43"/>
      <c r="K88" s="43"/>
      <c r="L88" s="147"/>
      <c r="S88" s="41"/>
      <c r="T88" s="41"/>
      <c r="U88" s="41"/>
      <c r="V88" s="41"/>
      <c r="W88" s="41"/>
      <c r="X88" s="41"/>
      <c r="Y88" s="41"/>
      <c r="Z88" s="41"/>
      <c r="AA88" s="41"/>
      <c r="AB88" s="41"/>
      <c r="AC88" s="41"/>
      <c r="AD88" s="41"/>
      <c r="AE88" s="41"/>
    </row>
    <row r="89" spans="1:31" s="2" customFormat="1" ht="16.5" customHeight="1">
      <c r="A89" s="41"/>
      <c r="B89" s="42"/>
      <c r="C89" s="43"/>
      <c r="D89" s="43"/>
      <c r="E89" s="72" t="str">
        <f>E13</f>
        <v>D.2.4.1 - Víceúčelový bazén</v>
      </c>
      <c r="F89" s="43"/>
      <c r="G89" s="43"/>
      <c r="H89" s="43"/>
      <c r="I89" s="43"/>
      <c r="J89" s="43"/>
      <c r="K89" s="43"/>
      <c r="L89" s="147"/>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2" customHeight="1">
      <c r="A91" s="41"/>
      <c r="B91" s="42"/>
      <c r="C91" s="34" t="s">
        <v>22</v>
      </c>
      <c r="D91" s="43"/>
      <c r="E91" s="43"/>
      <c r="F91" s="29" t="str">
        <f>F16</f>
        <v xml:space="preserve"> </v>
      </c>
      <c r="G91" s="43"/>
      <c r="H91" s="43"/>
      <c r="I91" s="34" t="s">
        <v>24</v>
      </c>
      <c r="J91" s="75" t="str">
        <f>IF(J16="","",J16)</f>
        <v>22. 3. 2021</v>
      </c>
      <c r="K91" s="43"/>
      <c r="L91" s="14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47"/>
      <c r="S92" s="41"/>
      <c r="T92" s="41"/>
      <c r="U92" s="41"/>
      <c r="V92" s="41"/>
      <c r="W92" s="41"/>
      <c r="X92" s="41"/>
      <c r="Y92" s="41"/>
      <c r="Z92" s="41"/>
      <c r="AA92" s="41"/>
      <c r="AB92" s="41"/>
      <c r="AC92" s="41"/>
      <c r="AD92" s="41"/>
      <c r="AE92" s="41"/>
    </row>
    <row r="93" spans="1:31" s="2" customFormat="1" ht="25.65" customHeight="1">
      <c r="A93" s="41"/>
      <c r="B93" s="42"/>
      <c r="C93" s="34" t="s">
        <v>30</v>
      </c>
      <c r="D93" s="43"/>
      <c r="E93" s="43"/>
      <c r="F93" s="29" t="str">
        <f>E19</f>
        <v>Město Ostrov</v>
      </c>
      <c r="G93" s="43"/>
      <c r="H93" s="43"/>
      <c r="I93" s="34" t="s">
        <v>38</v>
      </c>
      <c r="J93" s="39" t="str">
        <f>E25</f>
        <v>Architektonické studio Hysek s.r.o.</v>
      </c>
      <c r="K93" s="43"/>
      <c r="L93" s="147"/>
      <c r="S93" s="41"/>
      <c r="T93" s="41"/>
      <c r="U93" s="41"/>
      <c r="V93" s="41"/>
      <c r="W93" s="41"/>
      <c r="X93" s="41"/>
      <c r="Y93" s="41"/>
      <c r="Z93" s="41"/>
      <c r="AA93" s="41"/>
      <c r="AB93" s="41"/>
      <c r="AC93" s="41"/>
      <c r="AD93" s="41"/>
      <c r="AE93" s="41"/>
    </row>
    <row r="94" spans="1:31" s="2" customFormat="1" ht="15.15" customHeight="1">
      <c r="A94" s="41"/>
      <c r="B94" s="42"/>
      <c r="C94" s="34" t="s">
        <v>36</v>
      </c>
      <c r="D94" s="43"/>
      <c r="E94" s="43"/>
      <c r="F94" s="29" t="str">
        <f>IF(E22="","",E22)</f>
        <v>Vyplň údaj</v>
      </c>
      <c r="G94" s="43"/>
      <c r="H94" s="43"/>
      <c r="I94" s="34" t="s">
        <v>43</v>
      </c>
      <c r="J94" s="39" t="str">
        <f>E28</f>
        <v xml:space="preserve"> </v>
      </c>
      <c r="K94" s="43"/>
      <c r="L94" s="147"/>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43"/>
      <c r="J95" s="43"/>
      <c r="K95" s="43"/>
      <c r="L95" s="147"/>
      <c r="S95" s="41"/>
      <c r="T95" s="41"/>
      <c r="U95" s="41"/>
      <c r="V95" s="41"/>
      <c r="W95" s="41"/>
      <c r="X95" s="41"/>
      <c r="Y95" s="41"/>
      <c r="Z95" s="41"/>
      <c r="AA95" s="41"/>
      <c r="AB95" s="41"/>
      <c r="AC95" s="41"/>
      <c r="AD95" s="41"/>
      <c r="AE95" s="41"/>
    </row>
    <row r="96" spans="1:31" s="11" customFormat="1" ht="29.25" customHeight="1">
      <c r="A96" s="188"/>
      <c r="B96" s="189"/>
      <c r="C96" s="190" t="s">
        <v>216</v>
      </c>
      <c r="D96" s="191" t="s">
        <v>66</v>
      </c>
      <c r="E96" s="191" t="s">
        <v>62</v>
      </c>
      <c r="F96" s="191" t="s">
        <v>63</v>
      </c>
      <c r="G96" s="191" t="s">
        <v>217</v>
      </c>
      <c r="H96" s="191" t="s">
        <v>218</v>
      </c>
      <c r="I96" s="191" t="s">
        <v>219</v>
      </c>
      <c r="J96" s="191" t="s">
        <v>207</v>
      </c>
      <c r="K96" s="192" t="s">
        <v>220</v>
      </c>
      <c r="L96" s="193"/>
      <c r="M96" s="95" t="s">
        <v>19</v>
      </c>
      <c r="N96" s="96" t="s">
        <v>51</v>
      </c>
      <c r="O96" s="96" t="s">
        <v>221</v>
      </c>
      <c r="P96" s="96" t="s">
        <v>222</v>
      </c>
      <c r="Q96" s="96" t="s">
        <v>223</v>
      </c>
      <c r="R96" s="96" t="s">
        <v>224</v>
      </c>
      <c r="S96" s="96" t="s">
        <v>225</v>
      </c>
      <c r="T96" s="97" t="s">
        <v>226</v>
      </c>
      <c r="U96" s="188"/>
      <c r="V96" s="188"/>
      <c r="W96" s="188"/>
      <c r="X96" s="188"/>
      <c r="Y96" s="188"/>
      <c r="Z96" s="188"/>
      <c r="AA96" s="188"/>
      <c r="AB96" s="188"/>
      <c r="AC96" s="188"/>
      <c r="AD96" s="188"/>
      <c r="AE96" s="188"/>
    </row>
    <row r="97" spans="1:63" s="2" customFormat="1" ht="22.8" customHeight="1">
      <c r="A97" s="41"/>
      <c r="B97" s="42"/>
      <c r="C97" s="102" t="s">
        <v>227</v>
      </c>
      <c r="D97" s="43"/>
      <c r="E97" s="43"/>
      <c r="F97" s="43"/>
      <c r="G97" s="43"/>
      <c r="H97" s="43"/>
      <c r="I97" s="43"/>
      <c r="J97" s="194">
        <f>BK97</f>
        <v>0</v>
      </c>
      <c r="K97" s="43"/>
      <c r="L97" s="47"/>
      <c r="M97" s="98"/>
      <c r="N97" s="195"/>
      <c r="O97" s="99"/>
      <c r="P97" s="196">
        <f>P98+P107+P126+P147+P170+P213</f>
        <v>0</v>
      </c>
      <c r="Q97" s="99"/>
      <c r="R97" s="196">
        <f>R98+R107+R126+R147+R170+R213</f>
        <v>0</v>
      </c>
      <c r="S97" s="99"/>
      <c r="T97" s="197">
        <f>T98+T107+T126+T147+T170+T213</f>
        <v>0</v>
      </c>
      <c r="U97" s="41"/>
      <c r="V97" s="41"/>
      <c r="W97" s="41"/>
      <c r="X97" s="41"/>
      <c r="Y97" s="41"/>
      <c r="Z97" s="41"/>
      <c r="AA97" s="41"/>
      <c r="AB97" s="41"/>
      <c r="AC97" s="41"/>
      <c r="AD97" s="41"/>
      <c r="AE97" s="41"/>
      <c r="AT97" s="19" t="s">
        <v>80</v>
      </c>
      <c r="AU97" s="19" t="s">
        <v>208</v>
      </c>
      <c r="BK97" s="198">
        <f>BK98+BK107+BK126+BK147+BK170+BK213</f>
        <v>0</v>
      </c>
    </row>
    <row r="98" spans="1:63" s="12" customFormat="1" ht="25.9" customHeight="1">
      <c r="A98" s="12"/>
      <c r="B98" s="199"/>
      <c r="C98" s="200"/>
      <c r="D98" s="201" t="s">
        <v>80</v>
      </c>
      <c r="E98" s="202" t="s">
        <v>85</v>
      </c>
      <c r="F98" s="202" t="s">
        <v>1028</v>
      </c>
      <c r="G98" s="200"/>
      <c r="H98" s="200"/>
      <c r="I98" s="203"/>
      <c r="J98" s="204">
        <f>BK98</f>
        <v>0</v>
      </c>
      <c r="K98" s="200"/>
      <c r="L98" s="205"/>
      <c r="M98" s="206"/>
      <c r="N98" s="207"/>
      <c r="O98" s="207"/>
      <c r="P98" s="208">
        <f>SUM(P99:P106)</f>
        <v>0</v>
      </c>
      <c r="Q98" s="207"/>
      <c r="R98" s="208">
        <f>SUM(R99:R106)</f>
        <v>0</v>
      </c>
      <c r="S98" s="207"/>
      <c r="T98" s="209">
        <f>SUM(T99:T106)</f>
        <v>0</v>
      </c>
      <c r="U98" s="12"/>
      <c r="V98" s="12"/>
      <c r="W98" s="12"/>
      <c r="X98" s="12"/>
      <c r="Y98" s="12"/>
      <c r="Z98" s="12"/>
      <c r="AA98" s="12"/>
      <c r="AB98" s="12"/>
      <c r="AC98" s="12"/>
      <c r="AD98" s="12"/>
      <c r="AE98" s="12"/>
      <c r="AR98" s="210" t="s">
        <v>85</v>
      </c>
      <c r="AT98" s="211" t="s">
        <v>80</v>
      </c>
      <c r="AU98" s="211" t="s">
        <v>81</v>
      </c>
      <c r="AY98" s="210" t="s">
        <v>230</v>
      </c>
      <c r="BK98" s="212">
        <f>SUM(BK99:BK106)</f>
        <v>0</v>
      </c>
    </row>
    <row r="99" spans="1:65" s="2" customFormat="1" ht="14.4" customHeight="1">
      <c r="A99" s="41"/>
      <c r="B99" s="42"/>
      <c r="C99" s="215" t="s">
        <v>85</v>
      </c>
      <c r="D99" s="215" t="s">
        <v>232</v>
      </c>
      <c r="E99" s="216" t="s">
        <v>1029</v>
      </c>
      <c r="F99" s="217" t="s">
        <v>1030</v>
      </c>
      <c r="G99" s="218" t="s">
        <v>1031</v>
      </c>
      <c r="H99" s="219">
        <v>1</v>
      </c>
      <c r="I99" s="220"/>
      <c r="J99" s="221">
        <f>ROUND(I99*H99,2)</f>
        <v>0</v>
      </c>
      <c r="K99" s="217" t="s">
        <v>19</v>
      </c>
      <c r="L99" s="47"/>
      <c r="M99" s="222" t="s">
        <v>19</v>
      </c>
      <c r="N99" s="223"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109</v>
      </c>
      <c r="AT99" s="226" t="s">
        <v>232</v>
      </c>
      <c r="AU99" s="226" t="s">
        <v>85</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109</v>
      </c>
      <c r="BM99" s="226" t="s">
        <v>91</v>
      </c>
    </row>
    <row r="100" spans="1:47" s="2" customFormat="1" ht="12">
      <c r="A100" s="41"/>
      <c r="B100" s="42"/>
      <c r="C100" s="43"/>
      <c r="D100" s="228" t="s">
        <v>238</v>
      </c>
      <c r="E100" s="43"/>
      <c r="F100" s="229" t="s">
        <v>1032</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85</v>
      </c>
    </row>
    <row r="101" spans="1:51" s="13" customFormat="1" ht="12">
      <c r="A101" s="13"/>
      <c r="B101" s="234"/>
      <c r="C101" s="235"/>
      <c r="D101" s="228" t="s">
        <v>242</v>
      </c>
      <c r="E101" s="236" t="s">
        <v>19</v>
      </c>
      <c r="F101" s="237" t="s">
        <v>1033</v>
      </c>
      <c r="G101" s="235"/>
      <c r="H101" s="238">
        <v>1</v>
      </c>
      <c r="I101" s="239"/>
      <c r="J101" s="235"/>
      <c r="K101" s="235"/>
      <c r="L101" s="240"/>
      <c r="M101" s="241"/>
      <c r="N101" s="242"/>
      <c r="O101" s="242"/>
      <c r="P101" s="242"/>
      <c r="Q101" s="242"/>
      <c r="R101" s="242"/>
      <c r="S101" s="242"/>
      <c r="T101" s="243"/>
      <c r="U101" s="13"/>
      <c r="V101" s="13"/>
      <c r="W101" s="13"/>
      <c r="X101" s="13"/>
      <c r="Y101" s="13"/>
      <c r="Z101" s="13"/>
      <c r="AA101" s="13"/>
      <c r="AB101" s="13"/>
      <c r="AC101" s="13"/>
      <c r="AD101" s="13"/>
      <c r="AE101" s="13"/>
      <c r="AT101" s="244" t="s">
        <v>242</v>
      </c>
      <c r="AU101" s="244" t="s">
        <v>85</v>
      </c>
      <c r="AV101" s="13" t="s">
        <v>91</v>
      </c>
      <c r="AW101" s="13" t="s">
        <v>42</v>
      </c>
      <c r="AX101" s="13" t="s">
        <v>81</v>
      </c>
      <c r="AY101" s="244" t="s">
        <v>230</v>
      </c>
    </row>
    <row r="102" spans="1:51" s="14" customFormat="1" ht="12">
      <c r="A102" s="14"/>
      <c r="B102" s="245"/>
      <c r="C102" s="246"/>
      <c r="D102" s="228" t="s">
        <v>242</v>
      </c>
      <c r="E102" s="247" t="s">
        <v>19</v>
      </c>
      <c r="F102" s="248" t="s">
        <v>244</v>
      </c>
      <c r="G102" s="246"/>
      <c r="H102" s="249">
        <v>1</v>
      </c>
      <c r="I102" s="250"/>
      <c r="J102" s="246"/>
      <c r="K102" s="246"/>
      <c r="L102" s="251"/>
      <c r="M102" s="252"/>
      <c r="N102" s="253"/>
      <c r="O102" s="253"/>
      <c r="P102" s="253"/>
      <c r="Q102" s="253"/>
      <c r="R102" s="253"/>
      <c r="S102" s="253"/>
      <c r="T102" s="254"/>
      <c r="U102" s="14"/>
      <c r="V102" s="14"/>
      <c r="W102" s="14"/>
      <c r="X102" s="14"/>
      <c r="Y102" s="14"/>
      <c r="Z102" s="14"/>
      <c r="AA102" s="14"/>
      <c r="AB102" s="14"/>
      <c r="AC102" s="14"/>
      <c r="AD102" s="14"/>
      <c r="AE102" s="14"/>
      <c r="AT102" s="255" t="s">
        <v>242</v>
      </c>
      <c r="AU102" s="255" t="s">
        <v>85</v>
      </c>
      <c r="AV102" s="14" t="s">
        <v>109</v>
      </c>
      <c r="AW102" s="14" t="s">
        <v>4</v>
      </c>
      <c r="AX102" s="14" t="s">
        <v>85</v>
      </c>
      <c r="AY102" s="255" t="s">
        <v>230</v>
      </c>
    </row>
    <row r="103" spans="1:65" s="2" customFormat="1" ht="24.15" customHeight="1">
      <c r="A103" s="41"/>
      <c r="B103" s="42"/>
      <c r="C103" s="215" t="s">
        <v>91</v>
      </c>
      <c r="D103" s="215" t="s">
        <v>232</v>
      </c>
      <c r="E103" s="216" t="s">
        <v>1034</v>
      </c>
      <c r="F103" s="217" t="s">
        <v>1035</v>
      </c>
      <c r="G103" s="218" t="s">
        <v>235</v>
      </c>
      <c r="H103" s="219">
        <v>774</v>
      </c>
      <c r="I103" s="220"/>
      <c r="J103" s="221">
        <f>ROUND(I103*H103,2)</f>
        <v>0</v>
      </c>
      <c r="K103" s="217" t="s">
        <v>19</v>
      </c>
      <c r="L103" s="47"/>
      <c r="M103" s="222" t="s">
        <v>19</v>
      </c>
      <c r="N103" s="223"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109</v>
      </c>
      <c r="AT103" s="226" t="s">
        <v>232</v>
      </c>
      <c r="AU103" s="226" t="s">
        <v>85</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109</v>
      </c>
      <c r="BM103" s="226" t="s">
        <v>109</v>
      </c>
    </row>
    <row r="104" spans="1:47" s="2" customFormat="1" ht="12">
      <c r="A104" s="41"/>
      <c r="B104" s="42"/>
      <c r="C104" s="43"/>
      <c r="D104" s="228" t="s">
        <v>238</v>
      </c>
      <c r="E104" s="43"/>
      <c r="F104" s="229" t="s">
        <v>1036</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85</v>
      </c>
    </row>
    <row r="105" spans="1:51" s="13" customFormat="1" ht="12">
      <c r="A105" s="13"/>
      <c r="B105" s="234"/>
      <c r="C105" s="235"/>
      <c r="D105" s="228" t="s">
        <v>242</v>
      </c>
      <c r="E105" s="236" t="s">
        <v>19</v>
      </c>
      <c r="F105" s="237" t="s">
        <v>1037</v>
      </c>
      <c r="G105" s="235"/>
      <c r="H105" s="238">
        <v>774</v>
      </c>
      <c r="I105" s="239"/>
      <c r="J105" s="235"/>
      <c r="K105" s="235"/>
      <c r="L105" s="240"/>
      <c r="M105" s="241"/>
      <c r="N105" s="242"/>
      <c r="O105" s="242"/>
      <c r="P105" s="242"/>
      <c r="Q105" s="242"/>
      <c r="R105" s="242"/>
      <c r="S105" s="242"/>
      <c r="T105" s="243"/>
      <c r="U105" s="13"/>
      <c r="V105" s="13"/>
      <c r="W105" s="13"/>
      <c r="X105" s="13"/>
      <c r="Y105" s="13"/>
      <c r="Z105" s="13"/>
      <c r="AA105" s="13"/>
      <c r="AB105" s="13"/>
      <c r="AC105" s="13"/>
      <c r="AD105" s="13"/>
      <c r="AE105" s="13"/>
      <c r="AT105" s="244" t="s">
        <v>242</v>
      </c>
      <c r="AU105" s="244" t="s">
        <v>85</v>
      </c>
      <c r="AV105" s="13" t="s">
        <v>91</v>
      </c>
      <c r="AW105" s="13" t="s">
        <v>42</v>
      </c>
      <c r="AX105" s="13" t="s">
        <v>81</v>
      </c>
      <c r="AY105" s="244" t="s">
        <v>230</v>
      </c>
    </row>
    <row r="106" spans="1:51" s="14" customFormat="1" ht="12">
      <c r="A106" s="14"/>
      <c r="B106" s="245"/>
      <c r="C106" s="246"/>
      <c r="D106" s="228" t="s">
        <v>242</v>
      </c>
      <c r="E106" s="247" t="s">
        <v>19</v>
      </c>
      <c r="F106" s="248" t="s">
        <v>244</v>
      </c>
      <c r="G106" s="246"/>
      <c r="H106" s="249">
        <v>774</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242</v>
      </c>
      <c r="AU106" s="255" t="s">
        <v>85</v>
      </c>
      <c r="AV106" s="14" t="s">
        <v>109</v>
      </c>
      <c r="AW106" s="14" t="s">
        <v>42</v>
      </c>
      <c r="AX106" s="14" t="s">
        <v>85</v>
      </c>
      <c r="AY106" s="255" t="s">
        <v>230</v>
      </c>
    </row>
    <row r="107" spans="1:63" s="12" customFormat="1" ht="25.9" customHeight="1">
      <c r="A107" s="12"/>
      <c r="B107" s="199"/>
      <c r="C107" s="200"/>
      <c r="D107" s="201" t="s">
        <v>80</v>
      </c>
      <c r="E107" s="202" t="s">
        <v>91</v>
      </c>
      <c r="F107" s="202" t="s">
        <v>1038</v>
      </c>
      <c r="G107" s="200"/>
      <c r="H107" s="200"/>
      <c r="I107" s="203"/>
      <c r="J107" s="204">
        <f>BK107</f>
        <v>0</v>
      </c>
      <c r="K107" s="200"/>
      <c r="L107" s="205"/>
      <c r="M107" s="206"/>
      <c r="N107" s="207"/>
      <c r="O107" s="207"/>
      <c r="P107" s="208">
        <f>SUM(P108:P125)</f>
        <v>0</v>
      </c>
      <c r="Q107" s="207"/>
      <c r="R107" s="208">
        <f>SUM(R108:R125)</f>
        <v>0</v>
      </c>
      <c r="S107" s="207"/>
      <c r="T107" s="209">
        <f>SUM(T108:T125)</f>
        <v>0</v>
      </c>
      <c r="U107" s="12"/>
      <c r="V107" s="12"/>
      <c r="W107" s="12"/>
      <c r="X107" s="12"/>
      <c r="Y107" s="12"/>
      <c r="Z107" s="12"/>
      <c r="AA107" s="12"/>
      <c r="AB107" s="12"/>
      <c r="AC107" s="12"/>
      <c r="AD107" s="12"/>
      <c r="AE107" s="12"/>
      <c r="AR107" s="210" t="s">
        <v>85</v>
      </c>
      <c r="AT107" s="211" t="s">
        <v>80</v>
      </c>
      <c r="AU107" s="211" t="s">
        <v>81</v>
      </c>
      <c r="AY107" s="210" t="s">
        <v>230</v>
      </c>
      <c r="BK107" s="212">
        <f>SUM(BK108:BK125)</f>
        <v>0</v>
      </c>
    </row>
    <row r="108" spans="1:65" s="2" customFormat="1" ht="24.15" customHeight="1">
      <c r="A108" s="41"/>
      <c r="B108" s="42"/>
      <c r="C108" s="215" t="s">
        <v>102</v>
      </c>
      <c r="D108" s="215" t="s">
        <v>232</v>
      </c>
      <c r="E108" s="216" t="s">
        <v>1039</v>
      </c>
      <c r="F108" s="217" t="s">
        <v>1040</v>
      </c>
      <c r="G108" s="218" t="s">
        <v>1041</v>
      </c>
      <c r="H108" s="219">
        <v>1</v>
      </c>
      <c r="I108" s="220"/>
      <c r="J108" s="221">
        <f>ROUND(I108*H108,2)</f>
        <v>0</v>
      </c>
      <c r="K108" s="217" t="s">
        <v>19</v>
      </c>
      <c r="L108" s="47"/>
      <c r="M108" s="222" t="s">
        <v>19</v>
      </c>
      <c r="N108" s="223"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109</v>
      </c>
      <c r="AT108" s="226" t="s">
        <v>232</v>
      </c>
      <c r="AU108" s="226" t="s">
        <v>85</v>
      </c>
      <c r="AY108" s="19" t="s">
        <v>230</v>
      </c>
      <c r="BE108" s="227">
        <f>IF(N108="základní",J108,0)</f>
        <v>0</v>
      </c>
      <c r="BF108" s="227">
        <f>IF(N108="snížená",J108,0)</f>
        <v>0</v>
      </c>
      <c r="BG108" s="227">
        <f>IF(N108="zákl. přenesená",J108,0)</f>
        <v>0</v>
      </c>
      <c r="BH108" s="227">
        <f>IF(N108="sníž. přenesená",J108,0)</f>
        <v>0</v>
      </c>
      <c r="BI108" s="227">
        <f>IF(N108="nulová",J108,0)</f>
        <v>0</v>
      </c>
      <c r="BJ108" s="19" t="s">
        <v>85</v>
      </c>
      <c r="BK108" s="227">
        <f>ROUND(I108*H108,2)</f>
        <v>0</v>
      </c>
      <c r="BL108" s="19" t="s">
        <v>109</v>
      </c>
      <c r="BM108" s="226" t="s">
        <v>271</v>
      </c>
    </row>
    <row r="109" spans="1:47" s="2" customFormat="1" ht="12">
      <c r="A109" s="41"/>
      <c r="B109" s="42"/>
      <c r="C109" s="43"/>
      <c r="D109" s="228" t="s">
        <v>238</v>
      </c>
      <c r="E109" s="43"/>
      <c r="F109" s="229" t="s">
        <v>1040</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238</v>
      </c>
      <c r="AU109" s="19" t="s">
        <v>85</v>
      </c>
    </row>
    <row r="110" spans="1:51" s="13" customFormat="1" ht="12">
      <c r="A110" s="13"/>
      <c r="B110" s="234"/>
      <c r="C110" s="235"/>
      <c r="D110" s="228" t="s">
        <v>242</v>
      </c>
      <c r="E110" s="236" t="s">
        <v>19</v>
      </c>
      <c r="F110" s="237" t="s">
        <v>1033</v>
      </c>
      <c r="G110" s="235"/>
      <c r="H110" s="238">
        <v>1</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242</v>
      </c>
      <c r="AU110" s="244" t="s">
        <v>85</v>
      </c>
      <c r="AV110" s="13" t="s">
        <v>91</v>
      </c>
      <c r="AW110" s="13" t="s">
        <v>42</v>
      </c>
      <c r="AX110" s="13" t="s">
        <v>81</v>
      </c>
      <c r="AY110" s="244" t="s">
        <v>230</v>
      </c>
    </row>
    <row r="111" spans="1:51" s="14" customFormat="1" ht="12">
      <c r="A111" s="14"/>
      <c r="B111" s="245"/>
      <c r="C111" s="246"/>
      <c r="D111" s="228" t="s">
        <v>242</v>
      </c>
      <c r="E111" s="247" t="s">
        <v>19</v>
      </c>
      <c r="F111" s="248" t="s">
        <v>244</v>
      </c>
      <c r="G111" s="246"/>
      <c r="H111" s="249">
        <v>1</v>
      </c>
      <c r="I111" s="250"/>
      <c r="J111" s="246"/>
      <c r="K111" s="246"/>
      <c r="L111" s="251"/>
      <c r="M111" s="252"/>
      <c r="N111" s="253"/>
      <c r="O111" s="253"/>
      <c r="P111" s="253"/>
      <c r="Q111" s="253"/>
      <c r="R111" s="253"/>
      <c r="S111" s="253"/>
      <c r="T111" s="254"/>
      <c r="U111" s="14"/>
      <c r="V111" s="14"/>
      <c r="W111" s="14"/>
      <c r="X111" s="14"/>
      <c r="Y111" s="14"/>
      <c r="Z111" s="14"/>
      <c r="AA111" s="14"/>
      <c r="AB111" s="14"/>
      <c r="AC111" s="14"/>
      <c r="AD111" s="14"/>
      <c r="AE111" s="14"/>
      <c r="AT111" s="255" t="s">
        <v>242</v>
      </c>
      <c r="AU111" s="255" t="s">
        <v>85</v>
      </c>
      <c r="AV111" s="14" t="s">
        <v>109</v>
      </c>
      <c r="AW111" s="14" t="s">
        <v>42</v>
      </c>
      <c r="AX111" s="14" t="s">
        <v>85</v>
      </c>
      <c r="AY111" s="255" t="s">
        <v>230</v>
      </c>
    </row>
    <row r="112" spans="1:65" s="2" customFormat="1" ht="24.15" customHeight="1">
      <c r="A112" s="41"/>
      <c r="B112" s="42"/>
      <c r="C112" s="215" t="s">
        <v>109</v>
      </c>
      <c r="D112" s="215" t="s">
        <v>232</v>
      </c>
      <c r="E112" s="216" t="s">
        <v>1042</v>
      </c>
      <c r="F112" s="217" t="s">
        <v>1043</v>
      </c>
      <c r="G112" s="218" t="s">
        <v>1041</v>
      </c>
      <c r="H112" s="219">
        <v>1</v>
      </c>
      <c r="I112" s="220"/>
      <c r="J112" s="221">
        <f>ROUND(I112*H112,2)</f>
        <v>0</v>
      </c>
      <c r="K112" s="217" t="s">
        <v>19</v>
      </c>
      <c r="L112" s="47"/>
      <c r="M112" s="222" t="s">
        <v>19</v>
      </c>
      <c r="N112" s="223"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109</v>
      </c>
      <c r="AT112" s="226" t="s">
        <v>232</v>
      </c>
      <c r="AU112" s="226" t="s">
        <v>85</v>
      </c>
      <c r="AY112" s="19" t="s">
        <v>230</v>
      </c>
      <c r="BE112" s="227">
        <f>IF(N112="základní",J112,0)</f>
        <v>0</v>
      </c>
      <c r="BF112" s="227">
        <f>IF(N112="snížená",J112,0)</f>
        <v>0</v>
      </c>
      <c r="BG112" s="227">
        <f>IF(N112="zákl. přenesená",J112,0)</f>
        <v>0</v>
      </c>
      <c r="BH112" s="227">
        <f>IF(N112="sníž. přenesená",J112,0)</f>
        <v>0</v>
      </c>
      <c r="BI112" s="227">
        <f>IF(N112="nulová",J112,0)</f>
        <v>0</v>
      </c>
      <c r="BJ112" s="19" t="s">
        <v>85</v>
      </c>
      <c r="BK112" s="227">
        <f>ROUND(I112*H112,2)</f>
        <v>0</v>
      </c>
      <c r="BL112" s="19" t="s">
        <v>109</v>
      </c>
      <c r="BM112" s="226" t="s">
        <v>279</v>
      </c>
    </row>
    <row r="113" spans="1:47" s="2" customFormat="1" ht="12">
      <c r="A113" s="41"/>
      <c r="B113" s="42"/>
      <c r="C113" s="43"/>
      <c r="D113" s="228" t="s">
        <v>238</v>
      </c>
      <c r="E113" s="43"/>
      <c r="F113" s="229" t="s">
        <v>1043</v>
      </c>
      <c r="G113" s="43"/>
      <c r="H113" s="43"/>
      <c r="I113" s="230"/>
      <c r="J113" s="43"/>
      <c r="K113" s="43"/>
      <c r="L113" s="47"/>
      <c r="M113" s="231"/>
      <c r="N113" s="232"/>
      <c r="O113" s="87"/>
      <c r="P113" s="87"/>
      <c r="Q113" s="87"/>
      <c r="R113" s="87"/>
      <c r="S113" s="87"/>
      <c r="T113" s="88"/>
      <c r="U113" s="41"/>
      <c r="V113" s="41"/>
      <c r="W113" s="41"/>
      <c r="X113" s="41"/>
      <c r="Y113" s="41"/>
      <c r="Z113" s="41"/>
      <c r="AA113" s="41"/>
      <c r="AB113" s="41"/>
      <c r="AC113" s="41"/>
      <c r="AD113" s="41"/>
      <c r="AE113" s="41"/>
      <c r="AT113" s="19" t="s">
        <v>238</v>
      </c>
      <c r="AU113" s="19" t="s">
        <v>85</v>
      </c>
    </row>
    <row r="114" spans="1:65" s="2" customFormat="1" ht="14.4" customHeight="1">
      <c r="A114" s="41"/>
      <c r="B114" s="42"/>
      <c r="C114" s="215" t="s">
        <v>265</v>
      </c>
      <c r="D114" s="215" t="s">
        <v>232</v>
      </c>
      <c r="E114" s="216" t="s">
        <v>1044</v>
      </c>
      <c r="F114" s="217" t="s">
        <v>1045</v>
      </c>
      <c r="G114" s="218" t="s">
        <v>1041</v>
      </c>
      <c r="H114" s="219">
        <v>4</v>
      </c>
      <c r="I114" s="220"/>
      <c r="J114" s="221">
        <f>ROUND(I114*H114,2)</f>
        <v>0</v>
      </c>
      <c r="K114" s="217" t="s">
        <v>19</v>
      </c>
      <c r="L114" s="47"/>
      <c r="M114" s="222" t="s">
        <v>19</v>
      </c>
      <c r="N114" s="223"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109</v>
      </c>
      <c r="AT114" s="226" t="s">
        <v>232</v>
      </c>
      <c r="AU114" s="226" t="s">
        <v>85</v>
      </c>
      <c r="AY114" s="19" t="s">
        <v>230</v>
      </c>
      <c r="BE114" s="227">
        <f>IF(N114="základní",J114,0)</f>
        <v>0</v>
      </c>
      <c r="BF114" s="227">
        <f>IF(N114="snížená",J114,0)</f>
        <v>0</v>
      </c>
      <c r="BG114" s="227">
        <f>IF(N114="zákl. přenesená",J114,0)</f>
        <v>0</v>
      </c>
      <c r="BH114" s="227">
        <f>IF(N114="sníž. přenesená",J114,0)</f>
        <v>0</v>
      </c>
      <c r="BI114" s="227">
        <f>IF(N114="nulová",J114,0)</f>
        <v>0</v>
      </c>
      <c r="BJ114" s="19" t="s">
        <v>85</v>
      </c>
      <c r="BK114" s="227">
        <f>ROUND(I114*H114,2)</f>
        <v>0</v>
      </c>
      <c r="BL114" s="19" t="s">
        <v>109</v>
      </c>
      <c r="BM114" s="226" t="s">
        <v>302</v>
      </c>
    </row>
    <row r="115" spans="1:47" s="2" customFormat="1" ht="12">
      <c r="A115" s="41"/>
      <c r="B115" s="42"/>
      <c r="C115" s="43"/>
      <c r="D115" s="228" t="s">
        <v>238</v>
      </c>
      <c r="E115" s="43"/>
      <c r="F115" s="229" t="s">
        <v>1045</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238</v>
      </c>
      <c r="AU115" s="19" t="s">
        <v>85</v>
      </c>
    </row>
    <row r="116" spans="1:65" s="2" customFormat="1" ht="14.4" customHeight="1">
      <c r="A116" s="41"/>
      <c r="B116" s="42"/>
      <c r="C116" s="215" t="s">
        <v>271</v>
      </c>
      <c r="D116" s="215" t="s">
        <v>232</v>
      </c>
      <c r="E116" s="216" t="s">
        <v>1046</v>
      </c>
      <c r="F116" s="217" t="s">
        <v>1047</v>
      </c>
      <c r="G116" s="218" t="s">
        <v>1048</v>
      </c>
      <c r="H116" s="219">
        <v>4</v>
      </c>
      <c r="I116" s="220"/>
      <c r="J116" s="221">
        <f>ROUND(I116*H116,2)</f>
        <v>0</v>
      </c>
      <c r="K116" s="217" t="s">
        <v>19</v>
      </c>
      <c r="L116" s="47"/>
      <c r="M116" s="222" t="s">
        <v>19</v>
      </c>
      <c r="N116" s="223"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109</v>
      </c>
      <c r="AT116" s="226" t="s">
        <v>232</v>
      </c>
      <c r="AU116" s="226" t="s">
        <v>85</v>
      </c>
      <c r="AY116" s="19" t="s">
        <v>230</v>
      </c>
      <c r="BE116" s="227">
        <f>IF(N116="základní",J116,0)</f>
        <v>0</v>
      </c>
      <c r="BF116" s="227">
        <f>IF(N116="snížená",J116,0)</f>
        <v>0</v>
      </c>
      <c r="BG116" s="227">
        <f>IF(N116="zákl. přenesená",J116,0)</f>
        <v>0</v>
      </c>
      <c r="BH116" s="227">
        <f>IF(N116="sníž. přenesená",J116,0)</f>
        <v>0</v>
      </c>
      <c r="BI116" s="227">
        <f>IF(N116="nulová",J116,0)</f>
        <v>0</v>
      </c>
      <c r="BJ116" s="19" t="s">
        <v>85</v>
      </c>
      <c r="BK116" s="227">
        <f>ROUND(I116*H116,2)</f>
        <v>0</v>
      </c>
      <c r="BL116" s="19" t="s">
        <v>109</v>
      </c>
      <c r="BM116" s="226" t="s">
        <v>318</v>
      </c>
    </row>
    <row r="117" spans="1:47" s="2" customFormat="1" ht="12">
      <c r="A117" s="41"/>
      <c r="B117" s="42"/>
      <c r="C117" s="43"/>
      <c r="D117" s="228" t="s">
        <v>238</v>
      </c>
      <c r="E117" s="43"/>
      <c r="F117" s="229" t="s">
        <v>1047</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19" t="s">
        <v>238</v>
      </c>
      <c r="AU117" s="19" t="s">
        <v>85</v>
      </c>
    </row>
    <row r="118" spans="1:65" s="2" customFormat="1" ht="24.15" customHeight="1">
      <c r="A118" s="41"/>
      <c r="B118" s="42"/>
      <c r="C118" s="215" t="s">
        <v>281</v>
      </c>
      <c r="D118" s="215" t="s">
        <v>232</v>
      </c>
      <c r="E118" s="216" t="s">
        <v>1049</v>
      </c>
      <c r="F118" s="217" t="s">
        <v>1050</v>
      </c>
      <c r="G118" s="218" t="s">
        <v>1041</v>
      </c>
      <c r="H118" s="219">
        <v>4</v>
      </c>
      <c r="I118" s="220"/>
      <c r="J118" s="221">
        <f>ROUND(I118*H118,2)</f>
        <v>0</v>
      </c>
      <c r="K118" s="217" t="s">
        <v>19</v>
      </c>
      <c r="L118" s="47"/>
      <c r="M118" s="222" t="s">
        <v>19</v>
      </c>
      <c r="N118" s="223"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109</v>
      </c>
      <c r="AT118" s="226" t="s">
        <v>232</v>
      </c>
      <c r="AU118" s="226" t="s">
        <v>85</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330</v>
      </c>
    </row>
    <row r="119" spans="1:47" s="2" customFormat="1" ht="12">
      <c r="A119" s="41"/>
      <c r="B119" s="42"/>
      <c r="C119" s="43"/>
      <c r="D119" s="228" t="s">
        <v>238</v>
      </c>
      <c r="E119" s="43"/>
      <c r="F119" s="229" t="s">
        <v>1050</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85</v>
      </c>
    </row>
    <row r="120" spans="1:65" s="2" customFormat="1" ht="14.4" customHeight="1">
      <c r="A120" s="41"/>
      <c r="B120" s="42"/>
      <c r="C120" s="215" t="s">
        <v>279</v>
      </c>
      <c r="D120" s="215" t="s">
        <v>232</v>
      </c>
      <c r="E120" s="216" t="s">
        <v>1051</v>
      </c>
      <c r="F120" s="217" t="s">
        <v>1052</v>
      </c>
      <c r="G120" s="218" t="s">
        <v>1041</v>
      </c>
      <c r="H120" s="219">
        <v>1</v>
      </c>
      <c r="I120" s="220"/>
      <c r="J120" s="221">
        <f>ROUND(I120*H120,2)</f>
        <v>0</v>
      </c>
      <c r="K120" s="217" t="s">
        <v>19</v>
      </c>
      <c r="L120" s="47"/>
      <c r="M120" s="222" t="s">
        <v>19</v>
      </c>
      <c r="N120" s="223"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109</v>
      </c>
      <c r="AT120" s="226" t="s">
        <v>232</v>
      </c>
      <c r="AU120" s="226" t="s">
        <v>85</v>
      </c>
      <c r="AY120" s="19" t="s">
        <v>230</v>
      </c>
      <c r="BE120" s="227">
        <f>IF(N120="základní",J120,0)</f>
        <v>0</v>
      </c>
      <c r="BF120" s="227">
        <f>IF(N120="snížená",J120,0)</f>
        <v>0</v>
      </c>
      <c r="BG120" s="227">
        <f>IF(N120="zákl. přenesená",J120,0)</f>
        <v>0</v>
      </c>
      <c r="BH120" s="227">
        <f>IF(N120="sníž. přenesená",J120,0)</f>
        <v>0</v>
      </c>
      <c r="BI120" s="227">
        <f>IF(N120="nulová",J120,0)</f>
        <v>0</v>
      </c>
      <c r="BJ120" s="19" t="s">
        <v>85</v>
      </c>
      <c r="BK120" s="227">
        <f>ROUND(I120*H120,2)</f>
        <v>0</v>
      </c>
      <c r="BL120" s="19" t="s">
        <v>109</v>
      </c>
      <c r="BM120" s="226" t="s">
        <v>345</v>
      </c>
    </row>
    <row r="121" spans="1:47" s="2" customFormat="1" ht="12">
      <c r="A121" s="41"/>
      <c r="B121" s="42"/>
      <c r="C121" s="43"/>
      <c r="D121" s="228" t="s">
        <v>238</v>
      </c>
      <c r="E121" s="43"/>
      <c r="F121" s="229" t="s">
        <v>1052</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19" t="s">
        <v>238</v>
      </c>
      <c r="AU121" s="19" t="s">
        <v>85</v>
      </c>
    </row>
    <row r="122" spans="1:65" s="2" customFormat="1" ht="14.4" customHeight="1">
      <c r="A122" s="41"/>
      <c r="B122" s="42"/>
      <c r="C122" s="215" t="s">
        <v>288</v>
      </c>
      <c r="D122" s="215" t="s">
        <v>232</v>
      </c>
      <c r="E122" s="216" t="s">
        <v>1053</v>
      </c>
      <c r="F122" s="217" t="s">
        <v>1054</v>
      </c>
      <c r="G122" s="218" t="s">
        <v>327</v>
      </c>
      <c r="H122" s="219">
        <v>18</v>
      </c>
      <c r="I122" s="220"/>
      <c r="J122" s="221">
        <f>ROUND(I122*H122,2)</f>
        <v>0</v>
      </c>
      <c r="K122" s="217" t="s">
        <v>19</v>
      </c>
      <c r="L122" s="47"/>
      <c r="M122" s="222" t="s">
        <v>19</v>
      </c>
      <c r="N122" s="223"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109</v>
      </c>
      <c r="AT122" s="226" t="s">
        <v>232</v>
      </c>
      <c r="AU122" s="226" t="s">
        <v>85</v>
      </c>
      <c r="AY122" s="19" t="s">
        <v>230</v>
      </c>
      <c r="BE122" s="227">
        <f>IF(N122="základní",J122,0)</f>
        <v>0</v>
      </c>
      <c r="BF122" s="227">
        <f>IF(N122="snížená",J122,0)</f>
        <v>0</v>
      </c>
      <c r="BG122" s="227">
        <f>IF(N122="zákl. přenesená",J122,0)</f>
        <v>0</v>
      </c>
      <c r="BH122" s="227">
        <f>IF(N122="sníž. přenesená",J122,0)</f>
        <v>0</v>
      </c>
      <c r="BI122" s="227">
        <f>IF(N122="nulová",J122,0)</f>
        <v>0</v>
      </c>
      <c r="BJ122" s="19" t="s">
        <v>85</v>
      </c>
      <c r="BK122" s="227">
        <f>ROUND(I122*H122,2)</f>
        <v>0</v>
      </c>
      <c r="BL122" s="19" t="s">
        <v>109</v>
      </c>
      <c r="BM122" s="226" t="s">
        <v>358</v>
      </c>
    </row>
    <row r="123" spans="1:47" s="2" customFormat="1" ht="12">
      <c r="A123" s="41"/>
      <c r="B123" s="42"/>
      <c r="C123" s="43"/>
      <c r="D123" s="228" t="s">
        <v>238</v>
      </c>
      <c r="E123" s="43"/>
      <c r="F123" s="229" t="s">
        <v>1054</v>
      </c>
      <c r="G123" s="43"/>
      <c r="H123" s="43"/>
      <c r="I123" s="230"/>
      <c r="J123" s="43"/>
      <c r="K123" s="43"/>
      <c r="L123" s="47"/>
      <c r="M123" s="231"/>
      <c r="N123" s="232"/>
      <c r="O123" s="87"/>
      <c r="P123" s="87"/>
      <c r="Q123" s="87"/>
      <c r="R123" s="87"/>
      <c r="S123" s="87"/>
      <c r="T123" s="88"/>
      <c r="U123" s="41"/>
      <c r="V123" s="41"/>
      <c r="W123" s="41"/>
      <c r="X123" s="41"/>
      <c r="Y123" s="41"/>
      <c r="Z123" s="41"/>
      <c r="AA123" s="41"/>
      <c r="AB123" s="41"/>
      <c r="AC123" s="41"/>
      <c r="AD123" s="41"/>
      <c r="AE123" s="41"/>
      <c r="AT123" s="19" t="s">
        <v>238</v>
      </c>
      <c r="AU123" s="19" t="s">
        <v>85</v>
      </c>
    </row>
    <row r="124" spans="1:65" s="2" customFormat="1" ht="14.4" customHeight="1">
      <c r="A124" s="41"/>
      <c r="B124" s="42"/>
      <c r="C124" s="215" t="s">
        <v>302</v>
      </c>
      <c r="D124" s="215" t="s">
        <v>232</v>
      </c>
      <c r="E124" s="216" t="s">
        <v>1055</v>
      </c>
      <c r="F124" s="217" t="s">
        <v>1056</v>
      </c>
      <c r="G124" s="218" t="s">
        <v>1041</v>
      </c>
      <c r="H124" s="219">
        <v>1</v>
      </c>
      <c r="I124" s="220"/>
      <c r="J124" s="221">
        <f>ROUND(I124*H124,2)</f>
        <v>0</v>
      </c>
      <c r="K124" s="217" t="s">
        <v>19</v>
      </c>
      <c r="L124" s="47"/>
      <c r="M124" s="222" t="s">
        <v>19</v>
      </c>
      <c r="N124" s="223"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109</v>
      </c>
      <c r="AT124" s="226" t="s">
        <v>232</v>
      </c>
      <c r="AU124" s="226" t="s">
        <v>85</v>
      </c>
      <c r="AY124" s="19" t="s">
        <v>230</v>
      </c>
      <c r="BE124" s="227">
        <f>IF(N124="základní",J124,0)</f>
        <v>0</v>
      </c>
      <c r="BF124" s="227">
        <f>IF(N124="snížená",J124,0)</f>
        <v>0</v>
      </c>
      <c r="BG124" s="227">
        <f>IF(N124="zákl. přenesená",J124,0)</f>
        <v>0</v>
      </c>
      <c r="BH124" s="227">
        <f>IF(N124="sníž. přenesená",J124,0)</f>
        <v>0</v>
      </c>
      <c r="BI124" s="227">
        <f>IF(N124="nulová",J124,0)</f>
        <v>0</v>
      </c>
      <c r="BJ124" s="19" t="s">
        <v>85</v>
      </c>
      <c r="BK124" s="227">
        <f>ROUND(I124*H124,2)</f>
        <v>0</v>
      </c>
      <c r="BL124" s="19" t="s">
        <v>109</v>
      </c>
      <c r="BM124" s="226" t="s">
        <v>373</v>
      </c>
    </row>
    <row r="125" spans="1:47" s="2" customFormat="1" ht="12">
      <c r="A125" s="41"/>
      <c r="B125" s="42"/>
      <c r="C125" s="43"/>
      <c r="D125" s="228" t="s">
        <v>238</v>
      </c>
      <c r="E125" s="43"/>
      <c r="F125" s="229" t="s">
        <v>1056</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238</v>
      </c>
      <c r="AU125" s="19" t="s">
        <v>85</v>
      </c>
    </row>
    <row r="126" spans="1:63" s="12" customFormat="1" ht="25.9" customHeight="1">
      <c r="A126" s="12"/>
      <c r="B126" s="199"/>
      <c r="C126" s="200"/>
      <c r="D126" s="201" t="s">
        <v>80</v>
      </c>
      <c r="E126" s="202" t="s">
        <v>102</v>
      </c>
      <c r="F126" s="202" t="s">
        <v>1057</v>
      </c>
      <c r="G126" s="200"/>
      <c r="H126" s="200"/>
      <c r="I126" s="203"/>
      <c r="J126" s="204">
        <f>BK126</f>
        <v>0</v>
      </c>
      <c r="K126" s="200"/>
      <c r="L126" s="205"/>
      <c r="M126" s="206"/>
      <c r="N126" s="207"/>
      <c r="O126" s="207"/>
      <c r="P126" s="208">
        <f>SUM(P127:P146)</f>
        <v>0</v>
      </c>
      <c r="Q126" s="207"/>
      <c r="R126" s="208">
        <f>SUM(R127:R146)</f>
        <v>0</v>
      </c>
      <c r="S126" s="207"/>
      <c r="T126" s="209">
        <f>SUM(T127:T146)</f>
        <v>0</v>
      </c>
      <c r="U126" s="12"/>
      <c r="V126" s="12"/>
      <c r="W126" s="12"/>
      <c r="X126" s="12"/>
      <c r="Y126" s="12"/>
      <c r="Z126" s="12"/>
      <c r="AA126" s="12"/>
      <c r="AB126" s="12"/>
      <c r="AC126" s="12"/>
      <c r="AD126" s="12"/>
      <c r="AE126" s="12"/>
      <c r="AR126" s="210" t="s">
        <v>85</v>
      </c>
      <c r="AT126" s="211" t="s">
        <v>80</v>
      </c>
      <c r="AU126" s="211" t="s">
        <v>81</v>
      </c>
      <c r="AY126" s="210" t="s">
        <v>230</v>
      </c>
      <c r="BK126" s="212">
        <f>SUM(BK127:BK146)</f>
        <v>0</v>
      </c>
    </row>
    <row r="127" spans="1:65" s="2" customFormat="1" ht="24.15" customHeight="1">
      <c r="A127" s="41"/>
      <c r="B127" s="42"/>
      <c r="C127" s="215" t="s">
        <v>308</v>
      </c>
      <c r="D127" s="215" t="s">
        <v>232</v>
      </c>
      <c r="E127" s="216" t="s">
        <v>1058</v>
      </c>
      <c r="F127" s="217" t="s">
        <v>1059</v>
      </c>
      <c r="G127" s="218" t="s">
        <v>327</v>
      </c>
      <c r="H127" s="219">
        <v>80</v>
      </c>
      <c r="I127" s="220"/>
      <c r="J127" s="221">
        <f>ROUND(I127*H127,2)</f>
        <v>0</v>
      </c>
      <c r="K127" s="217" t="s">
        <v>19</v>
      </c>
      <c r="L127" s="47"/>
      <c r="M127" s="222" t="s">
        <v>19</v>
      </c>
      <c r="N127" s="223"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109</v>
      </c>
      <c r="AT127" s="226" t="s">
        <v>232</v>
      </c>
      <c r="AU127" s="226" t="s">
        <v>85</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109</v>
      </c>
      <c r="BM127" s="226" t="s">
        <v>386</v>
      </c>
    </row>
    <row r="128" spans="1:47" s="2" customFormat="1" ht="12">
      <c r="A128" s="41"/>
      <c r="B128" s="42"/>
      <c r="C128" s="43"/>
      <c r="D128" s="228" t="s">
        <v>238</v>
      </c>
      <c r="E128" s="43"/>
      <c r="F128" s="229" t="s">
        <v>1059</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85</v>
      </c>
    </row>
    <row r="129" spans="1:65" s="2" customFormat="1" ht="24.15" customHeight="1">
      <c r="A129" s="41"/>
      <c r="B129" s="42"/>
      <c r="C129" s="215" t="s">
        <v>318</v>
      </c>
      <c r="D129" s="215" t="s">
        <v>232</v>
      </c>
      <c r="E129" s="216" t="s">
        <v>1060</v>
      </c>
      <c r="F129" s="217" t="s">
        <v>1061</v>
      </c>
      <c r="G129" s="218" t="s">
        <v>1041</v>
      </c>
      <c r="H129" s="219">
        <v>8</v>
      </c>
      <c r="I129" s="220"/>
      <c r="J129" s="221">
        <f>ROUND(I129*H129,2)</f>
        <v>0</v>
      </c>
      <c r="K129" s="217" t="s">
        <v>19</v>
      </c>
      <c r="L129" s="47"/>
      <c r="M129" s="222" t="s">
        <v>19</v>
      </c>
      <c r="N129" s="223"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109</v>
      </c>
      <c r="AT129" s="226" t="s">
        <v>232</v>
      </c>
      <c r="AU129" s="226" t="s">
        <v>85</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649</v>
      </c>
    </row>
    <row r="130" spans="1:47" s="2" customFormat="1" ht="12">
      <c r="A130" s="41"/>
      <c r="B130" s="42"/>
      <c r="C130" s="43"/>
      <c r="D130" s="228" t="s">
        <v>238</v>
      </c>
      <c r="E130" s="43"/>
      <c r="F130" s="229" t="s">
        <v>1061</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85</v>
      </c>
    </row>
    <row r="131" spans="1:65" s="2" customFormat="1" ht="24.15" customHeight="1">
      <c r="A131" s="41"/>
      <c r="B131" s="42"/>
      <c r="C131" s="215" t="s">
        <v>324</v>
      </c>
      <c r="D131" s="215" t="s">
        <v>232</v>
      </c>
      <c r="E131" s="216" t="s">
        <v>1062</v>
      </c>
      <c r="F131" s="217" t="s">
        <v>1063</v>
      </c>
      <c r="G131" s="218" t="s">
        <v>1041</v>
      </c>
      <c r="H131" s="219">
        <v>2</v>
      </c>
      <c r="I131" s="220"/>
      <c r="J131" s="221">
        <f>ROUND(I131*H131,2)</f>
        <v>0</v>
      </c>
      <c r="K131" s="217" t="s">
        <v>19</v>
      </c>
      <c r="L131" s="47"/>
      <c r="M131" s="222" t="s">
        <v>19</v>
      </c>
      <c r="N131" s="223"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109</v>
      </c>
      <c r="AT131" s="226" t="s">
        <v>232</v>
      </c>
      <c r="AU131" s="226" t="s">
        <v>85</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109</v>
      </c>
      <c r="BM131" s="226" t="s">
        <v>662</v>
      </c>
    </row>
    <row r="132" spans="1:47" s="2" customFormat="1" ht="12">
      <c r="A132" s="41"/>
      <c r="B132" s="42"/>
      <c r="C132" s="43"/>
      <c r="D132" s="228" t="s">
        <v>238</v>
      </c>
      <c r="E132" s="43"/>
      <c r="F132" s="229" t="s">
        <v>1063</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85</v>
      </c>
    </row>
    <row r="133" spans="1:65" s="2" customFormat="1" ht="14.4" customHeight="1">
      <c r="A133" s="41"/>
      <c r="B133" s="42"/>
      <c r="C133" s="215" t="s">
        <v>330</v>
      </c>
      <c r="D133" s="215" t="s">
        <v>232</v>
      </c>
      <c r="E133" s="216" t="s">
        <v>1064</v>
      </c>
      <c r="F133" s="217" t="s">
        <v>1065</v>
      </c>
      <c r="G133" s="218" t="s">
        <v>1041</v>
      </c>
      <c r="H133" s="219">
        <v>8</v>
      </c>
      <c r="I133" s="220"/>
      <c r="J133" s="221">
        <f>ROUND(I133*H133,2)</f>
        <v>0</v>
      </c>
      <c r="K133" s="217" t="s">
        <v>19</v>
      </c>
      <c r="L133" s="47"/>
      <c r="M133" s="222" t="s">
        <v>19</v>
      </c>
      <c r="N133" s="223"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109</v>
      </c>
      <c r="AT133" s="226" t="s">
        <v>232</v>
      </c>
      <c r="AU133" s="226" t="s">
        <v>85</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109</v>
      </c>
      <c r="BM133" s="226" t="s">
        <v>676</v>
      </c>
    </row>
    <row r="134" spans="1:47" s="2" customFormat="1" ht="12">
      <c r="A134" s="41"/>
      <c r="B134" s="42"/>
      <c r="C134" s="43"/>
      <c r="D134" s="228" t="s">
        <v>238</v>
      </c>
      <c r="E134" s="43"/>
      <c r="F134" s="229" t="s">
        <v>1065</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85</v>
      </c>
    </row>
    <row r="135" spans="1:65" s="2" customFormat="1" ht="14.4" customHeight="1">
      <c r="A135" s="41"/>
      <c r="B135" s="42"/>
      <c r="C135" s="215" t="s">
        <v>8</v>
      </c>
      <c r="D135" s="215" t="s">
        <v>232</v>
      </c>
      <c r="E135" s="216" t="s">
        <v>1066</v>
      </c>
      <c r="F135" s="217" t="s">
        <v>1067</v>
      </c>
      <c r="G135" s="218" t="s">
        <v>1041</v>
      </c>
      <c r="H135" s="219">
        <v>8</v>
      </c>
      <c r="I135" s="220"/>
      <c r="J135" s="221">
        <f>ROUND(I135*H135,2)</f>
        <v>0</v>
      </c>
      <c r="K135" s="217" t="s">
        <v>19</v>
      </c>
      <c r="L135" s="47"/>
      <c r="M135" s="222" t="s">
        <v>19</v>
      </c>
      <c r="N135" s="223"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109</v>
      </c>
      <c r="AT135" s="226" t="s">
        <v>232</v>
      </c>
      <c r="AU135" s="226" t="s">
        <v>85</v>
      </c>
      <c r="AY135" s="19" t="s">
        <v>230</v>
      </c>
      <c r="BE135" s="227">
        <f>IF(N135="základní",J135,0)</f>
        <v>0</v>
      </c>
      <c r="BF135" s="227">
        <f>IF(N135="snížená",J135,0)</f>
        <v>0</v>
      </c>
      <c r="BG135" s="227">
        <f>IF(N135="zákl. přenesená",J135,0)</f>
        <v>0</v>
      </c>
      <c r="BH135" s="227">
        <f>IF(N135="sníž. přenesená",J135,0)</f>
        <v>0</v>
      </c>
      <c r="BI135" s="227">
        <f>IF(N135="nulová",J135,0)</f>
        <v>0</v>
      </c>
      <c r="BJ135" s="19" t="s">
        <v>85</v>
      </c>
      <c r="BK135" s="227">
        <f>ROUND(I135*H135,2)</f>
        <v>0</v>
      </c>
      <c r="BL135" s="19" t="s">
        <v>109</v>
      </c>
      <c r="BM135" s="226" t="s">
        <v>710</v>
      </c>
    </row>
    <row r="136" spans="1:47" s="2" customFormat="1" ht="12">
      <c r="A136" s="41"/>
      <c r="B136" s="42"/>
      <c r="C136" s="43"/>
      <c r="D136" s="228" t="s">
        <v>238</v>
      </c>
      <c r="E136" s="43"/>
      <c r="F136" s="229" t="s">
        <v>1067</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19" t="s">
        <v>238</v>
      </c>
      <c r="AU136" s="19" t="s">
        <v>85</v>
      </c>
    </row>
    <row r="137" spans="1:65" s="2" customFormat="1" ht="24.15" customHeight="1">
      <c r="A137" s="41"/>
      <c r="B137" s="42"/>
      <c r="C137" s="215" t="s">
        <v>345</v>
      </c>
      <c r="D137" s="215" t="s">
        <v>232</v>
      </c>
      <c r="E137" s="216" t="s">
        <v>1068</v>
      </c>
      <c r="F137" s="217" t="s">
        <v>1069</v>
      </c>
      <c r="G137" s="218" t="s">
        <v>1041</v>
      </c>
      <c r="H137" s="219">
        <v>3</v>
      </c>
      <c r="I137" s="220"/>
      <c r="J137" s="221">
        <f>ROUND(I137*H137,2)</f>
        <v>0</v>
      </c>
      <c r="K137" s="217" t="s">
        <v>19</v>
      </c>
      <c r="L137" s="47"/>
      <c r="M137" s="222" t="s">
        <v>19</v>
      </c>
      <c r="N137" s="223"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109</v>
      </c>
      <c r="AT137" s="226" t="s">
        <v>232</v>
      </c>
      <c r="AU137" s="226" t="s">
        <v>85</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109</v>
      </c>
      <c r="BM137" s="226" t="s">
        <v>722</v>
      </c>
    </row>
    <row r="138" spans="1:47" s="2" customFormat="1" ht="12">
      <c r="A138" s="41"/>
      <c r="B138" s="42"/>
      <c r="C138" s="43"/>
      <c r="D138" s="228" t="s">
        <v>238</v>
      </c>
      <c r="E138" s="43"/>
      <c r="F138" s="229" t="s">
        <v>1069</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85</v>
      </c>
    </row>
    <row r="139" spans="1:65" s="2" customFormat="1" ht="24.15" customHeight="1">
      <c r="A139" s="41"/>
      <c r="B139" s="42"/>
      <c r="C139" s="215" t="s">
        <v>352</v>
      </c>
      <c r="D139" s="215" t="s">
        <v>232</v>
      </c>
      <c r="E139" s="216" t="s">
        <v>1070</v>
      </c>
      <c r="F139" s="217" t="s">
        <v>1071</v>
      </c>
      <c r="G139" s="218" t="s">
        <v>1041</v>
      </c>
      <c r="H139" s="219">
        <v>1</v>
      </c>
      <c r="I139" s="220"/>
      <c r="J139" s="221">
        <f>ROUND(I139*H139,2)</f>
        <v>0</v>
      </c>
      <c r="K139" s="217" t="s">
        <v>19</v>
      </c>
      <c r="L139" s="47"/>
      <c r="M139" s="222" t="s">
        <v>19</v>
      </c>
      <c r="N139" s="223"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109</v>
      </c>
      <c r="AT139" s="226" t="s">
        <v>232</v>
      </c>
      <c r="AU139" s="226" t="s">
        <v>85</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109</v>
      </c>
      <c r="BM139" s="226" t="s">
        <v>734</v>
      </c>
    </row>
    <row r="140" spans="1:47" s="2" customFormat="1" ht="12">
      <c r="A140" s="41"/>
      <c r="B140" s="42"/>
      <c r="C140" s="43"/>
      <c r="D140" s="228" t="s">
        <v>238</v>
      </c>
      <c r="E140" s="43"/>
      <c r="F140" s="229" t="s">
        <v>1071</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85</v>
      </c>
    </row>
    <row r="141" spans="1:65" s="2" customFormat="1" ht="14.4" customHeight="1">
      <c r="A141" s="41"/>
      <c r="B141" s="42"/>
      <c r="C141" s="215" t="s">
        <v>358</v>
      </c>
      <c r="D141" s="215" t="s">
        <v>232</v>
      </c>
      <c r="E141" s="216" t="s">
        <v>1072</v>
      </c>
      <c r="F141" s="217" t="s">
        <v>1073</v>
      </c>
      <c r="G141" s="218" t="s">
        <v>1041</v>
      </c>
      <c r="H141" s="219">
        <v>2</v>
      </c>
      <c r="I141" s="220"/>
      <c r="J141" s="221">
        <f>ROUND(I141*H141,2)</f>
        <v>0</v>
      </c>
      <c r="K141" s="217" t="s">
        <v>19</v>
      </c>
      <c r="L141" s="47"/>
      <c r="M141" s="222" t="s">
        <v>19</v>
      </c>
      <c r="N141" s="223" t="s">
        <v>52</v>
      </c>
      <c r="O141" s="87"/>
      <c r="P141" s="224">
        <f>O141*H141</f>
        <v>0</v>
      </c>
      <c r="Q141" s="224">
        <v>0</v>
      </c>
      <c r="R141" s="224">
        <f>Q141*H141</f>
        <v>0</v>
      </c>
      <c r="S141" s="224">
        <v>0</v>
      </c>
      <c r="T141" s="225">
        <f>S141*H141</f>
        <v>0</v>
      </c>
      <c r="U141" s="41"/>
      <c r="V141" s="41"/>
      <c r="W141" s="41"/>
      <c r="X141" s="41"/>
      <c r="Y141" s="41"/>
      <c r="Z141" s="41"/>
      <c r="AA141" s="41"/>
      <c r="AB141" s="41"/>
      <c r="AC141" s="41"/>
      <c r="AD141" s="41"/>
      <c r="AE141" s="41"/>
      <c r="AR141" s="226" t="s">
        <v>109</v>
      </c>
      <c r="AT141" s="226" t="s">
        <v>232</v>
      </c>
      <c r="AU141" s="226" t="s">
        <v>85</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109</v>
      </c>
      <c r="BM141" s="226" t="s">
        <v>745</v>
      </c>
    </row>
    <row r="142" spans="1:47" s="2" customFormat="1" ht="12">
      <c r="A142" s="41"/>
      <c r="B142" s="42"/>
      <c r="C142" s="43"/>
      <c r="D142" s="228" t="s">
        <v>238</v>
      </c>
      <c r="E142" s="43"/>
      <c r="F142" s="229" t="s">
        <v>1073</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85</v>
      </c>
    </row>
    <row r="143" spans="1:65" s="2" customFormat="1" ht="24.15" customHeight="1">
      <c r="A143" s="41"/>
      <c r="B143" s="42"/>
      <c r="C143" s="215" t="s">
        <v>366</v>
      </c>
      <c r="D143" s="215" t="s">
        <v>232</v>
      </c>
      <c r="E143" s="216" t="s">
        <v>1074</v>
      </c>
      <c r="F143" s="217" t="s">
        <v>1075</v>
      </c>
      <c r="G143" s="218" t="s">
        <v>1041</v>
      </c>
      <c r="H143" s="219">
        <v>1</v>
      </c>
      <c r="I143" s="220"/>
      <c r="J143" s="221">
        <f>ROUND(I143*H143,2)</f>
        <v>0</v>
      </c>
      <c r="K143" s="217" t="s">
        <v>19</v>
      </c>
      <c r="L143" s="47"/>
      <c r="M143" s="222" t="s">
        <v>19</v>
      </c>
      <c r="N143" s="223" t="s">
        <v>52</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109</v>
      </c>
      <c r="AT143" s="226" t="s">
        <v>232</v>
      </c>
      <c r="AU143" s="226" t="s">
        <v>85</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109</v>
      </c>
      <c r="BM143" s="226" t="s">
        <v>752</v>
      </c>
    </row>
    <row r="144" spans="1:47" s="2" customFormat="1" ht="12">
      <c r="A144" s="41"/>
      <c r="B144" s="42"/>
      <c r="C144" s="43"/>
      <c r="D144" s="228" t="s">
        <v>238</v>
      </c>
      <c r="E144" s="43"/>
      <c r="F144" s="229" t="s">
        <v>1075</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85</v>
      </c>
    </row>
    <row r="145" spans="1:65" s="2" customFormat="1" ht="14.4" customHeight="1">
      <c r="A145" s="41"/>
      <c r="B145" s="42"/>
      <c r="C145" s="215" t="s">
        <v>373</v>
      </c>
      <c r="D145" s="215" t="s">
        <v>232</v>
      </c>
      <c r="E145" s="216" t="s">
        <v>1076</v>
      </c>
      <c r="F145" s="217" t="s">
        <v>1077</v>
      </c>
      <c r="G145" s="218" t="s">
        <v>1031</v>
      </c>
      <c r="H145" s="219">
        <v>1</v>
      </c>
      <c r="I145" s="220"/>
      <c r="J145" s="221">
        <f>ROUND(I145*H145,2)</f>
        <v>0</v>
      </c>
      <c r="K145" s="217" t="s">
        <v>19</v>
      </c>
      <c r="L145" s="47"/>
      <c r="M145" s="222" t="s">
        <v>19</v>
      </c>
      <c r="N145" s="223" t="s">
        <v>52</v>
      </c>
      <c r="O145" s="87"/>
      <c r="P145" s="224">
        <f>O145*H145</f>
        <v>0</v>
      </c>
      <c r="Q145" s="224">
        <v>0</v>
      </c>
      <c r="R145" s="224">
        <f>Q145*H145</f>
        <v>0</v>
      </c>
      <c r="S145" s="224">
        <v>0</v>
      </c>
      <c r="T145" s="225">
        <f>S145*H145</f>
        <v>0</v>
      </c>
      <c r="U145" s="41"/>
      <c r="V145" s="41"/>
      <c r="W145" s="41"/>
      <c r="X145" s="41"/>
      <c r="Y145" s="41"/>
      <c r="Z145" s="41"/>
      <c r="AA145" s="41"/>
      <c r="AB145" s="41"/>
      <c r="AC145" s="41"/>
      <c r="AD145" s="41"/>
      <c r="AE145" s="41"/>
      <c r="AR145" s="226" t="s">
        <v>109</v>
      </c>
      <c r="AT145" s="226" t="s">
        <v>232</v>
      </c>
      <c r="AU145" s="226" t="s">
        <v>85</v>
      </c>
      <c r="AY145" s="19" t="s">
        <v>230</v>
      </c>
      <c r="BE145" s="227">
        <f>IF(N145="základní",J145,0)</f>
        <v>0</v>
      </c>
      <c r="BF145" s="227">
        <f>IF(N145="snížená",J145,0)</f>
        <v>0</v>
      </c>
      <c r="BG145" s="227">
        <f>IF(N145="zákl. přenesená",J145,0)</f>
        <v>0</v>
      </c>
      <c r="BH145" s="227">
        <f>IF(N145="sníž. přenesená",J145,0)</f>
        <v>0</v>
      </c>
      <c r="BI145" s="227">
        <f>IF(N145="nulová",J145,0)</f>
        <v>0</v>
      </c>
      <c r="BJ145" s="19" t="s">
        <v>85</v>
      </c>
      <c r="BK145" s="227">
        <f>ROUND(I145*H145,2)</f>
        <v>0</v>
      </c>
      <c r="BL145" s="19" t="s">
        <v>109</v>
      </c>
      <c r="BM145" s="226" t="s">
        <v>764</v>
      </c>
    </row>
    <row r="146" spans="1:47" s="2" customFormat="1" ht="12">
      <c r="A146" s="41"/>
      <c r="B146" s="42"/>
      <c r="C146" s="43"/>
      <c r="D146" s="228" t="s">
        <v>238</v>
      </c>
      <c r="E146" s="43"/>
      <c r="F146" s="229" t="s">
        <v>1077</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19" t="s">
        <v>238</v>
      </c>
      <c r="AU146" s="19" t="s">
        <v>85</v>
      </c>
    </row>
    <row r="147" spans="1:63" s="12" customFormat="1" ht="25.9" customHeight="1">
      <c r="A147" s="12"/>
      <c r="B147" s="199"/>
      <c r="C147" s="200"/>
      <c r="D147" s="201" t="s">
        <v>80</v>
      </c>
      <c r="E147" s="202" t="s">
        <v>109</v>
      </c>
      <c r="F147" s="202" t="s">
        <v>1078</v>
      </c>
      <c r="G147" s="200"/>
      <c r="H147" s="200"/>
      <c r="I147" s="203"/>
      <c r="J147" s="204">
        <f>BK147</f>
        <v>0</v>
      </c>
      <c r="K147" s="200"/>
      <c r="L147" s="205"/>
      <c r="M147" s="206"/>
      <c r="N147" s="207"/>
      <c r="O147" s="207"/>
      <c r="P147" s="208">
        <f>SUM(P148:P169)</f>
        <v>0</v>
      </c>
      <c r="Q147" s="207"/>
      <c r="R147" s="208">
        <f>SUM(R148:R169)</f>
        <v>0</v>
      </c>
      <c r="S147" s="207"/>
      <c r="T147" s="209">
        <f>SUM(T148:T169)</f>
        <v>0</v>
      </c>
      <c r="U147" s="12"/>
      <c r="V147" s="12"/>
      <c r="W147" s="12"/>
      <c r="X147" s="12"/>
      <c r="Y147" s="12"/>
      <c r="Z147" s="12"/>
      <c r="AA147" s="12"/>
      <c r="AB147" s="12"/>
      <c r="AC147" s="12"/>
      <c r="AD147" s="12"/>
      <c r="AE147" s="12"/>
      <c r="AR147" s="210" t="s">
        <v>85</v>
      </c>
      <c r="AT147" s="211" t="s">
        <v>80</v>
      </c>
      <c r="AU147" s="211" t="s">
        <v>81</v>
      </c>
      <c r="AY147" s="210" t="s">
        <v>230</v>
      </c>
      <c r="BK147" s="212">
        <f>SUM(BK148:BK169)</f>
        <v>0</v>
      </c>
    </row>
    <row r="148" spans="1:65" s="2" customFormat="1" ht="14.4" customHeight="1">
      <c r="A148" s="41"/>
      <c r="B148" s="42"/>
      <c r="C148" s="215" t="s">
        <v>7</v>
      </c>
      <c r="D148" s="215" t="s">
        <v>232</v>
      </c>
      <c r="E148" s="216" t="s">
        <v>1079</v>
      </c>
      <c r="F148" s="217" t="s">
        <v>1080</v>
      </c>
      <c r="G148" s="218" t="s">
        <v>327</v>
      </c>
      <c r="H148" s="219">
        <v>157</v>
      </c>
      <c r="I148" s="220"/>
      <c r="J148" s="221">
        <f>ROUND(I148*H148,2)</f>
        <v>0</v>
      </c>
      <c r="K148" s="217" t="s">
        <v>19</v>
      </c>
      <c r="L148" s="47"/>
      <c r="M148" s="222" t="s">
        <v>19</v>
      </c>
      <c r="N148" s="223" t="s">
        <v>52</v>
      </c>
      <c r="O148" s="87"/>
      <c r="P148" s="224">
        <f>O148*H148</f>
        <v>0</v>
      </c>
      <c r="Q148" s="224">
        <v>0</v>
      </c>
      <c r="R148" s="224">
        <f>Q148*H148</f>
        <v>0</v>
      </c>
      <c r="S148" s="224">
        <v>0</v>
      </c>
      <c r="T148" s="225">
        <f>S148*H148</f>
        <v>0</v>
      </c>
      <c r="U148" s="41"/>
      <c r="V148" s="41"/>
      <c r="W148" s="41"/>
      <c r="X148" s="41"/>
      <c r="Y148" s="41"/>
      <c r="Z148" s="41"/>
      <c r="AA148" s="41"/>
      <c r="AB148" s="41"/>
      <c r="AC148" s="41"/>
      <c r="AD148" s="41"/>
      <c r="AE148" s="41"/>
      <c r="AR148" s="226" t="s">
        <v>109</v>
      </c>
      <c r="AT148" s="226" t="s">
        <v>232</v>
      </c>
      <c r="AU148" s="226" t="s">
        <v>85</v>
      </c>
      <c r="AY148" s="19" t="s">
        <v>230</v>
      </c>
      <c r="BE148" s="227">
        <f>IF(N148="základní",J148,0)</f>
        <v>0</v>
      </c>
      <c r="BF148" s="227">
        <f>IF(N148="snížená",J148,0)</f>
        <v>0</v>
      </c>
      <c r="BG148" s="227">
        <f>IF(N148="zákl. přenesená",J148,0)</f>
        <v>0</v>
      </c>
      <c r="BH148" s="227">
        <f>IF(N148="sníž. přenesená",J148,0)</f>
        <v>0</v>
      </c>
      <c r="BI148" s="227">
        <f>IF(N148="nulová",J148,0)</f>
        <v>0</v>
      </c>
      <c r="BJ148" s="19" t="s">
        <v>85</v>
      </c>
      <c r="BK148" s="227">
        <f>ROUND(I148*H148,2)</f>
        <v>0</v>
      </c>
      <c r="BL148" s="19" t="s">
        <v>109</v>
      </c>
      <c r="BM148" s="226" t="s">
        <v>777</v>
      </c>
    </row>
    <row r="149" spans="1:47" s="2" customFormat="1" ht="12">
      <c r="A149" s="41"/>
      <c r="B149" s="42"/>
      <c r="C149" s="43"/>
      <c r="D149" s="228" t="s">
        <v>238</v>
      </c>
      <c r="E149" s="43"/>
      <c r="F149" s="229" t="s">
        <v>1080</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19" t="s">
        <v>238</v>
      </c>
      <c r="AU149" s="19" t="s">
        <v>85</v>
      </c>
    </row>
    <row r="150" spans="1:65" s="2" customFormat="1" ht="14.4" customHeight="1">
      <c r="A150" s="41"/>
      <c r="B150" s="42"/>
      <c r="C150" s="215" t="s">
        <v>386</v>
      </c>
      <c r="D150" s="215" t="s">
        <v>232</v>
      </c>
      <c r="E150" s="216" t="s">
        <v>1081</v>
      </c>
      <c r="F150" s="217" t="s">
        <v>1082</v>
      </c>
      <c r="G150" s="218" t="s">
        <v>1041</v>
      </c>
      <c r="H150" s="219">
        <v>12</v>
      </c>
      <c r="I150" s="220"/>
      <c r="J150" s="221">
        <f>ROUND(I150*H150,2)</f>
        <v>0</v>
      </c>
      <c r="K150" s="217" t="s">
        <v>19</v>
      </c>
      <c r="L150" s="47"/>
      <c r="M150" s="222" t="s">
        <v>19</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109</v>
      </c>
      <c r="AT150" s="226" t="s">
        <v>232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109</v>
      </c>
      <c r="BM150" s="226" t="s">
        <v>785</v>
      </c>
    </row>
    <row r="151" spans="1:47" s="2" customFormat="1" ht="12">
      <c r="A151" s="41"/>
      <c r="B151" s="42"/>
      <c r="C151" s="43"/>
      <c r="D151" s="228" t="s">
        <v>238</v>
      </c>
      <c r="E151" s="43"/>
      <c r="F151" s="229" t="s">
        <v>1082</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85</v>
      </c>
    </row>
    <row r="152" spans="1:65" s="2" customFormat="1" ht="14.4" customHeight="1">
      <c r="A152" s="41"/>
      <c r="B152" s="42"/>
      <c r="C152" s="215" t="s">
        <v>395</v>
      </c>
      <c r="D152" s="215" t="s">
        <v>232</v>
      </c>
      <c r="E152" s="216" t="s">
        <v>1083</v>
      </c>
      <c r="F152" s="217" t="s">
        <v>1084</v>
      </c>
      <c r="G152" s="218" t="s">
        <v>1041</v>
      </c>
      <c r="H152" s="219">
        <v>25</v>
      </c>
      <c r="I152" s="220"/>
      <c r="J152" s="221">
        <f>ROUND(I152*H152,2)</f>
        <v>0</v>
      </c>
      <c r="K152" s="217" t="s">
        <v>19</v>
      </c>
      <c r="L152" s="47"/>
      <c r="M152" s="222" t="s">
        <v>19</v>
      </c>
      <c r="N152" s="223" t="s">
        <v>52</v>
      </c>
      <c r="O152" s="87"/>
      <c r="P152" s="224">
        <f>O152*H152</f>
        <v>0</v>
      </c>
      <c r="Q152" s="224">
        <v>0</v>
      </c>
      <c r="R152" s="224">
        <f>Q152*H152</f>
        <v>0</v>
      </c>
      <c r="S152" s="224">
        <v>0</v>
      </c>
      <c r="T152" s="225">
        <f>S152*H152</f>
        <v>0</v>
      </c>
      <c r="U152" s="41"/>
      <c r="V152" s="41"/>
      <c r="W152" s="41"/>
      <c r="X152" s="41"/>
      <c r="Y152" s="41"/>
      <c r="Z152" s="41"/>
      <c r="AA152" s="41"/>
      <c r="AB152" s="41"/>
      <c r="AC152" s="41"/>
      <c r="AD152" s="41"/>
      <c r="AE152" s="41"/>
      <c r="AR152" s="226" t="s">
        <v>109</v>
      </c>
      <c r="AT152" s="226" t="s">
        <v>232</v>
      </c>
      <c r="AU152" s="226" t="s">
        <v>85</v>
      </c>
      <c r="AY152" s="19" t="s">
        <v>230</v>
      </c>
      <c r="BE152" s="227">
        <f>IF(N152="základní",J152,0)</f>
        <v>0</v>
      </c>
      <c r="BF152" s="227">
        <f>IF(N152="snížená",J152,0)</f>
        <v>0</v>
      </c>
      <c r="BG152" s="227">
        <f>IF(N152="zákl. přenesená",J152,0)</f>
        <v>0</v>
      </c>
      <c r="BH152" s="227">
        <f>IF(N152="sníž. přenesená",J152,0)</f>
        <v>0</v>
      </c>
      <c r="BI152" s="227">
        <f>IF(N152="nulová",J152,0)</f>
        <v>0</v>
      </c>
      <c r="BJ152" s="19" t="s">
        <v>85</v>
      </c>
      <c r="BK152" s="227">
        <f>ROUND(I152*H152,2)</f>
        <v>0</v>
      </c>
      <c r="BL152" s="19" t="s">
        <v>109</v>
      </c>
      <c r="BM152" s="226" t="s">
        <v>795</v>
      </c>
    </row>
    <row r="153" spans="1:47" s="2" customFormat="1" ht="12">
      <c r="A153" s="41"/>
      <c r="B153" s="42"/>
      <c r="C153" s="43"/>
      <c r="D153" s="228" t="s">
        <v>238</v>
      </c>
      <c r="E153" s="43"/>
      <c r="F153" s="229" t="s">
        <v>1084</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19" t="s">
        <v>238</v>
      </c>
      <c r="AU153" s="19" t="s">
        <v>85</v>
      </c>
    </row>
    <row r="154" spans="1:65" s="2" customFormat="1" ht="14.4" customHeight="1">
      <c r="A154" s="41"/>
      <c r="B154" s="42"/>
      <c r="C154" s="215" t="s">
        <v>649</v>
      </c>
      <c r="D154" s="215" t="s">
        <v>232</v>
      </c>
      <c r="E154" s="216" t="s">
        <v>1085</v>
      </c>
      <c r="F154" s="217" t="s">
        <v>1086</v>
      </c>
      <c r="G154" s="218" t="s">
        <v>1041</v>
      </c>
      <c r="H154" s="219">
        <v>1</v>
      </c>
      <c r="I154" s="220"/>
      <c r="J154" s="221">
        <f>ROUND(I154*H154,2)</f>
        <v>0</v>
      </c>
      <c r="K154" s="217" t="s">
        <v>19</v>
      </c>
      <c r="L154" s="47"/>
      <c r="M154" s="222" t="s">
        <v>19</v>
      </c>
      <c r="N154" s="223" t="s">
        <v>52</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109</v>
      </c>
      <c r="AT154" s="226" t="s">
        <v>232</v>
      </c>
      <c r="AU154" s="226" t="s">
        <v>85</v>
      </c>
      <c r="AY154" s="19" t="s">
        <v>230</v>
      </c>
      <c r="BE154" s="227">
        <f>IF(N154="základní",J154,0)</f>
        <v>0</v>
      </c>
      <c r="BF154" s="227">
        <f>IF(N154="snížená",J154,0)</f>
        <v>0</v>
      </c>
      <c r="BG154" s="227">
        <f>IF(N154="zákl. přenesená",J154,0)</f>
        <v>0</v>
      </c>
      <c r="BH154" s="227">
        <f>IF(N154="sníž. přenesená",J154,0)</f>
        <v>0</v>
      </c>
      <c r="BI154" s="227">
        <f>IF(N154="nulová",J154,0)</f>
        <v>0</v>
      </c>
      <c r="BJ154" s="19" t="s">
        <v>85</v>
      </c>
      <c r="BK154" s="227">
        <f>ROUND(I154*H154,2)</f>
        <v>0</v>
      </c>
      <c r="BL154" s="19" t="s">
        <v>109</v>
      </c>
      <c r="BM154" s="226" t="s">
        <v>814</v>
      </c>
    </row>
    <row r="155" spans="1:47" s="2" customFormat="1" ht="12">
      <c r="A155" s="41"/>
      <c r="B155" s="42"/>
      <c r="C155" s="43"/>
      <c r="D155" s="228" t="s">
        <v>238</v>
      </c>
      <c r="E155" s="43"/>
      <c r="F155" s="229" t="s">
        <v>1086</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19" t="s">
        <v>238</v>
      </c>
      <c r="AU155" s="19" t="s">
        <v>85</v>
      </c>
    </row>
    <row r="156" spans="1:65" s="2" customFormat="1" ht="24.15" customHeight="1">
      <c r="A156" s="41"/>
      <c r="B156" s="42"/>
      <c r="C156" s="215" t="s">
        <v>655</v>
      </c>
      <c r="D156" s="215" t="s">
        <v>232</v>
      </c>
      <c r="E156" s="216" t="s">
        <v>1087</v>
      </c>
      <c r="F156" s="217" t="s">
        <v>1088</v>
      </c>
      <c r="G156" s="218" t="s">
        <v>1041</v>
      </c>
      <c r="H156" s="219">
        <v>1</v>
      </c>
      <c r="I156" s="220"/>
      <c r="J156" s="221">
        <f>ROUND(I156*H156,2)</f>
        <v>0</v>
      </c>
      <c r="K156" s="217" t="s">
        <v>19</v>
      </c>
      <c r="L156" s="47"/>
      <c r="M156" s="222" t="s">
        <v>19</v>
      </c>
      <c r="N156" s="223" t="s">
        <v>52</v>
      </c>
      <c r="O156" s="87"/>
      <c r="P156" s="224">
        <f>O156*H156</f>
        <v>0</v>
      </c>
      <c r="Q156" s="224">
        <v>0</v>
      </c>
      <c r="R156" s="224">
        <f>Q156*H156</f>
        <v>0</v>
      </c>
      <c r="S156" s="224">
        <v>0</v>
      </c>
      <c r="T156" s="225">
        <f>S156*H156</f>
        <v>0</v>
      </c>
      <c r="U156" s="41"/>
      <c r="V156" s="41"/>
      <c r="W156" s="41"/>
      <c r="X156" s="41"/>
      <c r="Y156" s="41"/>
      <c r="Z156" s="41"/>
      <c r="AA156" s="41"/>
      <c r="AB156" s="41"/>
      <c r="AC156" s="41"/>
      <c r="AD156" s="41"/>
      <c r="AE156" s="41"/>
      <c r="AR156" s="226" t="s">
        <v>109</v>
      </c>
      <c r="AT156" s="226" t="s">
        <v>232</v>
      </c>
      <c r="AU156" s="226" t="s">
        <v>85</v>
      </c>
      <c r="AY156" s="19" t="s">
        <v>230</v>
      </c>
      <c r="BE156" s="227">
        <f>IF(N156="základní",J156,0)</f>
        <v>0</v>
      </c>
      <c r="BF156" s="227">
        <f>IF(N156="snížená",J156,0)</f>
        <v>0</v>
      </c>
      <c r="BG156" s="227">
        <f>IF(N156="zákl. přenesená",J156,0)</f>
        <v>0</v>
      </c>
      <c r="BH156" s="227">
        <f>IF(N156="sníž. přenesená",J156,0)</f>
        <v>0</v>
      </c>
      <c r="BI156" s="227">
        <f>IF(N156="nulová",J156,0)</f>
        <v>0</v>
      </c>
      <c r="BJ156" s="19" t="s">
        <v>85</v>
      </c>
      <c r="BK156" s="227">
        <f>ROUND(I156*H156,2)</f>
        <v>0</v>
      </c>
      <c r="BL156" s="19" t="s">
        <v>109</v>
      </c>
      <c r="BM156" s="226" t="s">
        <v>827</v>
      </c>
    </row>
    <row r="157" spans="1:47" s="2" customFormat="1" ht="12">
      <c r="A157" s="41"/>
      <c r="B157" s="42"/>
      <c r="C157" s="43"/>
      <c r="D157" s="228" t="s">
        <v>238</v>
      </c>
      <c r="E157" s="43"/>
      <c r="F157" s="229" t="s">
        <v>1088</v>
      </c>
      <c r="G157" s="43"/>
      <c r="H157" s="43"/>
      <c r="I157" s="230"/>
      <c r="J157" s="43"/>
      <c r="K157" s="43"/>
      <c r="L157" s="47"/>
      <c r="M157" s="231"/>
      <c r="N157" s="232"/>
      <c r="O157" s="87"/>
      <c r="P157" s="87"/>
      <c r="Q157" s="87"/>
      <c r="R157" s="87"/>
      <c r="S157" s="87"/>
      <c r="T157" s="88"/>
      <c r="U157" s="41"/>
      <c r="V157" s="41"/>
      <c r="W157" s="41"/>
      <c r="X157" s="41"/>
      <c r="Y157" s="41"/>
      <c r="Z157" s="41"/>
      <c r="AA157" s="41"/>
      <c r="AB157" s="41"/>
      <c r="AC157" s="41"/>
      <c r="AD157" s="41"/>
      <c r="AE157" s="41"/>
      <c r="AT157" s="19" t="s">
        <v>238</v>
      </c>
      <c r="AU157" s="19" t="s">
        <v>85</v>
      </c>
    </row>
    <row r="158" spans="1:65" s="2" customFormat="1" ht="24.15" customHeight="1">
      <c r="A158" s="41"/>
      <c r="B158" s="42"/>
      <c r="C158" s="215" t="s">
        <v>662</v>
      </c>
      <c r="D158" s="215" t="s">
        <v>232</v>
      </c>
      <c r="E158" s="216" t="s">
        <v>1089</v>
      </c>
      <c r="F158" s="217" t="s">
        <v>1090</v>
      </c>
      <c r="G158" s="218" t="s">
        <v>327</v>
      </c>
      <c r="H158" s="219">
        <v>98</v>
      </c>
      <c r="I158" s="220"/>
      <c r="J158" s="221">
        <f>ROUND(I158*H158,2)</f>
        <v>0</v>
      </c>
      <c r="K158" s="217" t="s">
        <v>19</v>
      </c>
      <c r="L158" s="47"/>
      <c r="M158" s="222" t="s">
        <v>19</v>
      </c>
      <c r="N158" s="223" t="s">
        <v>52</v>
      </c>
      <c r="O158" s="87"/>
      <c r="P158" s="224">
        <f>O158*H158</f>
        <v>0</v>
      </c>
      <c r="Q158" s="224">
        <v>0</v>
      </c>
      <c r="R158" s="224">
        <f>Q158*H158</f>
        <v>0</v>
      </c>
      <c r="S158" s="224">
        <v>0</v>
      </c>
      <c r="T158" s="225">
        <f>S158*H158</f>
        <v>0</v>
      </c>
      <c r="U158" s="41"/>
      <c r="V158" s="41"/>
      <c r="W158" s="41"/>
      <c r="X158" s="41"/>
      <c r="Y158" s="41"/>
      <c r="Z158" s="41"/>
      <c r="AA158" s="41"/>
      <c r="AB158" s="41"/>
      <c r="AC158" s="41"/>
      <c r="AD158" s="41"/>
      <c r="AE158" s="41"/>
      <c r="AR158" s="226" t="s">
        <v>109</v>
      </c>
      <c r="AT158" s="226" t="s">
        <v>232</v>
      </c>
      <c r="AU158" s="226" t="s">
        <v>85</v>
      </c>
      <c r="AY158" s="19" t="s">
        <v>230</v>
      </c>
      <c r="BE158" s="227">
        <f>IF(N158="základní",J158,0)</f>
        <v>0</v>
      </c>
      <c r="BF158" s="227">
        <f>IF(N158="snížená",J158,0)</f>
        <v>0</v>
      </c>
      <c r="BG158" s="227">
        <f>IF(N158="zákl. přenesená",J158,0)</f>
        <v>0</v>
      </c>
      <c r="BH158" s="227">
        <f>IF(N158="sníž. přenesená",J158,0)</f>
        <v>0</v>
      </c>
      <c r="BI158" s="227">
        <f>IF(N158="nulová",J158,0)</f>
        <v>0</v>
      </c>
      <c r="BJ158" s="19" t="s">
        <v>85</v>
      </c>
      <c r="BK158" s="227">
        <f>ROUND(I158*H158,2)</f>
        <v>0</v>
      </c>
      <c r="BL158" s="19" t="s">
        <v>109</v>
      </c>
      <c r="BM158" s="226" t="s">
        <v>841</v>
      </c>
    </row>
    <row r="159" spans="1:47" s="2" customFormat="1" ht="12">
      <c r="A159" s="41"/>
      <c r="B159" s="42"/>
      <c r="C159" s="43"/>
      <c r="D159" s="228" t="s">
        <v>238</v>
      </c>
      <c r="E159" s="43"/>
      <c r="F159" s="229" t="s">
        <v>1090</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19" t="s">
        <v>238</v>
      </c>
      <c r="AU159" s="19" t="s">
        <v>85</v>
      </c>
    </row>
    <row r="160" spans="1:65" s="2" customFormat="1" ht="14.4" customHeight="1">
      <c r="A160" s="41"/>
      <c r="B160" s="42"/>
      <c r="C160" s="215" t="s">
        <v>668</v>
      </c>
      <c r="D160" s="215" t="s">
        <v>232</v>
      </c>
      <c r="E160" s="216" t="s">
        <v>1091</v>
      </c>
      <c r="F160" s="217" t="s">
        <v>1092</v>
      </c>
      <c r="G160" s="218" t="s">
        <v>1041</v>
      </c>
      <c r="H160" s="219">
        <v>4</v>
      </c>
      <c r="I160" s="220"/>
      <c r="J160" s="221">
        <f>ROUND(I160*H160,2)</f>
        <v>0</v>
      </c>
      <c r="K160" s="217" t="s">
        <v>19</v>
      </c>
      <c r="L160" s="47"/>
      <c r="M160" s="222" t="s">
        <v>19</v>
      </c>
      <c r="N160" s="223" t="s">
        <v>52</v>
      </c>
      <c r="O160" s="87"/>
      <c r="P160" s="224">
        <f>O160*H160</f>
        <v>0</v>
      </c>
      <c r="Q160" s="224">
        <v>0</v>
      </c>
      <c r="R160" s="224">
        <f>Q160*H160</f>
        <v>0</v>
      </c>
      <c r="S160" s="224">
        <v>0</v>
      </c>
      <c r="T160" s="225">
        <f>S160*H160</f>
        <v>0</v>
      </c>
      <c r="U160" s="41"/>
      <c r="V160" s="41"/>
      <c r="W160" s="41"/>
      <c r="X160" s="41"/>
      <c r="Y160" s="41"/>
      <c r="Z160" s="41"/>
      <c r="AA160" s="41"/>
      <c r="AB160" s="41"/>
      <c r="AC160" s="41"/>
      <c r="AD160" s="41"/>
      <c r="AE160" s="41"/>
      <c r="AR160" s="226" t="s">
        <v>109</v>
      </c>
      <c r="AT160" s="226" t="s">
        <v>232</v>
      </c>
      <c r="AU160" s="226" t="s">
        <v>85</v>
      </c>
      <c r="AY160" s="19" t="s">
        <v>230</v>
      </c>
      <c r="BE160" s="227">
        <f>IF(N160="základní",J160,0)</f>
        <v>0</v>
      </c>
      <c r="BF160" s="227">
        <f>IF(N160="snížená",J160,0)</f>
        <v>0</v>
      </c>
      <c r="BG160" s="227">
        <f>IF(N160="zákl. přenesená",J160,0)</f>
        <v>0</v>
      </c>
      <c r="BH160" s="227">
        <f>IF(N160="sníž. přenesená",J160,0)</f>
        <v>0</v>
      </c>
      <c r="BI160" s="227">
        <f>IF(N160="nulová",J160,0)</f>
        <v>0</v>
      </c>
      <c r="BJ160" s="19" t="s">
        <v>85</v>
      </c>
      <c r="BK160" s="227">
        <f>ROUND(I160*H160,2)</f>
        <v>0</v>
      </c>
      <c r="BL160" s="19" t="s">
        <v>109</v>
      </c>
      <c r="BM160" s="226" t="s">
        <v>853</v>
      </c>
    </row>
    <row r="161" spans="1:47" s="2" customFormat="1" ht="12">
      <c r="A161" s="41"/>
      <c r="B161" s="42"/>
      <c r="C161" s="43"/>
      <c r="D161" s="228" t="s">
        <v>238</v>
      </c>
      <c r="E161" s="43"/>
      <c r="F161" s="229" t="s">
        <v>1092</v>
      </c>
      <c r="G161" s="43"/>
      <c r="H161" s="43"/>
      <c r="I161" s="230"/>
      <c r="J161" s="43"/>
      <c r="K161" s="43"/>
      <c r="L161" s="47"/>
      <c r="M161" s="231"/>
      <c r="N161" s="232"/>
      <c r="O161" s="87"/>
      <c r="P161" s="87"/>
      <c r="Q161" s="87"/>
      <c r="R161" s="87"/>
      <c r="S161" s="87"/>
      <c r="T161" s="88"/>
      <c r="U161" s="41"/>
      <c r="V161" s="41"/>
      <c r="W161" s="41"/>
      <c r="X161" s="41"/>
      <c r="Y161" s="41"/>
      <c r="Z161" s="41"/>
      <c r="AA161" s="41"/>
      <c r="AB161" s="41"/>
      <c r="AC161" s="41"/>
      <c r="AD161" s="41"/>
      <c r="AE161" s="41"/>
      <c r="AT161" s="19" t="s">
        <v>238</v>
      </c>
      <c r="AU161" s="19" t="s">
        <v>85</v>
      </c>
    </row>
    <row r="162" spans="1:65" s="2" customFormat="1" ht="14.4" customHeight="1">
      <c r="A162" s="41"/>
      <c r="B162" s="42"/>
      <c r="C162" s="215" t="s">
        <v>676</v>
      </c>
      <c r="D162" s="215" t="s">
        <v>232</v>
      </c>
      <c r="E162" s="216" t="s">
        <v>1093</v>
      </c>
      <c r="F162" s="217" t="s">
        <v>1094</v>
      </c>
      <c r="G162" s="218" t="s">
        <v>1041</v>
      </c>
      <c r="H162" s="219">
        <v>6</v>
      </c>
      <c r="I162" s="220"/>
      <c r="J162" s="221">
        <f>ROUND(I162*H162,2)</f>
        <v>0</v>
      </c>
      <c r="K162" s="217" t="s">
        <v>19</v>
      </c>
      <c r="L162" s="47"/>
      <c r="M162" s="222" t="s">
        <v>19</v>
      </c>
      <c r="N162" s="223" t="s">
        <v>52</v>
      </c>
      <c r="O162" s="87"/>
      <c r="P162" s="224">
        <f>O162*H162</f>
        <v>0</v>
      </c>
      <c r="Q162" s="224">
        <v>0</v>
      </c>
      <c r="R162" s="224">
        <f>Q162*H162</f>
        <v>0</v>
      </c>
      <c r="S162" s="224">
        <v>0</v>
      </c>
      <c r="T162" s="225">
        <f>S162*H162</f>
        <v>0</v>
      </c>
      <c r="U162" s="41"/>
      <c r="V162" s="41"/>
      <c r="W162" s="41"/>
      <c r="X162" s="41"/>
      <c r="Y162" s="41"/>
      <c r="Z162" s="41"/>
      <c r="AA162" s="41"/>
      <c r="AB162" s="41"/>
      <c r="AC162" s="41"/>
      <c r="AD162" s="41"/>
      <c r="AE162" s="41"/>
      <c r="AR162" s="226" t="s">
        <v>109</v>
      </c>
      <c r="AT162" s="226" t="s">
        <v>232</v>
      </c>
      <c r="AU162" s="226" t="s">
        <v>85</v>
      </c>
      <c r="AY162" s="19" t="s">
        <v>230</v>
      </c>
      <c r="BE162" s="227">
        <f>IF(N162="základní",J162,0)</f>
        <v>0</v>
      </c>
      <c r="BF162" s="227">
        <f>IF(N162="snížená",J162,0)</f>
        <v>0</v>
      </c>
      <c r="BG162" s="227">
        <f>IF(N162="zákl. přenesená",J162,0)</f>
        <v>0</v>
      </c>
      <c r="BH162" s="227">
        <f>IF(N162="sníž. přenesená",J162,0)</f>
        <v>0</v>
      </c>
      <c r="BI162" s="227">
        <f>IF(N162="nulová",J162,0)</f>
        <v>0</v>
      </c>
      <c r="BJ162" s="19" t="s">
        <v>85</v>
      </c>
      <c r="BK162" s="227">
        <f>ROUND(I162*H162,2)</f>
        <v>0</v>
      </c>
      <c r="BL162" s="19" t="s">
        <v>109</v>
      </c>
      <c r="BM162" s="226" t="s">
        <v>864</v>
      </c>
    </row>
    <row r="163" spans="1:47" s="2" customFormat="1" ht="12">
      <c r="A163" s="41"/>
      <c r="B163" s="42"/>
      <c r="C163" s="43"/>
      <c r="D163" s="228" t="s">
        <v>238</v>
      </c>
      <c r="E163" s="43"/>
      <c r="F163" s="229" t="s">
        <v>1094</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19" t="s">
        <v>238</v>
      </c>
      <c r="AU163" s="19" t="s">
        <v>85</v>
      </c>
    </row>
    <row r="164" spans="1:65" s="2" customFormat="1" ht="14.4" customHeight="1">
      <c r="A164" s="41"/>
      <c r="B164" s="42"/>
      <c r="C164" s="215" t="s">
        <v>691</v>
      </c>
      <c r="D164" s="215" t="s">
        <v>232</v>
      </c>
      <c r="E164" s="216" t="s">
        <v>1095</v>
      </c>
      <c r="F164" s="217" t="s">
        <v>1096</v>
      </c>
      <c r="G164" s="218" t="s">
        <v>1041</v>
      </c>
      <c r="H164" s="219">
        <v>3</v>
      </c>
      <c r="I164" s="220"/>
      <c r="J164" s="221">
        <f>ROUND(I164*H164,2)</f>
        <v>0</v>
      </c>
      <c r="K164" s="217" t="s">
        <v>19</v>
      </c>
      <c r="L164" s="47"/>
      <c r="M164" s="222" t="s">
        <v>19</v>
      </c>
      <c r="N164" s="223" t="s">
        <v>52</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109</v>
      </c>
      <c r="AT164" s="226" t="s">
        <v>232</v>
      </c>
      <c r="AU164" s="226" t="s">
        <v>85</v>
      </c>
      <c r="AY164" s="19" t="s">
        <v>230</v>
      </c>
      <c r="BE164" s="227">
        <f>IF(N164="základní",J164,0)</f>
        <v>0</v>
      </c>
      <c r="BF164" s="227">
        <f>IF(N164="snížená",J164,0)</f>
        <v>0</v>
      </c>
      <c r="BG164" s="227">
        <f>IF(N164="zákl. přenesená",J164,0)</f>
        <v>0</v>
      </c>
      <c r="BH164" s="227">
        <f>IF(N164="sníž. přenesená",J164,0)</f>
        <v>0</v>
      </c>
      <c r="BI164" s="227">
        <f>IF(N164="nulová",J164,0)</f>
        <v>0</v>
      </c>
      <c r="BJ164" s="19" t="s">
        <v>85</v>
      </c>
      <c r="BK164" s="227">
        <f>ROUND(I164*H164,2)</f>
        <v>0</v>
      </c>
      <c r="BL164" s="19" t="s">
        <v>109</v>
      </c>
      <c r="BM164" s="226" t="s">
        <v>878</v>
      </c>
    </row>
    <row r="165" spans="1:47" s="2" customFormat="1" ht="12">
      <c r="A165" s="41"/>
      <c r="B165" s="42"/>
      <c r="C165" s="43"/>
      <c r="D165" s="228" t="s">
        <v>238</v>
      </c>
      <c r="E165" s="43"/>
      <c r="F165" s="229" t="s">
        <v>1096</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19" t="s">
        <v>238</v>
      </c>
      <c r="AU165" s="19" t="s">
        <v>85</v>
      </c>
    </row>
    <row r="166" spans="1:65" s="2" customFormat="1" ht="24.15" customHeight="1">
      <c r="A166" s="41"/>
      <c r="B166" s="42"/>
      <c r="C166" s="215" t="s">
        <v>710</v>
      </c>
      <c r="D166" s="215" t="s">
        <v>232</v>
      </c>
      <c r="E166" s="216" t="s">
        <v>1097</v>
      </c>
      <c r="F166" s="217" t="s">
        <v>1098</v>
      </c>
      <c r="G166" s="218" t="s">
        <v>1041</v>
      </c>
      <c r="H166" s="219">
        <v>1</v>
      </c>
      <c r="I166" s="220"/>
      <c r="J166" s="221">
        <f>ROUND(I166*H166,2)</f>
        <v>0</v>
      </c>
      <c r="K166" s="217" t="s">
        <v>19</v>
      </c>
      <c r="L166" s="47"/>
      <c r="M166" s="222" t="s">
        <v>19</v>
      </c>
      <c r="N166" s="223" t="s">
        <v>52</v>
      </c>
      <c r="O166" s="87"/>
      <c r="P166" s="224">
        <f>O166*H166</f>
        <v>0</v>
      </c>
      <c r="Q166" s="224">
        <v>0</v>
      </c>
      <c r="R166" s="224">
        <f>Q166*H166</f>
        <v>0</v>
      </c>
      <c r="S166" s="224">
        <v>0</v>
      </c>
      <c r="T166" s="225">
        <f>S166*H166</f>
        <v>0</v>
      </c>
      <c r="U166" s="41"/>
      <c r="V166" s="41"/>
      <c r="W166" s="41"/>
      <c r="X166" s="41"/>
      <c r="Y166" s="41"/>
      <c r="Z166" s="41"/>
      <c r="AA166" s="41"/>
      <c r="AB166" s="41"/>
      <c r="AC166" s="41"/>
      <c r="AD166" s="41"/>
      <c r="AE166" s="41"/>
      <c r="AR166" s="226" t="s">
        <v>109</v>
      </c>
      <c r="AT166" s="226" t="s">
        <v>232</v>
      </c>
      <c r="AU166" s="226" t="s">
        <v>85</v>
      </c>
      <c r="AY166" s="19" t="s">
        <v>230</v>
      </c>
      <c r="BE166" s="227">
        <f>IF(N166="základní",J166,0)</f>
        <v>0</v>
      </c>
      <c r="BF166" s="227">
        <f>IF(N166="snížená",J166,0)</f>
        <v>0</v>
      </c>
      <c r="BG166" s="227">
        <f>IF(N166="zákl. přenesená",J166,0)</f>
        <v>0</v>
      </c>
      <c r="BH166" s="227">
        <f>IF(N166="sníž. přenesená",J166,0)</f>
        <v>0</v>
      </c>
      <c r="BI166" s="227">
        <f>IF(N166="nulová",J166,0)</f>
        <v>0</v>
      </c>
      <c r="BJ166" s="19" t="s">
        <v>85</v>
      </c>
      <c r="BK166" s="227">
        <f>ROUND(I166*H166,2)</f>
        <v>0</v>
      </c>
      <c r="BL166" s="19" t="s">
        <v>109</v>
      </c>
      <c r="BM166" s="226" t="s">
        <v>895</v>
      </c>
    </row>
    <row r="167" spans="1:47" s="2" customFormat="1" ht="12">
      <c r="A167" s="41"/>
      <c r="B167" s="42"/>
      <c r="C167" s="43"/>
      <c r="D167" s="228" t="s">
        <v>238</v>
      </c>
      <c r="E167" s="43"/>
      <c r="F167" s="229" t="s">
        <v>1098</v>
      </c>
      <c r="G167" s="43"/>
      <c r="H167" s="43"/>
      <c r="I167" s="230"/>
      <c r="J167" s="43"/>
      <c r="K167" s="43"/>
      <c r="L167" s="47"/>
      <c r="M167" s="231"/>
      <c r="N167" s="232"/>
      <c r="O167" s="87"/>
      <c r="P167" s="87"/>
      <c r="Q167" s="87"/>
      <c r="R167" s="87"/>
      <c r="S167" s="87"/>
      <c r="T167" s="88"/>
      <c r="U167" s="41"/>
      <c r="V167" s="41"/>
      <c r="W167" s="41"/>
      <c r="X167" s="41"/>
      <c r="Y167" s="41"/>
      <c r="Z167" s="41"/>
      <c r="AA167" s="41"/>
      <c r="AB167" s="41"/>
      <c r="AC167" s="41"/>
      <c r="AD167" s="41"/>
      <c r="AE167" s="41"/>
      <c r="AT167" s="19" t="s">
        <v>238</v>
      </c>
      <c r="AU167" s="19" t="s">
        <v>85</v>
      </c>
    </row>
    <row r="168" spans="1:65" s="2" customFormat="1" ht="14.4" customHeight="1">
      <c r="A168" s="41"/>
      <c r="B168" s="42"/>
      <c r="C168" s="215" t="s">
        <v>715</v>
      </c>
      <c r="D168" s="215" t="s">
        <v>232</v>
      </c>
      <c r="E168" s="216" t="s">
        <v>1099</v>
      </c>
      <c r="F168" s="217" t="s">
        <v>1100</v>
      </c>
      <c r="G168" s="218" t="s">
        <v>1041</v>
      </c>
      <c r="H168" s="219">
        <v>1</v>
      </c>
      <c r="I168" s="220"/>
      <c r="J168" s="221">
        <f>ROUND(I168*H168,2)</f>
        <v>0</v>
      </c>
      <c r="K168" s="217" t="s">
        <v>19</v>
      </c>
      <c r="L168" s="47"/>
      <c r="M168" s="222" t="s">
        <v>19</v>
      </c>
      <c r="N168" s="223" t="s">
        <v>52</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109</v>
      </c>
      <c r="AT168" s="226" t="s">
        <v>232</v>
      </c>
      <c r="AU168" s="226" t="s">
        <v>85</v>
      </c>
      <c r="AY168" s="19" t="s">
        <v>230</v>
      </c>
      <c r="BE168" s="227">
        <f>IF(N168="základní",J168,0)</f>
        <v>0</v>
      </c>
      <c r="BF168" s="227">
        <f>IF(N168="snížená",J168,0)</f>
        <v>0</v>
      </c>
      <c r="BG168" s="227">
        <f>IF(N168="zákl. přenesená",J168,0)</f>
        <v>0</v>
      </c>
      <c r="BH168" s="227">
        <f>IF(N168="sníž. přenesená",J168,0)</f>
        <v>0</v>
      </c>
      <c r="BI168" s="227">
        <f>IF(N168="nulová",J168,0)</f>
        <v>0</v>
      </c>
      <c r="BJ168" s="19" t="s">
        <v>85</v>
      </c>
      <c r="BK168" s="227">
        <f>ROUND(I168*H168,2)</f>
        <v>0</v>
      </c>
      <c r="BL168" s="19" t="s">
        <v>109</v>
      </c>
      <c r="BM168" s="226" t="s">
        <v>909</v>
      </c>
    </row>
    <row r="169" spans="1:47" s="2" customFormat="1" ht="12">
      <c r="A169" s="41"/>
      <c r="B169" s="42"/>
      <c r="C169" s="43"/>
      <c r="D169" s="228" t="s">
        <v>238</v>
      </c>
      <c r="E169" s="43"/>
      <c r="F169" s="229" t="s">
        <v>1100</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19" t="s">
        <v>238</v>
      </c>
      <c r="AU169" s="19" t="s">
        <v>85</v>
      </c>
    </row>
    <row r="170" spans="1:63" s="12" customFormat="1" ht="25.9" customHeight="1">
      <c r="A170" s="12"/>
      <c r="B170" s="199"/>
      <c r="C170" s="200"/>
      <c r="D170" s="201" t="s">
        <v>80</v>
      </c>
      <c r="E170" s="202" t="s">
        <v>265</v>
      </c>
      <c r="F170" s="202" t="s">
        <v>1101</v>
      </c>
      <c r="G170" s="200"/>
      <c r="H170" s="200"/>
      <c r="I170" s="203"/>
      <c r="J170" s="204">
        <f>BK170</f>
        <v>0</v>
      </c>
      <c r="K170" s="200"/>
      <c r="L170" s="205"/>
      <c r="M170" s="206"/>
      <c r="N170" s="207"/>
      <c r="O170" s="207"/>
      <c r="P170" s="208">
        <f>SUM(P171:P212)</f>
        <v>0</v>
      </c>
      <c r="Q170" s="207"/>
      <c r="R170" s="208">
        <f>SUM(R171:R212)</f>
        <v>0</v>
      </c>
      <c r="S170" s="207"/>
      <c r="T170" s="209">
        <f>SUM(T171:T212)</f>
        <v>0</v>
      </c>
      <c r="U170" s="12"/>
      <c r="V170" s="12"/>
      <c r="W170" s="12"/>
      <c r="X170" s="12"/>
      <c r="Y170" s="12"/>
      <c r="Z170" s="12"/>
      <c r="AA170" s="12"/>
      <c r="AB170" s="12"/>
      <c r="AC170" s="12"/>
      <c r="AD170" s="12"/>
      <c r="AE170" s="12"/>
      <c r="AR170" s="210" t="s">
        <v>85</v>
      </c>
      <c r="AT170" s="211" t="s">
        <v>80</v>
      </c>
      <c r="AU170" s="211" t="s">
        <v>81</v>
      </c>
      <c r="AY170" s="210" t="s">
        <v>230</v>
      </c>
      <c r="BK170" s="212">
        <f>SUM(BK171:BK212)</f>
        <v>0</v>
      </c>
    </row>
    <row r="171" spans="1:65" s="2" customFormat="1" ht="14.4" customHeight="1">
      <c r="A171" s="41"/>
      <c r="B171" s="42"/>
      <c r="C171" s="215" t="s">
        <v>722</v>
      </c>
      <c r="D171" s="215" t="s">
        <v>232</v>
      </c>
      <c r="E171" s="216" t="s">
        <v>1102</v>
      </c>
      <c r="F171" s="217" t="s">
        <v>1103</v>
      </c>
      <c r="G171" s="218" t="s">
        <v>1041</v>
      </c>
      <c r="H171" s="219">
        <v>2</v>
      </c>
      <c r="I171" s="220"/>
      <c r="J171" s="221">
        <f>ROUND(I171*H171,2)</f>
        <v>0</v>
      </c>
      <c r="K171" s="217" t="s">
        <v>19</v>
      </c>
      <c r="L171" s="47"/>
      <c r="M171" s="222" t="s">
        <v>19</v>
      </c>
      <c r="N171" s="223" t="s">
        <v>52</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109</v>
      </c>
      <c r="AT171" s="226" t="s">
        <v>232</v>
      </c>
      <c r="AU171" s="226" t="s">
        <v>85</v>
      </c>
      <c r="AY171" s="19" t="s">
        <v>230</v>
      </c>
      <c r="BE171" s="227">
        <f>IF(N171="základní",J171,0)</f>
        <v>0</v>
      </c>
      <c r="BF171" s="227">
        <f>IF(N171="snížená",J171,0)</f>
        <v>0</v>
      </c>
      <c r="BG171" s="227">
        <f>IF(N171="zákl. přenesená",J171,0)</f>
        <v>0</v>
      </c>
      <c r="BH171" s="227">
        <f>IF(N171="sníž. přenesená",J171,0)</f>
        <v>0</v>
      </c>
      <c r="BI171" s="227">
        <f>IF(N171="nulová",J171,0)</f>
        <v>0</v>
      </c>
      <c r="BJ171" s="19" t="s">
        <v>85</v>
      </c>
      <c r="BK171" s="227">
        <f>ROUND(I171*H171,2)</f>
        <v>0</v>
      </c>
      <c r="BL171" s="19" t="s">
        <v>109</v>
      </c>
      <c r="BM171" s="226" t="s">
        <v>920</v>
      </c>
    </row>
    <row r="172" spans="1:47" s="2" customFormat="1" ht="12">
      <c r="A172" s="41"/>
      <c r="B172" s="42"/>
      <c r="C172" s="43"/>
      <c r="D172" s="228" t="s">
        <v>238</v>
      </c>
      <c r="E172" s="43"/>
      <c r="F172" s="229" t="s">
        <v>1103</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19" t="s">
        <v>238</v>
      </c>
      <c r="AU172" s="19" t="s">
        <v>85</v>
      </c>
    </row>
    <row r="173" spans="1:65" s="2" customFormat="1" ht="14.4" customHeight="1">
      <c r="A173" s="41"/>
      <c r="B173" s="42"/>
      <c r="C173" s="215" t="s">
        <v>729</v>
      </c>
      <c r="D173" s="215" t="s">
        <v>232</v>
      </c>
      <c r="E173" s="216" t="s">
        <v>1104</v>
      </c>
      <c r="F173" s="217" t="s">
        <v>1105</v>
      </c>
      <c r="G173" s="218" t="s">
        <v>1041</v>
      </c>
      <c r="H173" s="219">
        <v>2</v>
      </c>
      <c r="I173" s="220"/>
      <c r="J173" s="221">
        <f>ROUND(I173*H173,2)</f>
        <v>0</v>
      </c>
      <c r="K173" s="217" t="s">
        <v>19</v>
      </c>
      <c r="L173" s="47"/>
      <c r="M173" s="222" t="s">
        <v>19</v>
      </c>
      <c r="N173" s="223" t="s">
        <v>52</v>
      </c>
      <c r="O173" s="87"/>
      <c r="P173" s="224">
        <f>O173*H173</f>
        <v>0</v>
      </c>
      <c r="Q173" s="224">
        <v>0</v>
      </c>
      <c r="R173" s="224">
        <f>Q173*H173</f>
        <v>0</v>
      </c>
      <c r="S173" s="224">
        <v>0</v>
      </c>
      <c r="T173" s="225">
        <f>S173*H173</f>
        <v>0</v>
      </c>
      <c r="U173" s="41"/>
      <c r="V173" s="41"/>
      <c r="W173" s="41"/>
      <c r="X173" s="41"/>
      <c r="Y173" s="41"/>
      <c r="Z173" s="41"/>
      <c r="AA173" s="41"/>
      <c r="AB173" s="41"/>
      <c r="AC173" s="41"/>
      <c r="AD173" s="41"/>
      <c r="AE173" s="41"/>
      <c r="AR173" s="226" t="s">
        <v>109</v>
      </c>
      <c r="AT173" s="226" t="s">
        <v>232</v>
      </c>
      <c r="AU173" s="226" t="s">
        <v>85</v>
      </c>
      <c r="AY173" s="19" t="s">
        <v>230</v>
      </c>
      <c r="BE173" s="227">
        <f>IF(N173="základní",J173,0)</f>
        <v>0</v>
      </c>
      <c r="BF173" s="227">
        <f>IF(N173="snížená",J173,0)</f>
        <v>0</v>
      </c>
      <c r="BG173" s="227">
        <f>IF(N173="zákl. přenesená",J173,0)</f>
        <v>0</v>
      </c>
      <c r="BH173" s="227">
        <f>IF(N173="sníž. přenesená",J173,0)</f>
        <v>0</v>
      </c>
      <c r="BI173" s="227">
        <f>IF(N173="nulová",J173,0)</f>
        <v>0</v>
      </c>
      <c r="BJ173" s="19" t="s">
        <v>85</v>
      </c>
      <c r="BK173" s="227">
        <f>ROUND(I173*H173,2)</f>
        <v>0</v>
      </c>
      <c r="BL173" s="19" t="s">
        <v>109</v>
      </c>
      <c r="BM173" s="226" t="s">
        <v>931</v>
      </c>
    </row>
    <row r="174" spans="1:47" s="2" customFormat="1" ht="12">
      <c r="A174" s="41"/>
      <c r="B174" s="42"/>
      <c r="C174" s="43"/>
      <c r="D174" s="228" t="s">
        <v>238</v>
      </c>
      <c r="E174" s="43"/>
      <c r="F174" s="229" t="s">
        <v>1105</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19" t="s">
        <v>238</v>
      </c>
      <c r="AU174" s="19" t="s">
        <v>85</v>
      </c>
    </row>
    <row r="175" spans="1:65" s="2" customFormat="1" ht="14.4" customHeight="1">
      <c r="A175" s="41"/>
      <c r="B175" s="42"/>
      <c r="C175" s="215" t="s">
        <v>734</v>
      </c>
      <c r="D175" s="215" t="s">
        <v>232</v>
      </c>
      <c r="E175" s="216" t="s">
        <v>1106</v>
      </c>
      <c r="F175" s="217" t="s">
        <v>1107</v>
      </c>
      <c r="G175" s="218" t="s">
        <v>1041</v>
      </c>
      <c r="H175" s="219">
        <v>2</v>
      </c>
      <c r="I175" s="220"/>
      <c r="J175" s="221">
        <f>ROUND(I175*H175,2)</f>
        <v>0</v>
      </c>
      <c r="K175" s="217" t="s">
        <v>19</v>
      </c>
      <c r="L175" s="47"/>
      <c r="M175" s="222" t="s">
        <v>19</v>
      </c>
      <c r="N175" s="223" t="s">
        <v>52</v>
      </c>
      <c r="O175" s="87"/>
      <c r="P175" s="224">
        <f>O175*H175</f>
        <v>0</v>
      </c>
      <c r="Q175" s="224">
        <v>0</v>
      </c>
      <c r="R175" s="224">
        <f>Q175*H175</f>
        <v>0</v>
      </c>
      <c r="S175" s="224">
        <v>0</v>
      </c>
      <c r="T175" s="225">
        <f>S175*H175</f>
        <v>0</v>
      </c>
      <c r="U175" s="41"/>
      <c r="V175" s="41"/>
      <c r="W175" s="41"/>
      <c r="X175" s="41"/>
      <c r="Y175" s="41"/>
      <c r="Z175" s="41"/>
      <c r="AA175" s="41"/>
      <c r="AB175" s="41"/>
      <c r="AC175" s="41"/>
      <c r="AD175" s="41"/>
      <c r="AE175" s="41"/>
      <c r="AR175" s="226" t="s">
        <v>109</v>
      </c>
      <c r="AT175" s="226" t="s">
        <v>232</v>
      </c>
      <c r="AU175" s="226" t="s">
        <v>85</v>
      </c>
      <c r="AY175" s="19" t="s">
        <v>230</v>
      </c>
      <c r="BE175" s="227">
        <f>IF(N175="základní",J175,0)</f>
        <v>0</v>
      </c>
      <c r="BF175" s="227">
        <f>IF(N175="snížená",J175,0)</f>
        <v>0</v>
      </c>
      <c r="BG175" s="227">
        <f>IF(N175="zákl. přenesená",J175,0)</f>
        <v>0</v>
      </c>
      <c r="BH175" s="227">
        <f>IF(N175="sníž. přenesená",J175,0)</f>
        <v>0</v>
      </c>
      <c r="BI175" s="227">
        <f>IF(N175="nulová",J175,0)</f>
        <v>0</v>
      </c>
      <c r="BJ175" s="19" t="s">
        <v>85</v>
      </c>
      <c r="BK175" s="227">
        <f>ROUND(I175*H175,2)</f>
        <v>0</v>
      </c>
      <c r="BL175" s="19" t="s">
        <v>109</v>
      </c>
      <c r="BM175" s="226" t="s">
        <v>946</v>
      </c>
    </row>
    <row r="176" spans="1:47" s="2" customFormat="1" ht="12">
      <c r="A176" s="41"/>
      <c r="B176" s="42"/>
      <c r="C176" s="43"/>
      <c r="D176" s="228" t="s">
        <v>238</v>
      </c>
      <c r="E176" s="43"/>
      <c r="F176" s="229" t="s">
        <v>1107</v>
      </c>
      <c r="G176" s="43"/>
      <c r="H176" s="43"/>
      <c r="I176" s="230"/>
      <c r="J176" s="43"/>
      <c r="K176" s="43"/>
      <c r="L176" s="47"/>
      <c r="M176" s="231"/>
      <c r="N176" s="232"/>
      <c r="O176" s="87"/>
      <c r="P176" s="87"/>
      <c r="Q176" s="87"/>
      <c r="R176" s="87"/>
      <c r="S176" s="87"/>
      <c r="T176" s="88"/>
      <c r="U176" s="41"/>
      <c r="V176" s="41"/>
      <c r="W176" s="41"/>
      <c r="X176" s="41"/>
      <c r="Y176" s="41"/>
      <c r="Z176" s="41"/>
      <c r="AA176" s="41"/>
      <c r="AB176" s="41"/>
      <c r="AC176" s="41"/>
      <c r="AD176" s="41"/>
      <c r="AE176" s="41"/>
      <c r="AT176" s="19" t="s">
        <v>238</v>
      </c>
      <c r="AU176" s="19" t="s">
        <v>85</v>
      </c>
    </row>
    <row r="177" spans="1:65" s="2" customFormat="1" ht="14.4" customHeight="1">
      <c r="A177" s="41"/>
      <c r="B177" s="42"/>
      <c r="C177" s="215" t="s">
        <v>741</v>
      </c>
      <c r="D177" s="215" t="s">
        <v>232</v>
      </c>
      <c r="E177" s="216" t="s">
        <v>1108</v>
      </c>
      <c r="F177" s="217" t="s">
        <v>1109</v>
      </c>
      <c r="G177" s="218" t="s">
        <v>1041</v>
      </c>
      <c r="H177" s="219">
        <v>2</v>
      </c>
      <c r="I177" s="220"/>
      <c r="J177" s="221">
        <f>ROUND(I177*H177,2)</f>
        <v>0</v>
      </c>
      <c r="K177" s="217" t="s">
        <v>19</v>
      </c>
      <c r="L177" s="47"/>
      <c r="M177" s="222" t="s">
        <v>19</v>
      </c>
      <c r="N177" s="223" t="s">
        <v>52</v>
      </c>
      <c r="O177" s="87"/>
      <c r="P177" s="224">
        <f>O177*H177</f>
        <v>0</v>
      </c>
      <c r="Q177" s="224">
        <v>0</v>
      </c>
      <c r="R177" s="224">
        <f>Q177*H177</f>
        <v>0</v>
      </c>
      <c r="S177" s="224">
        <v>0</v>
      </c>
      <c r="T177" s="225">
        <f>S177*H177</f>
        <v>0</v>
      </c>
      <c r="U177" s="41"/>
      <c r="V177" s="41"/>
      <c r="W177" s="41"/>
      <c r="X177" s="41"/>
      <c r="Y177" s="41"/>
      <c r="Z177" s="41"/>
      <c r="AA177" s="41"/>
      <c r="AB177" s="41"/>
      <c r="AC177" s="41"/>
      <c r="AD177" s="41"/>
      <c r="AE177" s="41"/>
      <c r="AR177" s="226" t="s">
        <v>109</v>
      </c>
      <c r="AT177" s="226" t="s">
        <v>232</v>
      </c>
      <c r="AU177" s="226" t="s">
        <v>85</v>
      </c>
      <c r="AY177" s="19" t="s">
        <v>230</v>
      </c>
      <c r="BE177" s="227">
        <f>IF(N177="základní",J177,0)</f>
        <v>0</v>
      </c>
      <c r="BF177" s="227">
        <f>IF(N177="snížená",J177,0)</f>
        <v>0</v>
      </c>
      <c r="BG177" s="227">
        <f>IF(N177="zákl. přenesená",J177,0)</f>
        <v>0</v>
      </c>
      <c r="BH177" s="227">
        <f>IF(N177="sníž. přenesená",J177,0)</f>
        <v>0</v>
      </c>
      <c r="BI177" s="227">
        <f>IF(N177="nulová",J177,0)</f>
        <v>0</v>
      </c>
      <c r="BJ177" s="19" t="s">
        <v>85</v>
      </c>
      <c r="BK177" s="227">
        <f>ROUND(I177*H177,2)</f>
        <v>0</v>
      </c>
      <c r="BL177" s="19" t="s">
        <v>109</v>
      </c>
      <c r="BM177" s="226" t="s">
        <v>961</v>
      </c>
    </row>
    <row r="178" spans="1:47" s="2" customFormat="1" ht="12">
      <c r="A178" s="41"/>
      <c r="B178" s="42"/>
      <c r="C178" s="43"/>
      <c r="D178" s="228" t="s">
        <v>238</v>
      </c>
      <c r="E178" s="43"/>
      <c r="F178" s="229" t="s">
        <v>1109</v>
      </c>
      <c r="G178" s="43"/>
      <c r="H178" s="43"/>
      <c r="I178" s="230"/>
      <c r="J178" s="43"/>
      <c r="K178" s="43"/>
      <c r="L178" s="47"/>
      <c r="M178" s="231"/>
      <c r="N178" s="232"/>
      <c r="O178" s="87"/>
      <c r="P178" s="87"/>
      <c r="Q178" s="87"/>
      <c r="R178" s="87"/>
      <c r="S178" s="87"/>
      <c r="T178" s="88"/>
      <c r="U178" s="41"/>
      <c r="V178" s="41"/>
      <c r="W178" s="41"/>
      <c r="X178" s="41"/>
      <c r="Y178" s="41"/>
      <c r="Z178" s="41"/>
      <c r="AA178" s="41"/>
      <c r="AB178" s="41"/>
      <c r="AC178" s="41"/>
      <c r="AD178" s="41"/>
      <c r="AE178" s="41"/>
      <c r="AT178" s="19" t="s">
        <v>238</v>
      </c>
      <c r="AU178" s="19" t="s">
        <v>85</v>
      </c>
    </row>
    <row r="179" spans="1:65" s="2" customFormat="1" ht="14.4" customHeight="1">
      <c r="A179" s="41"/>
      <c r="B179" s="42"/>
      <c r="C179" s="215" t="s">
        <v>745</v>
      </c>
      <c r="D179" s="215" t="s">
        <v>232</v>
      </c>
      <c r="E179" s="216" t="s">
        <v>1110</v>
      </c>
      <c r="F179" s="217" t="s">
        <v>1111</v>
      </c>
      <c r="G179" s="218" t="s">
        <v>1041</v>
      </c>
      <c r="H179" s="219">
        <v>1</v>
      </c>
      <c r="I179" s="220"/>
      <c r="J179" s="221">
        <f>ROUND(I179*H179,2)</f>
        <v>0</v>
      </c>
      <c r="K179" s="217" t="s">
        <v>19</v>
      </c>
      <c r="L179" s="47"/>
      <c r="M179" s="222" t="s">
        <v>19</v>
      </c>
      <c r="N179" s="223" t="s">
        <v>52</v>
      </c>
      <c r="O179" s="87"/>
      <c r="P179" s="224">
        <f>O179*H179</f>
        <v>0</v>
      </c>
      <c r="Q179" s="224">
        <v>0</v>
      </c>
      <c r="R179" s="224">
        <f>Q179*H179</f>
        <v>0</v>
      </c>
      <c r="S179" s="224">
        <v>0</v>
      </c>
      <c r="T179" s="225">
        <f>S179*H179</f>
        <v>0</v>
      </c>
      <c r="U179" s="41"/>
      <c r="V179" s="41"/>
      <c r="W179" s="41"/>
      <c r="X179" s="41"/>
      <c r="Y179" s="41"/>
      <c r="Z179" s="41"/>
      <c r="AA179" s="41"/>
      <c r="AB179" s="41"/>
      <c r="AC179" s="41"/>
      <c r="AD179" s="41"/>
      <c r="AE179" s="41"/>
      <c r="AR179" s="226" t="s">
        <v>109</v>
      </c>
      <c r="AT179" s="226" t="s">
        <v>232</v>
      </c>
      <c r="AU179" s="226" t="s">
        <v>85</v>
      </c>
      <c r="AY179" s="19" t="s">
        <v>230</v>
      </c>
      <c r="BE179" s="227">
        <f>IF(N179="základní",J179,0)</f>
        <v>0</v>
      </c>
      <c r="BF179" s="227">
        <f>IF(N179="snížená",J179,0)</f>
        <v>0</v>
      </c>
      <c r="BG179" s="227">
        <f>IF(N179="zákl. přenesená",J179,0)</f>
        <v>0</v>
      </c>
      <c r="BH179" s="227">
        <f>IF(N179="sníž. přenesená",J179,0)</f>
        <v>0</v>
      </c>
      <c r="BI179" s="227">
        <f>IF(N179="nulová",J179,0)</f>
        <v>0</v>
      </c>
      <c r="BJ179" s="19" t="s">
        <v>85</v>
      </c>
      <c r="BK179" s="227">
        <f>ROUND(I179*H179,2)</f>
        <v>0</v>
      </c>
      <c r="BL179" s="19" t="s">
        <v>109</v>
      </c>
      <c r="BM179" s="226" t="s">
        <v>1112</v>
      </c>
    </row>
    <row r="180" spans="1:47" s="2" customFormat="1" ht="12">
      <c r="A180" s="41"/>
      <c r="B180" s="42"/>
      <c r="C180" s="43"/>
      <c r="D180" s="228" t="s">
        <v>238</v>
      </c>
      <c r="E180" s="43"/>
      <c r="F180" s="229" t="s">
        <v>1111</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19" t="s">
        <v>238</v>
      </c>
      <c r="AU180" s="19" t="s">
        <v>85</v>
      </c>
    </row>
    <row r="181" spans="1:65" s="2" customFormat="1" ht="14.4" customHeight="1">
      <c r="A181" s="41"/>
      <c r="B181" s="42"/>
      <c r="C181" s="215" t="s">
        <v>748</v>
      </c>
      <c r="D181" s="215" t="s">
        <v>232</v>
      </c>
      <c r="E181" s="216" t="s">
        <v>1113</v>
      </c>
      <c r="F181" s="217" t="s">
        <v>1114</v>
      </c>
      <c r="G181" s="218" t="s">
        <v>327</v>
      </c>
      <c r="H181" s="219">
        <v>4</v>
      </c>
      <c r="I181" s="220"/>
      <c r="J181" s="221">
        <f>ROUND(I181*H181,2)</f>
        <v>0</v>
      </c>
      <c r="K181" s="217" t="s">
        <v>19</v>
      </c>
      <c r="L181" s="47"/>
      <c r="M181" s="222" t="s">
        <v>19</v>
      </c>
      <c r="N181" s="223" t="s">
        <v>52</v>
      </c>
      <c r="O181" s="87"/>
      <c r="P181" s="224">
        <f>O181*H181</f>
        <v>0</v>
      </c>
      <c r="Q181" s="224">
        <v>0</v>
      </c>
      <c r="R181" s="224">
        <f>Q181*H181</f>
        <v>0</v>
      </c>
      <c r="S181" s="224">
        <v>0</v>
      </c>
      <c r="T181" s="225">
        <f>S181*H181</f>
        <v>0</v>
      </c>
      <c r="U181" s="41"/>
      <c r="V181" s="41"/>
      <c r="W181" s="41"/>
      <c r="X181" s="41"/>
      <c r="Y181" s="41"/>
      <c r="Z181" s="41"/>
      <c r="AA181" s="41"/>
      <c r="AB181" s="41"/>
      <c r="AC181" s="41"/>
      <c r="AD181" s="41"/>
      <c r="AE181" s="41"/>
      <c r="AR181" s="226" t="s">
        <v>109</v>
      </c>
      <c r="AT181" s="226" t="s">
        <v>232</v>
      </c>
      <c r="AU181" s="226" t="s">
        <v>85</v>
      </c>
      <c r="AY181" s="19" t="s">
        <v>230</v>
      </c>
      <c r="BE181" s="227">
        <f>IF(N181="základní",J181,0)</f>
        <v>0</v>
      </c>
      <c r="BF181" s="227">
        <f>IF(N181="snížená",J181,0)</f>
        <v>0</v>
      </c>
      <c r="BG181" s="227">
        <f>IF(N181="zákl. přenesená",J181,0)</f>
        <v>0</v>
      </c>
      <c r="BH181" s="227">
        <f>IF(N181="sníž. přenesená",J181,0)</f>
        <v>0</v>
      </c>
      <c r="BI181" s="227">
        <f>IF(N181="nulová",J181,0)</f>
        <v>0</v>
      </c>
      <c r="BJ181" s="19" t="s">
        <v>85</v>
      </c>
      <c r="BK181" s="227">
        <f>ROUND(I181*H181,2)</f>
        <v>0</v>
      </c>
      <c r="BL181" s="19" t="s">
        <v>109</v>
      </c>
      <c r="BM181" s="226" t="s">
        <v>983</v>
      </c>
    </row>
    <row r="182" spans="1:47" s="2" customFormat="1" ht="12">
      <c r="A182" s="41"/>
      <c r="B182" s="42"/>
      <c r="C182" s="43"/>
      <c r="D182" s="228" t="s">
        <v>238</v>
      </c>
      <c r="E182" s="43"/>
      <c r="F182" s="229" t="s">
        <v>1114</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19" t="s">
        <v>238</v>
      </c>
      <c r="AU182" s="19" t="s">
        <v>85</v>
      </c>
    </row>
    <row r="183" spans="1:65" s="2" customFormat="1" ht="24.15" customHeight="1">
      <c r="A183" s="41"/>
      <c r="B183" s="42"/>
      <c r="C183" s="215" t="s">
        <v>752</v>
      </c>
      <c r="D183" s="215" t="s">
        <v>232</v>
      </c>
      <c r="E183" s="216" t="s">
        <v>1115</v>
      </c>
      <c r="F183" s="217" t="s">
        <v>1116</v>
      </c>
      <c r="G183" s="218" t="s">
        <v>1041</v>
      </c>
      <c r="H183" s="219">
        <v>5</v>
      </c>
      <c r="I183" s="220"/>
      <c r="J183" s="221">
        <f>ROUND(I183*H183,2)</f>
        <v>0</v>
      </c>
      <c r="K183" s="217" t="s">
        <v>19</v>
      </c>
      <c r="L183" s="47"/>
      <c r="M183" s="222" t="s">
        <v>19</v>
      </c>
      <c r="N183" s="223" t="s">
        <v>52</v>
      </c>
      <c r="O183" s="87"/>
      <c r="P183" s="224">
        <f>O183*H183</f>
        <v>0</v>
      </c>
      <c r="Q183" s="224">
        <v>0</v>
      </c>
      <c r="R183" s="224">
        <f>Q183*H183</f>
        <v>0</v>
      </c>
      <c r="S183" s="224">
        <v>0</v>
      </c>
      <c r="T183" s="225">
        <f>S183*H183</f>
        <v>0</v>
      </c>
      <c r="U183" s="41"/>
      <c r="V183" s="41"/>
      <c r="W183" s="41"/>
      <c r="X183" s="41"/>
      <c r="Y183" s="41"/>
      <c r="Z183" s="41"/>
      <c r="AA183" s="41"/>
      <c r="AB183" s="41"/>
      <c r="AC183" s="41"/>
      <c r="AD183" s="41"/>
      <c r="AE183" s="41"/>
      <c r="AR183" s="226" t="s">
        <v>109</v>
      </c>
      <c r="AT183" s="226" t="s">
        <v>232</v>
      </c>
      <c r="AU183" s="226" t="s">
        <v>85</v>
      </c>
      <c r="AY183" s="19" t="s">
        <v>230</v>
      </c>
      <c r="BE183" s="227">
        <f>IF(N183="základní",J183,0)</f>
        <v>0</v>
      </c>
      <c r="BF183" s="227">
        <f>IF(N183="snížená",J183,0)</f>
        <v>0</v>
      </c>
      <c r="BG183" s="227">
        <f>IF(N183="zákl. přenesená",J183,0)</f>
        <v>0</v>
      </c>
      <c r="BH183" s="227">
        <f>IF(N183="sníž. přenesená",J183,0)</f>
        <v>0</v>
      </c>
      <c r="BI183" s="227">
        <f>IF(N183="nulová",J183,0)</f>
        <v>0</v>
      </c>
      <c r="BJ183" s="19" t="s">
        <v>85</v>
      </c>
      <c r="BK183" s="227">
        <f>ROUND(I183*H183,2)</f>
        <v>0</v>
      </c>
      <c r="BL183" s="19" t="s">
        <v>109</v>
      </c>
      <c r="BM183" s="226" t="s">
        <v>998</v>
      </c>
    </row>
    <row r="184" spans="1:47" s="2" customFormat="1" ht="12">
      <c r="A184" s="41"/>
      <c r="B184" s="42"/>
      <c r="C184" s="43"/>
      <c r="D184" s="228" t="s">
        <v>238</v>
      </c>
      <c r="E184" s="43"/>
      <c r="F184" s="229" t="s">
        <v>1116</v>
      </c>
      <c r="G184" s="43"/>
      <c r="H184" s="43"/>
      <c r="I184" s="230"/>
      <c r="J184" s="43"/>
      <c r="K184" s="43"/>
      <c r="L184" s="47"/>
      <c r="M184" s="231"/>
      <c r="N184" s="232"/>
      <c r="O184" s="87"/>
      <c r="P184" s="87"/>
      <c r="Q184" s="87"/>
      <c r="R184" s="87"/>
      <c r="S184" s="87"/>
      <c r="T184" s="88"/>
      <c r="U184" s="41"/>
      <c r="V184" s="41"/>
      <c r="W184" s="41"/>
      <c r="X184" s="41"/>
      <c r="Y184" s="41"/>
      <c r="Z184" s="41"/>
      <c r="AA184" s="41"/>
      <c r="AB184" s="41"/>
      <c r="AC184" s="41"/>
      <c r="AD184" s="41"/>
      <c r="AE184" s="41"/>
      <c r="AT184" s="19" t="s">
        <v>238</v>
      </c>
      <c r="AU184" s="19" t="s">
        <v>85</v>
      </c>
    </row>
    <row r="185" spans="1:65" s="2" customFormat="1" ht="24.15" customHeight="1">
      <c r="A185" s="41"/>
      <c r="B185" s="42"/>
      <c r="C185" s="215" t="s">
        <v>757</v>
      </c>
      <c r="D185" s="215" t="s">
        <v>232</v>
      </c>
      <c r="E185" s="216" t="s">
        <v>1117</v>
      </c>
      <c r="F185" s="217" t="s">
        <v>1118</v>
      </c>
      <c r="G185" s="218" t="s">
        <v>1041</v>
      </c>
      <c r="H185" s="219">
        <v>5</v>
      </c>
      <c r="I185" s="220"/>
      <c r="J185" s="221">
        <f>ROUND(I185*H185,2)</f>
        <v>0</v>
      </c>
      <c r="K185" s="217" t="s">
        <v>19</v>
      </c>
      <c r="L185" s="47"/>
      <c r="M185" s="222" t="s">
        <v>19</v>
      </c>
      <c r="N185" s="223" t="s">
        <v>52</v>
      </c>
      <c r="O185" s="87"/>
      <c r="P185" s="224">
        <f>O185*H185</f>
        <v>0</v>
      </c>
      <c r="Q185" s="224">
        <v>0</v>
      </c>
      <c r="R185" s="224">
        <f>Q185*H185</f>
        <v>0</v>
      </c>
      <c r="S185" s="224">
        <v>0</v>
      </c>
      <c r="T185" s="225">
        <f>S185*H185</f>
        <v>0</v>
      </c>
      <c r="U185" s="41"/>
      <c r="V185" s="41"/>
      <c r="W185" s="41"/>
      <c r="X185" s="41"/>
      <c r="Y185" s="41"/>
      <c r="Z185" s="41"/>
      <c r="AA185" s="41"/>
      <c r="AB185" s="41"/>
      <c r="AC185" s="41"/>
      <c r="AD185" s="41"/>
      <c r="AE185" s="41"/>
      <c r="AR185" s="226" t="s">
        <v>109</v>
      </c>
      <c r="AT185" s="226" t="s">
        <v>232</v>
      </c>
      <c r="AU185" s="226" t="s">
        <v>85</v>
      </c>
      <c r="AY185" s="19" t="s">
        <v>230</v>
      </c>
      <c r="BE185" s="227">
        <f>IF(N185="základní",J185,0)</f>
        <v>0</v>
      </c>
      <c r="BF185" s="227">
        <f>IF(N185="snížená",J185,0)</f>
        <v>0</v>
      </c>
      <c r="BG185" s="227">
        <f>IF(N185="zákl. přenesená",J185,0)</f>
        <v>0</v>
      </c>
      <c r="BH185" s="227">
        <f>IF(N185="sníž. přenesená",J185,0)</f>
        <v>0</v>
      </c>
      <c r="BI185" s="227">
        <f>IF(N185="nulová",J185,0)</f>
        <v>0</v>
      </c>
      <c r="BJ185" s="19" t="s">
        <v>85</v>
      </c>
      <c r="BK185" s="227">
        <f>ROUND(I185*H185,2)</f>
        <v>0</v>
      </c>
      <c r="BL185" s="19" t="s">
        <v>109</v>
      </c>
      <c r="BM185" s="226" t="s">
        <v>1010</v>
      </c>
    </row>
    <row r="186" spans="1:47" s="2" customFormat="1" ht="12">
      <c r="A186" s="41"/>
      <c r="B186" s="42"/>
      <c r="C186" s="43"/>
      <c r="D186" s="228" t="s">
        <v>238</v>
      </c>
      <c r="E186" s="43"/>
      <c r="F186" s="229" t="s">
        <v>1118</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238</v>
      </c>
      <c r="AU186" s="19" t="s">
        <v>85</v>
      </c>
    </row>
    <row r="187" spans="1:65" s="2" customFormat="1" ht="24.15" customHeight="1">
      <c r="A187" s="41"/>
      <c r="B187" s="42"/>
      <c r="C187" s="215" t="s">
        <v>764</v>
      </c>
      <c r="D187" s="215" t="s">
        <v>232</v>
      </c>
      <c r="E187" s="216" t="s">
        <v>1119</v>
      </c>
      <c r="F187" s="217" t="s">
        <v>1120</v>
      </c>
      <c r="G187" s="218" t="s">
        <v>1048</v>
      </c>
      <c r="H187" s="219">
        <v>6</v>
      </c>
      <c r="I187" s="220"/>
      <c r="J187" s="221">
        <f>ROUND(I187*H187,2)</f>
        <v>0</v>
      </c>
      <c r="K187" s="217" t="s">
        <v>19</v>
      </c>
      <c r="L187" s="47"/>
      <c r="M187" s="222" t="s">
        <v>19</v>
      </c>
      <c r="N187" s="223" t="s">
        <v>52</v>
      </c>
      <c r="O187" s="87"/>
      <c r="P187" s="224">
        <f>O187*H187</f>
        <v>0</v>
      </c>
      <c r="Q187" s="224">
        <v>0</v>
      </c>
      <c r="R187" s="224">
        <f>Q187*H187</f>
        <v>0</v>
      </c>
      <c r="S187" s="224">
        <v>0</v>
      </c>
      <c r="T187" s="225">
        <f>S187*H187</f>
        <v>0</v>
      </c>
      <c r="U187" s="41"/>
      <c r="V187" s="41"/>
      <c r="W187" s="41"/>
      <c r="X187" s="41"/>
      <c r="Y187" s="41"/>
      <c r="Z187" s="41"/>
      <c r="AA187" s="41"/>
      <c r="AB187" s="41"/>
      <c r="AC187" s="41"/>
      <c r="AD187" s="41"/>
      <c r="AE187" s="41"/>
      <c r="AR187" s="226" t="s">
        <v>109</v>
      </c>
      <c r="AT187" s="226" t="s">
        <v>232</v>
      </c>
      <c r="AU187" s="226" t="s">
        <v>85</v>
      </c>
      <c r="AY187" s="19" t="s">
        <v>230</v>
      </c>
      <c r="BE187" s="227">
        <f>IF(N187="základní",J187,0)</f>
        <v>0</v>
      </c>
      <c r="BF187" s="227">
        <f>IF(N187="snížená",J187,0)</f>
        <v>0</v>
      </c>
      <c r="BG187" s="227">
        <f>IF(N187="zákl. přenesená",J187,0)</f>
        <v>0</v>
      </c>
      <c r="BH187" s="227">
        <f>IF(N187="sníž. přenesená",J187,0)</f>
        <v>0</v>
      </c>
      <c r="BI187" s="227">
        <f>IF(N187="nulová",J187,0)</f>
        <v>0</v>
      </c>
      <c r="BJ187" s="19" t="s">
        <v>85</v>
      </c>
      <c r="BK187" s="227">
        <f>ROUND(I187*H187,2)</f>
        <v>0</v>
      </c>
      <c r="BL187" s="19" t="s">
        <v>109</v>
      </c>
      <c r="BM187" s="226" t="s">
        <v>1121</v>
      </c>
    </row>
    <row r="188" spans="1:47" s="2" customFormat="1" ht="12">
      <c r="A188" s="41"/>
      <c r="B188" s="42"/>
      <c r="C188" s="43"/>
      <c r="D188" s="228" t="s">
        <v>238</v>
      </c>
      <c r="E188" s="43"/>
      <c r="F188" s="229" t="s">
        <v>1120</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19" t="s">
        <v>238</v>
      </c>
      <c r="AU188" s="19" t="s">
        <v>85</v>
      </c>
    </row>
    <row r="189" spans="1:65" s="2" customFormat="1" ht="24.15" customHeight="1">
      <c r="A189" s="41"/>
      <c r="B189" s="42"/>
      <c r="C189" s="215" t="s">
        <v>770</v>
      </c>
      <c r="D189" s="215" t="s">
        <v>232</v>
      </c>
      <c r="E189" s="216" t="s">
        <v>1122</v>
      </c>
      <c r="F189" s="217" t="s">
        <v>1123</v>
      </c>
      <c r="G189" s="218" t="s">
        <v>1041</v>
      </c>
      <c r="H189" s="219">
        <v>2</v>
      </c>
      <c r="I189" s="220"/>
      <c r="J189" s="221">
        <f>ROUND(I189*H189,2)</f>
        <v>0</v>
      </c>
      <c r="K189" s="217" t="s">
        <v>19</v>
      </c>
      <c r="L189" s="47"/>
      <c r="M189" s="222" t="s">
        <v>19</v>
      </c>
      <c r="N189" s="223" t="s">
        <v>52</v>
      </c>
      <c r="O189" s="87"/>
      <c r="P189" s="224">
        <f>O189*H189</f>
        <v>0</v>
      </c>
      <c r="Q189" s="224">
        <v>0</v>
      </c>
      <c r="R189" s="224">
        <f>Q189*H189</f>
        <v>0</v>
      </c>
      <c r="S189" s="224">
        <v>0</v>
      </c>
      <c r="T189" s="225">
        <f>S189*H189</f>
        <v>0</v>
      </c>
      <c r="U189" s="41"/>
      <c r="V189" s="41"/>
      <c r="W189" s="41"/>
      <c r="X189" s="41"/>
      <c r="Y189" s="41"/>
      <c r="Z189" s="41"/>
      <c r="AA189" s="41"/>
      <c r="AB189" s="41"/>
      <c r="AC189" s="41"/>
      <c r="AD189" s="41"/>
      <c r="AE189" s="41"/>
      <c r="AR189" s="226" t="s">
        <v>109</v>
      </c>
      <c r="AT189" s="226" t="s">
        <v>232</v>
      </c>
      <c r="AU189" s="226" t="s">
        <v>85</v>
      </c>
      <c r="AY189" s="19" t="s">
        <v>230</v>
      </c>
      <c r="BE189" s="227">
        <f>IF(N189="základní",J189,0)</f>
        <v>0</v>
      </c>
      <c r="BF189" s="227">
        <f>IF(N189="snížená",J189,0)</f>
        <v>0</v>
      </c>
      <c r="BG189" s="227">
        <f>IF(N189="zákl. přenesená",J189,0)</f>
        <v>0</v>
      </c>
      <c r="BH189" s="227">
        <f>IF(N189="sníž. přenesená",J189,0)</f>
        <v>0</v>
      </c>
      <c r="BI189" s="227">
        <f>IF(N189="nulová",J189,0)</f>
        <v>0</v>
      </c>
      <c r="BJ189" s="19" t="s">
        <v>85</v>
      </c>
      <c r="BK189" s="227">
        <f>ROUND(I189*H189,2)</f>
        <v>0</v>
      </c>
      <c r="BL189" s="19" t="s">
        <v>109</v>
      </c>
      <c r="BM189" s="226" t="s">
        <v>1124</v>
      </c>
    </row>
    <row r="190" spans="1:47" s="2" customFormat="1" ht="12">
      <c r="A190" s="41"/>
      <c r="B190" s="42"/>
      <c r="C190" s="43"/>
      <c r="D190" s="228" t="s">
        <v>238</v>
      </c>
      <c r="E190" s="43"/>
      <c r="F190" s="229" t="s">
        <v>1123</v>
      </c>
      <c r="G190" s="43"/>
      <c r="H190" s="43"/>
      <c r="I190" s="230"/>
      <c r="J190" s="43"/>
      <c r="K190" s="43"/>
      <c r="L190" s="47"/>
      <c r="M190" s="231"/>
      <c r="N190" s="232"/>
      <c r="O190" s="87"/>
      <c r="P190" s="87"/>
      <c r="Q190" s="87"/>
      <c r="R190" s="87"/>
      <c r="S190" s="87"/>
      <c r="T190" s="88"/>
      <c r="U190" s="41"/>
      <c r="V190" s="41"/>
      <c r="W190" s="41"/>
      <c r="X190" s="41"/>
      <c r="Y190" s="41"/>
      <c r="Z190" s="41"/>
      <c r="AA190" s="41"/>
      <c r="AB190" s="41"/>
      <c r="AC190" s="41"/>
      <c r="AD190" s="41"/>
      <c r="AE190" s="41"/>
      <c r="AT190" s="19" t="s">
        <v>238</v>
      </c>
      <c r="AU190" s="19" t="s">
        <v>85</v>
      </c>
    </row>
    <row r="191" spans="1:65" s="2" customFormat="1" ht="14.4" customHeight="1">
      <c r="A191" s="41"/>
      <c r="B191" s="42"/>
      <c r="C191" s="215" t="s">
        <v>777</v>
      </c>
      <c r="D191" s="215" t="s">
        <v>232</v>
      </c>
      <c r="E191" s="216" t="s">
        <v>1125</v>
      </c>
      <c r="F191" s="217" t="s">
        <v>1126</v>
      </c>
      <c r="G191" s="218" t="s">
        <v>1041</v>
      </c>
      <c r="H191" s="219">
        <v>7</v>
      </c>
      <c r="I191" s="220"/>
      <c r="J191" s="221">
        <f>ROUND(I191*H191,2)</f>
        <v>0</v>
      </c>
      <c r="K191" s="217" t="s">
        <v>19</v>
      </c>
      <c r="L191" s="47"/>
      <c r="M191" s="222" t="s">
        <v>19</v>
      </c>
      <c r="N191" s="223" t="s">
        <v>52</v>
      </c>
      <c r="O191" s="87"/>
      <c r="P191" s="224">
        <f>O191*H191</f>
        <v>0</v>
      </c>
      <c r="Q191" s="224">
        <v>0</v>
      </c>
      <c r="R191" s="224">
        <f>Q191*H191</f>
        <v>0</v>
      </c>
      <c r="S191" s="224">
        <v>0</v>
      </c>
      <c r="T191" s="225">
        <f>S191*H191</f>
        <v>0</v>
      </c>
      <c r="U191" s="41"/>
      <c r="V191" s="41"/>
      <c r="W191" s="41"/>
      <c r="X191" s="41"/>
      <c r="Y191" s="41"/>
      <c r="Z191" s="41"/>
      <c r="AA191" s="41"/>
      <c r="AB191" s="41"/>
      <c r="AC191" s="41"/>
      <c r="AD191" s="41"/>
      <c r="AE191" s="41"/>
      <c r="AR191" s="226" t="s">
        <v>109</v>
      </c>
      <c r="AT191" s="226" t="s">
        <v>232</v>
      </c>
      <c r="AU191" s="226" t="s">
        <v>85</v>
      </c>
      <c r="AY191" s="19" t="s">
        <v>230</v>
      </c>
      <c r="BE191" s="227">
        <f>IF(N191="základní",J191,0)</f>
        <v>0</v>
      </c>
      <c r="BF191" s="227">
        <f>IF(N191="snížená",J191,0)</f>
        <v>0</v>
      </c>
      <c r="BG191" s="227">
        <f>IF(N191="zákl. přenesená",J191,0)</f>
        <v>0</v>
      </c>
      <c r="BH191" s="227">
        <f>IF(N191="sníž. přenesená",J191,0)</f>
        <v>0</v>
      </c>
      <c r="BI191" s="227">
        <f>IF(N191="nulová",J191,0)</f>
        <v>0</v>
      </c>
      <c r="BJ191" s="19" t="s">
        <v>85</v>
      </c>
      <c r="BK191" s="227">
        <f>ROUND(I191*H191,2)</f>
        <v>0</v>
      </c>
      <c r="BL191" s="19" t="s">
        <v>109</v>
      </c>
      <c r="BM191" s="226" t="s">
        <v>1127</v>
      </c>
    </row>
    <row r="192" spans="1:47" s="2" customFormat="1" ht="12">
      <c r="A192" s="41"/>
      <c r="B192" s="42"/>
      <c r="C192" s="43"/>
      <c r="D192" s="228" t="s">
        <v>238</v>
      </c>
      <c r="E192" s="43"/>
      <c r="F192" s="229" t="s">
        <v>1126</v>
      </c>
      <c r="G192" s="43"/>
      <c r="H192" s="43"/>
      <c r="I192" s="230"/>
      <c r="J192" s="43"/>
      <c r="K192" s="43"/>
      <c r="L192" s="47"/>
      <c r="M192" s="231"/>
      <c r="N192" s="232"/>
      <c r="O192" s="87"/>
      <c r="P192" s="87"/>
      <c r="Q192" s="87"/>
      <c r="R192" s="87"/>
      <c r="S192" s="87"/>
      <c r="T192" s="88"/>
      <c r="U192" s="41"/>
      <c r="V192" s="41"/>
      <c r="W192" s="41"/>
      <c r="X192" s="41"/>
      <c r="Y192" s="41"/>
      <c r="Z192" s="41"/>
      <c r="AA192" s="41"/>
      <c r="AB192" s="41"/>
      <c r="AC192" s="41"/>
      <c r="AD192" s="41"/>
      <c r="AE192" s="41"/>
      <c r="AT192" s="19" t="s">
        <v>238</v>
      </c>
      <c r="AU192" s="19" t="s">
        <v>85</v>
      </c>
    </row>
    <row r="193" spans="1:65" s="2" customFormat="1" ht="14.4" customHeight="1">
      <c r="A193" s="41"/>
      <c r="B193" s="42"/>
      <c r="C193" s="215" t="s">
        <v>783</v>
      </c>
      <c r="D193" s="215" t="s">
        <v>232</v>
      </c>
      <c r="E193" s="216" t="s">
        <v>1128</v>
      </c>
      <c r="F193" s="217" t="s">
        <v>1129</v>
      </c>
      <c r="G193" s="218" t="s">
        <v>1041</v>
      </c>
      <c r="H193" s="219">
        <v>2</v>
      </c>
      <c r="I193" s="220"/>
      <c r="J193" s="221">
        <f>ROUND(I193*H193,2)</f>
        <v>0</v>
      </c>
      <c r="K193" s="217" t="s">
        <v>19</v>
      </c>
      <c r="L193" s="47"/>
      <c r="M193" s="222" t="s">
        <v>19</v>
      </c>
      <c r="N193" s="223" t="s">
        <v>52</v>
      </c>
      <c r="O193" s="87"/>
      <c r="P193" s="224">
        <f>O193*H193</f>
        <v>0</v>
      </c>
      <c r="Q193" s="224">
        <v>0</v>
      </c>
      <c r="R193" s="224">
        <f>Q193*H193</f>
        <v>0</v>
      </c>
      <c r="S193" s="224">
        <v>0</v>
      </c>
      <c r="T193" s="225">
        <f>S193*H193</f>
        <v>0</v>
      </c>
      <c r="U193" s="41"/>
      <c r="V193" s="41"/>
      <c r="W193" s="41"/>
      <c r="X193" s="41"/>
      <c r="Y193" s="41"/>
      <c r="Z193" s="41"/>
      <c r="AA193" s="41"/>
      <c r="AB193" s="41"/>
      <c r="AC193" s="41"/>
      <c r="AD193" s="41"/>
      <c r="AE193" s="41"/>
      <c r="AR193" s="226" t="s">
        <v>109</v>
      </c>
      <c r="AT193" s="226" t="s">
        <v>232</v>
      </c>
      <c r="AU193" s="226" t="s">
        <v>85</v>
      </c>
      <c r="AY193" s="19" t="s">
        <v>230</v>
      </c>
      <c r="BE193" s="227">
        <f>IF(N193="základní",J193,0)</f>
        <v>0</v>
      </c>
      <c r="BF193" s="227">
        <f>IF(N193="snížená",J193,0)</f>
        <v>0</v>
      </c>
      <c r="BG193" s="227">
        <f>IF(N193="zákl. přenesená",J193,0)</f>
        <v>0</v>
      </c>
      <c r="BH193" s="227">
        <f>IF(N193="sníž. přenesená",J193,0)</f>
        <v>0</v>
      </c>
      <c r="BI193" s="227">
        <f>IF(N193="nulová",J193,0)</f>
        <v>0</v>
      </c>
      <c r="BJ193" s="19" t="s">
        <v>85</v>
      </c>
      <c r="BK193" s="227">
        <f>ROUND(I193*H193,2)</f>
        <v>0</v>
      </c>
      <c r="BL193" s="19" t="s">
        <v>109</v>
      </c>
      <c r="BM193" s="226" t="s">
        <v>1130</v>
      </c>
    </row>
    <row r="194" spans="1:47" s="2" customFormat="1" ht="12">
      <c r="A194" s="41"/>
      <c r="B194" s="42"/>
      <c r="C194" s="43"/>
      <c r="D194" s="228" t="s">
        <v>238</v>
      </c>
      <c r="E194" s="43"/>
      <c r="F194" s="229" t="s">
        <v>1129</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19" t="s">
        <v>238</v>
      </c>
      <c r="AU194" s="19" t="s">
        <v>85</v>
      </c>
    </row>
    <row r="195" spans="1:65" s="2" customFormat="1" ht="24.15" customHeight="1">
      <c r="A195" s="41"/>
      <c r="B195" s="42"/>
      <c r="C195" s="215" t="s">
        <v>785</v>
      </c>
      <c r="D195" s="215" t="s">
        <v>232</v>
      </c>
      <c r="E195" s="216" t="s">
        <v>1131</v>
      </c>
      <c r="F195" s="217" t="s">
        <v>1132</v>
      </c>
      <c r="G195" s="218" t="s">
        <v>1031</v>
      </c>
      <c r="H195" s="219">
        <v>2</v>
      </c>
      <c r="I195" s="220"/>
      <c r="J195" s="221">
        <f>ROUND(I195*H195,2)</f>
        <v>0</v>
      </c>
      <c r="K195" s="217" t="s">
        <v>19</v>
      </c>
      <c r="L195" s="47"/>
      <c r="M195" s="222" t="s">
        <v>19</v>
      </c>
      <c r="N195" s="223" t="s">
        <v>52</v>
      </c>
      <c r="O195" s="87"/>
      <c r="P195" s="224">
        <f>O195*H195</f>
        <v>0</v>
      </c>
      <c r="Q195" s="224">
        <v>0</v>
      </c>
      <c r="R195" s="224">
        <f>Q195*H195</f>
        <v>0</v>
      </c>
      <c r="S195" s="224">
        <v>0</v>
      </c>
      <c r="T195" s="225">
        <f>S195*H195</f>
        <v>0</v>
      </c>
      <c r="U195" s="41"/>
      <c r="V195" s="41"/>
      <c r="W195" s="41"/>
      <c r="X195" s="41"/>
      <c r="Y195" s="41"/>
      <c r="Z195" s="41"/>
      <c r="AA195" s="41"/>
      <c r="AB195" s="41"/>
      <c r="AC195" s="41"/>
      <c r="AD195" s="41"/>
      <c r="AE195" s="41"/>
      <c r="AR195" s="226" t="s">
        <v>109</v>
      </c>
      <c r="AT195" s="226" t="s">
        <v>232</v>
      </c>
      <c r="AU195" s="226" t="s">
        <v>85</v>
      </c>
      <c r="AY195" s="19" t="s">
        <v>230</v>
      </c>
      <c r="BE195" s="227">
        <f>IF(N195="základní",J195,0)</f>
        <v>0</v>
      </c>
      <c r="BF195" s="227">
        <f>IF(N195="snížená",J195,0)</f>
        <v>0</v>
      </c>
      <c r="BG195" s="227">
        <f>IF(N195="zákl. přenesená",J195,0)</f>
        <v>0</v>
      </c>
      <c r="BH195" s="227">
        <f>IF(N195="sníž. přenesená",J195,0)</f>
        <v>0</v>
      </c>
      <c r="BI195" s="227">
        <f>IF(N195="nulová",J195,0)</f>
        <v>0</v>
      </c>
      <c r="BJ195" s="19" t="s">
        <v>85</v>
      </c>
      <c r="BK195" s="227">
        <f>ROUND(I195*H195,2)</f>
        <v>0</v>
      </c>
      <c r="BL195" s="19" t="s">
        <v>109</v>
      </c>
      <c r="BM195" s="226" t="s">
        <v>1133</v>
      </c>
    </row>
    <row r="196" spans="1:47" s="2" customFormat="1" ht="12">
      <c r="A196" s="41"/>
      <c r="B196" s="42"/>
      <c r="C196" s="43"/>
      <c r="D196" s="228" t="s">
        <v>238</v>
      </c>
      <c r="E196" s="43"/>
      <c r="F196" s="229" t="s">
        <v>1132</v>
      </c>
      <c r="G196" s="43"/>
      <c r="H196" s="43"/>
      <c r="I196" s="230"/>
      <c r="J196" s="43"/>
      <c r="K196" s="43"/>
      <c r="L196" s="47"/>
      <c r="M196" s="231"/>
      <c r="N196" s="232"/>
      <c r="O196" s="87"/>
      <c r="P196" s="87"/>
      <c r="Q196" s="87"/>
      <c r="R196" s="87"/>
      <c r="S196" s="87"/>
      <c r="T196" s="88"/>
      <c r="U196" s="41"/>
      <c r="V196" s="41"/>
      <c r="W196" s="41"/>
      <c r="X196" s="41"/>
      <c r="Y196" s="41"/>
      <c r="Z196" s="41"/>
      <c r="AA196" s="41"/>
      <c r="AB196" s="41"/>
      <c r="AC196" s="41"/>
      <c r="AD196" s="41"/>
      <c r="AE196" s="41"/>
      <c r="AT196" s="19" t="s">
        <v>238</v>
      </c>
      <c r="AU196" s="19" t="s">
        <v>85</v>
      </c>
    </row>
    <row r="197" spans="1:65" s="2" customFormat="1" ht="14.4" customHeight="1">
      <c r="A197" s="41"/>
      <c r="B197" s="42"/>
      <c r="C197" s="215" t="s">
        <v>788</v>
      </c>
      <c r="D197" s="215" t="s">
        <v>232</v>
      </c>
      <c r="E197" s="216" t="s">
        <v>1134</v>
      </c>
      <c r="F197" s="217" t="s">
        <v>1135</v>
      </c>
      <c r="G197" s="218" t="s">
        <v>1041</v>
      </c>
      <c r="H197" s="219">
        <v>1</v>
      </c>
      <c r="I197" s="220"/>
      <c r="J197" s="221">
        <f>ROUND(I197*H197,2)</f>
        <v>0</v>
      </c>
      <c r="K197" s="217" t="s">
        <v>19</v>
      </c>
      <c r="L197" s="47"/>
      <c r="M197" s="222" t="s">
        <v>19</v>
      </c>
      <c r="N197" s="223" t="s">
        <v>52</v>
      </c>
      <c r="O197" s="87"/>
      <c r="P197" s="224">
        <f>O197*H197</f>
        <v>0</v>
      </c>
      <c r="Q197" s="224">
        <v>0</v>
      </c>
      <c r="R197" s="224">
        <f>Q197*H197</f>
        <v>0</v>
      </c>
      <c r="S197" s="224">
        <v>0</v>
      </c>
      <c r="T197" s="225">
        <f>S197*H197</f>
        <v>0</v>
      </c>
      <c r="U197" s="41"/>
      <c r="V197" s="41"/>
      <c r="W197" s="41"/>
      <c r="X197" s="41"/>
      <c r="Y197" s="41"/>
      <c r="Z197" s="41"/>
      <c r="AA197" s="41"/>
      <c r="AB197" s="41"/>
      <c r="AC197" s="41"/>
      <c r="AD197" s="41"/>
      <c r="AE197" s="41"/>
      <c r="AR197" s="226" t="s">
        <v>109</v>
      </c>
      <c r="AT197" s="226" t="s">
        <v>232</v>
      </c>
      <c r="AU197" s="226" t="s">
        <v>85</v>
      </c>
      <c r="AY197" s="19" t="s">
        <v>230</v>
      </c>
      <c r="BE197" s="227">
        <f>IF(N197="základní",J197,0)</f>
        <v>0</v>
      </c>
      <c r="BF197" s="227">
        <f>IF(N197="snížená",J197,0)</f>
        <v>0</v>
      </c>
      <c r="BG197" s="227">
        <f>IF(N197="zákl. přenesená",J197,0)</f>
        <v>0</v>
      </c>
      <c r="BH197" s="227">
        <f>IF(N197="sníž. přenesená",J197,0)</f>
        <v>0</v>
      </c>
      <c r="BI197" s="227">
        <f>IF(N197="nulová",J197,0)</f>
        <v>0</v>
      </c>
      <c r="BJ197" s="19" t="s">
        <v>85</v>
      </c>
      <c r="BK197" s="227">
        <f>ROUND(I197*H197,2)</f>
        <v>0</v>
      </c>
      <c r="BL197" s="19" t="s">
        <v>109</v>
      </c>
      <c r="BM197" s="226" t="s">
        <v>1136</v>
      </c>
    </row>
    <row r="198" spans="1:47" s="2" customFormat="1" ht="12">
      <c r="A198" s="41"/>
      <c r="B198" s="42"/>
      <c r="C198" s="43"/>
      <c r="D198" s="228" t="s">
        <v>238</v>
      </c>
      <c r="E198" s="43"/>
      <c r="F198" s="229" t="s">
        <v>1135</v>
      </c>
      <c r="G198" s="43"/>
      <c r="H198" s="43"/>
      <c r="I198" s="230"/>
      <c r="J198" s="43"/>
      <c r="K198" s="43"/>
      <c r="L198" s="47"/>
      <c r="M198" s="231"/>
      <c r="N198" s="232"/>
      <c r="O198" s="87"/>
      <c r="P198" s="87"/>
      <c r="Q198" s="87"/>
      <c r="R198" s="87"/>
      <c r="S198" s="87"/>
      <c r="T198" s="88"/>
      <c r="U198" s="41"/>
      <c r="V198" s="41"/>
      <c r="W198" s="41"/>
      <c r="X198" s="41"/>
      <c r="Y198" s="41"/>
      <c r="Z198" s="41"/>
      <c r="AA198" s="41"/>
      <c r="AB198" s="41"/>
      <c r="AC198" s="41"/>
      <c r="AD198" s="41"/>
      <c r="AE198" s="41"/>
      <c r="AT198" s="19" t="s">
        <v>238</v>
      </c>
      <c r="AU198" s="19" t="s">
        <v>85</v>
      </c>
    </row>
    <row r="199" spans="1:65" s="2" customFormat="1" ht="24.15" customHeight="1">
      <c r="A199" s="41"/>
      <c r="B199" s="42"/>
      <c r="C199" s="215" t="s">
        <v>795</v>
      </c>
      <c r="D199" s="215" t="s">
        <v>232</v>
      </c>
      <c r="E199" s="216" t="s">
        <v>1137</v>
      </c>
      <c r="F199" s="217" t="s">
        <v>1138</v>
      </c>
      <c r="G199" s="218" t="s">
        <v>1041</v>
      </c>
      <c r="H199" s="219">
        <v>1</v>
      </c>
      <c r="I199" s="220"/>
      <c r="J199" s="221">
        <f>ROUND(I199*H199,2)</f>
        <v>0</v>
      </c>
      <c r="K199" s="217" t="s">
        <v>19</v>
      </c>
      <c r="L199" s="47"/>
      <c r="M199" s="222" t="s">
        <v>19</v>
      </c>
      <c r="N199" s="223" t="s">
        <v>52</v>
      </c>
      <c r="O199" s="87"/>
      <c r="P199" s="224">
        <f>O199*H199</f>
        <v>0</v>
      </c>
      <c r="Q199" s="224">
        <v>0</v>
      </c>
      <c r="R199" s="224">
        <f>Q199*H199</f>
        <v>0</v>
      </c>
      <c r="S199" s="224">
        <v>0</v>
      </c>
      <c r="T199" s="225">
        <f>S199*H199</f>
        <v>0</v>
      </c>
      <c r="U199" s="41"/>
      <c r="V199" s="41"/>
      <c r="W199" s="41"/>
      <c r="X199" s="41"/>
      <c r="Y199" s="41"/>
      <c r="Z199" s="41"/>
      <c r="AA199" s="41"/>
      <c r="AB199" s="41"/>
      <c r="AC199" s="41"/>
      <c r="AD199" s="41"/>
      <c r="AE199" s="41"/>
      <c r="AR199" s="226" t="s">
        <v>109</v>
      </c>
      <c r="AT199" s="226" t="s">
        <v>232</v>
      </c>
      <c r="AU199" s="226" t="s">
        <v>85</v>
      </c>
      <c r="AY199" s="19" t="s">
        <v>230</v>
      </c>
      <c r="BE199" s="227">
        <f>IF(N199="základní",J199,0)</f>
        <v>0</v>
      </c>
      <c r="BF199" s="227">
        <f>IF(N199="snížená",J199,0)</f>
        <v>0</v>
      </c>
      <c r="BG199" s="227">
        <f>IF(N199="zákl. přenesená",J199,0)</f>
        <v>0</v>
      </c>
      <c r="BH199" s="227">
        <f>IF(N199="sníž. přenesená",J199,0)</f>
        <v>0</v>
      </c>
      <c r="BI199" s="227">
        <f>IF(N199="nulová",J199,0)</f>
        <v>0</v>
      </c>
      <c r="BJ199" s="19" t="s">
        <v>85</v>
      </c>
      <c r="BK199" s="227">
        <f>ROUND(I199*H199,2)</f>
        <v>0</v>
      </c>
      <c r="BL199" s="19" t="s">
        <v>109</v>
      </c>
      <c r="BM199" s="226" t="s">
        <v>1139</v>
      </c>
    </row>
    <row r="200" spans="1:47" s="2" customFormat="1" ht="12">
      <c r="A200" s="41"/>
      <c r="B200" s="42"/>
      <c r="C200" s="43"/>
      <c r="D200" s="228" t="s">
        <v>238</v>
      </c>
      <c r="E200" s="43"/>
      <c r="F200" s="229" t="s">
        <v>1138</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19" t="s">
        <v>238</v>
      </c>
      <c r="AU200" s="19" t="s">
        <v>85</v>
      </c>
    </row>
    <row r="201" spans="1:65" s="2" customFormat="1" ht="24.15" customHeight="1">
      <c r="A201" s="41"/>
      <c r="B201" s="42"/>
      <c r="C201" s="215" t="s">
        <v>805</v>
      </c>
      <c r="D201" s="215" t="s">
        <v>232</v>
      </c>
      <c r="E201" s="216" t="s">
        <v>1140</v>
      </c>
      <c r="F201" s="217" t="s">
        <v>1141</v>
      </c>
      <c r="G201" s="218" t="s">
        <v>1041</v>
      </c>
      <c r="H201" s="219">
        <v>1</v>
      </c>
      <c r="I201" s="220"/>
      <c r="J201" s="221">
        <f>ROUND(I201*H201,2)</f>
        <v>0</v>
      </c>
      <c r="K201" s="217" t="s">
        <v>19</v>
      </c>
      <c r="L201" s="47"/>
      <c r="M201" s="222" t="s">
        <v>19</v>
      </c>
      <c r="N201" s="223" t="s">
        <v>52</v>
      </c>
      <c r="O201" s="87"/>
      <c r="P201" s="224">
        <f>O201*H201</f>
        <v>0</v>
      </c>
      <c r="Q201" s="224">
        <v>0</v>
      </c>
      <c r="R201" s="224">
        <f>Q201*H201</f>
        <v>0</v>
      </c>
      <c r="S201" s="224">
        <v>0</v>
      </c>
      <c r="T201" s="225">
        <f>S201*H201</f>
        <v>0</v>
      </c>
      <c r="U201" s="41"/>
      <c r="V201" s="41"/>
      <c r="W201" s="41"/>
      <c r="X201" s="41"/>
      <c r="Y201" s="41"/>
      <c r="Z201" s="41"/>
      <c r="AA201" s="41"/>
      <c r="AB201" s="41"/>
      <c r="AC201" s="41"/>
      <c r="AD201" s="41"/>
      <c r="AE201" s="41"/>
      <c r="AR201" s="226" t="s">
        <v>109</v>
      </c>
      <c r="AT201" s="226" t="s">
        <v>232</v>
      </c>
      <c r="AU201" s="226" t="s">
        <v>85</v>
      </c>
      <c r="AY201" s="19" t="s">
        <v>230</v>
      </c>
      <c r="BE201" s="227">
        <f>IF(N201="základní",J201,0)</f>
        <v>0</v>
      </c>
      <c r="BF201" s="227">
        <f>IF(N201="snížená",J201,0)</f>
        <v>0</v>
      </c>
      <c r="BG201" s="227">
        <f>IF(N201="zákl. přenesená",J201,0)</f>
        <v>0</v>
      </c>
      <c r="BH201" s="227">
        <f>IF(N201="sníž. přenesená",J201,0)</f>
        <v>0</v>
      </c>
      <c r="BI201" s="227">
        <f>IF(N201="nulová",J201,0)</f>
        <v>0</v>
      </c>
      <c r="BJ201" s="19" t="s">
        <v>85</v>
      </c>
      <c r="BK201" s="227">
        <f>ROUND(I201*H201,2)</f>
        <v>0</v>
      </c>
      <c r="BL201" s="19" t="s">
        <v>109</v>
      </c>
      <c r="BM201" s="226" t="s">
        <v>1142</v>
      </c>
    </row>
    <row r="202" spans="1:47" s="2" customFormat="1" ht="12">
      <c r="A202" s="41"/>
      <c r="B202" s="42"/>
      <c r="C202" s="43"/>
      <c r="D202" s="228" t="s">
        <v>238</v>
      </c>
      <c r="E202" s="43"/>
      <c r="F202" s="229" t="s">
        <v>1141</v>
      </c>
      <c r="G202" s="43"/>
      <c r="H202" s="43"/>
      <c r="I202" s="230"/>
      <c r="J202" s="43"/>
      <c r="K202" s="43"/>
      <c r="L202" s="47"/>
      <c r="M202" s="231"/>
      <c r="N202" s="232"/>
      <c r="O202" s="87"/>
      <c r="P202" s="87"/>
      <c r="Q202" s="87"/>
      <c r="R202" s="87"/>
      <c r="S202" s="87"/>
      <c r="T202" s="88"/>
      <c r="U202" s="41"/>
      <c r="V202" s="41"/>
      <c r="W202" s="41"/>
      <c r="X202" s="41"/>
      <c r="Y202" s="41"/>
      <c r="Z202" s="41"/>
      <c r="AA202" s="41"/>
      <c r="AB202" s="41"/>
      <c r="AC202" s="41"/>
      <c r="AD202" s="41"/>
      <c r="AE202" s="41"/>
      <c r="AT202" s="19" t="s">
        <v>238</v>
      </c>
      <c r="AU202" s="19" t="s">
        <v>85</v>
      </c>
    </row>
    <row r="203" spans="1:65" s="2" customFormat="1" ht="24.15" customHeight="1">
      <c r="A203" s="41"/>
      <c r="B203" s="42"/>
      <c r="C203" s="215" t="s">
        <v>814</v>
      </c>
      <c r="D203" s="215" t="s">
        <v>232</v>
      </c>
      <c r="E203" s="216" t="s">
        <v>1143</v>
      </c>
      <c r="F203" s="217" t="s">
        <v>1144</v>
      </c>
      <c r="G203" s="218" t="s">
        <v>1041</v>
      </c>
      <c r="H203" s="219">
        <v>1</v>
      </c>
      <c r="I203" s="220"/>
      <c r="J203" s="221">
        <f>ROUND(I203*H203,2)</f>
        <v>0</v>
      </c>
      <c r="K203" s="217" t="s">
        <v>19</v>
      </c>
      <c r="L203" s="47"/>
      <c r="M203" s="222" t="s">
        <v>19</v>
      </c>
      <c r="N203" s="223" t="s">
        <v>52</v>
      </c>
      <c r="O203" s="87"/>
      <c r="P203" s="224">
        <f>O203*H203</f>
        <v>0</v>
      </c>
      <c r="Q203" s="224">
        <v>0</v>
      </c>
      <c r="R203" s="224">
        <f>Q203*H203</f>
        <v>0</v>
      </c>
      <c r="S203" s="224">
        <v>0</v>
      </c>
      <c r="T203" s="225">
        <f>S203*H203</f>
        <v>0</v>
      </c>
      <c r="U203" s="41"/>
      <c r="V203" s="41"/>
      <c r="W203" s="41"/>
      <c r="X203" s="41"/>
      <c r="Y203" s="41"/>
      <c r="Z203" s="41"/>
      <c r="AA203" s="41"/>
      <c r="AB203" s="41"/>
      <c r="AC203" s="41"/>
      <c r="AD203" s="41"/>
      <c r="AE203" s="41"/>
      <c r="AR203" s="226" t="s">
        <v>109</v>
      </c>
      <c r="AT203" s="226" t="s">
        <v>232</v>
      </c>
      <c r="AU203" s="226" t="s">
        <v>85</v>
      </c>
      <c r="AY203" s="19" t="s">
        <v>230</v>
      </c>
      <c r="BE203" s="227">
        <f>IF(N203="základní",J203,0)</f>
        <v>0</v>
      </c>
      <c r="BF203" s="227">
        <f>IF(N203="snížená",J203,0)</f>
        <v>0</v>
      </c>
      <c r="BG203" s="227">
        <f>IF(N203="zákl. přenesená",J203,0)</f>
        <v>0</v>
      </c>
      <c r="BH203" s="227">
        <f>IF(N203="sníž. přenesená",J203,0)</f>
        <v>0</v>
      </c>
      <c r="BI203" s="227">
        <f>IF(N203="nulová",J203,0)</f>
        <v>0</v>
      </c>
      <c r="BJ203" s="19" t="s">
        <v>85</v>
      </c>
      <c r="BK203" s="227">
        <f>ROUND(I203*H203,2)</f>
        <v>0</v>
      </c>
      <c r="BL203" s="19" t="s">
        <v>109</v>
      </c>
      <c r="BM203" s="226" t="s">
        <v>1145</v>
      </c>
    </row>
    <row r="204" spans="1:47" s="2" customFormat="1" ht="12">
      <c r="A204" s="41"/>
      <c r="B204" s="42"/>
      <c r="C204" s="43"/>
      <c r="D204" s="228" t="s">
        <v>238</v>
      </c>
      <c r="E204" s="43"/>
      <c r="F204" s="229" t="s">
        <v>1144</v>
      </c>
      <c r="G204" s="43"/>
      <c r="H204" s="43"/>
      <c r="I204" s="230"/>
      <c r="J204" s="43"/>
      <c r="K204" s="43"/>
      <c r="L204" s="47"/>
      <c r="M204" s="231"/>
      <c r="N204" s="232"/>
      <c r="O204" s="87"/>
      <c r="P204" s="87"/>
      <c r="Q204" s="87"/>
      <c r="R204" s="87"/>
      <c r="S204" s="87"/>
      <c r="T204" s="88"/>
      <c r="U204" s="41"/>
      <c r="V204" s="41"/>
      <c r="W204" s="41"/>
      <c r="X204" s="41"/>
      <c r="Y204" s="41"/>
      <c r="Z204" s="41"/>
      <c r="AA204" s="41"/>
      <c r="AB204" s="41"/>
      <c r="AC204" s="41"/>
      <c r="AD204" s="41"/>
      <c r="AE204" s="41"/>
      <c r="AT204" s="19" t="s">
        <v>238</v>
      </c>
      <c r="AU204" s="19" t="s">
        <v>85</v>
      </c>
    </row>
    <row r="205" spans="1:65" s="2" customFormat="1" ht="14.4" customHeight="1">
      <c r="A205" s="41"/>
      <c r="B205" s="42"/>
      <c r="C205" s="215" t="s">
        <v>820</v>
      </c>
      <c r="D205" s="215" t="s">
        <v>232</v>
      </c>
      <c r="E205" s="216" t="s">
        <v>1146</v>
      </c>
      <c r="F205" s="217" t="s">
        <v>1147</v>
      </c>
      <c r="G205" s="218" t="s">
        <v>1031</v>
      </c>
      <c r="H205" s="219">
        <v>1</v>
      </c>
      <c r="I205" s="220"/>
      <c r="J205" s="221">
        <f>ROUND(I205*H205,2)</f>
        <v>0</v>
      </c>
      <c r="K205" s="217" t="s">
        <v>19</v>
      </c>
      <c r="L205" s="47"/>
      <c r="M205" s="222" t="s">
        <v>19</v>
      </c>
      <c r="N205" s="223" t="s">
        <v>52</v>
      </c>
      <c r="O205" s="87"/>
      <c r="P205" s="224">
        <f>O205*H205</f>
        <v>0</v>
      </c>
      <c r="Q205" s="224">
        <v>0</v>
      </c>
      <c r="R205" s="224">
        <f>Q205*H205</f>
        <v>0</v>
      </c>
      <c r="S205" s="224">
        <v>0</v>
      </c>
      <c r="T205" s="225">
        <f>S205*H205</f>
        <v>0</v>
      </c>
      <c r="U205" s="41"/>
      <c r="V205" s="41"/>
      <c r="W205" s="41"/>
      <c r="X205" s="41"/>
      <c r="Y205" s="41"/>
      <c r="Z205" s="41"/>
      <c r="AA205" s="41"/>
      <c r="AB205" s="41"/>
      <c r="AC205" s="41"/>
      <c r="AD205" s="41"/>
      <c r="AE205" s="41"/>
      <c r="AR205" s="226" t="s">
        <v>109</v>
      </c>
      <c r="AT205" s="226" t="s">
        <v>232</v>
      </c>
      <c r="AU205" s="226" t="s">
        <v>85</v>
      </c>
      <c r="AY205" s="19" t="s">
        <v>230</v>
      </c>
      <c r="BE205" s="227">
        <f>IF(N205="základní",J205,0)</f>
        <v>0</v>
      </c>
      <c r="BF205" s="227">
        <f>IF(N205="snížená",J205,0)</f>
        <v>0</v>
      </c>
      <c r="BG205" s="227">
        <f>IF(N205="zákl. přenesená",J205,0)</f>
        <v>0</v>
      </c>
      <c r="BH205" s="227">
        <f>IF(N205="sníž. přenesená",J205,0)</f>
        <v>0</v>
      </c>
      <c r="BI205" s="227">
        <f>IF(N205="nulová",J205,0)</f>
        <v>0</v>
      </c>
      <c r="BJ205" s="19" t="s">
        <v>85</v>
      </c>
      <c r="BK205" s="227">
        <f>ROUND(I205*H205,2)</f>
        <v>0</v>
      </c>
      <c r="BL205" s="19" t="s">
        <v>109</v>
      </c>
      <c r="BM205" s="226" t="s">
        <v>1148</v>
      </c>
    </row>
    <row r="206" spans="1:47" s="2" customFormat="1" ht="12">
      <c r="A206" s="41"/>
      <c r="B206" s="42"/>
      <c r="C206" s="43"/>
      <c r="D206" s="228" t="s">
        <v>238</v>
      </c>
      <c r="E206" s="43"/>
      <c r="F206" s="229" t="s">
        <v>1147</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19" t="s">
        <v>238</v>
      </c>
      <c r="AU206" s="19" t="s">
        <v>85</v>
      </c>
    </row>
    <row r="207" spans="1:65" s="2" customFormat="1" ht="14.4" customHeight="1">
      <c r="A207" s="41"/>
      <c r="B207" s="42"/>
      <c r="C207" s="215" t="s">
        <v>827</v>
      </c>
      <c r="D207" s="215" t="s">
        <v>232</v>
      </c>
      <c r="E207" s="216" t="s">
        <v>1149</v>
      </c>
      <c r="F207" s="217" t="s">
        <v>1150</v>
      </c>
      <c r="G207" s="218" t="s">
        <v>1031</v>
      </c>
      <c r="H207" s="219">
        <v>1</v>
      </c>
      <c r="I207" s="220"/>
      <c r="J207" s="221">
        <f>ROUND(I207*H207,2)</f>
        <v>0</v>
      </c>
      <c r="K207" s="217" t="s">
        <v>19</v>
      </c>
      <c r="L207" s="47"/>
      <c r="M207" s="222" t="s">
        <v>19</v>
      </c>
      <c r="N207" s="223" t="s">
        <v>52</v>
      </c>
      <c r="O207" s="87"/>
      <c r="P207" s="224">
        <f>O207*H207</f>
        <v>0</v>
      </c>
      <c r="Q207" s="224">
        <v>0</v>
      </c>
      <c r="R207" s="224">
        <f>Q207*H207</f>
        <v>0</v>
      </c>
      <c r="S207" s="224">
        <v>0</v>
      </c>
      <c r="T207" s="225">
        <f>S207*H207</f>
        <v>0</v>
      </c>
      <c r="U207" s="41"/>
      <c r="V207" s="41"/>
      <c r="W207" s="41"/>
      <c r="X207" s="41"/>
      <c r="Y207" s="41"/>
      <c r="Z207" s="41"/>
      <c r="AA207" s="41"/>
      <c r="AB207" s="41"/>
      <c r="AC207" s="41"/>
      <c r="AD207" s="41"/>
      <c r="AE207" s="41"/>
      <c r="AR207" s="226" t="s">
        <v>109</v>
      </c>
      <c r="AT207" s="226" t="s">
        <v>232</v>
      </c>
      <c r="AU207" s="226" t="s">
        <v>85</v>
      </c>
      <c r="AY207" s="19" t="s">
        <v>230</v>
      </c>
      <c r="BE207" s="227">
        <f>IF(N207="základní",J207,0)</f>
        <v>0</v>
      </c>
      <c r="BF207" s="227">
        <f>IF(N207="snížená",J207,0)</f>
        <v>0</v>
      </c>
      <c r="BG207" s="227">
        <f>IF(N207="zákl. přenesená",J207,0)</f>
        <v>0</v>
      </c>
      <c r="BH207" s="227">
        <f>IF(N207="sníž. přenesená",J207,0)</f>
        <v>0</v>
      </c>
      <c r="BI207" s="227">
        <f>IF(N207="nulová",J207,0)</f>
        <v>0</v>
      </c>
      <c r="BJ207" s="19" t="s">
        <v>85</v>
      </c>
      <c r="BK207" s="227">
        <f>ROUND(I207*H207,2)</f>
        <v>0</v>
      </c>
      <c r="BL207" s="19" t="s">
        <v>109</v>
      </c>
      <c r="BM207" s="226" t="s">
        <v>1151</v>
      </c>
    </row>
    <row r="208" spans="1:47" s="2" customFormat="1" ht="12">
      <c r="A208" s="41"/>
      <c r="B208" s="42"/>
      <c r="C208" s="43"/>
      <c r="D208" s="228" t="s">
        <v>238</v>
      </c>
      <c r="E208" s="43"/>
      <c r="F208" s="229" t="s">
        <v>1150</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19" t="s">
        <v>238</v>
      </c>
      <c r="AU208" s="19" t="s">
        <v>85</v>
      </c>
    </row>
    <row r="209" spans="1:65" s="2" customFormat="1" ht="14.4" customHeight="1">
      <c r="A209" s="41"/>
      <c r="B209" s="42"/>
      <c r="C209" s="215" t="s">
        <v>833</v>
      </c>
      <c r="D209" s="215" t="s">
        <v>232</v>
      </c>
      <c r="E209" s="216" t="s">
        <v>1152</v>
      </c>
      <c r="F209" s="217" t="s">
        <v>1153</v>
      </c>
      <c r="G209" s="218" t="s">
        <v>1031</v>
      </c>
      <c r="H209" s="219">
        <v>1</v>
      </c>
      <c r="I209" s="220"/>
      <c r="J209" s="221">
        <f>ROUND(I209*H209,2)</f>
        <v>0</v>
      </c>
      <c r="K209" s="217" t="s">
        <v>19</v>
      </c>
      <c r="L209" s="47"/>
      <c r="M209" s="222" t="s">
        <v>19</v>
      </c>
      <c r="N209" s="223"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109</v>
      </c>
      <c r="AT209" s="226" t="s">
        <v>232</v>
      </c>
      <c r="AU209" s="226" t="s">
        <v>85</v>
      </c>
      <c r="AY209" s="19" t="s">
        <v>230</v>
      </c>
      <c r="BE209" s="227">
        <f>IF(N209="základní",J209,0)</f>
        <v>0</v>
      </c>
      <c r="BF209" s="227">
        <f>IF(N209="snížená",J209,0)</f>
        <v>0</v>
      </c>
      <c r="BG209" s="227">
        <f>IF(N209="zákl. přenesená",J209,0)</f>
        <v>0</v>
      </c>
      <c r="BH209" s="227">
        <f>IF(N209="sníž. přenesená",J209,0)</f>
        <v>0</v>
      </c>
      <c r="BI209" s="227">
        <f>IF(N209="nulová",J209,0)</f>
        <v>0</v>
      </c>
      <c r="BJ209" s="19" t="s">
        <v>85</v>
      </c>
      <c r="BK209" s="227">
        <f>ROUND(I209*H209,2)</f>
        <v>0</v>
      </c>
      <c r="BL209" s="19" t="s">
        <v>109</v>
      </c>
      <c r="BM209" s="226" t="s">
        <v>1154</v>
      </c>
    </row>
    <row r="210" spans="1:47" s="2" customFormat="1" ht="12">
      <c r="A210" s="41"/>
      <c r="B210" s="42"/>
      <c r="C210" s="43"/>
      <c r="D210" s="228" t="s">
        <v>238</v>
      </c>
      <c r="E210" s="43"/>
      <c r="F210" s="229" t="s">
        <v>1153</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238</v>
      </c>
      <c r="AU210" s="19" t="s">
        <v>85</v>
      </c>
    </row>
    <row r="211" spans="1:65" s="2" customFormat="1" ht="14.4" customHeight="1">
      <c r="A211" s="41"/>
      <c r="B211" s="42"/>
      <c r="C211" s="215" t="s">
        <v>841</v>
      </c>
      <c r="D211" s="215" t="s">
        <v>232</v>
      </c>
      <c r="E211" s="216" t="s">
        <v>1155</v>
      </c>
      <c r="F211" s="217" t="s">
        <v>1156</v>
      </c>
      <c r="G211" s="218" t="s">
        <v>1041</v>
      </c>
      <c r="H211" s="219">
        <v>1</v>
      </c>
      <c r="I211" s="220"/>
      <c r="J211" s="221">
        <f>ROUND(I211*H211,2)</f>
        <v>0</v>
      </c>
      <c r="K211" s="217" t="s">
        <v>19</v>
      </c>
      <c r="L211" s="47"/>
      <c r="M211" s="222" t="s">
        <v>19</v>
      </c>
      <c r="N211" s="223" t="s">
        <v>52</v>
      </c>
      <c r="O211" s="87"/>
      <c r="P211" s="224">
        <f>O211*H211</f>
        <v>0</v>
      </c>
      <c r="Q211" s="224">
        <v>0</v>
      </c>
      <c r="R211" s="224">
        <f>Q211*H211</f>
        <v>0</v>
      </c>
      <c r="S211" s="224">
        <v>0</v>
      </c>
      <c r="T211" s="225">
        <f>S211*H211</f>
        <v>0</v>
      </c>
      <c r="U211" s="41"/>
      <c r="V211" s="41"/>
      <c r="W211" s="41"/>
      <c r="X211" s="41"/>
      <c r="Y211" s="41"/>
      <c r="Z211" s="41"/>
      <c r="AA211" s="41"/>
      <c r="AB211" s="41"/>
      <c r="AC211" s="41"/>
      <c r="AD211" s="41"/>
      <c r="AE211" s="41"/>
      <c r="AR211" s="226" t="s">
        <v>109</v>
      </c>
      <c r="AT211" s="226" t="s">
        <v>232</v>
      </c>
      <c r="AU211" s="226" t="s">
        <v>85</v>
      </c>
      <c r="AY211" s="19" t="s">
        <v>230</v>
      </c>
      <c r="BE211" s="227">
        <f>IF(N211="základní",J211,0)</f>
        <v>0</v>
      </c>
      <c r="BF211" s="227">
        <f>IF(N211="snížená",J211,0)</f>
        <v>0</v>
      </c>
      <c r="BG211" s="227">
        <f>IF(N211="zákl. přenesená",J211,0)</f>
        <v>0</v>
      </c>
      <c r="BH211" s="227">
        <f>IF(N211="sníž. přenesená",J211,0)</f>
        <v>0</v>
      </c>
      <c r="BI211" s="227">
        <f>IF(N211="nulová",J211,0)</f>
        <v>0</v>
      </c>
      <c r="BJ211" s="19" t="s">
        <v>85</v>
      </c>
      <c r="BK211" s="227">
        <f>ROUND(I211*H211,2)</f>
        <v>0</v>
      </c>
      <c r="BL211" s="19" t="s">
        <v>109</v>
      </c>
      <c r="BM211" s="226" t="s">
        <v>1157</v>
      </c>
    </row>
    <row r="212" spans="1:47" s="2" customFormat="1" ht="12">
      <c r="A212" s="41"/>
      <c r="B212" s="42"/>
      <c r="C212" s="43"/>
      <c r="D212" s="228" t="s">
        <v>238</v>
      </c>
      <c r="E212" s="43"/>
      <c r="F212" s="229" t="s">
        <v>1156</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19" t="s">
        <v>238</v>
      </c>
      <c r="AU212" s="19" t="s">
        <v>85</v>
      </c>
    </row>
    <row r="213" spans="1:63" s="12" customFormat="1" ht="25.9" customHeight="1">
      <c r="A213" s="12"/>
      <c r="B213" s="199"/>
      <c r="C213" s="200"/>
      <c r="D213" s="201" t="s">
        <v>80</v>
      </c>
      <c r="E213" s="202" t="s">
        <v>271</v>
      </c>
      <c r="F213" s="202" t="s">
        <v>1158</v>
      </c>
      <c r="G213" s="200"/>
      <c r="H213" s="200"/>
      <c r="I213" s="203"/>
      <c r="J213" s="204">
        <f>BK213</f>
        <v>0</v>
      </c>
      <c r="K213" s="200"/>
      <c r="L213" s="205"/>
      <c r="M213" s="206"/>
      <c r="N213" s="207"/>
      <c r="O213" s="207"/>
      <c r="P213" s="208">
        <f>SUM(P214:P215)</f>
        <v>0</v>
      </c>
      <c r="Q213" s="207"/>
      <c r="R213" s="208">
        <f>SUM(R214:R215)</f>
        <v>0</v>
      </c>
      <c r="S213" s="207"/>
      <c r="T213" s="209">
        <f>SUM(T214:T215)</f>
        <v>0</v>
      </c>
      <c r="U213" s="12"/>
      <c r="V213" s="12"/>
      <c r="W213" s="12"/>
      <c r="X213" s="12"/>
      <c r="Y213" s="12"/>
      <c r="Z213" s="12"/>
      <c r="AA213" s="12"/>
      <c r="AB213" s="12"/>
      <c r="AC213" s="12"/>
      <c r="AD213" s="12"/>
      <c r="AE213" s="12"/>
      <c r="AR213" s="210" t="s">
        <v>85</v>
      </c>
      <c r="AT213" s="211" t="s">
        <v>80</v>
      </c>
      <c r="AU213" s="211" t="s">
        <v>81</v>
      </c>
      <c r="AY213" s="210" t="s">
        <v>230</v>
      </c>
      <c r="BK213" s="212">
        <f>SUM(BK214:BK215)</f>
        <v>0</v>
      </c>
    </row>
    <row r="214" spans="1:65" s="2" customFormat="1" ht="24.15" customHeight="1">
      <c r="A214" s="41"/>
      <c r="B214" s="42"/>
      <c r="C214" s="215" t="s">
        <v>848</v>
      </c>
      <c r="D214" s="215" t="s">
        <v>232</v>
      </c>
      <c r="E214" s="216" t="s">
        <v>1159</v>
      </c>
      <c r="F214" s="217" t="s">
        <v>1160</v>
      </c>
      <c r="G214" s="218" t="s">
        <v>1041</v>
      </c>
      <c r="H214" s="219">
        <v>1</v>
      </c>
      <c r="I214" s="220"/>
      <c r="J214" s="221">
        <f>ROUND(I214*H214,2)</f>
        <v>0</v>
      </c>
      <c r="K214" s="217" t="s">
        <v>19</v>
      </c>
      <c r="L214" s="47"/>
      <c r="M214" s="222" t="s">
        <v>19</v>
      </c>
      <c r="N214" s="223" t="s">
        <v>52</v>
      </c>
      <c r="O214" s="87"/>
      <c r="P214" s="224">
        <f>O214*H214</f>
        <v>0</v>
      </c>
      <c r="Q214" s="224">
        <v>0</v>
      </c>
      <c r="R214" s="224">
        <f>Q214*H214</f>
        <v>0</v>
      </c>
      <c r="S214" s="224">
        <v>0</v>
      </c>
      <c r="T214" s="225">
        <f>S214*H214</f>
        <v>0</v>
      </c>
      <c r="U214" s="41"/>
      <c r="V214" s="41"/>
      <c r="W214" s="41"/>
      <c r="X214" s="41"/>
      <c r="Y214" s="41"/>
      <c r="Z214" s="41"/>
      <c r="AA214" s="41"/>
      <c r="AB214" s="41"/>
      <c r="AC214" s="41"/>
      <c r="AD214" s="41"/>
      <c r="AE214" s="41"/>
      <c r="AR214" s="226" t="s">
        <v>109</v>
      </c>
      <c r="AT214" s="226" t="s">
        <v>232</v>
      </c>
      <c r="AU214" s="226" t="s">
        <v>85</v>
      </c>
      <c r="AY214" s="19" t="s">
        <v>230</v>
      </c>
      <c r="BE214" s="227">
        <f>IF(N214="základní",J214,0)</f>
        <v>0</v>
      </c>
      <c r="BF214" s="227">
        <f>IF(N214="snížená",J214,0)</f>
        <v>0</v>
      </c>
      <c r="BG214" s="227">
        <f>IF(N214="zákl. přenesená",J214,0)</f>
        <v>0</v>
      </c>
      <c r="BH214" s="227">
        <f>IF(N214="sníž. přenesená",J214,0)</f>
        <v>0</v>
      </c>
      <c r="BI214" s="227">
        <f>IF(N214="nulová",J214,0)</f>
        <v>0</v>
      </c>
      <c r="BJ214" s="19" t="s">
        <v>85</v>
      </c>
      <c r="BK214" s="227">
        <f>ROUND(I214*H214,2)</f>
        <v>0</v>
      </c>
      <c r="BL214" s="19" t="s">
        <v>109</v>
      </c>
      <c r="BM214" s="226" t="s">
        <v>1161</v>
      </c>
    </row>
    <row r="215" spans="1:47" s="2" customFormat="1" ht="12">
      <c r="A215" s="41"/>
      <c r="B215" s="42"/>
      <c r="C215" s="43"/>
      <c r="D215" s="228" t="s">
        <v>238</v>
      </c>
      <c r="E215" s="43"/>
      <c r="F215" s="229" t="s">
        <v>1160</v>
      </c>
      <c r="G215" s="43"/>
      <c r="H215" s="43"/>
      <c r="I215" s="230"/>
      <c r="J215" s="43"/>
      <c r="K215" s="43"/>
      <c r="L215" s="47"/>
      <c r="M215" s="291"/>
      <c r="N215" s="292"/>
      <c r="O215" s="293"/>
      <c r="P215" s="293"/>
      <c r="Q215" s="293"/>
      <c r="R215" s="293"/>
      <c r="S215" s="293"/>
      <c r="T215" s="294"/>
      <c r="U215" s="41"/>
      <c r="V215" s="41"/>
      <c r="W215" s="41"/>
      <c r="X215" s="41"/>
      <c r="Y215" s="41"/>
      <c r="Z215" s="41"/>
      <c r="AA215" s="41"/>
      <c r="AB215" s="41"/>
      <c r="AC215" s="41"/>
      <c r="AD215" s="41"/>
      <c r="AE215" s="41"/>
      <c r="AT215" s="19" t="s">
        <v>238</v>
      </c>
      <c r="AU215" s="19" t="s">
        <v>85</v>
      </c>
    </row>
    <row r="216" spans="1:31" s="2" customFormat="1" ht="6.95" customHeight="1">
      <c r="A216" s="41"/>
      <c r="B216" s="62"/>
      <c r="C216" s="63"/>
      <c r="D216" s="63"/>
      <c r="E216" s="63"/>
      <c r="F216" s="63"/>
      <c r="G216" s="63"/>
      <c r="H216" s="63"/>
      <c r="I216" s="63"/>
      <c r="J216" s="63"/>
      <c r="K216" s="63"/>
      <c r="L216" s="47"/>
      <c r="M216" s="41"/>
      <c r="O216" s="41"/>
      <c r="P216" s="41"/>
      <c r="Q216" s="41"/>
      <c r="R216" s="41"/>
      <c r="S216" s="41"/>
      <c r="T216" s="41"/>
      <c r="U216" s="41"/>
      <c r="V216" s="41"/>
      <c r="W216" s="41"/>
      <c r="X216" s="41"/>
      <c r="Y216" s="41"/>
      <c r="Z216" s="41"/>
      <c r="AA216" s="41"/>
      <c r="AB216" s="41"/>
      <c r="AC216" s="41"/>
      <c r="AD216" s="41"/>
      <c r="AE216" s="41"/>
    </row>
  </sheetData>
  <sheetProtection password="BB7A" sheet="1" objects="1" scenarios="1" formatColumns="0" formatRows="0" autoFilter="0"/>
  <autoFilter ref="C96:K215"/>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1"/>
      <c r="C3" s="142"/>
      <c r="D3" s="142"/>
      <c r="E3" s="142"/>
      <c r="F3" s="142"/>
      <c r="G3" s="142"/>
      <c r="H3" s="142"/>
      <c r="I3" s="142"/>
      <c r="J3" s="142"/>
      <c r="K3" s="142"/>
      <c r="L3" s="22"/>
      <c r="AT3" s="19" t="s">
        <v>81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1162</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ROUND(J91,2)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ROUND((SUM(BE91:BE95)),2)</f>
        <v>0</v>
      </c>
      <c r="G37" s="41"/>
      <c r="H37" s="41"/>
      <c r="I37" s="160">
        <v>0.21</v>
      </c>
      <c r="J37" s="159">
        <f>ROUND(((SUM(BE91:BE95))*I37),2)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ROUND((SUM(BF91:BF95)),2)</f>
        <v>0</v>
      </c>
      <c r="G38" s="41"/>
      <c r="H38" s="41"/>
      <c r="I38" s="160">
        <v>0.15</v>
      </c>
      <c r="J38" s="159">
        <f>ROUND(((SUM(BF91:BF95))*I38),2)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ROUND((SUM(BG91:BG95)),2)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ROUND((SUM(BH91:BH95)),2)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ROUND((SUM(BI91:BI95)),2)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403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D.2.4.2 - Brodítka a sprchy</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J91</f>
        <v>0</v>
      </c>
      <c r="K67" s="43"/>
      <c r="L67" s="147"/>
      <c r="S67" s="41"/>
      <c r="T67" s="41"/>
      <c r="U67" s="41"/>
      <c r="V67" s="41"/>
      <c r="W67" s="41"/>
      <c r="X67" s="41"/>
      <c r="Y67" s="41"/>
      <c r="Z67" s="41"/>
      <c r="AA67" s="41"/>
      <c r="AB67" s="41"/>
      <c r="AC67" s="41"/>
      <c r="AD67" s="41"/>
      <c r="AE67" s="41"/>
      <c r="AU67" s="19" t="s">
        <v>208</v>
      </c>
    </row>
    <row r="68" spans="1:31" s="2" customFormat="1" ht="21.8" customHeight="1">
      <c r="A68" s="41"/>
      <c r="B68" s="42"/>
      <c r="C68" s="43"/>
      <c r="D68" s="43"/>
      <c r="E68" s="43"/>
      <c r="F68" s="43"/>
      <c r="G68" s="43"/>
      <c r="H68" s="43"/>
      <c r="I68" s="43"/>
      <c r="J68" s="43"/>
      <c r="K68" s="43"/>
      <c r="L68" s="147"/>
      <c r="S68" s="41"/>
      <c r="T68" s="41"/>
      <c r="U68" s="41"/>
      <c r="V68" s="41"/>
      <c r="W68" s="41"/>
      <c r="X68" s="41"/>
      <c r="Y68" s="41"/>
      <c r="Z68" s="41"/>
      <c r="AA68" s="41"/>
      <c r="AB68" s="41"/>
      <c r="AC68" s="41"/>
      <c r="AD68" s="41"/>
      <c r="AE68" s="41"/>
    </row>
    <row r="69" spans="1:31" s="2" customFormat="1" ht="6.95" customHeight="1">
      <c r="A69" s="41"/>
      <c r="B69" s="62"/>
      <c r="C69" s="63"/>
      <c r="D69" s="63"/>
      <c r="E69" s="63"/>
      <c r="F69" s="63"/>
      <c r="G69" s="63"/>
      <c r="H69" s="63"/>
      <c r="I69" s="63"/>
      <c r="J69" s="63"/>
      <c r="K69" s="63"/>
      <c r="L69" s="147"/>
      <c r="S69" s="41"/>
      <c r="T69" s="41"/>
      <c r="U69" s="41"/>
      <c r="V69" s="41"/>
      <c r="W69" s="41"/>
      <c r="X69" s="41"/>
      <c r="Y69" s="41"/>
      <c r="Z69" s="41"/>
      <c r="AA69" s="41"/>
      <c r="AB69" s="41"/>
      <c r="AC69" s="41"/>
      <c r="AD69" s="41"/>
      <c r="AE69" s="41"/>
    </row>
    <row r="73" spans="1:31" s="2" customFormat="1" ht="6.95" customHeight="1">
      <c r="A73" s="41"/>
      <c r="B73" s="64"/>
      <c r="C73" s="65"/>
      <c r="D73" s="65"/>
      <c r="E73" s="65"/>
      <c r="F73" s="65"/>
      <c r="G73" s="65"/>
      <c r="H73" s="65"/>
      <c r="I73" s="65"/>
      <c r="J73" s="65"/>
      <c r="K73" s="65"/>
      <c r="L73" s="147"/>
      <c r="S73" s="41"/>
      <c r="T73" s="41"/>
      <c r="U73" s="41"/>
      <c r="V73" s="41"/>
      <c r="W73" s="41"/>
      <c r="X73" s="41"/>
      <c r="Y73" s="41"/>
      <c r="Z73" s="41"/>
      <c r="AA73" s="41"/>
      <c r="AB73" s="41"/>
      <c r="AC73" s="41"/>
      <c r="AD73" s="41"/>
      <c r="AE73" s="41"/>
    </row>
    <row r="74" spans="1:31" s="2" customFormat="1" ht="24.95" customHeight="1">
      <c r="A74" s="41"/>
      <c r="B74" s="42"/>
      <c r="C74" s="25" t="s">
        <v>215</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2" customHeight="1">
      <c r="A76" s="41"/>
      <c r="B76" s="42"/>
      <c r="C76" s="34" t="s">
        <v>16</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6.5" customHeight="1">
      <c r="A77" s="41"/>
      <c r="B77" s="42"/>
      <c r="C77" s="43"/>
      <c r="D77" s="43"/>
      <c r="E77" s="172" t="str">
        <f>E7</f>
        <v>KOUPALIŠTĚ OSTROV - rekonstrukce velkého bazénu</v>
      </c>
      <c r="F77" s="34"/>
      <c r="G77" s="34"/>
      <c r="H77" s="34"/>
      <c r="I77" s="43"/>
      <c r="J77" s="43"/>
      <c r="K77" s="43"/>
      <c r="L77" s="147"/>
      <c r="S77" s="41"/>
      <c r="T77" s="41"/>
      <c r="U77" s="41"/>
      <c r="V77" s="41"/>
      <c r="W77" s="41"/>
      <c r="X77" s="41"/>
      <c r="Y77" s="41"/>
      <c r="Z77" s="41"/>
      <c r="AA77" s="41"/>
      <c r="AB77" s="41"/>
      <c r="AC77" s="41"/>
      <c r="AD77" s="41"/>
      <c r="AE77" s="41"/>
    </row>
    <row r="78" spans="2:12" s="1" customFormat="1" ht="12" customHeight="1">
      <c r="B78" s="23"/>
      <c r="C78" s="34" t="s">
        <v>199</v>
      </c>
      <c r="D78" s="24"/>
      <c r="E78" s="24"/>
      <c r="F78" s="24"/>
      <c r="G78" s="24"/>
      <c r="H78" s="24"/>
      <c r="I78" s="24"/>
      <c r="J78" s="24"/>
      <c r="K78" s="24"/>
      <c r="L78" s="22"/>
    </row>
    <row r="79" spans="2:12" s="1" customFormat="1" ht="16.5" customHeight="1">
      <c r="B79" s="23"/>
      <c r="C79" s="24"/>
      <c r="D79" s="24"/>
      <c r="E79" s="172" t="s">
        <v>200</v>
      </c>
      <c r="F79" s="24"/>
      <c r="G79" s="24"/>
      <c r="H79" s="24"/>
      <c r="I79" s="24"/>
      <c r="J79" s="24"/>
      <c r="K79" s="24"/>
      <c r="L79" s="22"/>
    </row>
    <row r="80" spans="2:12" s="1" customFormat="1" ht="12" customHeight="1">
      <c r="B80" s="23"/>
      <c r="C80" s="34" t="s">
        <v>201</v>
      </c>
      <c r="D80" s="24"/>
      <c r="E80" s="24"/>
      <c r="F80" s="24"/>
      <c r="G80" s="24"/>
      <c r="H80" s="24"/>
      <c r="I80" s="24"/>
      <c r="J80" s="24"/>
      <c r="K80" s="24"/>
      <c r="L80" s="22"/>
    </row>
    <row r="81" spans="1:31" s="2" customFormat="1" ht="16.5" customHeight="1">
      <c r="A81" s="41"/>
      <c r="B81" s="42"/>
      <c r="C81" s="43"/>
      <c r="D81" s="43"/>
      <c r="E81" s="259" t="s">
        <v>403</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1020</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E13</f>
        <v>D.2.4.2 - Brodítka a sprchy</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F16</f>
        <v xml:space="preserve"> </v>
      </c>
      <c r="G85" s="43"/>
      <c r="H85" s="43"/>
      <c r="I85" s="34" t="s">
        <v>24</v>
      </c>
      <c r="J85" s="75" t="str">
        <f>IF(J16="","",J16)</f>
        <v>22. 3. 2021</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25.65" customHeight="1">
      <c r="A87" s="41"/>
      <c r="B87" s="42"/>
      <c r="C87" s="34" t="s">
        <v>30</v>
      </c>
      <c r="D87" s="43"/>
      <c r="E87" s="43"/>
      <c r="F87" s="29" t="str">
        <f>E19</f>
        <v>Město Ostrov</v>
      </c>
      <c r="G87" s="43"/>
      <c r="H87" s="43"/>
      <c r="I87" s="34" t="s">
        <v>38</v>
      </c>
      <c r="J87" s="39" t="str">
        <f>E25</f>
        <v>Architektonické studio Hysek s.r.o.</v>
      </c>
      <c r="K87" s="43"/>
      <c r="L87" s="147"/>
      <c r="S87" s="41"/>
      <c r="T87" s="41"/>
      <c r="U87" s="41"/>
      <c r="V87" s="41"/>
      <c r="W87" s="41"/>
      <c r="X87" s="41"/>
      <c r="Y87" s="41"/>
      <c r="Z87" s="41"/>
      <c r="AA87" s="41"/>
      <c r="AB87" s="41"/>
      <c r="AC87" s="41"/>
      <c r="AD87" s="41"/>
      <c r="AE87" s="41"/>
    </row>
    <row r="88" spans="1:31" s="2" customFormat="1" ht="15.15" customHeight="1">
      <c r="A88" s="41"/>
      <c r="B88" s="42"/>
      <c r="C88" s="34" t="s">
        <v>36</v>
      </c>
      <c r="D88" s="43"/>
      <c r="E88" s="43"/>
      <c r="F88" s="29" t="str">
        <f>IF(E22="","",E22)</f>
        <v>Vyplň údaj</v>
      </c>
      <c r="G88" s="43"/>
      <c r="H88" s="43"/>
      <c r="I88" s="34" t="s">
        <v>43</v>
      </c>
      <c r="J88" s="39" t="str">
        <f>E28</f>
        <v xml:space="preserve"> </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216</v>
      </c>
      <c r="D90" s="191" t="s">
        <v>66</v>
      </c>
      <c r="E90" s="191" t="s">
        <v>62</v>
      </c>
      <c r="F90" s="191" t="s">
        <v>63</v>
      </c>
      <c r="G90" s="191" t="s">
        <v>217</v>
      </c>
      <c r="H90" s="191" t="s">
        <v>218</v>
      </c>
      <c r="I90" s="191" t="s">
        <v>219</v>
      </c>
      <c r="J90" s="191" t="s">
        <v>207</v>
      </c>
      <c r="K90" s="192" t="s">
        <v>220</v>
      </c>
      <c r="L90" s="193"/>
      <c r="M90" s="95" t="s">
        <v>19</v>
      </c>
      <c r="N90" s="96" t="s">
        <v>51</v>
      </c>
      <c r="O90" s="96" t="s">
        <v>221</v>
      </c>
      <c r="P90" s="96" t="s">
        <v>222</v>
      </c>
      <c r="Q90" s="96" t="s">
        <v>223</v>
      </c>
      <c r="R90" s="96" t="s">
        <v>224</v>
      </c>
      <c r="S90" s="96" t="s">
        <v>225</v>
      </c>
      <c r="T90" s="97" t="s">
        <v>226</v>
      </c>
      <c r="U90" s="188"/>
      <c r="V90" s="188"/>
      <c r="W90" s="188"/>
      <c r="X90" s="188"/>
      <c r="Y90" s="188"/>
      <c r="Z90" s="188"/>
      <c r="AA90" s="188"/>
      <c r="AB90" s="188"/>
      <c r="AC90" s="188"/>
      <c r="AD90" s="188"/>
      <c r="AE90" s="188"/>
    </row>
    <row r="91" spans="1:63" s="2" customFormat="1" ht="22.8" customHeight="1">
      <c r="A91" s="41"/>
      <c r="B91" s="42"/>
      <c r="C91" s="102" t="s">
        <v>227</v>
      </c>
      <c r="D91" s="43"/>
      <c r="E91" s="43"/>
      <c r="F91" s="43"/>
      <c r="G91" s="43"/>
      <c r="H91" s="43"/>
      <c r="I91" s="43"/>
      <c r="J91" s="194">
        <f>BK91</f>
        <v>0</v>
      </c>
      <c r="K91" s="43"/>
      <c r="L91" s="47"/>
      <c r="M91" s="98"/>
      <c r="N91" s="195"/>
      <c r="O91" s="99"/>
      <c r="P91" s="196">
        <f>SUM(P92:P95)</f>
        <v>0</v>
      </c>
      <c r="Q91" s="99"/>
      <c r="R91" s="196">
        <f>SUM(R92:R95)</f>
        <v>0</v>
      </c>
      <c r="S91" s="99"/>
      <c r="T91" s="197">
        <f>SUM(T92:T95)</f>
        <v>0</v>
      </c>
      <c r="U91" s="41"/>
      <c r="V91" s="41"/>
      <c r="W91" s="41"/>
      <c r="X91" s="41"/>
      <c r="Y91" s="41"/>
      <c r="Z91" s="41"/>
      <c r="AA91" s="41"/>
      <c r="AB91" s="41"/>
      <c r="AC91" s="41"/>
      <c r="AD91" s="41"/>
      <c r="AE91" s="41"/>
      <c r="AT91" s="19" t="s">
        <v>80</v>
      </c>
      <c r="AU91" s="19" t="s">
        <v>208</v>
      </c>
      <c r="BK91" s="198">
        <f>SUM(BK92:BK95)</f>
        <v>0</v>
      </c>
    </row>
    <row r="92" spans="1:65" s="2" customFormat="1" ht="24.15" customHeight="1">
      <c r="A92" s="41"/>
      <c r="B92" s="42"/>
      <c r="C92" s="215" t="s">
        <v>81</v>
      </c>
      <c r="D92" s="215" t="s">
        <v>232</v>
      </c>
      <c r="E92" s="216" t="s">
        <v>1029</v>
      </c>
      <c r="F92" s="217" t="s">
        <v>1163</v>
      </c>
      <c r="G92" s="218" t="s">
        <v>1041</v>
      </c>
      <c r="H92" s="219">
        <v>5</v>
      </c>
      <c r="I92" s="220"/>
      <c r="J92" s="221">
        <f>ROUND(I92*H92,2)</f>
        <v>0</v>
      </c>
      <c r="K92" s="217" t="s">
        <v>19</v>
      </c>
      <c r="L92" s="47"/>
      <c r="M92" s="222" t="s">
        <v>19</v>
      </c>
      <c r="N92" s="223" t="s">
        <v>52</v>
      </c>
      <c r="O92" s="87"/>
      <c r="P92" s="224">
        <f>O92*H92</f>
        <v>0</v>
      </c>
      <c r="Q92" s="224">
        <v>0</v>
      </c>
      <c r="R92" s="224">
        <f>Q92*H92</f>
        <v>0</v>
      </c>
      <c r="S92" s="224">
        <v>0</v>
      </c>
      <c r="T92" s="225">
        <f>S92*H92</f>
        <v>0</v>
      </c>
      <c r="U92" s="41"/>
      <c r="V92" s="41"/>
      <c r="W92" s="41"/>
      <c r="X92" s="41"/>
      <c r="Y92" s="41"/>
      <c r="Z92" s="41"/>
      <c r="AA92" s="41"/>
      <c r="AB92" s="41"/>
      <c r="AC92" s="41"/>
      <c r="AD92" s="41"/>
      <c r="AE92" s="41"/>
      <c r="AR92" s="226" t="s">
        <v>109</v>
      </c>
      <c r="AT92" s="226" t="s">
        <v>232</v>
      </c>
      <c r="AU92" s="226" t="s">
        <v>81</v>
      </c>
      <c r="AY92" s="19" t="s">
        <v>230</v>
      </c>
      <c r="BE92" s="227">
        <f>IF(N92="základní",J92,0)</f>
        <v>0</v>
      </c>
      <c r="BF92" s="227">
        <f>IF(N92="snížená",J92,0)</f>
        <v>0</v>
      </c>
      <c r="BG92" s="227">
        <f>IF(N92="zákl. přenesená",J92,0)</f>
        <v>0</v>
      </c>
      <c r="BH92" s="227">
        <f>IF(N92="sníž. přenesená",J92,0)</f>
        <v>0</v>
      </c>
      <c r="BI92" s="227">
        <f>IF(N92="nulová",J92,0)</f>
        <v>0</v>
      </c>
      <c r="BJ92" s="19" t="s">
        <v>85</v>
      </c>
      <c r="BK92" s="227">
        <f>ROUND(I92*H92,2)</f>
        <v>0</v>
      </c>
      <c r="BL92" s="19" t="s">
        <v>109</v>
      </c>
      <c r="BM92" s="226" t="s">
        <v>91</v>
      </c>
    </row>
    <row r="93" spans="1:47" s="2" customFormat="1" ht="12">
      <c r="A93" s="41"/>
      <c r="B93" s="42"/>
      <c r="C93" s="43"/>
      <c r="D93" s="228" t="s">
        <v>238</v>
      </c>
      <c r="E93" s="43"/>
      <c r="F93" s="229" t="s">
        <v>1163</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19" t="s">
        <v>238</v>
      </c>
      <c r="AU93" s="19" t="s">
        <v>81</v>
      </c>
    </row>
    <row r="94" spans="1:65" s="2" customFormat="1" ht="14.4" customHeight="1">
      <c r="A94" s="41"/>
      <c r="B94" s="42"/>
      <c r="C94" s="215" t="s">
        <v>81</v>
      </c>
      <c r="D94" s="215" t="s">
        <v>232</v>
      </c>
      <c r="E94" s="216" t="s">
        <v>1034</v>
      </c>
      <c r="F94" s="217" t="s">
        <v>1164</v>
      </c>
      <c r="G94" s="218" t="s">
        <v>1041</v>
      </c>
      <c r="H94" s="219">
        <v>5</v>
      </c>
      <c r="I94" s="220"/>
      <c r="J94" s="221">
        <f>ROUND(I94*H94,2)</f>
        <v>0</v>
      </c>
      <c r="K94" s="217" t="s">
        <v>19</v>
      </c>
      <c r="L94" s="47"/>
      <c r="M94" s="222" t="s">
        <v>19</v>
      </c>
      <c r="N94" s="223"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109</v>
      </c>
      <c r="AT94" s="226" t="s">
        <v>232</v>
      </c>
      <c r="AU94" s="226" t="s">
        <v>81</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109</v>
      </c>
    </row>
    <row r="95" spans="1:47" s="2" customFormat="1" ht="12">
      <c r="A95" s="41"/>
      <c r="B95" s="42"/>
      <c r="C95" s="43"/>
      <c r="D95" s="228" t="s">
        <v>238</v>
      </c>
      <c r="E95" s="43"/>
      <c r="F95" s="229" t="s">
        <v>1164</v>
      </c>
      <c r="G95" s="43"/>
      <c r="H95" s="43"/>
      <c r="I95" s="230"/>
      <c r="J95" s="43"/>
      <c r="K95" s="43"/>
      <c r="L95" s="47"/>
      <c r="M95" s="291"/>
      <c r="N95" s="292"/>
      <c r="O95" s="293"/>
      <c r="P95" s="293"/>
      <c r="Q95" s="293"/>
      <c r="R95" s="293"/>
      <c r="S95" s="293"/>
      <c r="T95" s="294"/>
      <c r="U95" s="41"/>
      <c r="V95" s="41"/>
      <c r="W95" s="41"/>
      <c r="X95" s="41"/>
      <c r="Y95" s="41"/>
      <c r="Z95" s="41"/>
      <c r="AA95" s="41"/>
      <c r="AB95" s="41"/>
      <c r="AC95" s="41"/>
      <c r="AD95" s="41"/>
      <c r="AE95" s="41"/>
      <c r="AT95" s="19" t="s">
        <v>238</v>
      </c>
      <c r="AU95" s="19" t="s">
        <v>81</v>
      </c>
    </row>
    <row r="96" spans="1:31" s="2" customFormat="1" ht="6.95" customHeight="1">
      <c r="A96" s="41"/>
      <c r="B96" s="62"/>
      <c r="C96" s="63"/>
      <c r="D96" s="63"/>
      <c r="E96" s="63"/>
      <c r="F96" s="63"/>
      <c r="G96" s="63"/>
      <c r="H96" s="63"/>
      <c r="I96" s="63"/>
      <c r="J96" s="63"/>
      <c r="K96" s="63"/>
      <c r="L96" s="47"/>
      <c r="M96" s="41"/>
      <c r="O96" s="41"/>
      <c r="P96" s="41"/>
      <c r="Q96" s="41"/>
      <c r="R96" s="41"/>
      <c r="S96" s="41"/>
      <c r="T96" s="41"/>
      <c r="U96" s="41"/>
      <c r="V96" s="41"/>
      <c r="W96" s="41"/>
      <c r="X96" s="41"/>
      <c r="Y96" s="41"/>
      <c r="Z96" s="41"/>
      <c r="AA96" s="41"/>
      <c r="AB96" s="41"/>
      <c r="AC96" s="41"/>
      <c r="AD96" s="41"/>
      <c r="AE96" s="41"/>
    </row>
  </sheetData>
  <sheetProtection password="BB7A" sheet="1" objects="1" scenarios="1" formatColumns="0" formatRows="0" autoFilter="0"/>
  <autoFilter ref="C90:K95"/>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116</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1165</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ROUND(J91,2)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ROUND((SUM(BE91:BE95)),2)</f>
        <v>0</v>
      </c>
      <c r="G37" s="41"/>
      <c r="H37" s="41"/>
      <c r="I37" s="160">
        <v>0.21</v>
      </c>
      <c r="J37" s="159">
        <f>ROUND(((SUM(BE91:BE95))*I37),2)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ROUND((SUM(BF91:BF95)),2)</f>
        <v>0</v>
      </c>
      <c r="G38" s="41"/>
      <c r="H38" s="41"/>
      <c r="I38" s="160">
        <v>0.15</v>
      </c>
      <c r="J38" s="159">
        <f>ROUND(((SUM(BF91:BF95))*I38),2)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ROUND((SUM(BG91:BG95)),2)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ROUND((SUM(BH91:BH95)),2)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ROUND((SUM(BI91:BI95)),2)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403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D.2.4.3 - Skluzavka a tobogán</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J91</f>
        <v>0</v>
      </c>
      <c r="K67" s="43"/>
      <c r="L67" s="147"/>
      <c r="S67" s="41"/>
      <c r="T67" s="41"/>
      <c r="U67" s="41"/>
      <c r="V67" s="41"/>
      <c r="W67" s="41"/>
      <c r="X67" s="41"/>
      <c r="Y67" s="41"/>
      <c r="Z67" s="41"/>
      <c r="AA67" s="41"/>
      <c r="AB67" s="41"/>
      <c r="AC67" s="41"/>
      <c r="AD67" s="41"/>
      <c r="AE67" s="41"/>
      <c r="AU67" s="19" t="s">
        <v>208</v>
      </c>
    </row>
    <row r="68" spans="1:31" s="2" customFormat="1" ht="21.8" customHeight="1">
      <c r="A68" s="41"/>
      <c r="B68" s="42"/>
      <c r="C68" s="43"/>
      <c r="D68" s="43"/>
      <c r="E68" s="43"/>
      <c r="F68" s="43"/>
      <c r="G68" s="43"/>
      <c r="H68" s="43"/>
      <c r="I68" s="43"/>
      <c r="J68" s="43"/>
      <c r="K68" s="43"/>
      <c r="L68" s="147"/>
      <c r="S68" s="41"/>
      <c r="T68" s="41"/>
      <c r="U68" s="41"/>
      <c r="V68" s="41"/>
      <c r="W68" s="41"/>
      <c r="X68" s="41"/>
      <c r="Y68" s="41"/>
      <c r="Z68" s="41"/>
      <c r="AA68" s="41"/>
      <c r="AB68" s="41"/>
      <c r="AC68" s="41"/>
      <c r="AD68" s="41"/>
      <c r="AE68" s="41"/>
    </row>
    <row r="69" spans="1:31" s="2" customFormat="1" ht="6.95" customHeight="1">
      <c r="A69" s="41"/>
      <c r="B69" s="62"/>
      <c r="C69" s="63"/>
      <c r="D69" s="63"/>
      <c r="E69" s="63"/>
      <c r="F69" s="63"/>
      <c r="G69" s="63"/>
      <c r="H69" s="63"/>
      <c r="I69" s="63"/>
      <c r="J69" s="63"/>
      <c r="K69" s="63"/>
      <c r="L69" s="147"/>
      <c r="S69" s="41"/>
      <c r="T69" s="41"/>
      <c r="U69" s="41"/>
      <c r="V69" s="41"/>
      <c r="W69" s="41"/>
      <c r="X69" s="41"/>
      <c r="Y69" s="41"/>
      <c r="Z69" s="41"/>
      <c r="AA69" s="41"/>
      <c r="AB69" s="41"/>
      <c r="AC69" s="41"/>
      <c r="AD69" s="41"/>
      <c r="AE69" s="41"/>
    </row>
    <row r="73" spans="1:31" s="2" customFormat="1" ht="6.95" customHeight="1">
      <c r="A73" s="41"/>
      <c r="B73" s="64"/>
      <c r="C73" s="65"/>
      <c r="D73" s="65"/>
      <c r="E73" s="65"/>
      <c r="F73" s="65"/>
      <c r="G73" s="65"/>
      <c r="H73" s="65"/>
      <c r="I73" s="65"/>
      <c r="J73" s="65"/>
      <c r="K73" s="65"/>
      <c r="L73" s="147"/>
      <c r="S73" s="41"/>
      <c r="T73" s="41"/>
      <c r="U73" s="41"/>
      <c r="V73" s="41"/>
      <c r="W73" s="41"/>
      <c r="X73" s="41"/>
      <c r="Y73" s="41"/>
      <c r="Z73" s="41"/>
      <c r="AA73" s="41"/>
      <c r="AB73" s="41"/>
      <c r="AC73" s="41"/>
      <c r="AD73" s="41"/>
      <c r="AE73" s="41"/>
    </row>
    <row r="74" spans="1:31" s="2" customFormat="1" ht="24.95" customHeight="1">
      <c r="A74" s="41"/>
      <c r="B74" s="42"/>
      <c r="C74" s="25" t="s">
        <v>215</v>
      </c>
      <c r="D74" s="43"/>
      <c r="E74" s="43"/>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2" customHeight="1">
      <c r="A76" s="41"/>
      <c r="B76" s="42"/>
      <c r="C76" s="34" t="s">
        <v>16</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6.5" customHeight="1">
      <c r="A77" s="41"/>
      <c r="B77" s="42"/>
      <c r="C77" s="43"/>
      <c r="D77" s="43"/>
      <c r="E77" s="172" t="str">
        <f>E7</f>
        <v>KOUPALIŠTĚ OSTROV - rekonstrukce velkého bazénu</v>
      </c>
      <c r="F77" s="34"/>
      <c r="G77" s="34"/>
      <c r="H77" s="34"/>
      <c r="I77" s="43"/>
      <c r="J77" s="43"/>
      <c r="K77" s="43"/>
      <c r="L77" s="147"/>
      <c r="S77" s="41"/>
      <c r="T77" s="41"/>
      <c r="U77" s="41"/>
      <c r="V77" s="41"/>
      <c r="W77" s="41"/>
      <c r="X77" s="41"/>
      <c r="Y77" s="41"/>
      <c r="Z77" s="41"/>
      <c r="AA77" s="41"/>
      <c r="AB77" s="41"/>
      <c r="AC77" s="41"/>
      <c r="AD77" s="41"/>
      <c r="AE77" s="41"/>
    </row>
    <row r="78" spans="2:12" s="1" customFormat="1" ht="12" customHeight="1">
      <c r="B78" s="23"/>
      <c r="C78" s="34" t="s">
        <v>199</v>
      </c>
      <c r="D78" s="24"/>
      <c r="E78" s="24"/>
      <c r="F78" s="24"/>
      <c r="G78" s="24"/>
      <c r="H78" s="24"/>
      <c r="I78" s="24"/>
      <c r="J78" s="24"/>
      <c r="K78" s="24"/>
      <c r="L78" s="22"/>
    </row>
    <row r="79" spans="2:12" s="1" customFormat="1" ht="16.5" customHeight="1">
      <c r="B79" s="23"/>
      <c r="C79" s="24"/>
      <c r="D79" s="24"/>
      <c r="E79" s="172" t="s">
        <v>200</v>
      </c>
      <c r="F79" s="24"/>
      <c r="G79" s="24"/>
      <c r="H79" s="24"/>
      <c r="I79" s="24"/>
      <c r="J79" s="24"/>
      <c r="K79" s="24"/>
      <c r="L79" s="22"/>
    </row>
    <row r="80" spans="2:12" s="1" customFormat="1" ht="12" customHeight="1">
      <c r="B80" s="23"/>
      <c r="C80" s="34" t="s">
        <v>201</v>
      </c>
      <c r="D80" s="24"/>
      <c r="E80" s="24"/>
      <c r="F80" s="24"/>
      <c r="G80" s="24"/>
      <c r="H80" s="24"/>
      <c r="I80" s="24"/>
      <c r="J80" s="24"/>
      <c r="K80" s="24"/>
      <c r="L80" s="22"/>
    </row>
    <row r="81" spans="1:31" s="2" customFormat="1" ht="16.5" customHeight="1">
      <c r="A81" s="41"/>
      <c r="B81" s="42"/>
      <c r="C81" s="43"/>
      <c r="D81" s="43"/>
      <c r="E81" s="259" t="s">
        <v>403</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1020</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E13</f>
        <v>D.2.4.3 - Skluzavka a tobogán</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F16</f>
        <v xml:space="preserve"> </v>
      </c>
      <c r="G85" s="43"/>
      <c r="H85" s="43"/>
      <c r="I85" s="34" t="s">
        <v>24</v>
      </c>
      <c r="J85" s="75" t="str">
        <f>IF(J16="","",J16)</f>
        <v>22. 3. 2021</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25.65" customHeight="1">
      <c r="A87" s="41"/>
      <c r="B87" s="42"/>
      <c r="C87" s="34" t="s">
        <v>30</v>
      </c>
      <c r="D87" s="43"/>
      <c r="E87" s="43"/>
      <c r="F87" s="29" t="str">
        <f>E19</f>
        <v>Město Ostrov</v>
      </c>
      <c r="G87" s="43"/>
      <c r="H87" s="43"/>
      <c r="I87" s="34" t="s">
        <v>38</v>
      </c>
      <c r="J87" s="39" t="str">
        <f>E25</f>
        <v>Architektonické studio Hysek s.r.o.</v>
      </c>
      <c r="K87" s="43"/>
      <c r="L87" s="147"/>
      <c r="S87" s="41"/>
      <c r="T87" s="41"/>
      <c r="U87" s="41"/>
      <c r="V87" s="41"/>
      <c r="W87" s="41"/>
      <c r="X87" s="41"/>
      <c r="Y87" s="41"/>
      <c r="Z87" s="41"/>
      <c r="AA87" s="41"/>
      <c r="AB87" s="41"/>
      <c r="AC87" s="41"/>
      <c r="AD87" s="41"/>
      <c r="AE87" s="41"/>
    </row>
    <row r="88" spans="1:31" s="2" customFormat="1" ht="15.15" customHeight="1">
      <c r="A88" s="41"/>
      <c r="B88" s="42"/>
      <c r="C88" s="34" t="s">
        <v>36</v>
      </c>
      <c r="D88" s="43"/>
      <c r="E88" s="43"/>
      <c r="F88" s="29" t="str">
        <f>IF(E22="","",E22)</f>
        <v>Vyplň údaj</v>
      </c>
      <c r="G88" s="43"/>
      <c r="H88" s="43"/>
      <c r="I88" s="34" t="s">
        <v>43</v>
      </c>
      <c r="J88" s="39" t="str">
        <f>E28</f>
        <v xml:space="preserve"> </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216</v>
      </c>
      <c r="D90" s="191" t="s">
        <v>66</v>
      </c>
      <c r="E90" s="191" t="s">
        <v>62</v>
      </c>
      <c r="F90" s="191" t="s">
        <v>63</v>
      </c>
      <c r="G90" s="191" t="s">
        <v>217</v>
      </c>
      <c r="H90" s="191" t="s">
        <v>218</v>
      </c>
      <c r="I90" s="191" t="s">
        <v>219</v>
      </c>
      <c r="J90" s="191" t="s">
        <v>207</v>
      </c>
      <c r="K90" s="192" t="s">
        <v>220</v>
      </c>
      <c r="L90" s="193"/>
      <c r="M90" s="95" t="s">
        <v>19</v>
      </c>
      <c r="N90" s="96" t="s">
        <v>51</v>
      </c>
      <c r="O90" s="96" t="s">
        <v>221</v>
      </c>
      <c r="P90" s="96" t="s">
        <v>222</v>
      </c>
      <c r="Q90" s="96" t="s">
        <v>223</v>
      </c>
      <c r="R90" s="96" t="s">
        <v>224</v>
      </c>
      <c r="S90" s="96" t="s">
        <v>225</v>
      </c>
      <c r="T90" s="97" t="s">
        <v>226</v>
      </c>
      <c r="U90" s="188"/>
      <c r="V90" s="188"/>
      <c r="W90" s="188"/>
      <c r="X90" s="188"/>
      <c r="Y90" s="188"/>
      <c r="Z90" s="188"/>
      <c r="AA90" s="188"/>
      <c r="AB90" s="188"/>
      <c r="AC90" s="188"/>
      <c r="AD90" s="188"/>
      <c r="AE90" s="188"/>
    </row>
    <row r="91" spans="1:63" s="2" customFormat="1" ht="22.8" customHeight="1">
      <c r="A91" s="41"/>
      <c r="B91" s="42"/>
      <c r="C91" s="102" t="s">
        <v>227</v>
      </c>
      <c r="D91" s="43"/>
      <c r="E91" s="43"/>
      <c r="F91" s="43"/>
      <c r="G91" s="43"/>
      <c r="H91" s="43"/>
      <c r="I91" s="43"/>
      <c r="J91" s="194">
        <f>BK91</f>
        <v>0</v>
      </c>
      <c r="K91" s="43"/>
      <c r="L91" s="47"/>
      <c r="M91" s="98"/>
      <c r="N91" s="195"/>
      <c r="O91" s="99"/>
      <c r="P91" s="196">
        <f>SUM(P92:P95)</f>
        <v>0</v>
      </c>
      <c r="Q91" s="99"/>
      <c r="R91" s="196">
        <f>SUM(R92:R95)</f>
        <v>0</v>
      </c>
      <c r="S91" s="99"/>
      <c r="T91" s="197">
        <f>SUM(T92:T95)</f>
        <v>0</v>
      </c>
      <c r="U91" s="41"/>
      <c r="V91" s="41"/>
      <c r="W91" s="41"/>
      <c r="X91" s="41"/>
      <c r="Y91" s="41"/>
      <c r="Z91" s="41"/>
      <c r="AA91" s="41"/>
      <c r="AB91" s="41"/>
      <c r="AC91" s="41"/>
      <c r="AD91" s="41"/>
      <c r="AE91" s="41"/>
      <c r="AT91" s="19" t="s">
        <v>80</v>
      </c>
      <c r="AU91" s="19" t="s">
        <v>208</v>
      </c>
      <c r="BK91" s="198">
        <f>SUM(BK92:BK95)</f>
        <v>0</v>
      </c>
    </row>
    <row r="92" spans="1:65" s="2" customFormat="1" ht="14.4" customHeight="1">
      <c r="A92" s="41"/>
      <c r="B92" s="42"/>
      <c r="C92" s="215" t="s">
        <v>81</v>
      </c>
      <c r="D92" s="215" t="s">
        <v>232</v>
      </c>
      <c r="E92" s="216" t="s">
        <v>1029</v>
      </c>
      <c r="F92" s="217" t="s">
        <v>1166</v>
      </c>
      <c r="G92" s="218" t="s">
        <v>1041</v>
      </c>
      <c r="H92" s="219">
        <v>1</v>
      </c>
      <c r="I92" s="220"/>
      <c r="J92" s="221">
        <f>ROUND(I92*H92,2)</f>
        <v>0</v>
      </c>
      <c r="K92" s="217" t="s">
        <v>19</v>
      </c>
      <c r="L92" s="47"/>
      <c r="M92" s="222" t="s">
        <v>19</v>
      </c>
      <c r="N92" s="223" t="s">
        <v>52</v>
      </c>
      <c r="O92" s="87"/>
      <c r="P92" s="224">
        <f>O92*H92</f>
        <v>0</v>
      </c>
      <c r="Q92" s="224">
        <v>0</v>
      </c>
      <c r="R92" s="224">
        <f>Q92*H92</f>
        <v>0</v>
      </c>
      <c r="S92" s="224">
        <v>0</v>
      </c>
      <c r="T92" s="225">
        <f>S92*H92</f>
        <v>0</v>
      </c>
      <c r="U92" s="41"/>
      <c r="V92" s="41"/>
      <c r="W92" s="41"/>
      <c r="X92" s="41"/>
      <c r="Y92" s="41"/>
      <c r="Z92" s="41"/>
      <c r="AA92" s="41"/>
      <c r="AB92" s="41"/>
      <c r="AC92" s="41"/>
      <c r="AD92" s="41"/>
      <c r="AE92" s="41"/>
      <c r="AR92" s="226" t="s">
        <v>109</v>
      </c>
      <c r="AT92" s="226" t="s">
        <v>232</v>
      </c>
      <c r="AU92" s="226" t="s">
        <v>81</v>
      </c>
      <c r="AY92" s="19" t="s">
        <v>230</v>
      </c>
      <c r="BE92" s="227">
        <f>IF(N92="základní",J92,0)</f>
        <v>0</v>
      </c>
      <c r="BF92" s="227">
        <f>IF(N92="snížená",J92,0)</f>
        <v>0</v>
      </c>
      <c r="BG92" s="227">
        <f>IF(N92="zákl. přenesená",J92,0)</f>
        <v>0</v>
      </c>
      <c r="BH92" s="227">
        <f>IF(N92="sníž. přenesená",J92,0)</f>
        <v>0</v>
      </c>
      <c r="BI92" s="227">
        <f>IF(N92="nulová",J92,0)</f>
        <v>0</v>
      </c>
      <c r="BJ92" s="19" t="s">
        <v>85</v>
      </c>
      <c r="BK92" s="227">
        <f>ROUND(I92*H92,2)</f>
        <v>0</v>
      </c>
      <c r="BL92" s="19" t="s">
        <v>109</v>
      </c>
      <c r="BM92" s="226" t="s">
        <v>91</v>
      </c>
    </row>
    <row r="93" spans="1:47" s="2" customFormat="1" ht="12">
      <c r="A93" s="41"/>
      <c r="B93" s="42"/>
      <c r="C93" s="43"/>
      <c r="D93" s="228" t="s">
        <v>238</v>
      </c>
      <c r="E93" s="43"/>
      <c r="F93" s="229" t="s">
        <v>1166</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19" t="s">
        <v>238</v>
      </c>
      <c r="AU93" s="19" t="s">
        <v>81</v>
      </c>
    </row>
    <row r="94" spans="1:65" s="2" customFormat="1" ht="14.4" customHeight="1">
      <c r="A94" s="41"/>
      <c r="B94" s="42"/>
      <c r="C94" s="215" t="s">
        <v>81</v>
      </c>
      <c r="D94" s="215" t="s">
        <v>232</v>
      </c>
      <c r="E94" s="216" t="s">
        <v>1167</v>
      </c>
      <c r="F94" s="217" t="s">
        <v>1168</v>
      </c>
      <c r="G94" s="218" t="s">
        <v>1041</v>
      </c>
      <c r="H94" s="219">
        <v>1</v>
      </c>
      <c r="I94" s="220"/>
      <c r="J94" s="221">
        <f>ROUND(I94*H94,2)</f>
        <v>0</v>
      </c>
      <c r="K94" s="217" t="s">
        <v>19</v>
      </c>
      <c r="L94" s="47"/>
      <c r="M94" s="222" t="s">
        <v>19</v>
      </c>
      <c r="N94" s="223"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109</v>
      </c>
      <c r="AT94" s="226" t="s">
        <v>232</v>
      </c>
      <c r="AU94" s="226" t="s">
        <v>81</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109</v>
      </c>
    </row>
    <row r="95" spans="1:47" s="2" customFormat="1" ht="12">
      <c r="A95" s="41"/>
      <c r="B95" s="42"/>
      <c r="C95" s="43"/>
      <c r="D95" s="228" t="s">
        <v>238</v>
      </c>
      <c r="E95" s="43"/>
      <c r="F95" s="229" t="s">
        <v>1168</v>
      </c>
      <c r="G95" s="43"/>
      <c r="H95" s="43"/>
      <c r="I95" s="230"/>
      <c r="J95" s="43"/>
      <c r="K95" s="43"/>
      <c r="L95" s="47"/>
      <c r="M95" s="291"/>
      <c r="N95" s="292"/>
      <c r="O95" s="293"/>
      <c r="P95" s="293"/>
      <c r="Q95" s="293"/>
      <c r="R95" s="293"/>
      <c r="S95" s="293"/>
      <c r="T95" s="294"/>
      <c r="U95" s="41"/>
      <c r="V95" s="41"/>
      <c r="W95" s="41"/>
      <c r="X95" s="41"/>
      <c r="Y95" s="41"/>
      <c r="Z95" s="41"/>
      <c r="AA95" s="41"/>
      <c r="AB95" s="41"/>
      <c r="AC95" s="41"/>
      <c r="AD95" s="41"/>
      <c r="AE95" s="41"/>
      <c r="AT95" s="19" t="s">
        <v>238</v>
      </c>
      <c r="AU95" s="19" t="s">
        <v>81</v>
      </c>
    </row>
    <row r="96" spans="1:31" s="2" customFormat="1" ht="6.95" customHeight="1">
      <c r="A96" s="41"/>
      <c r="B96" s="62"/>
      <c r="C96" s="63"/>
      <c r="D96" s="63"/>
      <c r="E96" s="63"/>
      <c r="F96" s="63"/>
      <c r="G96" s="63"/>
      <c r="H96" s="63"/>
      <c r="I96" s="63"/>
      <c r="J96" s="63"/>
      <c r="K96" s="63"/>
      <c r="L96" s="47"/>
      <c r="M96" s="41"/>
      <c r="O96" s="41"/>
      <c r="P96" s="41"/>
      <c r="Q96" s="41"/>
      <c r="R96" s="41"/>
      <c r="S96" s="41"/>
      <c r="T96" s="41"/>
      <c r="U96" s="41"/>
      <c r="V96" s="41"/>
      <c r="W96" s="41"/>
      <c r="X96" s="41"/>
      <c r="Y96" s="41"/>
      <c r="Z96" s="41"/>
      <c r="AA96" s="41"/>
      <c r="AB96" s="41"/>
      <c r="AC96" s="41"/>
      <c r="AD96" s="41"/>
      <c r="AE96" s="41"/>
    </row>
  </sheetData>
  <sheetProtection password="BB7A" sheet="1" objects="1" scenarios="1" formatColumns="0" formatRows="0" autoFilter="0"/>
  <autoFilter ref="C90:K95"/>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403</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1169</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
        <v>19</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
        <v>44</v>
      </c>
      <c r="F19" s="41"/>
      <c r="G19" s="41"/>
      <c r="H19" s="41"/>
      <c r="I19" s="145" t="s">
        <v>34</v>
      </c>
      <c r="J19" s="135" t="s">
        <v>19</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
        <v>1170</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
        <v>1171</v>
      </c>
      <c r="F25" s="41"/>
      <c r="G25" s="41"/>
      <c r="H25" s="41"/>
      <c r="I25" s="145" t="s">
        <v>34</v>
      </c>
      <c r="J25" s="135" t="s">
        <v>19</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1170</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1171</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ROUND(J96,2)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ROUND((SUM(BE96:BE151)),2)</f>
        <v>0</v>
      </c>
      <c r="G37" s="41"/>
      <c r="H37" s="41"/>
      <c r="I37" s="160">
        <v>0.21</v>
      </c>
      <c r="J37" s="159">
        <f>ROUND(((SUM(BE96:BE151))*I37),2)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ROUND((SUM(BF96:BF151)),2)</f>
        <v>0</v>
      </c>
      <c r="G38" s="41"/>
      <c r="H38" s="41"/>
      <c r="I38" s="160">
        <v>0.15</v>
      </c>
      <c r="J38" s="159">
        <f>ROUND(((SUM(BF96:BF151))*I38),2)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ROUND((SUM(BG96:BG151)),2)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ROUND((SUM(BH96:BH151)),2)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ROUND((SUM(BI96:BI151)),2)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403</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D.2.5 - Uzemnění nerezového bazénu a brodítek</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 xml:space="preserve"> </v>
      </c>
      <c r="G62" s="43"/>
      <c r="H62" s="43"/>
      <c r="I62" s="34" t="s">
        <v>38</v>
      </c>
      <c r="J62" s="39" t="str">
        <f>E25</f>
        <v>Klimešová Miroslava</v>
      </c>
      <c r="K62" s="43"/>
      <c r="L62" s="147"/>
      <c r="S62" s="41"/>
      <c r="T62" s="41"/>
      <c r="U62" s="41"/>
      <c r="V62" s="41"/>
      <c r="W62" s="41"/>
      <c r="X62" s="41"/>
      <c r="Y62" s="41"/>
      <c r="Z62" s="41"/>
      <c r="AA62" s="41"/>
      <c r="AB62" s="41"/>
      <c r="AC62" s="41"/>
      <c r="AD62" s="41"/>
      <c r="AE62" s="41"/>
    </row>
    <row r="63" spans="1:31" s="2" customFormat="1" ht="25.65" customHeight="1">
      <c r="A63" s="41"/>
      <c r="B63" s="42"/>
      <c r="C63" s="34" t="s">
        <v>36</v>
      </c>
      <c r="D63" s="43"/>
      <c r="E63" s="43"/>
      <c r="F63" s="29" t="str">
        <f>IF(E22="","",E22)</f>
        <v>Vyplň údaj</v>
      </c>
      <c r="G63" s="43"/>
      <c r="H63" s="43"/>
      <c r="I63" s="34" t="s">
        <v>43</v>
      </c>
      <c r="J63" s="39" t="str">
        <f>E28</f>
        <v>Klimešová Miroslava</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J96</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411</v>
      </c>
      <c r="E68" s="180"/>
      <c r="F68" s="180"/>
      <c r="G68" s="180"/>
      <c r="H68" s="180"/>
      <c r="I68" s="180"/>
      <c r="J68" s="181">
        <f>J97</f>
        <v>0</v>
      </c>
      <c r="K68" s="178"/>
      <c r="L68" s="182"/>
      <c r="S68" s="9"/>
      <c r="T68" s="9"/>
      <c r="U68" s="9"/>
      <c r="V68" s="9"/>
      <c r="W68" s="9"/>
      <c r="X68" s="9"/>
      <c r="Y68" s="9"/>
      <c r="Z68" s="9"/>
      <c r="AA68" s="9"/>
      <c r="AB68" s="9"/>
      <c r="AC68" s="9"/>
      <c r="AD68" s="9"/>
      <c r="AE68" s="9"/>
    </row>
    <row r="69" spans="1:31" s="10" customFormat="1" ht="19.9" customHeight="1">
      <c r="A69" s="10"/>
      <c r="B69" s="183"/>
      <c r="C69" s="127"/>
      <c r="D69" s="184" t="s">
        <v>1172</v>
      </c>
      <c r="E69" s="185"/>
      <c r="F69" s="185"/>
      <c r="G69" s="185"/>
      <c r="H69" s="185"/>
      <c r="I69" s="185"/>
      <c r="J69" s="186">
        <f>J98</f>
        <v>0</v>
      </c>
      <c r="K69" s="127"/>
      <c r="L69" s="187"/>
      <c r="S69" s="10"/>
      <c r="T69" s="10"/>
      <c r="U69" s="10"/>
      <c r="V69" s="10"/>
      <c r="W69" s="10"/>
      <c r="X69" s="10"/>
      <c r="Y69" s="10"/>
      <c r="Z69" s="10"/>
      <c r="AA69" s="10"/>
      <c r="AB69" s="10"/>
      <c r="AC69" s="10"/>
      <c r="AD69" s="10"/>
      <c r="AE69" s="10"/>
    </row>
    <row r="70" spans="1:31" s="9" customFormat="1" ht="24.95" customHeight="1">
      <c r="A70" s="9"/>
      <c r="B70" s="177"/>
      <c r="C70" s="178"/>
      <c r="D70" s="179" t="s">
        <v>1173</v>
      </c>
      <c r="E70" s="180"/>
      <c r="F70" s="180"/>
      <c r="G70" s="180"/>
      <c r="H70" s="180"/>
      <c r="I70" s="180"/>
      <c r="J70" s="181">
        <f>J135</f>
        <v>0</v>
      </c>
      <c r="K70" s="178"/>
      <c r="L70" s="182"/>
      <c r="S70" s="9"/>
      <c r="T70" s="9"/>
      <c r="U70" s="9"/>
      <c r="V70" s="9"/>
      <c r="W70" s="9"/>
      <c r="X70" s="9"/>
      <c r="Y70" s="9"/>
      <c r="Z70" s="9"/>
      <c r="AA70" s="9"/>
      <c r="AB70" s="9"/>
      <c r="AC70" s="9"/>
      <c r="AD70" s="9"/>
      <c r="AE70" s="9"/>
    </row>
    <row r="71" spans="1:31" s="10" customFormat="1" ht="19.9" customHeight="1">
      <c r="A71" s="10"/>
      <c r="B71" s="183"/>
      <c r="C71" s="127"/>
      <c r="D71" s="184" t="s">
        <v>1174</v>
      </c>
      <c r="E71" s="185"/>
      <c r="F71" s="185"/>
      <c r="G71" s="185"/>
      <c r="H71" s="185"/>
      <c r="I71" s="185"/>
      <c r="J71" s="186">
        <f>J136</f>
        <v>0</v>
      </c>
      <c r="K71" s="127"/>
      <c r="L71" s="187"/>
      <c r="S71" s="10"/>
      <c r="T71" s="10"/>
      <c r="U71" s="10"/>
      <c r="V71" s="10"/>
      <c r="W71" s="10"/>
      <c r="X71" s="10"/>
      <c r="Y71" s="10"/>
      <c r="Z71" s="10"/>
      <c r="AA71" s="10"/>
      <c r="AB71" s="10"/>
      <c r="AC71" s="10"/>
      <c r="AD71" s="10"/>
      <c r="AE71" s="10"/>
    </row>
    <row r="72" spans="1:31" s="9" customFormat="1" ht="24.95" customHeight="1">
      <c r="A72" s="9"/>
      <c r="B72" s="177"/>
      <c r="C72" s="178"/>
      <c r="D72" s="179" t="s">
        <v>214</v>
      </c>
      <c r="E72" s="180"/>
      <c r="F72" s="180"/>
      <c r="G72" s="180"/>
      <c r="H72" s="180"/>
      <c r="I72" s="180"/>
      <c r="J72" s="181">
        <f>J149</f>
        <v>0</v>
      </c>
      <c r="K72" s="178"/>
      <c r="L72" s="182"/>
      <c r="S72" s="9"/>
      <c r="T72" s="9"/>
      <c r="U72" s="9"/>
      <c r="V72" s="9"/>
      <c r="W72" s="9"/>
      <c r="X72" s="9"/>
      <c r="Y72" s="9"/>
      <c r="Z72" s="9"/>
      <c r="AA72" s="9"/>
      <c r="AB72" s="9"/>
      <c r="AC72" s="9"/>
      <c r="AD72" s="9"/>
      <c r="AE72" s="9"/>
    </row>
    <row r="73" spans="1:31" s="2" customFormat="1" ht="21.8" customHeight="1">
      <c r="A73" s="41"/>
      <c r="B73" s="42"/>
      <c r="C73" s="43"/>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6.95" customHeight="1">
      <c r="A74" s="41"/>
      <c r="B74" s="62"/>
      <c r="C74" s="63"/>
      <c r="D74" s="63"/>
      <c r="E74" s="63"/>
      <c r="F74" s="63"/>
      <c r="G74" s="63"/>
      <c r="H74" s="63"/>
      <c r="I74" s="63"/>
      <c r="J74" s="63"/>
      <c r="K74" s="63"/>
      <c r="L74" s="147"/>
      <c r="S74" s="41"/>
      <c r="T74" s="41"/>
      <c r="U74" s="41"/>
      <c r="V74" s="41"/>
      <c r="W74" s="41"/>
      <c r="X74" s="41"/>
      <c r="Y74" s="41"/>
      <c r="Z74" s="41"/>
      <c r="AA74" s="41"/>
      <c r="AB74" s="41"/>
      <c r="AC74" s="41"/>
      <c r="AD74" s="41"/>
      <c r="AE74" s="41"/>
    </row>
    <row r="78" spans="1:31" s="2" customFormat="1" ht="6.95" customHeight="1">
      <c r="A78" s="41"/>
      <c r="B78" s="64"/>
      <c r="C78" s="65"/>
      <c r="D78" s="65"/>
      <c r="E78" s="65"/>
      <c r="F78" s="65"/>
      <c r="G78" s="65"/>
      <c r="H78" s="65"/>
      <c r="I78" s="65"/>
      <c r="J78" s="65"/>
      <c r="K78" s="65"/>
      <c r="L78" s="147"/>
      <c r="S78" s="41"/>
      <c r="T78" s="41"/>
      <c r="U78" s="41"/>
      <c r="V78" s="41"/>
      <c r="W78" s="41"/>
      <c r="X78" s="41"/>
      <c r="Y78" s="41"/>
      <c r="Z78" s="41"/>
      <c r="AA78" s="41"/>
      <c r="AB78" s="41"/>
      <c r="AC78" s="41"/>
      <c r="AD78" s="41"/>
      <c r="AE78" s="41"/>
    </row>
    <row r="79" spans="1:31" s="2" customFormat="1" ht="24.95" customHeight="1">
      <c r="A79" s="41"/>
      <c r="B79" s="42"/>
      <c r="C79" s="25" t="s">
        <v>215</v>
      </c>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2" customFormat="1" ht="12" customHeight="1">
      <c r="A81" s="41"/>
      <c r="B81" s="42"/>
      <c r="C81" s="34" t="s">
        <v>16</v>
      </c>
      <c r="D81" s="43"/>
      <c r="E81" s="43"/>
      <c r="F81" s="43"/>
      <c r="G81" s="43"/>
      <c r="H81" s="43"/>
      <c r="I81" s="43"/>
      <c r="J81" s="43"/>
      <c r="K81" s="43"/>
      <c r="L81" s="147"/>
      <c r="S81" s="41"/>
      <c r="T81" s="41"/>
      <c r="U81" s="41"/>
      <c r="V81" s="41"/>
      <c r="W81" s="41"/>
      <c r="X81" s="41"/>
      <c r="Y81" s="41"/>
      <c r="Z81" s="41"/>
      <c r="AA81" s="41"/>
      <c r="AB81" s="41"/>
      <c r="AC81" s="41"/>
      <c r="AD81" s="41"/>
      <c r="AE81" s="41"/>
    </row>
    <row r="82" spans="1:31" s="2" customFormat="1" ht="16.5" customHeight="1">
      <c r="A82" s="41"/>
      <c r="B82" s="42"/>
      <c r="C82" s="43"/>
      <c r="D82" s="43"/>
      <c r="E82" s="172" t="str">
        <f>E7</f>
        <v>KOUPALIŠTĚ OSTROV - rekonstrukce velkého bazénu</v>
      </c>
      <c r="F82" s="34"/>
      <c r="G82" s="34"/>
      <c r="H82" s="34"/>
      <c r="I82" s="43"/>
      <c r="J82" s="43"/>
      <c r="K82" s="43"/>
      <c r="L82" s="147"/>
      <c r="S82" s="41"/>
      <c r="T82" s="41"/>
      <c r="U82" s="41"/>
      <c r="V82" s="41"/>
      <c r="W82" s="41"/>
      <c r="X82" s="41"/>
      <c r="Y82" s="41"/>
      <c r="Z82" s="41"/>
      <c r="AA82" s="41"/>
      <c r="AB82" s="41"/>
      <c r="AC82" s="41"/>
      <c r="AD82" s="41"/>
      <c r="AE82" s="41"/>
    </row>
    <row r="83" spans="2:12" s="1" customFormat="1" ht="12" customHeight="1">
      <c r="B83" s="23"/>
      <c r="C83" s="34" t="s">
        <v>199</v>
      </c>
      <c r="D83" s="24"/>
      <c r="E83" s="24"/>
      <c r="F83" s="24"/>
      <c r="G83" s="24"/>
      <c r="H83" s="24"/>
      <c r="I83" s="24"/>
      <c r="J83" s="24"/>
      <c r="K83" s="24"/>
      <c r="L83" s="22"/>
    </row>
    <row r="84" spans="2:12" s="1" customFormat="1" ht="16.5" customHeight="1">
      <c r="B84" s="23"/>
      <c r="C84" s="24"/>
      <c r="D84" s="24"/>
      <c r="E84" s="172" t="s">
        <v>200</v>
      </c>
      <c r="F84" s="24"/>
      <c r="G84" s="24"/>
      <c r="H84" s="24"/>
      <c r="I84" s="24"/>
      <c r="J84" s="24"/>
      <c r="K84" s="24"/>
      <c r="L84" s="22"/>
    </row>
    <row r="85" spans="2:12" s="1" customFormat="1" ht="12" customHeight="1">
      <c r="B85" s="23"/>
      <c r="C85" s="34" t="s">
        <v>201</v>
      </c>
      <c r="D85" s="24"/>
      <c r="E85" s="24"/>
      <c r="F85" s="24"/>
      <c r="G85" s="24"/>
      <c r="H85" s="24"/>
      <c r="I85" s="24"/>
      <c r="J85" s="24"/>
      <c r="K85" s="24"/>
      <c r="L85" s="22"/>
    </row>
    <row r="86" spans="1:31" s="2" customFormat="1" ht="16.5" customHeight="1">
      <c r="A86" s="41"/>
      <c r="B86" s="42"/>
      <c r="C86" s="43"/>
      <c r="D86" s="43"/>
      <c r="E86" s="259" t="s">
        <v>403</v>
      </c>
      <c r="F86" s="43"/>
      <c r="G86" s="43"/>
      <c r="H86" s="43"/>
      <c r="I86" s="43"/>
      <c r="J86" s="43"/>
      <c r="K86" s="43"/>
      <c r="L86" s="147"/>
      <c r="S86" s="41"/>
      <c r="T86" s="41"/>
      <c r="U86" s="41"/>
      <c r="V86" s="41"/>
      <c r="W86" s="41"/>
      <c r="X86" s="41"/>
      <c r="Y86" s="41"/>
      <c r="Z86" s="41"/>
      <c r="AA86" s="41"/>
      <c r="AB86" s="41"/>
      <c r="AC86" s="41"/>
      <c r="AD86" s="41"/>
      <c r="AE86" s="41"/>
    </row>
    <row r="87" spans="1:31" s="2" customFormat="1" ht="12" customHeight="1">
      <c r="A87" s="41"/>
      <c r="B87" s="42"/>
      <c r="C87" s="34" t="s">
        <v>404</v>
      </c>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16.5" customHeight="1">
      <c r="A88" s="41"/>
      <c r="B88" s="42"/>
      <c r="C88" s="43"/>
      <c r="D88" s="43"/>
      <c r="E88" s="72" t="str">
        <f>E13</f>
        <v>D.2.5 - Uzemnění nerezového bazénu a brodítek</v>
      </c>
      <c r="F88" s="43"/>
      <c r="G88" s="43"/>
      <c r="H88" s="43"/>
      <c r="I88" s="43"/>
      <c r="J88" s="43"/>
      <c r="K88" s="43"/>
      <c r="L88" s="147"/>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4" t="s">
        <v>22</v>
      </c>
      <c r="D90" s="43"/>
      <c r="E90" s="43"/>
      <c r="F90" s="29" t="str">
        <f>F16</f>
        <v>Ostrov</v>
      </c>
      <c r="G90" s="43"/>
      <c r="H90" s="43"/>
      <c r="I90" s="34" t="s">
        <v>24</v>
      </c>
      <c r="J90" s="75" t="str">
        <f>IF(J16="","",J16)</f>
        <v>22. 3. 2021</v>
      </c>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25.65" customHeight="1">
      <c r="A92" s="41"/>
      <c r="B92" s="42"/>
      <c r="C92" s="34" t="s">
        <v>30</v>
      </c>
      <c r="D92" s="43"/>
      <c r="E92" s="43"/>
      <c r="F92" s="29" t="str">
        <f>E19</f>
        <v xml:space="preserve"> </v>
      </c>
      <c r="G92" s="43"/>
      <c r="H92" s="43"/>
      <c r="I92" s="34" t="s">
        <v>38</v>
      </c>
      <c r="J92" s="39" t="str">
        <f>E25</f>
        <v>Klimešová Miroslava</v>
      </c>
      <c r="K92" s="43"/>
      <c r="L92" s="147"/>
      <c r="S92" s="41"/>
      <c r="T92" s="41"/>
      <c r="U92" s="41"/>
      <c r="V92" s="41"/>
      <c r="W92" s="41"/>
      <c r="X92" s="41"/>
      <c r="Y92" s="41"/>
      <c r="Z92" s="41"/>
      <c r="AA92" s="41"/>
      <c r="AB92" s="41"/>
      <c r="AC92" s="41"/>
      <c r="AD92" s="41"/>
      <c r="AE92" s="41"/>
    </row>
    <row r="93" spans="1:31" s="2" customFormat="1" ht="25.65" customHeight="1">
      <c r="A93" s="41"/>
      <c r="B93" s="42"/>
      <c r="C93" s="34" t="s">
        <v>36</v>
      </c>
      <c r="D93" s="43"/>
      <c r="E93" s="43"/>
      <c r="F93" s="29" t="str">
        <f>IF(E22="","",E22)</f>
        <v>Vyplň údaj</v>
      </c>
      <c r="G93" s="43"/>
      <c r="H93" s="43"/>
      <c r="I93" s="34" t="s">
        <v>43</v>
      </c>
      <c r="J93" s="39" t="str">
        <f>E28</f>
        <v>Klimešová Miroslava</v>
      </c>
      <c r="K93" s="43"/>
      <c r="L93" s="147"/>
      <c r="S93" s="41"/>
      <c r="T93" s="41"/>
      <c r="U93" s="41"/>
      <c r="V93" s="41"/>
      <c r="W93" s="41"/>
      <c r="X93" s="41"/>
      <c r="Y93" s="41"/>
      <c r="Z93" s="41"/>
      <c r="AA93" s="41"/>
      <c r="AB93" s="41"/>
      <c r="AC93" s="41"/>
      <c r="AD93" s="41"/>
      <c r="AE93" s="41"/>
    </row>
    <row r="94" spans="1:31" s="2" customFormat="1" ht="10.3"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11" customFormat="1" ht="29.25" customHeight="1">
      <c r="A95" s="188"/>
      <c r="B95" s="189"/>
      <c r="C95" s="190" t="s">
        <v>216</v>
      </c>
      <c r="D95" s="191" t="s">
        <v>66</v>
      </c>
      <c r="E95" s="191" t="s">
        <v>62</v>
      </c>
      <c r="F95" s="191" t="s">
        <v>63</v>
      </c>
      <c r="G95" s="191" t="s">
        <v>217</v>
      </c>
      <c r="H95" s="191" t="s">
        <v>218</v>
      </c>
      <c r="I95" s="191" t="s">
        <v>219</v>
      </c>
      <c r="J95" s="191" t="s">
        <v>207</v>
      </c>
      <c r="K95" s="192" t="s">
        <v>220</v>
      </c>
      <c r="L95" s="193"/>
      <c r="M95" s="95" t="s">
        <v>19</v>
      </c>
      <c r="N95" s="96" t="s">
        <v>51</v>
      </c>
      <c r="O95" s="96" t="s">
        <v>221</v>
      </c>
      <c r="P95" s="96" t="s">
        <v>222</v>
      </c>
      <c r="Q95" s="96" t="s">
        <v>223</v>
      </c>
      <c r="R95" s="96" t="s">
        <v>224</v>
      </c>
      <c r="S95" s="96" t="s">
        <v>225</v>
      </c>
      <c r="T95" s="97" t="s">
        <v>226</v>
      </c>
      <c r="U95" s="188"/>
      <c r="V95" s="188"/>
      <c r="W95" s="188"/>
      <c r="X95" s="188"/>
      <c r="Y95" s="188"/>
      <c r="Z95" s="188"/>
      <c r="AA95" s="188"/>
      <c r="AB95" s="188"/>
      <c r="AC95" s="188"/>
      <c r="AD95" s="188"/>
      <c r="AE95" s="188"/>
    </row>
    <row r="96" spans="1:63" s="2" customFormat="1" ht="22.8" customHeight="1">
      <c r="A96" s="41"/>
      <c r="B96" s="42"/>
      <c r="C96" s="102" t="s">
        <v>227</v>
      </c>
      <c r="D96" s="43"/>
      <c r="E96" s="43"/>
      <c r="F96" s="43"/>
      <c r="G96" s="43"/>
      <c r="H96" s="43"/>
      <c r="I96" s="43"/>
      <c r="J96" s="194">
        <f>BK96</f>
        <v>0</v>
      </c>
      <c r="K96" s="43"/>
      <c r="L96" s="47"/>
      <c r="M96" s="98"/>
      <c r="N96" s="195"/>
      <c r="O96" s="99"/>
      <c r="P96" s="196">
        <f>P97+P135+P149</f>
        <v>0</v>
      </c>
      <c r="Q96" s="99"/>
      <c r="R96" s="196">
        <f>R97+R135+R149</f>
        <v>0.35276250000000003</v>
      </c>
      <c r="S96" s="99"/>
      <c r="T96" s="197">
        <f>T97+T135+T149</f>
        <v>0</v>
      </c>
      <c r="U96" s="41"/>
      <c r="V96" s="41"/>
      <c r="W96" s="41"/>
      <c r="X96" s="41"/>
      <c r="Y96" s="41"/>
      <c r="Z96" s="41"/>
      <c r="AA96" s="41"/>
      <c r="AB96" s="41"/>
      <c r="AC96" s="41"/>
      <c r="AD96" s="41"/>
      <c r="AE96" s="41"/>
      <c r="AT96" s="19" t="s">
        <v>80</v>
      </c>
      <c r="AU96" s="19" t="s">
        <v>208</v>
      </c>
      <c r="BK96" s="198">
        <f>BK97+BK135+BK149</f>
        <v>0</v>
      </c>
    </row>
    <row r="97" spans="1:63" s="12" customFormat="1" ht="25.9" customHeight="1">
      <c r="A97" s="12"/>
      <c r="B97" s="199"/>
      <c r="C97" s="200"/>
      <c r="D97" s="201" t="s">
        <v>80</v>
      </c>
      <c r="E97" s="202" t="s">
        <v>801</v>
      </c>
      <c r="F97" s="202" t="s">
        <v>802</v>
      </c>
      <c r="G97" s="200"/>
      <c r="H97" s="200"/>
      <c r="I97" s="203"/>
      <c r="J97" s="204">
        <f>BK97</f>
        <v>0</v>
      </c>
      <c r="K97" s="200"/>
      <c r="L97" s="205"/>
      <c r="M97" s="206"/>
      <c r="N97" s="207"/>
      <c r="O97" s="207"/>
      <c r="P97" s="208">
        <f>P98</f>
        <v>0</v>
      </c>
      <c r="Q97" s="207"/>
      <c r="R97" s="208">
        <f>R98</f>
        <v>0.34977</v>
      </c>
      <c r="S97" s="207"/>
      <c r="T97" s="209">
        <f>T98</f>
        <v>0</v>
      </c>
      <c r="U97" s="12"/>
      <c r="V97" s="12"/>
      <c r="W97" s="12"/>
      <c r="X97" s="12"/>
      <c r="Y97" s="12"/>
      <c r="Z97" s="12"/>
      <c r="AA97" s="12"/>
      <c r="AB97" s="12"/>
      <c r="AC97" s="12"/>
      <c r="AD97" s="12"/>
      <c r="AE97" s="12"/>
      <c r="AR97" s="210" t="s">
        <v>91</v>
      </c>
      <c r="AT97" s="211" t="s">
        <v>80</v>
      </c>
      <c r="AU97" s="211" t="s">
        <v>81</v>
      </c>
      <c r="AY97" s="210" t="s">
        <v>230</v>
      </c>
      <c r="BK97" s="212">
        <f>BK98</f>
        <v>0</v>
      </c>
    </row>
    <row r="98" spans="1:63" s="12" customFormat="1" ht="22.8" customHeight="1">
      <c r="A98" s="12"/>
      <c r="B98" s="199"/>
      <c r="C98" s="200"/>
      <c r="D98" s="201" t="s">
        <v>80</v>
      </c>
      <c r="E98" s="213" t="s">
        <v>1175</v>
      </c>
      <c r="F98" s="213" t="s">
        <v>1176</v>
      </c>
      <c r="G98" s="200"/>
      <c r="H98" s="200"/>
      <c r="I98" s="203"/>
      <c r="J98" s="214">
        <f>BK98</f>
        <v>0</v>
      </c>
      <c r="K98" s="200"/>
      <c r="L98" s="205"/>
      <c r="M98" s="206"/>
      <c r="N98" s="207"/>
      <c r="O98" s="207"/>
      <c r="P98" s="208">
        <f>SUM(P99:P134)</f>
        <v>0</v>
      </c>
      <c r="Q98" s="207"/>
      <c r="R98" s="208">
        <f>SUM(R99:R134)</f>
        <v>0.34977</v>
      </c>
      <c r="S98" s="207"/>
      <c r="T98" s="209">
        <f>SUM(T99:T134)</f>
        <v>0</v>
      </c>
      <c r="U98" s="12"/>
      <c r="V98" s="12"/>
      <c r="W98" s="12"/>
      <c r="X98" s="12"/>
      <c r="Y98" s="12"/>
      <c r="Z98" s="12"/>
      <c r="AA98" s="12"/>
      <c r="AB98" s="12"/>
      <c r="AC98" s="12"/>
      <c r="AD98" s="12"/>
      <c r="AE98" s="12"/>
      <c r="AR98" s="210" t="s">
        <v>91</v>
      </c>
      <c r="AT98" s="211" t="s">
        <v>80</v>
      </c>
      <c r="AU98" s="211" t="s">
        <v>85</v>
      </c>
      <c r="AY98" s="210" t="s">
        <v>230</v>
      </c>
      <c r="BK98" s="212">
        <f>SUM(BK99:BK134)</f>
        <v>0</v>
      </c>
    </row>
    <row r="99" spans="1:65" s="2" customFormat="1" ht="24.15" customHeight="1">
      <c r="A99" s="41"/>
      <c r="B99" s="42"/>
      <c r="C99" s="215" t="s">
        <v>85</v>
      </c>
      <c r="D99" s="215" t="s">
        <v>232</v>
      </c>
      <c r="E99" s="216" t="s">
        <v>1177</v>
      </c>
      <c r="F99" s="217" t="s">
        <v>1178</v>
      </c>
      <c r="G99" s="218" t="s">
        <v>737</v>
      </c>
      <c r="H99" s="219">
        <v>2</v>
      </c>
      <c r="I99" s="220"/>
      <c r="J99" s="221">
        <f>ROUND(I99*H99,2)</f>
        <v>0</v>
      </c>
      <c r="K99" s="217" t="s">
        <v>1179</v>
      </c>
      <c r="L99" s="47"/>
      <c r="M99" s="222" t="s">
        <v>19</v>
      </c>
      <c r="N99" s="223"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345</v>
      </c>
      <c r="AT99" s="226" t="s">
        <v>232</v>
      </c>
      <c r="AU99" s="226" t="s">
        <v>91</v>
      </c>
      <c r="AY99" s="19" t="s">
        <v>230</v>
      </c>
      <c r="BE99" s="227">
        <f>IF(N99="základní",J99,0)</f>
        <v>0</v>
      </c>
      <c r="BF99" s="227">
        <f>IF(N99="snížená",J99,0)</f>
        <v>0</v>
      </c>
      <c r="BG99" s="227">
        <f>IF(N99="zákl. přenesená",J99,0)</f>
        <v>0</v>
      </c>
      <c r="BH99" s="227">
        <f>IF(N99="sníž. přenesená",J99,0)</f>
        <v>0</v>
      </c>
      <c r="BI99" s="227">
        <f>IF(N99="nulová",J99,0)</f>
        <v>0</v>
      </c>
      <c r="BJ99" s="19" t="s">
        <v>85</v>
      </c>
      <c r="BK99" s="227">
        <f>ROUND(I99*H99,2)</f>
        <v>0</v>
      </c>
      <c r="BL99" s="19" t="s">
        <v>345</v>
      </c>
      <c r="BM99" s="226" t="s">
        <v>1180</v>
      </c>
    </row>
    <row r="100" spans="1:47" s="2" customFormat="1" ht="12">
      <c r="A100" s="41"/>
      <c r="B100" s="42"/>
      <c r="C100" s="43"/>
      <c r="D100" s="228" t="s">
        <v>238</v>
      </c>
      <c r="E100" s="43"/>
      <c r="F100" s="229" t="s">
        <v>1178</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19" t="s">
        <v>238</v>
      </c>
      <c r="AU100" s="19" t="s">
        <v>91</v>
      </c>
    </row>
    <row r="101" spans="1:65" s="2" customFormat="1" ht="14.4" customHeight="1">
      <c r="A101" s="41"/>
      <c r="B101" s="42"/>
      <c r="C101" s="281" t="s">
        <v>91</v>
      </c>
      <c r="D101" s="281" t="s">
        <v>482</v>
      </c>
      <c r="E101" s="282" t="s">
        <v>1181</v>
      </c>
      <c r="F101" s="283" t="s">
        <v>1182</v>
      </c>
      <c r="G101" s="284" t="s">
        <v>737</v>
      </c>
      <c r="H101" s="285">
        <v>2</v>
      </c>
      <c r="I101" s="286"/>
      <c r="J101" s="287">
        <f>ROUND(I101*H101,2)</f>
        <v>0</v>
      </c>
      <c r="K101" s="283" t="s">
        <v>19</v>
      </c>
      <c r="L101" s="288"/>
      <c r="M101" s="289" t="s">
        <v>19</v>
      </c>
      <c r="N101" s="290"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722</v>
      </c>
      <c r="AT101" s="226" t="s">
        <v>482</v>
      </c>
      <c r="AU101" s="226" t="s">
        <v>91</v>
      </c>
      <c r="AY101" s="19" t="s">
        <v>230</v>
      </c>
      <c r="BE101" s="227">
        <f>IF(N101="základní",J101,0)</f>
        <v>0</v>
      </c>
      <c r="BF101" s="227">
        <f>IF(N101="snížená",J101,0)</f>
        <v>0</v>
      </c>
      <c r="BG101" s="227">
        <f>IF(N101="zákl. přenesená",J101,0)</f>
        <v>0</v>
      </c>
      <c r="BH101" s="227">
        <f>IF(N101="sníž. přenesená",J101,0)</f>
        <v>0</v>
      </c>
      <c r="BI101" s="227">
        <f>IF(N101="nulová",J101,0)</f>
        <v>0</v>
      </c>
      <c r="BJ101" s="19" t="s">
        <v>85</v>
      </c>
      <c r="BK101" s="227">
        <f>ROUND(I101*H101,2)</f>
        <v>0</v>
      </c>
      <c r="BL101" s="19" t="s">
        <v>345</v>
      </c>
      <c r="BM101" s="226" t="s">
        <v>1183</v>
      </c>
    </row>
    <row r="102" spans="1:47" s="2" customFormat="1" ht="12">
      <c r="A102" s="41"/>
      <c r="B102" s="42"/>
      <c r="C102" s="43"/>
      <c r="D102" s="228" t="s">
        <v>238</v>
      </c>
      <c r="E102" s="43"/>
      <c r="F102" s="229" t="s">
        <v>1182</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19" t="s">
        <v>238</v>
      </c>
      <c r="AU102" s="19" t="s">
        <v>91</v>
      </c>
    </row>
    <row r="103" spans="1:65" s="2" customFormat="1" ht="49.05" customHeight="1">
      <c r="A103" s="41"/>
      <c r="B103" s="42"/>
      <c r="C103" s="215" t="s">
        <v>102</v>
      </c>
      <c r="D103" s="215" t="s">
        <v>232</v>
      </c>
      <c r="E103" s="216" t="s">
        <v>1184</v>
      </c>
      <c r="F103" s="217" t="s">
        <v>1185</v>
      </c>
      <c r="G103" s="218" t="s">
        <v>327</v>
      </c>
      <c r="H103" s="219">
        <v>260</v>
      </c>
      <c r="I103" s="220"/>
      <c r="J103" s="221">
        <f>ROUND(I103*H103,2)</f>
        <v>0</v>
      </c>
      <c r="K103" s="217" t="s">
        <v>1179</v>
      </c>
      <c r="L103" s="47"/>
      <c r="M103" s="222" t="s">
        <v>19</v>
      </c>
      <c r="N103" s="223"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345</v>
      </c>
      <c r="AT103" s="226" t="s">
        <v>232</v>
      </c>
      <c r="AU103" s="226" t="s">
        <v>91</v>
      </c>
      <c r="AY103" s="19" t="s">
        <v>230</v>
      </c>
      <c r="BE103" s="227">
        <f>IF(N103="základní",J103,0)</f>
        <v>0</v>
      </c>
      <c r="BF103" s="227">
        <f>IF(N103="snížená",J103,0)</f>
        <v>0</v>
      </c>
      <c r="BG103" s="227">
        <f>IF(N103="zákl. přenesená",J103,0)</f>
        <v>0</v>
      </c>
      <c r="BH103" s="227">
        <f>IF(N103="sníž. přenesená",J103,0)</f>
        <v>0</v>
      </c>
      <c r="BI103" s="227">
        <f>IF(N103="nulová",J103,0)</f>
        <v>0</v>
      </c>
      <c r="BJ103" s="19" t="s">
        <v>85</v>
      </c>
      <c r="BK103" s="227">
        <f>ROUND(I103*H103,2)</f>
        <v>0</v>
      </c>
      <c r="BL103" s="19" t="s">
        <v>345</v>
      </c>
      <c r="BM103" s="226" t="s">
        <v>1186</v>
      </c>
    </row>
    <row r="104" spans="1:47" s="2" customFormat="1" ht="12">
      <c r="A104" s="41"/>
      <c r="B104" s="42"/>
      <c r="C104" s="43"/>
      <c r="D104" s="228" t="s">
        <v>238</v>
      </c>
      <c r="E104" s="43"/>
      <c r="F104" s="229" t="s">
        <v>1185</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238</v>
      </c>
      <c r="AU104" s="19" t="s">
        <v>91</v>
      </c>
    </row>
    <row r="105" spans="1:65" s="2" customFormat="1" ht="14.4" customHeight="1">
      <c r="A105" s="41"/>
      <c r="B105" s="42"/>
      <c r="C105" s="281" t="s">
        <v>109</v>
      </c>
      <c r="D105" s="281" t="s">
        <v>482</v>
      </c>
      <c r="E105" s="282" t="s">
        <v>1187</v>
      </c>
      <c r="F105" s="283" t="s">
        <v>1188</v>
      </c>
      <c r="G105" s="284" t="s">
        <v>881</v>
      </c>
      <c r="H105" s="285">
        <v>248</v>
      </c>
      <c r="I105" s="286"/>
      <c r="J105" s="287">
        <f>ROUND(I105*H105,2)</f>
        <v>0</v>
      </c>
      <c r="K105" s="283" t="s">
        <v>1179</v>
      </c>
      <c r="L105" s="288"/>
      <c r="M105" s="289" t="s">
        <v>19</v>
      </c>
      <c r="N105" s="290" t="s">
        <v>52</v>
      </c>
      <c r="O105" s="87"/>
      <c r="P105" s="224">
        <f>O105*H105</f>
        <v>0</v>
      </c>
      <c r="Q105" s="224">
        <v>0.001</v>
      </c>
      <c r="R105" s="224">
        <f>Q105*H105</f>
        <v>0.248</v>
      </c>
      <c r="S105" s="224">
        <v>0</v>
      </c>
      <c r="T105" s="225">
        <f>S105*H105</f>
        <v>0</v>
      </c>
      <c r="U105" s="41"/>
      <c r="V105" s="41"/>
      <c r="W105" s="41"/>
      <c r="X105" s="41"/>
      <c r="Y105" s="41"/>
      <c r="Z105" s="41"/>
      <c r="AA105" s="41"/>
      <c r="AB105" s="41"/>
      <c r="AC105" s="41"/>
      <c r="AD105" s="41"/>
      <c r="AE105" s="41"/>
      <c r="AR105" s="226" t="s">
        <v>722</v>
      </c>
      <c r="AT105" s="226" t="s">
        <v>482</v>
      </c>
      <c r="AU105" s="226" t="s">
        <v>91</v>
      </c>
      <c r="AY105" s="19" t="s">
        <v>230</v>
      </c>
      <c r="BE105" s="227">
        <f>IF(N105="základní",J105,0)</f>
        <v>0</v>
      </c>
      <c r="BF105" s="227">
        <f>IF(N105="snížená",J105,0)</f>
        <v>0</v>
      </c>
      <c r="BG105" s="227">
        <f>IF(N105="zákl. přenesená",J105,0)</f>
        <v>0</v>
      </c>
      <c r="BH105" s="227">
        <f>IF(N105="sníž. přenesená",J105,0)</f>
        <v>0</v>
      </c>
      <c r="BI105" s="227">
        <f>IF(N105="nulová",J105,0)</f>
        <v>0</v>
      </c>
      <c r="BJ105" s="19" t="s">
        <v>85</v>
      </c>
      <c r="BK105" s="227">
        <f>ROUND(I105*H105,2)</f>
        <v>0</v>
      </c>
      <c r="BL105" s="19" t="s">
        <v>345</v>
      </c>
      <c r="BM105" s="226" t="s">
        <v>1189</v>
      </c>
    </row>
    <row r="106" spans="1:47" s="2" customFormat="1" ht="12">
      <c r="A106" s="41"/>
      <c r="B106" s="42"/>
      <c r="C106" s="43"/>
      <c r="D106" s="228" t="s">
        <v>238</v>
      </c>
      <c r="E106" s="43"/>
      <c r="F106" s="229" t="s">
        <v>1188</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19" t="s">
        <v>238</v>
      </c>
      <c r="AU106" s="19" t="s">
        <v>91</v>
      </c>
    </row>
    <row r="107" spans="1:65" s="2" customFormat="1" ht="49.05" customHeight="1">
      <c r="A107" s="41"/>
      <c r="B107" s="42"/>
      <c r="C107" s="215" t="s">
        <v>265</v>
      </c>
      <c r="D107" s="215" t="s">
        <v>232</v>
      </c>
      <c r="E107" s="216" t="s">
        <v>1190</v>
      </c>
      <c r="F107" s="217" t="s">
        <v>1191</v>
      </c>
      <c r="G107" s="218" t="s">
        <v>327</v>
      </c>
      <c r="H107" s="219">
        <v>160</v>
      </c>
      <c r="I107" s="220"/>
      <c r="J107" s="221">
        <f>ROUND(I107*H107,2)</f>
        <v>0</v>
      </c>
      <c r="K107" s="217" t="s">
        <v>1179</v>
      </c>
      <c r="L107" s="47"/>
      <c r="M107" s="222" t="s">
        <v>19</v>
      </c>
      <c r="N107" s="223"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345</v>
      </c>
      <c r="AT107" s="226" t="s">
        <v>232</v>
      </c>
      <c r="AU107" s="226" t="s">
        <v>91</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345</v>
      </c>
      <c r="BM107" s="226" t="s">
        <v>1192</v>
      </c>
    </row>
    <row r="108" spans="1:47" s="2" customFormat="1" ht="12">
      <c r="A108" s="41"/>
      <c r="B108" s="42"/>
      <c r="C108" s="43"/>
      <c r="D108" s="228" t="s">
        <v>238</v>
      </c>
      <c r="E108" s="43"/>
      <c r="F108" s="229" t="s">
        <v>1191</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91</v>
      </c>
    </row>
    <row r="109" spans="1:65" s="2" customFormat="1" ht="14.4" customHeight="1">
      <c r="A109" s="41"/>
      <c r="B109" s="42"/>
      <c r="C109" s="281" t="s">
        <v>271</v>
      </c>
      <c r="D109" s="281" t="s">
        <v>482</v>
      </c>
      <c r="E109" s="282" t="s">
        <v>1193</v>
      </c>
      <c r="F109" s="283" t="s">
        <v>1194</v>
      </c>
      <c r="G109" s="284" t="s">
        <v>881</v>
      </c>
      <c r="H109" s="285">
        <v>100</v>
      </c>
      <c r="I109" s="286"/>
      <c r="J109" s="287">
        <f>ROUND(I109*H109,2)</f>
        <v>0</v>
      </c>
      <c r="K109" s="283" t="s">
        <v>1179</v>
      </c>
      <c r="L109" s="288"/>
      <c r="M109" s="289" t="s">
        <v>19</v>
      </c>
      <c r="N109" s="290" t="s">
        <v>52</v>
      </c>
      <c r="O109" s="87"/>
      <c r="P109" s="224">
        <f>O109*H109</f>
        <v>0</v>
      </c>
      <c r="Q109" s="224">
        <v>0.001</v>
      </c>
      <c r="R109" s="224">
        <f>Q109*H109</f>
        <v>0.1</v>
      </c>
      <c r="S109" s="224">
        <v>0</v>
      </c>
      <c r="T109" s="225">
        <f>S109*H109</f>
        <v>0</v>
      </c>
      <c r="U109" s="41"/>
      <c r="V109" s="41"/>
      <c r="W109" s="41"/>
      <c r="X109" s="41"/>
      <c r="Y109" s="41"/>
      <c r="Z109" s="41"/>
      <c r="AA109" s="41"/>
      <c r="AB109" s="41"/>
      <c r="AC109" s="41"/>
      <c r="AD109" s="41"/>
      <c r="AE109" s="41"/>
      <c r="AR109" s="226" t="s">
        <v>722</v>
      </c>
      <c r="AT109" s="226" t="s">
        <v>482</v>
      </c>
      <c r="AU109" s="226" t="s">
        <v>91</v>
      </c>
      <c r="AY109" s="19" t="s">
        <v>230</v>
      </c>
      <c r="BE109" s="227">
        <f>IF(N109="základní",J109,0)</f>
        <v>0</v>
      </c>
      <c r="BF109" s="227">
        <f>IF(N109="snížená",J109,0)</f>
        <v>0</v>
      </c>
      <c r="BG109" s="227">
        <f>IF(N109="zákl. přenesená",J109,0)</f>
        <v>0</v>
      </c>
      <c r="BH109" s="227">
        <f>IF(N109="sníž. přenesená",J109,0)</f>
        <v>0</v>
      </c>
      <c r="BI109" s="227">
        <f>IF(N109="nulová",J109,0)</f>
        <v>0</v>
      </c>
      <c r="BJ109" s="19" t="s">
        <v>85</v>
      </c>
      <c r="BK109" s="227">
        <f>ROUND(I109*H109,2)</f>
        <v>0</v>
      </c>
      <c r="BL109" s="19" t="s">
        <v>345</v>
      </c>
      <c r="BM109" s="226" t="s">
        <v>1195</v>
      </c>
    </row>
    <row r="110" spans="1:47" s="2" customFormat="1" ht="12">
      <c r="A110" s="41"/>
      <c r="B110" s="42"/>
      <c r="C110" s="43"/>
      <c r="D110" s="228" t="s">
        <v>238</v>
      </c>
      <c r="E110" s="43"/>
      <c r="F110" s="229" t="s">
        <v>1194</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19" t="s">
        <v>238</v>
      </c>
      <c r="AU110" s="19" t="s">
        <v>91</v>
      </c>
    </row>
    <row r="111" spans="1:65" s="2" customFormat="1" ht="49.05" customHeight="1">
      <c r="A111" s="41"/>
      <c r="B111" s="42"/>
      <c r="C111" s="215" t="s">
        <v>281</v>
      </c>
      <c r="D111" s="215" t="s">
        <v>232</v>
      </c>
      <c r="E111" s="216" t="s">
        <v>1196</v>
      </c>
      <c r="F111" s="217" t="s">
        <v>1197</v>
      </c>
      <c r="G111" s="218" t="s">
        <v>327</v>
      </c>
      <c r="H111" s="219">
        <v>70</v>
      </c>
      <c r="I111" s="220"/>
      <c r="J111" s="221">
        <f>ROUND(I111*H111,2)</f>
        <v>0</v>
      </c>
      <c r="K111" s="217" t="s">
        <v>1179</v>
      </c>
      <c r="L111" s="47"/>
      <c r="M111" s="222" t="s">
        <v>19</v>
      </c>
      <c r="N111" s="223" t="s">
        <v>52</v>
      </c>
      <c r="O111" s="87"/>
      <c r="P111" s="224">
        <f>O111*H111</f>
        <v>0</v>
      </c>
      <c r="Q111" s="224">
        <v>0</v>
      </c>
      <c r="R111" s="224">
        <f>Q111*H111</f>
        <v>0</v>
      </c>
      <c r="S111" s="224">
        <v>0</v>
      </c>
      <c r="T111" s="225">
        <f>S111*H111</f>
        <v>0</v>
      </c>
      <c r="U111" s="41"/>
      <c r="V111" s="41"/>
      <c r="W111" s="41"/>
      <c r="X111" s="41"/>
      <c r="Y111" s="41"/>
      <c r="Z111" s="41"/>
      <c r="AA111" s="41"/>
      <c r="AB111" s="41"/>
      <c r="AC111" s="41"/>
      <c r="AD111" s="41"/>
      <c r="AE111" s="41"/>
      <c r="AR111" s="226" t="s">
        <v>345</v>
      </c>
      <c r="AT111" s="226" t="s">
        <v>232</v>
      </c>
      <c r="AU111" s="226" t="s">
        <v>91</v>
      </c>
      <c r="AY111" s="19" t="s">
        <v>230</v>
      </c>
      <c r="BE111" s="227">
        <f>IF(N111="základní",J111,0)</f>
        <v>0</v>
      </c>
      <c r="BF111" s="227">
        <f>IF(N111="snížená",J111,0)</f>
        <v>0</v>
      </c>
      <c r="BG111" s="227">
        <f>IF(N111="zákl. přenesená",J111,0)</f>
        <v>0</v>
      </c>
      <c r="BH111" s="227">
        <f>IF(N111="sníž. přenesená",J111,0)</f>
        <v>0</v>
      </c>
      <c r="BI111" s="227">
        <f>IF(N111="nulová",J111,0)</f>
        <v>0</v>
      </c>
      <c r="BJ111" s="19" t="s">
        <v>85</v>
      </c>
      <c r="BK111" s="227">
        <f>ROUND(I111*H111,2)</f>
        <v>0</v>
      </c>
      <c r="BL111" s="19" t="s">
        <v>345</v>
      </c>
      <c r="BM111" s="226" t="s">
        <v>1198</v>
      </c>
    </row>
    <row r="112" spans="1:47" s="2" customFormat="1" ht="12">
      <c r="A112" s="41"/>
      <c r="B112" s="42"/>
      <c r="C112" s="43"/>
      <c r="D112" s="228" t="s">
        <v>238</v>
      </c>
      <c r="E112" s="43"/>
      <c r="F112" s="229" t="s">
        <v>1197</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19" t="s">
        <v>238</v>
      </c>
      <c r="AU112" s="19" t="s">
        <v>91</v>
      </c>
    </row>
    <row r="113" spans="1:65" s="2" customFormat="1" ht="14.4" customHeight="1">
      <c r="A113" s="41"/>
      <c r="B113" s="42"/>
      <c r="C113" s="281" t="s">
        <v>279</v>
      </c>
      <c r="D113" s="281" t="s">
        <v>482</v>
      </c>
      <c r="E113" s="282" t="s">
        <v>1199</v>
      </c>
      <c r="F113" s="283" t="s">
        <v>1200</v>
      </c>
      <c r="G113" s="284" t="s">
        <v>327</v>
      </c>
      <c r="H113" s="285">
        <v>70</v>
      </c>
      <c r="I113" s="286"/>
      <c r="J113" s="287">
        <f>ROUND(I113*H113,2)</f>
        <v>0</v>
      </c>
      <c r="K113" s="283" t="s">
        <v>19</v>
      </c>
      <c r="L113" s="288"/>
      <c r="M113" s="289" t="s">
        <v>19</v>
      </c>
      <c r="N113" s="290"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722</v>
      </c>
      <c r="AT113" s="226" t="s">
        <v>482</v>
      </c>
      <c r="AU113" s="226" t="s">
        <v>91</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345</v>
      </c>
      <c r="BM113" s="226" t="s">
        <v>1201</v>
      </c>
    </row>
    <row r="114" spans="1:47" s="2" customFormat="1" ht="12">
      <c r="A114" s="41"/>
      <c r="B114" s="42"/>
      <c r="C114" s="43"/>
      <c r="D114" s="228" t="s">
        <v>238</v>
      </c>
      <c r="E114" s="43"/>
      <c r="F114" s="229" t="s">
        <v>1200</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91</v>
      </c>
    </row>
    <row r="115" spans="1:65" s="2" customFormat="1" ht="37.8" customHeight="1">
      <c r="A115" s="41"/>
      <c r="B115" s="42"/>
      <c r="C115" s="215" t="s">
        <v>288</v>
      </c>
      <c r="D115" s="215" t="s">
        <v>232</v>
      </c>
      <c r="E115" s="216" t="s">
        <v>1202</v>
      </c>
      <c r="F115" s="217" t="s">
        <v>1203</v>
      </c>
      <c r="G115" s="218" t="s">
        <v>327</v>
      </c>
      <c r="H115" s="219">
        <v>2</v>
      </c>
      <c r="I115" s="220"/>
      <c r="J115" s="221">
        <f>ROUND(I115*H115,2)</f>
        <v>0</v>
      </c>
      <c r="K115" s="217" t="s">
        <v>1179</v>
      </c>
      <c r="L115" s="47"/>
      <c r="M115" s="222" t="s">
        <v>19</v>
      </c>
      <c r="N115" s="223"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345</v>
      </c>
      <c r="AT115" s="226" t="s">
        <v>232</v>
      </c>
      <c r="AU115" s="226" t="s">
        <v>91</v>
      </c>
      <c r="AY115" s="19" t="s">
        <v>230</v>
      </c>
      <c r="BE115" s="227">
        <f>IF(N115="základní",J115,0)</f>
        <v>0</v>
      </c>
      <c r="BF115" s="227">
        <f>IF(N115="snížená",J115,0)</f>
        <v>0</v>
      </c>
      <c r="BG115" s="227">
        <f>IF(N115="zákl. přenesená",J115,0)</f>
        <v>0</v>
      </c>
      <c r="BH115" s="227">
        <f>IF(N115="sníž. přenesená",J115,0)</f>
        <v>0</v>
      </c>
      <c r="BI115" s="227">
        <f>IF(N115="nulová",J115,0)</f>
        <v>0</v>
      </c>
      <c r="BJ115" s="19" t="s">
        <v>85</v>
      </c>
      <c r="BK115" s="227">
        <f>ROUND(I115*H115,2)</f>
        <v>0</v>
      </c>
      <c r="BL115" s="19" t="s">
        <v>345</v>
      </c>
      <c r="BM115" s="226" t="s">
        <v>1204</v>
      </c>
    </row>
    <row r="116" spans="1:47" s="2" customFormat="1" ht="12">
      <c r="A116" s="41"/>
      <c r="B116" s="42"/>
      <c r="C116" s="43"/>
      <c r="D116" s="228" t="s">
        <v>238</v>
      </c>
      <c r="E116" s="43"/>
      <c r="F116" s="229" t="s">
        <v>1203</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19" t="s">
        <v>238</v>
      </c>
      <c r="AU116" s="19" t="s">
        <v>91</v>
      </c>
    </row>
    <row r="117" spans="1:65" s="2" customFormat="1" ht="14.4" customHeight="1">
      <c r="A117" s="41"/>
      <c r="B117" s="42"/>
      <c r="C117" s="281" t="s">
        <v>302</v>
      </c>
      <c r="D117" s="281" t="s">
        <v>482</v>
      </c>
      <c r="E117" s="282" t="s">
        <v>1205</v>
      </c>
      <c r="F117" s="283" t="s">
        <v>1206</v>
      </c>
      <c r="G117" s="284" t="s">
        <v>737</v>
      </c>
      <c r="H117" s="285">
        <v>2</v>
      </c>
      <c r="I117" s="286"/>
      <c r="J117" s="287">
        <f>ROUND(I117*H117,2)</f>
        <v>0</v>
      </c>
      <c r="K117" s="283" t="s">
        <v>1179</v>
      </c>
      <c r="L117" s="288"/>
      <c r="M117" s="289" t="s">
        <v>19</v>
      </c>
      <c r="N117" s="290" t="s">
        <v>52</v>
      </c>
      <c r="O117" s="87"/>
      <c r="P117" s="224">
        <f>O117*H117</f>
        <v>0</v>
      </c>
      <c r="Q117" s="224">
        <v>0.00017</v>
      </c>
      <c r="R117" s="224">
        <f>Q117*H117</f>
        <v>0.00034</v>
      </c>
      <c r="S117" s="224">
        <v>0</v>
      </c>
      <c r="T117" s="225">
        <f>S117*H117</f>
        <v>0</v>
      </c>
      <c r="U117" s="41"/>
      <c r="V117" s="41"/>
      <c r="W117" s="41"/>
      <c r="X117" s="41"/>
      <c r="Y117" s="41"/>
      <c r="Z117" s="41"/>
      <c r="AA117" s="41"/>
      <c r="AB117" s="41"/>
      <c r="AC117" s="41"/>
      <c r="AD117" s="41"/>
      <c r="AE117" s="41"/>
      <c r="AR117" s="226" t="s">
        <v>722</v>
      </c>
      <c r="AT117" s="226" t="s">
        <v>482</v>
      </c>
      <c r="AU117" s="226" t="s">
        <v>91</v>
      </c>
      <c r="AY117" s="19" t="s">
        <v>230</v>
      </c>
      <c r="BE117" s="227">
        <f>IF(N117="základní",J117,0)</f>
        <v>0</v>
      </c>
      <c r="BF117" s="227">
        <f>IF(N117="snížená",J117,0)</f>
        <v>0</v>
      </c>
      <c r="BG117" s="227">
        <f>IF(N117="zákl. přenesená",J117,0)</f>
        <v>0</v>
      </c>
      <c r="BH117" s="227">
        <f>IF(N117="sníž. přenesená",J117,0)</f>
        <v>0</v>
      </c>
      <c r="BI117" s="227">
        <f>IF(N117="nulová",J117,0)</f>
        <v>0</v>
      </c>
      <c r="BJ117" s="19" t="s">
        <v>85</v>
      </c>
      <c r="BK117" s="227">
        <f>ROUND(I117*H117,2)</f>
        <v>0</v>
      </c>
      <c r="BL117" s="19" t="s">
        <v>345</v>
      </c>
      <c r="BM117" s="226" t="s">
        <v>1207</v>
      </c>
    </row>
    <row r="118" spans="1:47" s="2" customFormat="1" ht="12">
      <c r="A118" s="41"/>
      <c r="B118" s="42"/>
      <c r="C118" s="43"/>
      <c r="D118" s="228" t="s">
        <v>238</v>
      </c>
      <c r="E118" s="43"/>
      <c r="F118" s="229" t="s">
        <v>1206</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19" t="s">
        <v>238</v>
      </c>
      <c r="AU118" s="19" t="s">
        <v>91</v>
      </c>
    </row>
    <row r="119" spans="1:65" s="2" customFormat="1" ht="24.15" customHeight="1">
      <c r="A119" s="41"/>
      <c r="B119" s="42"/>
      <c r="C119" s="215" t="s">
        <v>308</v>
      </c>
      <c r="D119" s="215" t="s">
        <v>232</v>
      </c>
      <c r="E119" s="216" t="s">
        <v>1208</v>
      </c>
      <c r="F119" s="217" t="s">
        <v>1209</v>
      </c>
      <c r="G119" s="218" t="s">
        <v>737</v>
      </c>
      <c r="H119" s="219">
        <v>76</v>
      </c>
      <c r="I119" s="220"/>
      <c r="J119" s="221">
        <f>ROUND(I119*H119,2)</f>
        <v>0</v>
      </c>
      <c r="K119" s="217" t="s">
        <v>1179</v>
      </c>
      <c r="L119" s="47"/>
      <c r="M119" s="222" t="s">
        <v>19</v>
      </c>
      <c r="N119" s="223"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345</v>
      </c>
      <c r="AT119" s="226" t="s">
        <v>232</v>
      </c>
      <c r="AU119" s="226" t="s">
        <v>91</v>
      </c>
      <c r="AY119" s="19" t="s">
        <v>230</v>
      </c>
      <c r="BE119" s="227">
        <f>IF(N119="základní",J119,0)</f>
        <v>0</v>
      </c>
      <c r="BF119" s="227">
        <f>IF(N119="snížená",J119,0)</f>
        <v>0</v>
      </c>
      <c r="BG119" s="227">
        <f>IF(N119="zákl. přenesená",J119,0)</f>
        <v>0</v>
      </c>
      <c r="BH119" s="227">
        <f>IF(N119="sníž. přenesená",J119,0)</f>
        <v>0</v>
      </c>
      <c r="BI119" s="227">
        <f>IF(N119="nulová",J119,0)</f>
        <v>0</v>
      </c>
      <c r="BJ119" s="19" t="s">
        <v>85</v>
      </c>
      <c r="BK119" s="227">
        <f>ROUND(I119*H119,2)</f>
        <v>0</v>
      </c>
      <c r="BL119" s="19" t="s">
        <v>345</v>
      </c>
      <c r="BM119" s="226" t="s">
        <v>1210</v>
      </c>
    </row>
    <row r="120" spans="1:47" s="2" customFormat="1" ht="12">
      <c r="A120" s="41"/>
      <c r="B120" s="42"/>
      <c r="C120" s="43"/>
      <c r="D120" s="228" t="s">
        <v>238</v>
      </c>
      <c r="E120" s="43"/>
      <c r="F120" s="229" t="s">
        <v>1209</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19" t="s">
        <v>238</v>
      </c>
      <c r="AU120" s="19" t="s">
        <v>91</v>
      </c>
    </row>
    <row r="121" spans="1:65" s="2" customFormat="1" ht="14.4" customHeight="1">
      <c r="A121" s="41"/>
      <c r="B121" s="42"/>
      <c r="C121" s="281" t="s">
        <v>318</v>
      </c>
      <c r="D121" s="281" t="s">
        <v>482</v>
      </c>
      <c r="E121" s="282" t="s">
        <v>1211</v>
      </c>
      <c r="F121" s="283" t="s">
        <v>1212</v>
      </c>
      <c r="G121" s="284" t="s">
        <v>737</v>
      </c>
      <c r="H121" s="285">
        <v>3</v>
      </c>
      <c r="I121" s="286"/>
      <c r="J121" s="287">
        <f>ROUND(I121*H121,2)</f>
        <v>0</v>
      </c>
      <c r="K121" s="283" t="s">
        <v>1179</v>
      </c>
      <c r="L121" s="288"/>
      <c r="M121" s="289" t="s">
        <v>19</v>
      </c>
      <c r="N121" s="290" t="s">
        <v>52</v>
      </c>
      <c r="O121" s="87"/>
      <c r="P121" s="224">
        <f>O121*H121</f>
        <v>0</v>
      </c>
      <c r="Q121" s="224">
        <v>0.00021</v>
      </c>
      <c r="R121" s="224">
        <f>Q121*H121</f>
        <v>0.00063</v>
      </c>
      <c r="S121" s="224">
        <v>0</v>
      </c>
      <c r="T121" s="225">
        <f>S121*H121</f>
        <v>0</v>
      </c>
      <c r="U121" s="41"/>
      <c r="V121" s="41"/>
      <c r="W121" s="41"/>
      <c r="X121" s="41"/>
      <c r="Y121" s="41"/>
      <c r="Z121" s="41"/>
      <c r="AA121" s="41"/>
      <c r="AB121" s="41"/>
      <c r="AC121" s="41"/>
      <c r="AD121" s="41"/>
      <c r="AE121" s="41"/>
      <c r="AR121" s="226" t="s">
        <v>722</v>
      </c>
      <c r="AT121" s="226" t="s">
        <v>482</v>
      </c>
      <c r="AU121" s="226" t="s">
        <v>91</v>
      </c>
      <c r="AY121" s="19" t="s">
        <v>230</v>
      </c>
      <c r="BE121" s="227">
        <f>IF(N121="základní",J121,0)</f>
        <v>0</v>
      </c>
      <c r="BF121" s="227">
        <f>IF(N121="snížená",J121,0)</f>
        <v>0</v>
      </c>
      <c r="BG121" s="227">
        <f>IF(N121="zákl. přenesená",J121,0)</f>
        <v>0</v>
      </c>
      <c r="BH121" s="227">
        <f>IF(N121="sníž. přenesená",J121,0)</f>
        <v>0</v>
      </c>
      <c r="BI121" s="227">
        <f>IF(N121="nulová",J121,0)</f>
        <v>0</v>
      </c>
      <c r="BJ121" s="19" t="s">
        <v>85</v>
      </c>
      <c r="BK121" s="227">
        <f>ROUND(I121*H121,2)</f>
        <v>0</v>
      </c>
      <c r="BL121" s="19" t="s">
        <v>345</v>
      </c>
      <c r="BM121" s="226" t="s">
        <v>1213</v>
      </c>
    </row>
    <row r="122" spans="1:47" s="2" customFormat="1" ht="12">
      <c r="A122" s="41"/>
      <c r="B122" s="42"/>
      <c r="C122" s="43"/>
      <c r="D122" s="228" t="s">
        <v>238</v>
      </c>
      <c r="E122" s="43"/>
      <c r="F122" s="229" t="s">
        <v>1212</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238</v>
      </c>
      <c r="AU122" s="19" t="s">
        <v>91</v>
      </c>
    </row>
    <row r="123" spans="1:65" s="2" customFormat="1" ht="14.4" customHeight="1">
      <c r="A123" s="41"/>
      <c r="B123" s="42"/>
      <c r="C123" s="281" t="s">
        <v>324</v>
      </c>
      <c r="D123" s="281" t="s">
        <v>482</v>
      </c>
      <c r="E123" s="282" t="s">
        <v>1214</v>
      </c>
      <c r="F123" s="283" t="s">
        <v>1215</v>
      </c>
      <c r="G123" s="284" t="s">
        <v>737</v>
      </c>
      <c r="H123" s="285">
        <v>6</v>
      </c>
      <c r="I123" s="286"/>
      <c r="J123" s="287">
        <f>ROUND(I123*H123,2)</f>
        <v>0</v>
      </c>
      <c r="K123" s="283" t="s">
        <v>19</v>
      </c>
      <c r="L123" s="288"/>
      <c r="M123" s="289" t="s">
        <v>19</v>
      </c>
      <c r="N123" s="290" t="s">
        <v>52</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722</v>
      </c>
      <c r="AT123" s="226" t="s">
        <v>482</v>
      </c>
      <c r="AU123" s="226" t="s">
        <v>91</v>
      </c>
      <c r="AY123" s="19" t="s">
        <v>230</v>
      </c>
      <c r="BE123" s="227">
        <f>IF(N123="základní",J123,0)</f>
        <v>0</v>
      </c>
      <c r="BF123" s="227">
        <f>IF(N123="snížená",J123,0)</f>
        <v>0</v>
      </c>
      <c r="BG123" s="227">
        <f>IF(N123="zákl. přenesená",J123,0)</f>
        <v>0</v>
      </c>
      <c r="BH123" s="227">
        <f>IF(N123="sníž. přenesená",J123,0)</f>
        <v>0</v>
      </c>
      <c r="BI123" s="227">
        <f>IF(N123="nulová",J123,0)</f>
        <v>0</v>
      </c>
      <c r="BJ123" s="19" t="s">
        <v>85</v>
      </c>
      <c r="BK123" s="227">
        <f>ROUND(I123*H123,2)</f>
        <v>0</v>
      </c>
      <c r="BL123" s="19" t="s">
        <v>345</v>
      </c>
      <c r="BM123" s="226" t="s">
        <v>1216</v>
      </c>
    </row>
    <row r="124" spans="1:47" s="2" customFormat="1" ht="12">
      <c r="A124" s="41"/>
      <c r="B124" s="42"/>
      <c r="C124" s="43"/>
      <c r="D124" s="228" t="s">
        <v>238</v>
      </c>
      <c r="E124" s="43"/>
      <c r="F124" s="229" t="s">
        <v>1215</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19" t="s">
        <v>238</v>
      </c>
      <c r="AU124" s="19" t="s">
        <v>91</v>
      </c>
    </row>
    <row r="125" spans="1:65" s="2" customFormat="1" ht="14.4" customHeight="1">
      <c r="A125" s="41"/>
      <c r="B125" s="42"/>
      <c r="C125" s="281" t="s">
        <v>330</v>
      </c>
      <c r="D125" s="281" t="s">
        <v>482</v>
      </c>
      <c r="E125" s="282" t="s">
        <v>1217</v>
      </c>
      <c r="F125" s="283" t="s">
        <v>1218</v>
      </c>
      <c r="G125" s="284" t="s">
        <v>737</v>
      </c>
      <c r="H125" s="285">
        <v>5</v>
      </c>
      <c r="I125" s="286"/>
      <c r="J125" s="287">
        <f>ROUND(I125*H125,2)</f>
        <v>0</v>
      </c>
      <c r="K125" s="283" t="s">
        <v>19</v>
      </c>
      <c r="L125" s="288"/>
      <c r="M125" s="289" t="s">
        <v>19</v>
      </c>
      <c r="N125" s="290" t="s">
        <v>52</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722</v>
      </c>
      <c r="AT125" s="226" t="s">
        <v>482</v>
      </c>
      <c r="AU125" s="226" t="s">
        <v>91</v>
      </c>
      <c r="AY125" s="19" t="s">
        <v>230</v>
      </c>
      <c r="BE125" s="227">
        <f>IF(N125="základní",J125,0)</f>
        <v>0</v>
      </c>
      <c r="BF125" s="227">
        <f>IF(N125="snížená",J125,0)</f>
        <v>0</v>
      </c>
      <c r="BG125" s="227">
        <f>IF(N125="zákl. přenesená",J125,0)</f>
        <v>0</v>
      </c>
      <c r="BH125" s="227">
        <f>IF(N125="sníž. přenesená",J125,0)</f>
        <v>0</v>
      </c>
      <c r="BI125" s="227">
        <f>IF(N125="nulová",J125,0)</f>
        <v>0</v>
      </c>
      <c r="BJ125" s="19" t="s">
        <v>85</v>
      </c>
      <c r="BK125" s="227">
        <f>ROUND(I125*H125,2)</f>
        <v>0</v>
      </c>
      <c r="BL125" s="19" t="s">
        <v>345</v>
      </c>
      <c r="BM125" s="226" t="s">
        <v>1219</v>
      </c>
    </row>
    <row r="126" spans="1:47" s="2" customFormat="1" ht="12">
      <c r="A126" s="41"/>
      <c r="B126" s="42"/>
      <c r="C126" s="43"/>
      <c r="D126" s="228" t="s">
        <v>238</v>
      </c>
      <c r="E126" s="43"/>
      <c r="F126" s="229" t="s">
        <v>1218</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19" t="s">
        <v>238</v>
      </c>
      <c r="AU126" s="19" t="s">
        <v>91</v>
      </c>
    </row>
    <row r="127" spans="1:65" s="2" customFormat="1" ht="14.4" customHeight="1">
      <c r="A127" s="41"/>
      <c r="B127" s="42"/>
      <c r="C127" s="281" t="s">
        <v>8</v>
      </c>
      <c r="D127" s="281" t="s">
        <v>482</v>
      </c>
      <c r="E127" s="282" t="s">
        <v>1220</v>
      </c>
      <c r="F127" s="283" t="s">
        <v>1221</v>
      </c>
      <c r="G127" s="284" t="s">
        <v>737</v>
      </c>
      <c r="H127" s="285">
        <v>28</v>
      </c>
      <c r="I127" s="286"/>
      <c r="J127" s="287">
        <f>ROUND(I127*H127,2)</f>
        <v>0</v>
      </c>
      <c r="K127" s="283" t="s">
        <v>19</v>
      </c>
      <c r="L127" s="288"/>
      <c r="M127" s="289" t="s">
        <v>19</v>
      </c>
      <c r="N127" s="290"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722</v>
      </c>
      <c r="AT127" s="226" t="s">
        <v>482</v>
      </c>
      <c r="AU127" s="226" t="s">
        <v>91</v>
      </c>
      <c r="AY127" s="19" t="s">
        <v>230</v>
      </c>
      <c r="BE127" s="227">
        <f>IF(N127="základní",J127,0)</f>
        <v>0</v>
      </c>
      <c r="BF127" s="227">
        <f>IF(N127="snížená",J127,0)</f>
        <v>0</v>
      </c>
      <c r="BG127" s="227">
        <f>IF(N127="zákl. přenesená",J127,0)</f>
        <v>0</v>
      </c>
      <c r="BH127" s="227">
        <f>IF(N127="sníž. přenesená",J127,0)</f>
        <v>0</v>
      </c>
      <c r="BI127" s="227">
        <f>IF(N127="nulová",J127,0)</f>
        <v>0</v>
      </c>
      <c r="BJ127" s="19" t="s">
        <v>85</v>
      </c>
      <c r="BK127" s="227">
        <f>ROUND(I127*H127,2)</f>
        <v>0</v>
      </c>
      <c r="BL127" s="19" t="s">
        <v>345</v>
      </c>
      <c r="BM127" s="226" t="s">
        <v>1222</v>
      </c>
    </row>
    <row r="128" spans="1:47" s="2" customFormat="1" ht="12">
      <c r="A128" s="41"/>
      <c r="B128" s="42"/>
      <c r="C128" s="43"/>
      <c r="D128" s="228" t="s">
        <v>238</v>
      </c>
      <c r="E128" s="43"/>
      <c r="F128" s="229" t="s">
        <v>1221</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19" t="s">
        <v>238</v>
      </c>
      <c r="AU128" s="19" t="s">
        <v>91</v>
      </c>
    </row>
    <row r="129" spans="1:65" s="2" customFormat="1" ht="14.4" customHeight="1">
      <c r="A129" s="41"/>
      <c r="B129" s="42"/>
      <c r="C129" s="281" t="s">
        <v>345</v>
      </c>
      <c r="D129" s="281" t="s">
        <v>482</v>
      </c>
      <c r="E129" s="282" t="s">
        <v>1223</v>
      </c>
      <c r="F129" s="283" t="s">
        <v>1224</v>
      </c>
      <c r="G129" s="284" t="s">
        <v>737</v>
      </c>
      <c r="H129" s="285">
        <v>5</v>
      </c>
      <c r="I129" s="286"/>
      <c r="J129" s="287">
        <f>ROUND(I129*H129,2)</f>
        <v>0</v>
      </c>
      <c r="K129" s="283" t="s">
        <v>1179</v>
      </c>
      <c r="L129" s="288"/>
      <c r="M129" s="289" t="s">
        <v>19</v>
      </c>
      <c r="N129" s="290" t="s">
        <v>52</v>
      </c>
      <c r="O129" s="87"/>
      <c r="P129" s="224">
        <f>O129*H129</f>
        <v>0</v>
      </c>
      <c r="Q129" s="224">
        <v>0.00016</v>
      </c>
      <c r="R129" s="224">
        <f>Q129*H129</f>
        <v>0.0008</v>
      </c>
      <c r="S129" s="224">
        <v>0</v>
      </c>
      <c r="T129" s="225">
        <f>S129*H129</f>
        <v>0</v>
      </c>
      <c r="U129" s="41"/>
      <c r="V129" s="41"/>
      <c r="W129" s="41"/>
      <c r="X129" s="41"/>
      <c r="Y129" s="41"/>
      <c r="Z129" s="41"/>
      <c r="AA129" s="41"/>
      <c r="AB129" s="41"/>
      <c r="AC129" s="41"/>
      <c r="AD129" s="41"/>
      <c r="AE129" s="41"/>
      <c r="AR129" s="226" t="s">
        <v>722</v>
      </c>
      <c r="AT129" s="226" t="s">
        <v>482</v>
      </c>
      <c r="AU129" s="226" t="s">
        <v>91</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345</v>
      </c>
      <c r="BM129" s="226" t="s">
        <v>1225</v>
      </c>
    </row>
    <row r="130" spans="1:47" s="2" customFormat="1" ht="12">
      <c r="A130" s="41"/>
      <c r="B130" s="42"/>
      <c r="C130" s="43"/>
      <c r="D130" s="228" t="s">
        <v>238</v>
      </c>
      <c r="E130" s="43"/>
      <c r="F130" s="229" t="s">
        <v>1224</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91</v>
      </c>
    </row>
    <row r="131" spans="1:65" s="2" customFormat="1" ht="14.4" customHeight="1">
      <c r="A131" s="41"/>
      <c r="B131" s="42"/>
      <c r="C131" s="281" t="s">
        <v>352</v>
      </c>
      <c r="D131" s="281" t="s">
        <v>482</v>
      </c>
      <c r="E131" s="282" t="s">
        <v>1226</v>
      </c>
      <c r="F131" s="283" t="s">
        <v>1227</v>
      </c>
      <c r="G131" s="284" t="s">
        <v>737</v>
      </c>
      <c r="H131" s="285">
        <v>29</v>
      </c>
      <c r="I131" s="286"/>
      <c r="J131" s="287">
        <f>ROUND(I131*H131,2)</f>
        <v>0</v>
      </c>
      <c r="K131" s="283" t="s">
        <v>19</v>
      </c>
      <c r="L131" s="288"/>
      <c r="M131" s="289" t="s">
        <v>19</v>
      </c>
      <c r="N131" s="290"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722</v>
      </c>
      <c r="AT131" s="226" t="s">
        <v>482</v>
      </c>
      <c r="AU131" s="226" t="s">
        <v>91</v>
      </c>
      <c r="AY131" s="19" t="s">
        <v>230</v>
      </c>
      <c r="BE131" s="227">
        <f>IF(N131="základní",J131,0)</f>
        <v>0</v>
      </c>
      <c r="BF131" s="227">
        <f>IF(N131="snížená",J131,0)</f>
        <v>0</v>
      </c>
      <c r="BG131" s="227">
        <f>IF(N131="zákl. přenesená",J131,0)</f>
        <v>0</v>
      </c>
      <c r="BH131" s="227">
        <f>IF(N131="sníž. přenesená",J131,0)</f>
        <v>0</v>
      </c>
      <c r="BI131" s="227">
        <f>IF(N131="nulová",J131,0)</f>
        <v>0</v>
      </c>
      <c r="BJ131" s="19" t="s">
        <v>85</v>
      </c>
      <c r="BK131" s="227">
        <f>ROUND(I131*H131,2)</f>
        <v>0</v>
      </c>
      <c r="BL131" s="19" t="s">
        <v>345</v>
      </c>
      <c r="BM131" s="226" t="s">
        <v>1228</v>
      </c>
    </row>
    <row r="132" spans="1:47" s="2" customFormat="1" ht="12">
      <c r="A132" s="41"/>
      <c r="B132" s="42"/>
      <c r="C132" s="43"/>
      <c r="D132" s="228" t="s">
        <v>238</v>
      </c>
      <c r="E132" s="43"/>
      <c r="F132" s="229" t="s">
        <v>1227</v>
      </c>
      <c r="G132" s="43"/>
      <c r="H132" s="43"/>
      <c r="I132" s="230"/>
      <c r="J132" s="43"/>
      <c r="K132" s="43"/>
      <c r="L132" s="47"/>
      <c r="M132" s="231"/>
      <c r="N132" s="232"/>
      <c r="O132" s="87"/>
      <c r="P132" s="87"/>
      <c r="Q132" s="87"/>
      <c r="R132" s="87"/>
      <c r="S132" s="87"/>
      <c r="T132" s="88"/>
      <c r="U132" s="41"/>
      <c r="V132" s="41"/>
      <c r="W132" s="41"/>
      <c r="X132" s="41"/>
      <c r="Y132" s="41"/>
      <c r="Z132" s="41"/>
      <c r="AA132" s="41"/>
      <c r="AB132" s="41"/>
      <c r="AC132" s="41"/>
      <c r="AD132" s="41"/>
      <c r="AE132" s="41"/>
      <c r="AT132" s="19" t="s">
        <v>238</v>
      </c>
      <c r="AU132" s="19" t="s">
        <v>91</v>
      </c>
    </row>
    <row r="133" spans="1:65" s="2" customFormat="1" ht="37.8" customHeight="1">
      <c r="A133" s="41"/>
      <c r="B133" s="42"/>
      <c r="C133" s="215" t="s">
        <v>358</v>
      </c>
      <c r="D133" s="215" t="s">
        <v>232</v>
      </c>
      <c r="E133" s="216" t="s">
        <v>1229</v>
      </c>
      <c r="F133" s="217" t="s">
        <v>1230</v>
      </c>
      <c r="G133" s="218" t="s">
        <v>369</v>
      </c>
      <c r="H133" s="219">
        <v>0.35</v>
      </c>
      <c r="I133" s="220"/>
      <c r="J133" s="221">
        <f>ROUND(I133*H133,2)</f>
        <v>0</v>
      </c>
      <c r="K133" s="217" t="s">
        <v>1179</v>
      </c>
      <c r="L133" s="47"/>
      <c r="M133" s="222" t="s">
        <v>19</v>
      </c>
      <c r="N133" s="223"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345</v>
      </c>
      <c r="AT133" s="226" t="s">
        <v>232</v>
      </c>
      <c r="AU133" s="226" t="s">
        <v>91</v>
      </c>
      <c r="AY133" s="19" t="s">
        <v>230</v>
      </c>
      <c r="BE133" s="227">
        <f>IF(N133="základní",J133,0)</f>
        <v>0</v>
      </c>
      <c r="BF133" s="227">
        <f>IF(N133="snížená",J133,0)</f>
        <v>0</v>
      </c>
      <c r="BG133" s="227">
        <f>IF(N133="zákl. přenesená",J133,0)</f>
        <v>0</v>
      </c>
      <c r="BH133" s="227">
        <f>IF(N133="sníž. přenesená",J133,0)</f>
        <v>0</v>
      </c>
      <c r="BI133" s="227">
        <f>IF(N133="nulová",J133,0)</f>
        <v>0</v>
      </c>
      <c r="BJ133" s="19" t="s">
        <v>85</v>
      </c>
      <c r="BK133" s="227">
        <f>ROUND(I133*H133,2)</f>
        <v>0</v>
      </c>
      <c r="BL133" s="19" t="s">
        <v>345</v>
      </c>
      <c r="BM133" s="226" t="s">
        <v>1231</v>
      </c>
    </row>
    <row r="134" spans="1:47" s="2" customFormat="1" ht="12">
      <c r="A134" s="41"/>
      <c r="B134" s="42"/>
      <c r="C134" s="43"/>
      <c r="D134" s="228" t="s">
        <v>238</v>
      </c>
      <c r="E134" s="43"/>
      <c r="F134" s="229" t="s">
        <v>1230</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238</v>
      </c>
      <c r="AU134" s="19" t="s">
        <v>91</v>
      </c>
    </row>
    <row r="135" spans="1:63" s="12" customFormat="1" ht="25.9" customHeight="1">
      <c r="A135" s="12"/>
      <c r="B135" s="199"/>
      <c r="C135" s="200"/>
      <c r="D135" s="201" t="s">
        <v>80</v>
      </c>
      <c r="E135" s="202" t="s">
        <v>482</v>
      </c>
      <c r="F135" s="202" t="s">
        <v>1232</v>
      </c>
      <c r="G135" s="200"/>
      <c r="H135" s="200"/>
      <c r="I135" s="203"/>
      <c r="J135" s="204">
        <f>BK135</f>
        <v>0</v>
      </c>
      <c r="K135" s="200"/>
      <c r="L135" s="205"/>
      <c r="M135" s="206"/>
      <c r="N135" s="207"/>
      <c r="O135" s="207"/>
      <c r="P135" s="208">
        <f>P136</f>
        <v>0</v>
      </c>
      <c r="Q135" s="207"/>
      <c r="R135" s="208">
        <f>R136</f>
        <v>0.0029925</v>
      </c>
      <c r="S135" s="207"/>
      <c r="T135" s="209">
        <f>T136</f>
        <v>0</v>
      </c>
      <c r="U135" s="12"/>
      <c r="V135" s="12"/>
      <c r="W135" s="12"/>
      <c r="X135" s="12"/>
      <c r="Y135" s="12"/>
      <c r="Z135" s="12"/>
      <c r="AA135" s="12"/>
      <c r="AB135" s="12"/>
      <c r="AC135" s="12"/>
      <c r="AD135" s="12"/>
      <c r="AE135" s="12"/>
      <c r="AR135" s="210" t="s">
        <v>102</v>
      </c>
      <c r="AT135" s="211" t="s">
        <v>80</v>
      </c>
      <c r="AU135" s="211" t="s">
        <v>81</v>
      </c>
      <c r="AY135" s="210" t="s">
        <v>230</v>
      </c>
      <c r="BK135" s="212">
        <f>BK136</f>
        <v>0</v>
      </c>
    </row>
    <row r="136" spans="1:63" s="12" customFormat="1" ht="22.8" customHeight="1">
      <c r="A136" s="12"/>
      <c r="B136" s="199"/>
      <c r="C136" s="200"/>
      <c r="D136" s="201" t="s">
        <v>80</v>
      </c>
      <c r="E136" s="213" t="s">
        <v>1233</v>
      </c>
      <c r="F136" s="213" t="s">
        <v>1234</v>
      </c>
      <c r="G136" s="200"/>
      <c r="H136" s="200"/>
      <c r="I136" s="203"/>
      <c r="J136" s="214">
        <f>BK136</f>
        <v>0</v>
      </c>
      <c r="K136" s="200"/>
      <c r="L136" s="205"/>
      <c r="M136" s="206"/>
      <c r="N136" s="207"/>
      <c r="O136" s="207"/>
      <c r="P136" s="208">
        <f>SUM(P137:P148)</f>
        <v>0</v>
      </c>
      <c r="Q136" s="207"/>
      <c r="R136" s="208">
        <f>SUM(R137:R148)</f>
        <v>0.0029925</v>
      </c>
      <c r="S136" s="207"/>
      <c r="T136" s="209">
        <f>SUM(T137:T148)</f>
        <v>0</v>
      </c>
      <c r="U136" s="12"/>
      <c r="V136" s="12"/>
      <c r="W136" s="12"/>
      <c r="X136" s="12"/>
      <c r="Y136" s="12"/>
      <c r="Z136" s="12"/>
      <c r="AA136" s="12"/>
      <c r="AB136" s="12"/>
      <c r="AC136" s="12"/>
      <c r="AD136" s="12"/>
      <c r="AE136" s="12"/>
      <c r="AR136" s="210" t="s">
        <v>102</v>
      </c>
      <c r="AT136" s="211" t="s">
        <v>80</v>
      </c>
      <c r="AU136" s="211" t="s">
        <v>85</v>
      </c>
      <c r="AY136" s="210" t="s">
        <v>230</v>
      </c>
      <c r="BK136" s="212">
        <f>SUM(BK137:BK148)</f>
        <v>0</v>
      </c>
    </row>
    <row r="137" spans="1:65" s="2" customFormat="1" ht="24.15" customHeight="1">
      <c r="A137" s="41"/>
      <c r="B137" s="42"/>
      <c r="C137" s="215" t="s">
        <v>366</v>
      </c>
      <c r="D137" s="215" t="s">
        <v>232</v>
      </c>
      <c r="E137" s="216" t="s">
        <v>1235</v>
      </c>
      <c r="F137" s="217" t="s">
        <v>1236</v>
      </c>
      <c r="G137" s="218" t="s">
        <v>1237</v>
      </c>
      <c r="H137" s="219">
        <v>0.3</v>
      </c>
      <c r="I137" s="220"/>
      <c r="J137" s="221">
        <f>ROUND(I137*H137,2)</f>
        <v>0</v>
      </c>
      <c r="K137" s="217" t="s">
        <v>1179</v>
      </c>
      <c r="L137" s="47"/>
      <c r="M137" s="222" t="s">
        <v>19</v>
      </c>
      <c r="N137" s="223" t="s">
        <v>52</v>
      </c>
      <c r="O137" s="87"/>
      <c r="P137" s="224">
        <f>O137*H137</f>
        <v>0</v>
      </c>
      <c r="Q137" s="224">
        <v>0</v>
      </c>
      <c r="R137" s="224">
        <f>Q137*H137</f>
        <v>0</v>
      </c>
      <c r="S137" s="224">
        <v>0</v>
      </c>
      <c r="T137" s="225">
        <f>S137*H137</f>
        <v>0</v>
      </c>
      <c r="U137" s="41"/>
      <c r="V137" s="41"/>
      <c r="W137" s="41"/>
      <c r="X137" s="41"/>
      <c r="Y137" s="41"/>
      <c r="Z137" s="41"/>
      <c r="AA137" s="41"/>
      <c r="AB137" s="41"/>
      <c r="AC137" s="41"/>
      <c r="AD137" s="41"/>
      <c r="AE137" s="41"/>
      <c r="AR137" s="226" t="s">
        <v>920</v>
      </c>
      <c r="AT137" s="226" t="s">
        <v>232</v>
      </c>
      <c r="AU137" s="226" t="s">
        <v>91</v>
      </c>
      <c r="AY137" s="19" t="s">
        <v>230</v>
      </c>
      <c r="BE137" s="227">
        <f>IF(N137="základní",J137,0)</f>
        <v>0</v>
      </c>
      <c r="BF137" s="227">
        <f>IF(N137="snížená",J137,0)</f>
        <v>0</v>
      </c>
      <c r="BG137" s="227">
        <f>IF(N137="zákl. přenesená",J137,0)</f>
        <v>0</v>
      </c>
      <c r="BH137" s="227">
        <f>IF(N137="sníž. přenesená",J137,0)</f>
        <v>0</v>
      </c>
      <c r="BI137" s="227">
        <f>IF(N137="nulová",J137,0)</f>
        <v>0</v>
      </c>
      <c r="BJ137" s="19" t="s">
        <v>85</v>
      </c>
      <c r="BK137" s="227">
        <f>ROUND(I137*H137,2)</f>
        <v>0</v>
      </c>
      <c r="BL137" s="19" t="s">
        <v>920</v>
      </c>
      <c r="BM137" s="226" t="s">
        <v>1238</v>
      </c>
    </row>
    <row r="138" spans="1:47" s="2" customFormat="1" ht="12">
      <c r="A138" s="41"/>
      <c r="B138" s="42"/>
      <c r="C138" s="43"/>
      <c r="D138" s="228" t="s">
        <v>238</v>
      </c>
      <c r="E138" s="43"/>
      <c r="F138" s="229" t="s">
        <v>1236</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238</v>
      </c>
      <c r="AU138" s="19" t="s">
        <v>91</v>
      </c>
    </row>
    <row r="139" spans="1:65" s="2" customFormat="1" ht="37.8" customHeight="1">
      <c r="A139" s="41"/>
      <c r="B139" s="42"/>
      <c r="C139" s="215" t="s">
        <v>373</v>
      </c>
      <c r="D139" s="215" t="s">
        <v>232</v>
      </c>
      <c r="E139" s="216" t="s">
        <v>1239</v>
      </c>
      <c r="F139" s="217" t="s">
        <v>1240</v>
      </c>
      <c r="G139" s="218" t="s">
        <v>235</v>
      </c>
      <c r="H139" s="219">
        <v>99.75</v>
      </c>
      <c r="I139" s="220"/>
      <c r="J139" s="221">
        <f>ROUND(I139*H139,2)</f>
        <v>0</v>
      </c>
      <c r="K139" s="217" t="s">
        <v>1179</v>
      </c>
      <c r="L139" s="47"/>
      <c r="M139" s="222" t="s">
        <v>19</v>
      </c>
      <c r="N139" s="223"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920</v>
      </c>
      <c r="AT139" s="226" t="s">
        <v>232</v>
      </c>
      <c r="AU139" s="226" t="s">
        <v>91</v>
      </c>
      <c r="AY139" s="19" t="s">
        <v>230</v>
      </c>
      <c r="BE139" s="227">
        <f>IF(N139="základní",J139,0)</f>
        <v>0</v>
      </c>
      <c r="BF139" s="227">
        <f>IF(N139="snížená",J139,0)</f>
        <v>0</v>
      </c>
      <c r="BG139" s="227">
        <f>IF(N139="zákl. přenesená",J139,0)</f>
        <v>0</v>
      </c>
      <c r="BH139" s="227">
        <f>IF(N139="sníž. přenesená",J139,0)</f>
        <v>0</v>
      </c>
      <c r="BI139" s="227">
        <f>IF(N139="nulová",J139,0)</f>
        <v>0</v>
      </c>
      <c r="BJ139" s="19" t="s">
        <v>85</v>
      </c>
      <c r="BK139" s="227">
        <f>ROUND(I139*H139,2)</f>
        <v>0</v>
      </c>
      <c r="BL139" s="19" t="s">
        <v>920</v>
      </c>
      <c r="BM139" s="226" t="s">
        <v>1241</v>
      </c>
    </row>
    <row r="140" spans="1:47" s="2" customFormat="1" ht="12">
      <c r="A140" s="41"/>
      <c r="B140" s="42"/>
      <c r="C140" s="43"/>
      <c r="D140" s="228" t="s">
        <v>238</v>
      </c>
      <c r="E140" s="43"/>
      <c r="F140" s="229" t="s">
        <v>1240</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19" t="s">
        <v>238</v>
      </c>
      <c r="AU140" s="19" t="s">
        <v>91</v>
      </c>
    </row>
    <row r="141" spans="1:65" s="2" customFormat="1" ht="62.7" customHeight="1">
      <c r="A141" s="41"/>
      <c r="B141" s="42"/>
      <c r="C141" s="215" t="s">
        <v>7</v>
      </c>
      <c r="D141" s="215" t="s">
        <v>232</v>
      </c>
      <c r="E141" s="216" t="s">
        <v>1242</v>
      </c>
      <c r="F141" s="217" t="s">
        <v>1243</v>
      </c>
      <c r="G141" s="218" t="s">
        <v>327</v>
      </c>
      <c r="H141" s="219">
        <v>285</v>
      </c>
      <c r="I141" s="220"/>
      <c r="J141" s="221">
        <f>ROUND(I141*H141,2)</f>
        <v>0</v>
      </c>
      <c r="K141" s="217" t="s">
        <v>1179</v>
      </c>
      <c r="L141" s="47"/>
      <c r="M141" s="222" t="s">
        <v>19</v>
      </c>
      <c r="N141" s="223" t="s">
        <v>52</v>
      </c>
      <c r="O141" s="87"/>
      <c r="P141" s="224">
        <f>O141*H141</f>
        <v>0</v>
      </c>
      <c r="Q141" s="224">
        <v>0</v>
      </c>
      <c r="R141" s="224">
        <f>Q141*H141</f>
        <v>0</v>
      </c>
      <c r="S141" s="224">
        <v>0</v>
      </c>
      <c r="T141" s="225">
        <f>S141*H141</f>
        <v>0</v>
      </c>
      <c r="U141" s="41"/>
      <c r="V141" s="41"/>
      <c r="W141" s="41"/>
      <c r="X141" s="41"/>
      <c r="Y141" s="41"/>
      <c r="Z141" s="41"/>
      <c r="AA141" s="41"/>
      <c r="AB141" s="41"/>
      <c r="AC141" s="41"/>
      <c r="AD141" s="41"/>
      <c r="AE141" s="41"/>
      <c r="AR141" s="226" t="s">
        <v>920</v>
      </c>
      <c r="AT141" s="226" t="s">
        <v>232</v>
      </c>
      <c r="AU141" s="226" t="s">
        <v>91</v>
      </c>
      <c r="AY141" s="19" t="s">
        <v>230</v>
      </c>
      <c r="BE141" s="227">
        <f>IF(N141="základní",J141,0)</f>
        <v>0</v>
      </c>
      <c r="BF141" s="227">
        <f>IF(N141="snížená",J141,0)</f>
        <v>0</v>
      </c>
      <c r="BG141" s="227">
        <f>IF(N141="zákl. přenesená",J141,0)</f>
        <v>0</v>
      </c>
      <c r="BH141" s="227">
        <f>IF(N141="sníž. přenesená",J141,0)</f>
        <v>0</v>
      </c>
      <c r="BI141" s="227">
        <f>IF(N141="nulová",J141,0)</f>
        <v>0</v>
      </c>
      <c r="BJ141" s="19" t="s">
        <v>85</v>
      </c>
      <c r="BK141" s="227">
        <f>ROUND(I141*H141,2)</f>
        <v>0</v>
      </c>
      <c r="BL141" s="19" t="s">
        <v>920</v>
      </c>
      <c r="BM141" s="226" t="s">
        <v>1244</v>
      </c>
    </row>
    <row r="142" spans="1:47" s="2" customFormat="1" ht="12">
      <c r="A142" s="41"/>
      <c r="B142" s="42"/>
      <c r="C142" s="43"/>
      <c r="D142" s="228" t="s">
        <v>238</v>
      </c>
      <c r="E142" s="43"/>
      <c r="F142" s="229" t="s">
        <v>1243</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238</v>
      </c>
      <c r="AU142" s="19" t="s">
        <v>91</v>
      </c>
    </row>
    <row r="143" spans="1:65" s="2" customFormat="1" ht="49.05" customHeight="1">
      <c r="A143" s="41"/>
      <c r="B143" s="42"/>
      <c r="C143" s="215" t="s">
        <v>386</v>
      </c>
      <c r="D143" s="215" t="s">
        <v>232</v>
      </c>
      <c r="E143" s="216" t="s">
        <v>1245</v>
      </c>
      <c r="F143" s="217" t="s">
        <v>1246</v>
      </c>
      <c r="G143" s="218" t="s">
        <v>327</v>
      </c>
      <c r="H143" s="219">
        <v>285</v>
      </c>
      <c r="I143" s="220"/>
      <c r="J143" s="221">
        <f>ROUND(I143*H143,2)</f>
        <v>0</v>
      </c>
      <c r="K143" s="217" t="s">
        <v>1179</v>
      </c>
      <c r="L143" s="47"/>
      <c r="M143" s="222" t="s">
        <v>19</v>
      </c>
      <c r="N143" s="223" t="s">
        <v>52</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920</v>
      </c>
      <c r="AT143" s="226" t="s">
        <v>232</v>
      </c>
      <c r="AU143" s="226" t="s">
        <v>91</v>
      </c>
      <c r="AY143" s="19" t="s">
        <v>230</v>
      </c>
      <c r="BE143" s="227">
        <f>IF(N143="základní",J143,0)</f>
        <v>0</v>
      </c>
      <c r="BF143" s="227">
        <f>IF(N143="snížená",J143,0)</f>
        <v>0</v>
      </c>
      <c r="BG143" s="227">
        <f>IF(N143="zákl. přenesená",J143,0)</f>
        <v>0</v>
      </c>
      <c r="BH143" s="227">
        <f>IF(N143="sníž. přenesená",J143,0)</f>
        <v>0</v>
      </c>
      <c r="BI143" s="227">
        <f>IF(N143="nulová",J143,0)</f>
        <v>0</v>
      </c>
      <c r="BJ143" s="19" t="s">
        <v>85</v>
      </c>
      <c r="BK143" s="227">
        <f>ROUND(I143*H143,2)</f>
        <v>0</v>
      </c>
      <c r="BL143" s="19" t="s">
        <v>920</v>
      </c>
      <c r="BM143" s="226" t="s">
        <v>1247</v>
      </c>
    </row>
    <row r="144" spans="1:47" s="2" customFormat="1" ht="12">
      <c r="A144" s="41"/>
      <c r="B144" s="42"/>
      <c r="C144" s="43"/>
      <c r="D144" s="228" t="s">
        <v>238</v>
      </c>
      <c r="E144" s="43"/>
      <c r="F144" s="229" t="s">
        <v>1246</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19" t="s">
        <v>238</v>
      </c>
      <c r="AU144" s="19" t="s">
        <v>91</v>
      </c>
    </row>
    <row r="145" spans="1:65" s="2" customFormat="1" ht="24.15" customHeight="1">
      <c r="A145" s="41"/>
      <c r="B145" s="42"/>
      <c r="C145" s="215" t="s">
        <v>395</v>
      </c>
      <c r="D145" s="215" t="s">
        <v>232</v>
      </c>
      <c r="E145" s="216" t="s">
        <v>1248</v>
      </c>
      <c r="F145" s="217" t="s">
        <v>1249</v>
      </c>
      <c r="G145" s="218" t="s">
        <v>235</v>
      </c>
      <c r="H145" s="219">
        <v>99.75</v>
      </c>
      <c r="I145" s="220"/>
      <c r="J145" s="221">
        <f>ROUND(I145*H145,2)</f>
        <v>0</v>
      </c>
      <c r="K145" s="217" t="s">
        <v>1179</v>
      </c>
      <c r="L145" s="47"/>
      <c r="M145" s="222" t="s">
        <v>19</v>
      </c>
      <c r="N145" s="223" t="s">
        <v>52</v>
      </c>
      <c r="O145" s="87"/>
      <c r="P145" s="224">
        <f>O145*H145</f>
        <v>0</v>
      </c>
      <c r="Q145" s="224">
        <v>0</v>
      </c>
      <c r="R145" s="224">
        <f>Q145*H145</f>
        <v>0</v>
      </c>
      <c r="S145" s="224">
        <v>0</v>
      </c>
      <c r="T145" s="225">
        <f>S145*H145</f>
        <v>0</v>
      </c>
      <c r="U145" s="41"/>
      <c r="V145" s="41"/>
      <c r="W145" s="41"/>
      <c r="X145" s="41"/>
      <c r="Y145" s="41"/>
      <c r="Z145" s="41"/>
      <c r="AA145" s="41"/>
      <c r="AB145" s="41"/>
      <c r="AC145" s="41"/>
      <c r="AD145" s="41"/>
      <c r="AE145" s="41"/>
      <c r="AR145" s="226" t="s">
        <v>920</v>
      </c>
      <c r="AT145" s="226" t="s">
        <v>232</v>
      </c>
      <c r="AU145" s="226" t="s">
        <v>91</v>
      </c>
      <c r="AY145" s="19" t="s">
        <v>230</v>
      </c>
      <c r="BE145" s="227">
        <f>IF(N145="základní",J145,0)</f>
        <v>0</v>
      </c>
      <c r="BF145" s="227">
        <f>IF(N145="snížená",J145,0)</f>
        <v>0</v>
      </c>
      <c r="BG145" s="227">
        <f>IF(N145="zákl. přenesená",J145,0)</f>
        <v>0</v>
      </c>
      <c r="BH145" s="227">
        <f>IF(N145="sníž. přenesená",J145,0)</f>
        <v>0</v>
      </c>
      <c r="BI145" s="227">
        <f>IF(N145="nulová",J145,0)</f>
        <v>0</v>
      </c>
      <c r="BJ145" s="19" t="s">
        <v>85</v>
      </c>
      <c r="BK145" s="227">
        <f>ROUND(I145*H145,2)</f>
        <v>0</v>
      </c>
      <c r="BL145" s="19" t="s">
        <v>920</v>
      </c>
      <c r="BM145" s="226" t="s">
        <v>1250</v>
      </c>
    </row>
    <row r="146" spans="1:47" s="2" customFormat="1" ht="12">
      <c r="A146" s="41"/>
      <c r="B146" s="42"/>
      <c r="C146" s="43"/>
      <c r="D146" s="228" t="s">
        <v>238</v>
      </c>
      <c r="E146" s="43"/>
      <c r="F146" s="229" t="s">
        <v>1249</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19" t="s">
        <v>238</v>
      </c>
      <c r="AU146" s="19" t="s">
        <v>91</v>
      </c>
    </row>
    <row r="147" spans="1:65" s="2" customFormat="1" ht="24.15" customHeight="1">
      <c r="A147" s="41"/>
      <c r="B147" s="42"/>
      <c r="C147" s="215" t="s">
        <v>649</v>
      </c>
      <c r="D147" s="215" t="s">
        <v>232</v>
      </c>
      <c r="E147" s="216" t="s">
        <v>1251</v>
      </c>
      <c r="F147" s="217" t="s">
        <v>1252</v>
      </c>
      <c r="G147" s="218" t="s">
        <v>235</v>
      </c>
      <c r="H147" s="219">
        <v>99.75</v>
      </c>
      <c r="I147" s="220"/>
      <c r="J147" s="221">
        <f>ROUND(I147*H147,2)</f>
        <v>0</v>
      </c>
      <c r="K147" s="217" t="s">
        <v>1179</v>
      </c>
      <c r="L147" s="47"/>
      <c r="M147" s="222" t="s">
        <v>19</v>
      </c>
      <c r="N147" s="223" t="s">
        <v>52</v>
      </c>
      <c r="O147" s="87"/>
      <c r="P147" s="224">
        <f>O147*H147</f>
        <v>0</v>
      </c>
      <c r="Q147" s="224">
        <v>3E-05</v>
      </c>
      <c r="R147" s="224">
        <f>Q147*H147</f>
        <v>0.0029925</v>
      </c>
      <c r="S147" s="224">
        <v>0</v>
      </c>
      <c r="T147" s="225">
        <f>S147*H147</f>
        <v>0</v>
      </c>
      <c r="U147" s="41"/>
      <c r="V147" s="41"/>
      <c r="W147" s="41"/>
      <c r="X147" s="41"/>
      <c r="Y147" s="41"/>
      <c r="Z147" s="41"/>
      <c r="AA147" s="41"/>
      <c r="AB147" s="41"/>
      <c r="AC147" s="41"/>
      <c r="AD147" s="41"/>
      <c r="AE147" s="41"/>
      <c r="AR147" s="226" t="s">
        <v>920</v>
      </c>
      <c r="AT147" s="226" t="s">
        <v>232</v>
      </c>
      <c r="AU147" s="226" t="s">
        <v>91</v>
      </c>
      <c r="AY147" s="19" t="s">
        <v>230</v>
      </c>
      <c r="BE147" s="227">
        <f>IF(N147="základní",J147,0)</f>
        <v>0</v>
      </c>
      <c r="BF147" s="227">
        <f>IF(N147="snížená",J147,0)</f>
        <v>0</v>
      </c>
      <c r="BG147" s="227">
        <f>IF(N147="zákl. přenesená",J147,0)</f>
        <v>0</v>
      </c>
      <c r="BH147" s="227">
        <f>IF(N147="sníž. přenesená",J147,0)</f>
        <v>0</v>
      </c>
      <c r="BI147" s="227">
        <f>IF(N147="nulová",J147,0)</f>
        <v>0</v>
      </c>
      <c r="BJ147" s="19" t="s">
        <v>85</v>
      </c>
      <c r="BK147" s="227">
        <f>ROUND(I147*H147,2)</f>
        <v>0</v>
      </c>
      <c r="BL147" s="19" t="s">
        <v>920</v>
      </c>
      <c r="BM147" s="226" t="s">
        <v>1253</v>
      </c>
    </row>
    <row r="148" spans="1:47" s="2" customFormat="1" ht="12">
      <c r="A148" s="41"/>
      <c r="B148" s="42"/>
      <c r="C148" s="43"/>
      <c r="D148" s="228" t="s">
        <v>238</v>
      </c>
      <c r="E148" s="43"/>
      <c r="F148" s="229" t="s">
        <v>1252</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19" t="s">
        <v>238</v>
      </c>
      <c r="AU148" s="19" t="s">
        <v>91</v>
      </c>
    </row>
    <row r="149" spans="1:63" s="12" customFormat="1" ht="25.9" customHeight="1">
      <c r="A149" s="12"/>
      <c r="B149" s="199"/>
      <c r="C149" s="200"/>
      <c r="D149" s="201" t="s">
        <v>80</v>
      </c>
      <c r="E149" s="202" t="s">
        <v>393</v>
      </c>
      <c r="F149" s="202" t="s">
        <v>394</v>
      </c>
      <c r="G149" s="200"/>
      <c r="H149" s="200"/>
      <c r="I149" s="203"/>
      <c r="J149" s="204">
        <f>BK149</f>
        <v>0</v>
      </c>
      <c r="K149" s="200"/>
      <c r="L149" s="205"/>
      <c r="M149" s="206"/>
      <c r="N149" s="207"/>
      <c r="O149" s="207"/>
      <c r="P149" s="208">
        <f>SUM(P150:P151)</f>
        <v>0</v>
      </c>
      <c r="Q149" s="207"/>
      <c r="R149" s="208">
        <f>SUM(R150:R151)</f>
        <v>0</v>
      </c>
      <c r="S149" s="207"/>
      <c r="T149" s="209">
        <f>SUM(T150:T151)</f>
        <v>0</v>
      </c>
      <c r="U149" s="12"/>
      <c r="V149" s="12"/>
      <c r="W149" s="12"/>
      <c r="X149" s="12"/>
      <c r="Y149" s="12"/>
      <c r="Z149" s="12"/>
      <c r="AA149" s="12"/>
      <c r="AB149" s="12"/>
      <c r="AC149" s="12"/>
      <c r="AD149" s="12"/>
      <c r="AE149" s="12"/>
      <c r="AR149" s="210" t="s">
        <v>109</v>
      </c>
      <c r="AT149" s="211" t="s">
        <v>80</v>
      </c>
      <c r="AU149" s="211" t="s">
        <v>81</v>
      </c>
      <c r="AY149" s="210" t="s">
        <v>230</v>
      </c>
      <c r="BK149" s="212">
        <f>SUM(BK150:BK151)</f>
        <v>0</v>
      </c>
    </row>
    <row r="150" spans="1:65" s="2" customFormat="1" ht="24.15" customHeight="1">
      <c r="A150" s="41"/>
      <c r="B150" s="42"/>
      <c r="C150" s="215" t="s">
        <v>655</v>
      </c>
      <c r="D150" s="215" t="s">
        <v>232</v>
      </c>
      <c r="E150" s="216" t="s">
        <v>1254</v>
      </c>
      <c r="F150" s="217" t="s">
        <v>1255</v>
      </c>
      <c r="G150" s="218" t="s">
        <v>398</v>
      </c>
      <c r="H150" s="219">
        <v>8</v>
      </c>
      <c r="I150" s="220"/>
      <c r="J150" s="221">
        <f>ROUND(I150*H150,2)</f>
        <v>0</v>
      </c>
      <c r="K150" s="217" t="s">
        <v>1179</v>
      </c>
      <c r="L150" s="47"/>
      <c r="M150" s="222" t="s">
        <v>19</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399</v>
      </c>
      <c r="AT150" s="226" t="s">
        <v>232</v>
      </c>
      <c r="AU150" s="226" t="s">
        <v>85</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399</v>
      </c>
      <c r="BM150" s="226" t="s">
        <v>1256</v>
      </c>
    </row>
    <row r="151" spans="1:47" s="2" customFormat="1" ht="12">
      <c r="A151" s="41"/>
      <c r="B151" s="42"/>
      <c r="C151" s="43"/>
      <c r="D151" s="228" t="s">
        <v>238</v>
      </c>
      <c r="E151" s="43"/>
      <c r="F151" s="229" t="s">
        <v>1255</v>
      </c>
      <c r="G151" s="43"/>
      <c r="H151" s="43"/>
      <c r="I151" s="230"/>
      <c r="J151" s="43"/>
      <c r="K151" s="43"/>
      <c r="L151" s="47"/>
      <c r="M151" s="291"/>
      <c r="N151" s="292"/>
      <c r="O151" s="293"/>
      <c r="P151" s="293"/>
      <c r="Q151" s="293"/>
      <c r="R151" s="293"/>
      <c r="S151" s="293"/>
      <c r="T151" s="294"/>
      <c r="U151" s="41"/>
      <c r="V151" s="41"/>
      <c r="W151" s="41"/>
      <c r="X151" s="41"/>
      <c r="Y151" s="41"/>
      <c r="Z151" s="41"/>
      <c r="AA151" s="41"/>
      <c r="AB151" s="41"/>
      <c r="AC151" s="41"/>
      <c r="AD151" s="41"/>
      <c r="AE151" s="41"/>
      <c r="AT151" s="19" t="s">
        <v>238</v>
      </c>
      <c r="AU151" s="19" t="s">
        <v>85</v>
      </c>
    </row>
    <row r="152" spans="1:31" s="2" customFormat="1" ht="6.95" customHeight="1">
      <c r="A152" s="41"/>
      <c r="B152" s="62"/>
      <c r="C152" s="63"/>
      <c r="D152" s="63"/>
      <c r="E152" s="63"/>
      <c r="F152" s="63"/>
      <c r="G152" s="63"/>
      <c r="H152" s="63"/>
      <c r="I152" s="63"/>
      <c r="J152" s="63"/>
      <c r="K152" s="63"/>
      <c r="L152" s="47"/>
      <c r="M152" s="41"/>
      <c r="O152" s="41"/>
      <c r="P152" s="41"/>
      <c r="Q152" s="41"/>
      <c r="R152" s="41"/>
      <c r="S152" s="41"/>
      <c r="T152" s="41"/>
      <c r="U152" s="41"/>
      <c r="V152" s="41"/>
      <c r="W152" s="41"/>
      <c r="X152" s="41"/>
      <c r="Y152" s="41"/>
      <c r="Z152" s="41"/>
      <c r="AA152" s="41"/>
      <c r="AB152" s="41"/>
      <c r="AC152" s="41"/>
      <c r="AD152" s="41"/>
      <c r="AE152" s="41"/>
    </row>
  </sheetData>
  <sheetProtection password="BB7A" sheet="1" objects="1" scenarios="1" formatColumns="0" formatRows="0" autoFilter="0"/>
  <autoFilter ref="C95:K15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125</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1257</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404</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1258</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90</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203</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
        <v>19</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
        <v>204</v>
      </c>
      <c r="F28" s="41"/>
      <c r="G28" s="41"/>
      <c r="H28" s="41"/>
      <c r="I28" s="145" t="s">
        <v>34</v>
      </c>
      <c r="J28" s="135" t="s">
        <v>19</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16.5" customHeight="1">
      <c r="A31" s="150"/>
      <c r="B31" s="151"/>
      <c r="C31" s="150"/>
      <c r="D31" s="150"/>
      <c r="E31" s="152" t="s">
        <v>19</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ROUND(J99,2)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ROUND((SUM(BE99:BE169)),2)</f>
        <v>0</v>
      </c>
      <c r="G37" s="41"/>
      <c r="H37" s="41"/>
      <c r="I37" s="160">
        <v>0.21</v>
      </c>
      <c r="J37" s="159">
        <f>ROUND(((SUM(BE99:BE169))*I37),2)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ROUND((SUM(BF99:BF169)),2)</f>
        <v>0</v>
      </c>
      <c r="G38" s="41"/>
      <c r="H38" s="41"/>
      <c r="I38" s="160">
        <v>0.15</v>
      </c>
      <c r="J38" s="159">
        <f>ROUND(((SUM(BF99:BF169))*I38),2)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ROUND((SUM(BG99:BG169)),2)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ROUND((SUM(BH99:BH169)),2)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ROUND((SUM(BI99:BI169)),2)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1257</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404</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D.3.1 - Stavební řešení</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Ostrov nad Ohří</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40.05" customHeight="1">
      <c r="A63" s="41"/>
      <c r="B63" s="42"/>
      <c r="C63" s="34" t="s">
        <v>36</v>
      </c>
      <c r="D63" s="43"/>
      <c r="E63" s="43"/>
      <c r="F63" s="29" t="str">
        <f>IF(E22="","",E22)</f>
        <v>Vyplň údaj</v>
      </c>
      <c r="G63" s="43"/>
      <c r="H63" s="43"/>
      <c r="I63" s="34" t="s">
        <v>43</v>
      </c>
      <c r="J63" s="39" t="str">
        <f>E28</f>
        <v>Architektonické studio Hyysek s.r.o.</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J99</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209</v>
      </c>
      <c r="E68" s="180"/>
      <c r="F68" s="180"/>
      <c r="G68" s="180"/>
      <c r="H68" s="180"/>
      <c r="I68" s="180"/>
      <c r="J68" s="181">
        <f>J100</f>
        <v>0</v>
      </c>
      <c r="K68" s="178"/>
      <c r="L68" s="182"/>
      <c r="S68" s="9"/>
      <c r="T68" s="9"/>
      <c r="U68" s="9"/>
      <c r="V68" s="9"/>
      <c r="W68" s="9"/>
      <c r="X68" s="9"/>
      <c r="Y68" s="9"/>
      <c r="Z68" s="9"/>
      <c r="AA68" s="9"/>
      <c r="AB68" s="9"/>
      <c r="AC68" s="9"/>
      <c r="AD68" s="9"/>
      <c r="AE68" s="9"/>
    </row>
    <row r="69" spans="1:31" s="10" customFormat="1" ht="19.9" customHeight="1">
      <c r="A69" s="10"/>
      <c r="B69" s="183"/>
      <c r="C69" s="127"/>
      <c r="D69" s="184" t="s">
        <v>210</v>
      </c>
      <c r="E69" s="185"/>
      <c r="F69" s="185"/>
      <c r="G69" s="185"/>
      <c r="H69" s="185"/>
      <c r="I69" s="185"/>
      <c r="J69" s="186">
        <f>J101</f>
        <v>0</v>
      </c>
      <c r="K69" s="127"/>
      <c r="L69" s="187"/>
      <c r="S69" s="10"/>
      <c r="T69" s="10"/>
      <c r="U69" s="10"/>
      <c r="V69" s="10"/>
      <c r="W69" s="10"/>
      <c r="X69" s="10"/>
      <c r="Y69" s="10"/>
      <c r="Z69" s="10"/>
      <c r="AA69" s="10"/>
      <c r="AB69" s="10"/>
      <c r="AC69" s="10"/>
      <c r="AD69" s="10"/>
      <c r="AE69" s="10"/>
    </row>
    <row r="70" spans="1:31" s="10" customFormat="1" ht="19.9" customHeight="1">
      <c r="A70" s="10"/>
      <c r="B70" s="183"/>
      <c r="C70" s="127"/>
      <c r="D70" s="184" t="s">
        <v>407</v>
      </c>
      <c r="E70" s="185"/>
      <c r="F70" s="185"/>
      <c r="G70" s="185"/>
      <c r="H70" s="185"/>
      <c r="I70" s="185"/>
      <c r="J70" s="186">
        <f>J112</f>
        <v>0</v>
      </c>
      <c r="K70" s="127"/>
      <c r="L70" s="187"/>
      <c r="S70" s="10"/>
      <c r="T70" s="10"/>
      <c r="U70" s="10"/>
      <c r="V70" s="10"/>
      <c r="W70" s="10"/>
      <c r="X70" s="10"/>
      <c r="Y70" s="10"/>
      <c r="Z70" s="10"/>
      <c r="AA70" s="10"/>
      <c r="AB70" s="10"/>
      <c r="AC70" s="10"/>
      <c r="AD70" s="10"/>
      <c r="AE70" s="10"/>
    </row>
    <row r="71" spans="1:31" s="10" customFormat="1" ht="19.9" customHeight="1">
      <c r="A71" s="10"/>
      <c r="B71" s="183"/>
      <c r="C71" s="127"/>
      <c r="D71" s="184" t="s">
        <v>212</v>
      </c>
      <c r="E71" s="185"/>
      <c r="F71" s="185"/>
      <c r="G71" s="185"/>
      <c r="H71" s="185"/>
      <c r="I71" s="185"/>
      <c r="J71" s="186">
        <f>J122</f>
        <v>0</v>
      </c>
      <c r="K71" s="127"/>
      <c r="L71" s="187"/>
      <c r="S71" s="10"/>
      <c r="T71" s="10"/>
      <c r="U71" s="10"/>
      <c r="V71" s="10"/>
      <c r="W71" s="10"/>
      <c r="X71" s="10"/>
      <c r="Y71" s="10"/>
      <c r="Z71" s="10"/>
      <c r="AA71" s="10"/>
      <c r="AB71" s="10"/>
      <c r="AC71" s="10"/>
      <c r="AD71" s="10"/>
      <c r="AE71" s="10"/>
    </row>
    <row r="72" spans="1:31" s="10" customFormat="1" ht="19.9" customHeight="1">
      <c r="A72" s="10"/>
      <c r="B72" s="183"/>
      <c r="C72" s="127"/>
      <c r="D72" s="184" t="s">
        <v>213</v>
      </c>
      <c r="E72" s="185"/>
      <c r="F72" s="185"/>
      <c r="G72" s="185"/>
      <c r="H72" s="185"/>
      <c r="I72" s="185"/>
      <c r="J72" s="186">
        <f>J128</f>
        <v>0</v>
      </c>
      <c r="K72" s="127"/>
      <c r="L72" s="187"/>
      <c r="S72" s="10"/>
      <c r="T72" s="10"/>
      <c r="U72" s="10"/>
      <c r="V72" s="10"/>
      <c r="W72" s="10"/>
      <c r="X72" s="10"/>
      <c r="Y72" s="10"/>
      <c r="Z72" s="10"/>
      <c r="AA72" s="10"/>
      <c r="AB72" s="10"/>
      <c r="AC72" s="10"/>
      <c r="AD72" s="10"/>
      <c r="AE72" s="10"/>
    </row>
    <row r="73" spans="1:31" s="10" customFormat="1" ht="19.9" customHeight="1">
      <c r="A73" s="10"/>
      <c r="B73" s="183"/>
      <c r="C73" s="127"/>
      <c r="D73" s="184" t="s">
        <v>410</v>
      </c>
      <c r="E73" s="185"/>
      <c r="F73" s="185"/>
      <c r="G73" s="185"/>
      <c r="H73" s="185"/>
      <c r="I73" s="185"/>
      <c r="J73" s="186">
        <f>J139</f>
        <v>0</v>
      </c>
      <c r="K73" s="127"/>
      <c r="L73" s="187"/>
      <c r="S73" s="10"/>
      <c r="T73" s="10"/>
      <c r="U73" s="10"/>
      <c r="V73" s="10"/>
      <c r="W73" s="10"/>
      <c r="X73" s="10"/>
      <c r="Y73" s="10"/>
      <c r="Z73" s="10"/>
      <c r="AA73" s="10"/>
      <c r="AB73" s="10"/>
      <c r="AC73" s="10"/>
      <c r="AD73" s="10"/>
      <c r="AE73" s="10"/>
    </row>
    <row r="74" spans="1:31" s="9" customFormat="1" ht="24.95" customHeight="1">
      <c r="A74" s="9"/>
      <c r="B74" s="177"/>
      <c r="C74" s="178"/>
      <c r="D74" s="179" t="s">
        <v>411</v>
      </c>
      <c r="E74" s="180"/>
      <c r="F74" s="180"/>
      <c r="G74" s="180"/>
      <c r="H74" s="180"/>
      <c r="I74" s="180"/>
      <c r="J74" s="181">
        <f>J143</f>
        <v>0</v>
      </c>
      <c r="K74" s="178"/>
      <c r="L74" s="182"/>
      <c r="S74" s="9"/>
      <c r="T74" s="9"/>
      <c r="U74" s="9"/>
      <c r="V74" s="9"/>
      <c r="W74" s="9"/>
      <c r="X74" s="9"/>
      <c r="Y74" s="9"/>
      <c r="Z74" s="9"/>
      <c r="AA74" s="9"/>
      <c r="AB74" s="9"/>
      <c r="AC74" s="9"/>
      <c r="AD74" s="9"/>
      <c r="AE74" s="9"/>
    </row>
    <row r="75" spans="1:31" s="10" customFormat="1" ht="19.9" customHeight="1">
      <c r="A75" s="10"/>
      <c r="B75" s="183"/>
      <c r="C75" s="127"/>
      <c r="D75" s="184" t="s">
        <v>1259</v>
      </c>
      <c r="E75" s="185"/>
      <c r="F75" s="185"/>
      <c r="G75" s="185"/>
      <c r="H75" s="185"/>
      <c r="I75" s="185"/>
      <c r="J75" s="186">
        <f>J144</f>
        <v>0</v>
      </c>
      <c r="K75" s="127"/>
      <c r="L75" s="187"/>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63"/>
      <c r="J77" s="63"/>
      <c r="K77" s="63"/>
      <c r="L77" s="147"/>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65"/>
      <c r="J81" s="65"/>
      <c r="K81" s="65"/>
      <c r="L81" s="147"/>
      <c r="S81" s="41"/>
      <c r="T81" s="41"/>
      <c r="U81" s="41"/>
      <c r="V81" s="41"/>
      <c r="W81" s="41"/>
      <c r="X81" s="41"/>
      <c r="Y81" s="41"/>
      <c r="Z81" s="41"/>
      <c r="AA81" s="41"/>
      <c r="AB81" s="41"/>
      <c r="AC81" s="41"/>
      <c r="AD81" s="41"/>
      <c r="AE81" s="41"/>
    </row>
    <row r="82" spans="1:31" s="2" customFormat="1" ht="24.95" customHeight="1">
      <c r="A82" s="41"/>
      <c r="B82" s="42"/>
      <c r="C82" s="25" t="s">
        <v>215</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2" customHeight="1">
      <c r="A84" s="41"/>
      <c r="B84" s="42"/>
      <c r="C84" s="34" t="s">
        <v>16</v>
      </c>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6.5" customHeight="1">
      <c r="A85" s="41"/>
      <c r="B85" s="42"/>
      <c r="C85" s="43"/>
      <c r="D85" s="43"/>
      <c r="E85" s="172" t="str">
        <f>E7</f>
        <v>KOUPALIŠTĚ OSTROV - rekonstrukce velkého bazénu</v>
      </c>
      <c r="F85" s="34"/>
      <c r="G85" s="34"/>
      <c r="H85" s="34"/>
      <c r="I85" s="43"/>
      <c r="J85" s="43"/>
      <c r="K85" s="43"/>
      <c r="L85" s="147"/>
      <c r="S85" s="41"/>
      <c r="T85" s="41"/>
      <c r="U85" s="41"/>
      <c r="V85" s="41"/>
      <c r="W85" s="41"/>
      <c r="X85" s="41"/>
      <c r="Y85" s="41"/>
      <c r="Z85" s="41"/>
      <c r="AA85" s="41"/>
      <c r="AB85" s="41"/>
      <c r="AC85" s="41"/>
      <c r="AD85" s="41"/>
      <c r="AE85" s="41"/>
    </row>
    <row r="86" spans="2:12" s="1" customFormat="1" ht="12" customHeight="1">
      <c r="B86" s="23"/>
      <c r="C86" s="34" t="s">
        <v>199</v>
      </c>
      <c r="D86" s="24"/>
      <c r="E86" s="24"/>
      <c r="F86" s="24"/>
      <c r="G86" s="24"/>
      <c r="H86" s="24"/>
      <c r="I86" s="24"/>
      <c r="J86" s="24"/>
      <c r="K86" s="24"/>
      <c r="L86" s="22"/>
    </row>
    <row r="87" spans="2:12" s="1" customFormat="1" ht="16.5" customHeight="1">
      <c r="B87" s="23"/>
      <c r="C87" s="24"/>
      <c r="D87" s="24"/>
      <c r="E87" s="172" t="s">
        <v>200</v>
      </c>
      <c r="F87" s="24"/>
      <c r="G87" s="24"/>
      <c r="H87" s="24"/>
      <c r="I87" s="24"/>
      <c r="J87" s="24"/>
      <c r="K87" s="24"/>
      <c r="L87" s="22"/>
    </row>
    <row r="88" spans="2:12" s="1" customFormat="1" ht="12" customHeight="1">
      <c r="B88" s="23"/>
      <c r="C88" s="34" t="s">
        <v>201</v>
      </c>
      <c r="D88" s="24"/>
      <c r="E88" s="24"/>
      <c r="F88" s="24"/>
      <c r="G88" s="24"/>
      <c r="H88" s="24"/>
      <c r="I88" s="24"/>
      <c r="J88" s="24"/>
      <c r="K88" s="24"/>
      <c r="L88" s="22"/>
    </row>
    <row r="89" spans="1:31" s="2" customFormat="1" ht="16.5" customHeight="1">
      <c r="A89" s="41"/>
      <c r="B89" s="42"/>
      <c r="C89" s="43"/>
      <c r="D89" s="43"/>
      <c r="E89" s="259" t="s">
        <v>1257</v>
      </c>
      <c r="F89" s="43"/>
      <c r="G89" s="43"/>
      <c r="H89" s="43"/>
      <c r="I89" s="43"/>
      <c r="J89" s="43"/>
      <c r="K89" s="43"/>
      <c r="L89" s="147"/>
      <c r="S89" s="41"/>
      <c r="T89" s="41"/>
      <c r="U89" s="41"/>
      <c r="V89" s="41"/>
      <c r="W89" s="41"/>
      <c r="X89" s="41"/>
      <c r="Y89" s="41"/>
      <c r="Z89" s="41"/>
      <c r="AA89" s="41"/>
      <c r="AB89" s="41"/>
      <c r="AC89" s="41"/>
      <c r="AD89" s="41"/>
      <c r="AE89" s="41"/>
    </row>
    <row r="90" spans="1:31" s="2" customFormat="1" ht="12" customHeight="1">
      <c r="A90" s="41"/>
      <c r="B90" s="42"/>
      <c r="C90" s="34" t="s">
        <v>404</v>
      </c>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16.5" customHeight="1">
      <c r="A91" s="41"/>
      <c r="B91" s="42"/>
      <c r="C91" s="43"/>
      <c r="D91" s="43"/>
      <c r="E91" s="72" t="str">
        <f>E13</f>
        <v>D.3.1 - Stavební řešení</v>
      </c>
      <c r="F91" s="43"/>
      <c r="G91" s="43"/>
      <c r="H91" s="43"/>
      <c r="I91" s="43"/>
      <c r="J91" s="43"/>
      <c r="K91" s="43"/>
      <c r="L91" s="147"/>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43"/>
      <c r="J92" s="43"/>
      <c r="K92" s="43"/>
      <c r="L92" s="147"/>
      <c r="S92" s="41"/>
      <c r="T92" s="41"/>
      <c r="U92" s="41"/>
      <c r="V92" s="41"/>
      <c r="W92" s="41"/>
      <c r="X92" s="41"/>
      <c r="Y92" s="41"/>
      <c r="Z92" s="41"/>
      <c r="AA92" s="41"/>
      <c r="AB92" s="41"/>
      <c r="AC92" s="41"/>
      <c r="AD92" s="41"/>
      <c r="AE92" s="41"/>
    </row>
    <row r="93" spans="1:31" s="2" customFormat="1" ht="12" customHeight="1">
      <c r="A93" s="41"/>
      <c r="B93" s="42"/>
      <c r="C93" s="34" t="s">
        <v>22</v>
      </c>
      <c r="D93" s="43"/>
      <c r="E93" s="43"/>
      <c r="F93" s="29" t="str">
        <f>F16</f>
        <v>Ostrov nad Ohří</v>
      </c>
      <c r="G93" s="43"/>
      <c r="H93" s="43"/>
      <c r="I93" s="34" t="s">
        <v>24</v>
      </c>
      <c r="J93" s="75" t="str">
        <f>IF(J16="","",J16)</f>
        <v>22. 3. 2021</v>
      </c>
      <c r="K93" s="43"/>
      <c r="L93" s="147"/>
      <c r="S93" s="41"/>
      <c r="T93" s="41"/>
      <c r="U93" s="41"/>
      <c r="V93" s="41"/>
      <c r="W93" s="41"/>
      <c r="X93" s="41"/>
      <c r="Y93" s="41"/>
      <c r="Z93" s="41"/>
      <c r="AA93" s="41"/>
      <c r="AB93" s="41"/>
      <c r="AC93" s="41"/>
      <c r="AD93" s="41"/>
      <c r="AE93" s="41"/>
    </row>
    <row r="94" spans="1:31" s="2" customFormat="1" ht="6.95" customHeight="1">
      <c r="A94" s="41"/>
      <c r="B94" s="42"/>
      <c r="C94" s="43"/>
      <c r="D94" s="43"/>
      <c r="E94" s="43"/>
      <c r="F94" s="43"/>
      <c r="G94" s="43"/>
      <c r="H94" s="43"/>
      <c r="I94" s="43"/>
      <c r="J94" s="43"/>
      <c r="K94" s="43"/>
      <c r="L94" s="147"/>
      <c r="S94" s="41"/>
      <c r="T94" s="41"/>
      <c r="U94" s="41"/>
      <c r="V94" s="41"/>
      <c r="W94" s="41"/>
      <c r="X94" s="41"/>
      <c r="Y94" s="41"/>
      <c r="Z94" s="41"/>
      <c r="AA94" s="41"/>
      <c r="AB94" s="41"/>
      <c r="AC94" s="41"/>
      <c r="AD94" s="41"/>
      <c r="AE94" s="41"/>
    </row>
    <row r="95" spans="1:31" s="2" customFormat="1" ht="25.65" customHeight="1">
      <c r="A95" s="41"/>
      <c r="B95" s="42"/>
      <c r="C95" s="34" t="s">
        <v>30</v>
      </c>
      <c r="D95" s="43"/>
      <c r="E95" s="43"/>
      <c r="F95" s="29" t="str">
        <f>E19</f>
        <v>Město Ostrov</v>
      </c>
      <c r="G95" s="43"/>
      <c r="H95" s="43"/>
      <c r="I95" s="34" t="s">
        <v>38</v>
      </c>
      <c r="J95" s="39" t="str">
        <f>E25</f>
        <v>Architektonické studio Hysek s.r.o.</v>
      </c>
      <c r="K95" s="43"/>
      <c r="L95" s="147"/>
      <c r="S95" s="41"/>
      <c r="T95" s="41"/>
      <c r="U95" s="41"/>
      <c r="V95" s="41"/>
      <c r="W95" s="41"/>
      <c r="X95" s="41"/>
      <c r="Y95" s="41"/>
      <c r="Z95" s="41"/>
      <c r="AA95" s="41"/>
      <c r="AB95" s="41"/>
      <c r="AC95" s="41"/>
      <c r="AD95" s="41"/>
      <c r="AE95" s="41"/>
    </row>
    <row r="96" spans="1:31" s="2" customFormat="1" ht="40.05" customHeight="1">
      <c r="A96" s="41"/>
      <c r="B96" s="42"/>
      <c r="C96" s="34" t="s">
        <v>36</v>
      </c>
      <c r="D96" s="43"/>
      <c r="E96" s="43"/>
      <c r="F96" s="29" t="str">
        <f>IF(E22="","",E22)</f>
        <v>Vyplň údaj</v>
      </c>
      <c r="G96" s="43"/>
      <c r="H96" s="43"/>
      <c r="I96" s="34" t="s">
        <v>43</v>
      </c>
      <c r="J96" s="39" t="str">
        <f>E28</f>
        <v>Architektonické studio Hyysek s.r.o.</v>
      </c>
      <c r="K96" s="43"/>
      <c r="L96" s="147"/>
      <c r="S96" s="41"/>
      <c r="T96" s="41"/>
      <c r="U96" s="41"/>
      <c r="V96" s="41"/>
      <c r="W96" s="41"/>
      <c r="X96" s="41"/>
      <c r="Y96" s="41"/>
      <c r="Z96" s="41"/>
      <c r="AA96" s="41"/>
      <c r="AB96" s="41"/>
      <c r="AC96" s="41"/>
      <c r="AD96" s="41"/>
      <c r="AE96" s="41"/>
    </row>
    <row r="97" spans="1:31" s="2" customFormat="1" ht="10.3" customHeight="1">
      <c r="A97" s="41"/>
      <c r="B97" s="42"/>
      <c r="C97" s="43"/>
      <c r="D97" s="43"/>
      <c r="E97" s="43"/>
      <c r="F97" s="43"/>
      <c r="G97" s="43"/>
      <c r="H97" s="43"/>
      <c r="I97" s="43"/>
      <c r="J97" s="43"/>
      <c r="K97" s="43"/>
      <c r="L97" s="147"/>
      <c r="S97" s="41"/>
      <c r="T97" s="41"/>
      <c r="U97" s="41"/>
      <c r="V97" s="41"/>
      <c r="W97" s="41"/>
      <c r="X97" s="41"/>
      <c r="Y97" s="41"/>
      <c r="Z97" s="41"/>
      <c r="AA97" s="41"/>
      <c r="AB97" s="41"/>
      <c r="AC97" s="41"/>
      <c r="AD97" s="41"/>
      <c r="AE97" s="41"/>
    </row>
    <row r="98" spans="1:31" s="11" customFormat="1" ht="29.25" customHeight="1">
      <c r="A98" s="188"/>
      <c r="B98" s="189"/>
      <c r="C98" s="190" t="s">
        <v>216</v>
      </c>
      <c r="D98" s="191" t="s">
        <v>66</v>
      </c>
      <c r="E98" s="191" t="s">
        <v>62</v>
      </c>
      <c r="F98" s="191" t="s">
        <v>63</v>
      </c>
      <c r="G98" s="191" t="s">
        <v>217</v>
      </c>
      <c r="H98" s="191" t="s">
        <v>218</v>
      </c>
      <c r="I98" s="191" t="s">
        <v>219</v>
      </c>
      <c r="J98" s="191" t="s">
        <v>207</v>
      </c>
      <c r="K98" s="192" t="s">
        <v>220</v>
      </c>
      <c r="L98" s="193"/>
      <c r="M98" s="95" t="s">
        <v>19</v>
      </c>
      <c r="N98" s="96" t="s">
        <v>51</v>
      </c>
      <c r="O98" s="96" t="s">
        <v>221</v>
      </c>
      <c r="P98" s="96" t="s">
        <v>222</v>
      </c>
      <c r="Q98" s="96" t="s">
        <v>223</v>
      </c>
      <c r="R98" s="96" t="s">
        <v>224</v>
      </c>
      <c r="S98" s="96" t="s">
        <v>225</v>
      </c>
      <c r="T98" s="97" t="s">
        <v>226</v>
      </c>
      <c r="U98" s="188"/>
      <c r="V98" s="188"/>
      <c r="W98" s="188"/>
      <c r="X98" s="188"/>
      <c r="Y98" s="188"/>
      <c r="Z98" s="188"/>
      <c r="AA98" s="188"/>
      <c r="AB98" s="188"/>
      <c r="AC98" s="188"/>
      <c r="AD98" s="188"/>
      <c r="AE98" s="188"/>
    </row>
    <row r="99" spans="1:63" s="2" customFormat="1" ht="22.8" customHeight="1">
      <c r="A99" s="41"/>
      <c r="B99" s="42"/>
      <c r="C99" s="102" t="s">
        <v>227</v>
      </c>
      <c r="D99" s="43"/>
      <c r="E99" s="43"/>
      <c r="F99" s="43"/>
      <c r="G99" s="43"/>
      <c r="H99" s="43"/>
      <c r="I99" s="43"/>
      <c r="J99" s="194">
        <f>BK99</f>
        <v>0</v>
      </c>
      <c r="K99" s="43"/>
      <c r="L99" s="47"/>
      <c r="M99" s="98"/>
      <c r="N99" s="195"/>
      <c r="O99" s="99"/>
      <c r="P99" s="196">
        <f>P100+P143</f>
        <v>0</v>
      </c>
      <c r="Q99" s="99"/>
      <c r="R99" s="196">
        <f>R100+R143</f>
        <v>0.0418836</v>
      </c>
      <c r="S99" s="99"/>
      <c r="T99" s="197">
        <f>T100+T143</f>
        <v>0.0684</v>
      </c>
      <c r="U99" s="41"/>
      <c r="V99" s="41"/>
      <c r="W99" s="41"/>
      <c r="X99" s="41"/>
      <c r="Y99" s="41"/>
      <c r="Z99" s="41"/>
      <c r="AA99" s="41"/>
      <c r="AB99" s="41"/>
      <c r="AC99" s="41"/>
      <c r="AD99" s="41"/>
      <c r="AE99" s="41"/>
      <c r="AT99" s="19" t="s">
        <v>80</v>
      </c>
      <c r="AU99" s="19" t="s">
        <v>208</v>
      </c>
      <c r="BK99" s="198">
        <f>BK100+BK143</f>
        <v>0</v>
      </c>
    </row>
    <row r="100" spans="1:63" s="12" customFormat="1" ht="25.9" customHeight="1">
      <c r="A100" s="12"/>
      <c r="B100" s="199"/>
      <c r="C100" s="200"/>
      <c r="D100" s="201" t="s">
        <v>80</v>
      </c>
      <c r="E100" s="202" t="s">
        <v>228</v>
      </c>
      <c r="F100" s="202" t="s">
        <v>229</v>
      </c>
      <c r="G100" s="200"/>
      <c r="H100" s="200"/>
      <c r="I100" s="203"/>
      <c r="J100" s="204">
        <f>BK100</f>
        <v>0</v>
      </c>
      <c r="K100" s="200"/>
      <c r="L100" s="205"/>
      <c r="M100" s="206"/>
      <c r="N100" s="207"/>
      <c r="O100" s="207"/>
      <c r="P100" s="208">
        <f>P101+P112+P122+P128+P139</f>
        <v>0</v>
      </c>
      <c r="Q100" s="207"/>
      <c r="R100" s="208">
        <f>R101+R112+R122+R128+R139</f>
        <v>0.011458</v>
      </c>
      <c r="S100" s="207"/>
      <c r="T100" s="209">
        <f>T101+T112+T122+T128+T139</f>
        <v>0.0684</v>
      </c>
      <c r="U100" s="12"/>
      <c r="V100" s="12"/>
      <c r="W100" s="12"/>
      <c r="X100" s="12"/>
      <c r="Y100" s="12"/>
      <c r="Z100" s="12"/>
      <c r="AA100" s="12"/>
      <c r="AB100" s="12"/>
      <c r="AC100" s="12"/>
      <c r="AD100" s="12"/>
      <c r="AE100" s="12"/>
      <c r="AR100" s="210" t="s">
        <v>85</v>
      </c>
      <c r="AT100" s="211" t="s">
        <v>80</v>
      </c>
      <c r="AU100" s="211" t="s">
        <v>81</v>
      </c>
      <c r="AY100" s="210" t="s">
        <v>230</v>
      </c>
      <c r="BK100" s="212">
        <f>BK101+BK112+BK122+BK128+BK139</f>
        <v>0</v>
      </c>
    </row>
    <row r="101" spans="1:63" s="12" customFormat="1" ht="22.8" customHeight="1">
      <c r="A101" s="12"/>
      <c r="B101" s="199"/>
      <c r="C101" s="200"/>
      <c r="D101" s="201" t="s">
        <v>80</v>
      </c>
      <c r="E101" s="213" t="s">
        <v>85</v>
      </c>
      <c r="F101" s="213" t="s">
        <v>231</v>
      </c>
      <c r="G101" s="200"/>
      <c r="H101" s="200"/>
      <c r="I101" s="203"/>
      <c r="J101" s="214">
        <f>BK101</f>
        <v>0</v>
      </c>
      <c r="K101" s="200"/>
      <c r="L101" s="205"/>
      <c r="M101" s="206"/>
      <c r="N101" s="207"/>
      <c r="O101" s="207"/>
      <c r="P101" s="208">
        <f>SUM(P102:P111)</f>
        <v>0</v>
      </c>
      <c r="Q101" s="207"/>
      <c r="R101" s="208">
        <f>SUM(R102:R111)</f>
        <v>0</v>
      </c>
      <c r="S101" s="207"/>
      <c r="T101" s="209">
        <f>SUM(T102:T111)</f>
        <v>0</v>
      </c>
      <c r="U101" s="12"/>
      <c r="V101" s="12"/>
      <c r="W101" s="12"/>
      <c r="X101" s="12"/>
      <c r="Y101" s="12"/>
      <c r="Z101" s="12"/>
      <c r="AA101" s="12"/>
      <c r="AB101" s="12"/>
      <c r="AC101" s="12"/>
      <c r="AD101" s="12"/>
      <c r="AE101" s="12"/>
      <c r="AR101" s="210" t="s">
        <v>85</v>
      </c>
      <c r="AT101" s="211" t="s">
        <v>80</v>
      </c>
      <c r="AU101" s="211" t="s">
        <v>85</v>
      </c>
      <c r="AY101" s="210" t="s">
        <v>230</v>
      </c>
      <c r="BK101" s="212">
        <f>SUM(BK102:BK111)</f>
        <v>0</v>
      </c>
    </row>
    <row r="102" spans="1:65" s="2" customFormat="1" ht="24.15" customHeight="1">
      <c r="A102" s="41"/>
      <c r="B102" s="42"/>
      <c r="C102" s="215" t="s">
        <v>85</v>
      </c>
      <c r="D102" s="215" t="s">
        <v>232</v>
      </c>
      <c r="E102" s="216" t="s">
        <v>1260</v>
      </c>
      <c r="F102" s="217" t="s">
        <v>1261</v>
      </c>
      <c r="G102" s="218" t="s">
        <v>253</v>
      </c>
      <c r="H102" s="219">
        <v>0.8</v>
      </c>
      <c r="I102" s="220"/>
      <c r="J102" s="221">
        <f>ROUND(I102*H102,2)</f>
        <v>0</v>
      </c>
      <c r="K102" s="217" t="s">
        <v>236</v>
      </c>
      <c r="L102" s="47"/>
      <c r="M102" s="222" t="s">
        <v>19</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109</v>
      </c>
      <c r="AT102" s="226" t="s">
        <v>232</v>
      </c>
      <c r="AU102" s="226" t="s">
        <v>91</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1262</v>
      </c>
    </row>
    <row r="103" spans="1:47" s="2" customFormat="1" ht="12">
      <c r="A103" s="41"/>
      <c r="B103" s="42"/>
      <c r="C103" s="43"/>
      <c r="D103" s="228" t="s">
        <v>238</v>
      </c>
      <c r="E103" s="43"/>
      <c r="F103" s="229" t="s">
        <v>1263</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238</v>
      </c>
      <c r="AU103" s="19" t="s">
        <v>91</v>
      </c>
    </row>
    <row r="104" spans="1:47" s="2" customFormat="1" ht="12">
      <c r="A104" s="41"/>
      <c r="B104" s="42"/>
      <c r="C104" s="43"/>
      <c r="D104" s="228" t="s">
        <v>240</v>
      </c>
      <c r="E104" s="43"/>
      <c r="F104" s="233" t="s">
        <v>1264</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240</v>
      </c>
      <c r="AU104" s="19" t="s">
        <v>91</v>
      </c>
    </row>
    <row r="105" spans="1:51" s="13" customFormat="1" ht="12">
      <c r="A105" s="13"/>
      <c r="B105" s="234"/>
      <c r="C105" s="235"/>
      <c r="D105" s="228" t="s">
        <v>242</v>
      </c>
      <c r="E105" s="236" t="s">
        <v>19</v>
      </c>
      <c r="F105" s="237" t="s">
        <v>1265</v>
      </c>
      <c r="G105" s="235"/>
      <c r="H105" s="238">
        <v>0.8</v>
      </c>
      <c r="I105" s="239"/>
      <c r="J105" s="235"/>
      <c r="K105" s="235"/>
      <c r="L105" s="240"/>
      <c r="M105" s="241"/>
      <c r="N105" s="242"/>
      <c r="O105" s="242"/>
      <c r="P105" s="242"/>
      <c r="Q105" s="242"/>
      <c r="R105" s="242"/>
      <c r="S105" s="242"/>
      <c r="T105" s="243"/>
      <c r="U105" s="13"/>
      <c r="V105" s="13"/>
      <c r="W105" s="13"/>
      <c r="X105" s="13"/>
      <c r="Y105" s="13"/>
      <c r="Z105" s="13"/>
      <c r="AA105" s="13"/>
      <c r="AB105" s="13"/>
      <c r="AC105" s="13"/>
      <c r="AD105" s="13"/>
      <c r="AE105" s="13"/>
      <c r="AT105" s="244" t="s">
        <v>242</v>
      </c>
      <c r="AU105" s="244" t="s">
        <v>91</v>
      </c>
      <c r="AV105" s="13" t="s">
        <v>91</v>
      </c>
      <c r="AW105" s="13" t="s">
        <v>42</v>
      </c>
      <c r="AX105" s="13" t="s">
        <v>81</v>
      </c>
      <c r="AY105" s="244" t="s">
        <v>230</v>
      </c>
    </row>
    <row r="106" spans="1:51" s="14" customFormat="1" ht="12">
      <c r="A106" s="14"/>
      <c r="B106" s="245"/>
      <c r="C106" s="246"/>
      <c r="D106" s="228" t="s">
        <v>242</v>
      </c>
      <c r="E106" s="247" t="s">
        <v>19</v>
      </c>
      <c r="F106" s="248" t="s">
        <v>244</v>
      </c>
      <c r="G106" s="246"/>
      <c r="H106" s="249">
        <v>0.8</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242</v>
      </c>
      <c r="AU106" s="255" t="s">
        <v>91</v>
      </c>
      <c r="AV106" s="14" t="s">
        <v>109</v>
      </c>
      <c r="AW106" s="14" t="s">
        <v>42</v>
      </c>
      <c r="AX106" s="14" t="s">
        <v>85</v>
      </c>
      <c r="AY106" s="255" t="s">
        <v>230</v>
      </c>
    </row>
    <row r="107" spans="1:65" s="2" customFormat="1" ht="24.15" customHeight="1">
      <c r="A107" s="41"/>
      <c r="B107" s="42"/>
      <c r="C107" s="215" t="s">
        <v>91</v>
      </c>
      <c r="D107" s="215" t="s">
        <v>232</v>
      </c>
      <c r="E107" s="216" t="s">
        <v>1266</v>
      </c>
      <c r="F107" s="217" t="s">
        <v>1267</v>
      </c>
      <c r="G107" s="218" t="s">
        <v>253</v>
      </c>
      <c r="H107" s="219">
        <v>0.8</v>
      </c>
      <c r="I107" s="220"/>
      <c r="J107" s="221">
        <f>ROUND(I107*H107,2)</f>
        <v>0</v>
      </c>
      <c r="K107" s="217" t="s">
        <v>236</v>
      </c>
      <c r="L107" s="47"/>
      <c r="M107" s="222" t="s">
        <v>19</v>
      </c>
      <c r="N107" s="223"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109</v>
      </c>
      <c r="AT107" s="226" t="s">
        <v>232</v>
      </c>
      <c r="AU107" s="226" t="s">
        <v>91</v>
      </c>
      <c r="AY107" s="19" t="s">
        <v>230</v>
      </c>
      <c r="BE107" s="227">
        <f>IF(N107="základní",J107,0)</f>
        <v>0</v>
      </c>
      <c r="BF107" s="227">
        <f>IF(N107="snížená",J107,0)</f>
        <v>0</v>
      </c>
      <c r="BG107" s="227">
        <f>IF(N107="zákl. přenesená",J107,0)</f>
        <v>0</v>
      </c>
      <c r="BH107" s="227">
        <f>IF(N107="sníž. přenesená",J107,0)</f>
        <v>0</v>
      </c>
      <c r="BI107" s="227">
        <f>IF(N107="nulová",J107,0)</f>
        <v>0</v>
      </c>
      <c r="BJ107" s="19" t="s">
        <v>85</v>
      </c>
      <c r="BK107" s="227">
        <f>ROUND(I107*H107,2)</f>
        <v>0</v>
      </c>
      <c r="BL107" s="19" t="s">
        <v>109</v>
      </c>
      <c r="BM107" s="226" t="s">
        <v>1268</v>
      </c>
    </row>
    <row r="108" spans="1:47" s="2" customFormat="1" ht="12">
      <c r="A108" s="41"/>
      <c r="B108" s="42"/>
      <c r="C108" s="43"/>
      <c r="D108" s="228" t="s">
        <v>238</v>
      </c>
      <c r="E108" s="43"/>
      <c r="F108" s="229" t="s">
        <v>1269</v>
      </c>
      <c r="G108" s="43"/>
      <c r="H108" s="43"/>
      <c r="I108" s="230"/>
      <c r="J108" s="43"/>
      <c r="K108" s="43"/>
      <c r="L108" s="47"/>
      <c r="M108" s="231"/>
      <c r="N108" s="232"/>
      <c r="O108" s="87"/>
      <c r="P108" s="87"/>
      <c r="Q108" s="87"/>
      <c r="R108" s="87"/>
      <c r="S108" s="87"/>
      <c r="T108" s="88"/>
      <c r="U108" s="41"/>
      <c r="V108" s="41"/>
      <c r="W108" s="41"/>
      <c r="X108" s="41"/>
      <c r="Y108" s="41"/>
      <c r="Z108" s="41"/>
      <c r="AA108" s="41"/>
      <c r="AB108" s="41"/>
      <c r="AC108" s="41"/>
      <c r="AD108" s="41"/>
      <c r="AE108" s="41"/>
      <c r="AT108" s="19" t="s">
        <v>238</v>
      </c>
      <c r="AU108" s="19" t="s">
        <v>91</v>
      </c>
    </row>
    <row r="109" spans="1:47" s="2" customFormat="1" ht="12">
      <c r="A109" s="41"/>
      <c r="B109" s="42"/>
      <c r="C109" s="43"/>
      <c r="D109" s="228" t="s">
        <v>240</v>
      </c>
      <c r="E109" s="43"/>
      <c r="F109" s="233" t="s">
        <v>1270</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19" t="s">
        <v>240</v>
      </c>
      <c r="AU109" s="19" t="s">
        <v>91</v>
      </c>
    </row>
    <row r="110" spans="1:51" s="13" customFormat="1" ht="12">
      <c r="A110" s="13"/>
      <c r="B110" s="234"/>
      <c r="C110" s="235"/>
      <c r="D110" s="228" t="s">
        <v>242</v>
      </c>
      <c r="E110" s="236" t="s">
        <v>19</v>
      </c>
      <c r="F110" s="237" t="s">
        <v>1271</v>
      </c>
      <c r="G110" s="235"/>
      <c r="H110" s="238">
        <v>0.8</v>
      </c>
      <c r="I110" s="239"/>
      <c r="J110" s="235"/>
      <c r="K110" s="235"/>
      <c r="L110" s="240"/>
      <c r="M110" s="241"/>
      <c r="N110" s="242"/>
      <c r="O110" s="242"/>
      <c r="P110" s="242"/>
      <c r="Q110" s="242"/>
      <c r="R110" s="242"/>
      <c r="S110" s="242"/>
      <c r="T110" s="243"/>
      <c r="U110" s="13"/>
      <c r="V110" s="13"/>
      <c r="W110" s="13"/>
      <c r="X110" s="13"/>
      <c r="Y110" s="13"/>
      <c r="Z110" s="13"/>
      <c r="AA110" s="13"/>
      <c r="AB110" s="13"/>
      <c r="AC110" s="13"/>
      <c r="AD110" s="13"/>
      <c r="AE110" s="13"/>
      <c r="AT110" s="244" t="s">
        <v>242</v>
      </c>
      <c r="AU110" s="244" t="s">
        <v>91</v>
      </c>
      <c r="AV110" s="13" t="s">
        <v>91</v>
      </c>
      <c r="AW110" s="13" t="s">
        <v>42</v>
      </c>
      <c r="AX110" s="13" t="s">
        <v>81</v>
      </c>
      <c r="AY110" s="244" t="s">
        <v>230</v>
      </c>
    </row>
    <row r="111" spans="1:51" s="14" customFormat="1" ht="12">
      <c r="A111" s="14"/>
      <c r="B111" s="245"/>
      <c r="C111" s="246"/>
      <c r="D111" s="228" t="s">
        <v>242</v>
      </c>
      <c r="E111" s="247" t="s">
        <v>19</v>
      </c>
      <c r="F111" s="248" t="s">
        <v>244</v>
      </c>
      <c r="G111" s="246"/>
      <c r="H111" s="249">
        <v>0.8</v>
      </c>
      <c r="I111" s="250"/>
      <c r="J111" s="246"/>
      <c r="K111" s="246"/>
      <c r="L111" s="251"/>
      <c r="M111" s="252"/>
      <c r="N111" s="253"/>
      <c r="O111" s="253"/>
      <c r="P111" s="253"/>
      <c r="Q111" s="253"/>
      <c r="R111" s="253"/>
      <c r="S111" s="253"/>
      <c r="T111" s="254"/>
      <c r="U111" s="14"/>
      <c r="V111" s="14"/>
      <c r="W111" s="14"/>
      <c r="X111" s="14"/>
      <c r="Y111" s="14"/>
      <c r="Z111" s="14"/>
      <c r="AA111" s="14"/>
      <c r="AB111" s="14"/>
      <c r="AC111" s="14"/>
      <c r="AD111" s="14"/>
      <c r="AE111" s="14"/>
      <c r="AT111" s="255" t="s">
        <v>242</v>
      </c>
      <c r="AU111" s="255" t="s">
        <v>91</v>
      </c>
      <c r="AV111" s="14" t="s">
        <v>109</v>
      </c>
      <c r="AW111" s="14" t="s">
        <v>42</v>
      </c>
      <c r="AX111" s="14" t="s">
        <v>85</v>
      </c>
      <c r="AY111" s="255" t="s">
        <v>230</v>
      </c>
    </row>
    <row r="112" spans="1:63" s="12" customFormat="1" ht="22.8" customHeight="1">
      <c r="A112" s="12"/>
      <c r="B112" s="199"/>
      <c r="C112" s="200"/>
      <c r="D112" s="201" t="s">
        <v>80</v>
      </c>
      <c r="E112" s="213" t="s">
        <v>102</v>
      </c>
      <c r="F112" s="213" t="s">
        <v>721</v>
      </c>
      <c r="G112" s="200"/>
      <c r="H112" s="200"/>
      <c r="I112" s="203"/>
      <c r="J112" s="214">
        <f>BK112</f>
        <v>0</v>
      </c>
      <c r="K112" s="200"/>
      <c r="L112" s="205"/>
      <c r="M112" s="206"/>
      <c r="N112" s="207"/>
      <c r="O112" s="207"/>
      <c r="P112" s="208">
        <f>SUM(P113:P121)</f>
        <v>0</v>
      </c>
      <c r="Q112" s="207"/>
      <c r="R112" s="208">
        <f>SUM(R113:R121)</f>
        <v>0.01</v>
      </c>
      <c r="S112" s="207"/>
      <c r="T112" s="209">
        <f>SUM(T113:T121)</f>
        <v>0</v>
      </c>
      <c r="U112" s="12"/>
      <c r="V112" s="12"/>
      <c r="W112" s="12"/>
      <c r="X112" s="12"/>
      <c r="Y112" s="12"/>
      <c r="Z112" s="12"/>
      <c r="AA112" s="12"/>
      <c r="AB112" s="12"/>
      <c r="AC112" s="12"/>
      <c r="AD112" s="12"/>
      <c r="AE112" s="12"/>
      <c r="AR112" s="210" t="s">
        <v>85</v>
      </c>
      <c r="AT112" s="211" t="s">
        <v>80</v>
      </c>
      <c r="AU112" s="211" t="s">
        <v>85</v>
      </c>
      <c r="AY112" s="210" t="s">
        <v>230</v>
      </c>
      <c r="BK112" s="212">
        <f>SUM(BK113:BK121)</f>
        <v>0</v>
      </c>
    </row>
    <row r="113" spans="1:65" s="2" customFormat="1" ht="24.15" customHeight="1">
      <c r="A113" s="41"/>
      <c r="B113" s="42"/>
      <c r="C113" s="215" t="s">
        <v>102</v>
      </c>
      <c r="D113" s="215" t="s">
        <v>232</v>
      </c>
      <c r="E113" s="216" t="s">
        <v>1272</v>
      </c>
      <c r="F113" s="217" t="s">
        <v>1273</v>
      </c>
      <c r="G113" s="218" t="s">
        <v>327</v>
      </c>
      <c r="H113" s="219">
        <v>0.9</v>
      </c>
      <c r="I113" s="220"/>
      <c r="J113" s="221">
        <f>ROUND(I113*H113,2)</f>
        <v>0</v>
      </c>
      <c r="K113" s="217" t="s">
        <v>236</v>
      </c>
      <c r="L113" s="47"/>
      <c r="M113" s="222" t="s">
        <v>19</v>
      </c>
      <c r="N113" s="223"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109</v>
      </c>
      <c r="AT113" s="226" t="s">
        <v>232</v>
      </c>
      <c r="AU113" s="226" t="s">
        <v>91</v>
      </c>
      <c r="AY113" s="19" t="s">
        <v>230</v>
      </c>
      <c r="BE113" s="227">
        <f>IF(N113="základní",J113,0)</f>
        <v>0</v>
      </c>
      <c r="BF113" s="227">
        <f>IF(N113="snížená",J113,0)</f>
        <v>0</v>
      </c>
      <c r="BG113" s="227">
        <f>IF(N113="zákl. přenesená",J113,0)</f>
        <v>0</v>
      </c>
      <c r="BH113" s="227">
        <f>IF(N113="sníž. přenesená",J113,0)</f>
        <v>0</v>
      </c>
      <c r="BI113" s="227">
        <f>IF(N113="nulová",J113,0)</f>
        <v>0</v>
      </c>
      <c r="BJ113" s="19" t="s">
        <v>85</v>
      </c>
      <c r="BK113" s="227">
        <f>ROUND(I113*H113,2)</f>
        <v>0</v>
      </c>
      <c r="BL113" s="19" t="s">
        <v>109</v>
      </c>
      <c r="BM113" s="226" t="s">
        <v>1274</v>
      </c>
    </row>
    <row r="114" spans="1:47" s="2" customFormat="1" ht="12">
      <c r="A114" s="41"/>
      <c r="B114" s="42"/>
      <c r="C114" s="43"/>
      <c r="D114" s="228" t="s">
        <v>238</v>
      </c>
      <c r="E114" s="43"/>
      <c r="F114" s="229" t="s">
        <v>726</v>
      </c>
      <c r="G114" s="43"/>
      <c r="H114" s="43"/>
      <c r="I114" s="230"/>
      <c r="J114" s="43"/>
      <c r="K114" s="43"/>
      <c r="L114" s="47"/>
      <c r="M114" s="231"/>
      <c r="N114" s="232"/>
      <c r="O114" s="87"/>
      <c r="P114" s="87"/>
      <c r="Q114" s="87"/>
      <c r="R114" s="87"/>
      <c r="S114" s="87"/>
      <c r="T114" s="88"/>
      <c r="U114" s="41"/>
      <c r="V114" s="41"/>
      <c r="W114" s="41"/>
      <c r="X114" s="41"/>
      <c r="Y114" s="41"/>
      <c r="Z114" s="41"/>
      <c r="AA114" s="41"/>
      <c r="AB114" s="41"/>
      <c r="AC114" s="41"/>
      <c r="AD114" s="41"/>
      <c r="AE114" s="41"/>
      <c r="AT114" s="19" t="s">
        <v>238</v>
      </c>
      <c r="AU114" s="19" t="s">
        <v>91</v>
      </c>
    </row>
    <row r="115" spans="1:47" s="2" customFormat="1" ht="12">
      <c r="A115" s="41"/>
      <c r="B115" s="42"/>
      <c r="C115" s="43"/>
      <c r="D115" s="228" t="s">
        <v>240</v>
      </c>
      <c r="E115" s="43"/>
      <c r="F115" s="233" t="s">
        <v>727</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19" t="s">
        <v>240</v>
      </c>
      <c r="AU115" s="19" t="s">
        <v>91</v>
      </c>
    </row>
    <row r="116" spans="1:51" s="13" customFormat="1" ht="12">
      <c r="A116" s="13"/>
      <c r="B116" s="234"/>
      <c r="C116" s="235"/>
      <c r="D116" s="228" t="s">
        <v>242</v>
      </c>
      <c r="E116" s="236" t="s">
        <v>19</v>
      </c>
      <c r="F116" s="237" t="s">
        <v>1275</v>
      </c>
      <c r="G116" s="235"/>
      <c r="H116" s="238">
        <v>0.9</v>
      </c>
      <c r="I116" s="239"/>
      <c r="J116" s="235"/>
      <c r="K116" s="235"/>
      <c r="L116" s="240"/>
      <c r="M116" s="241"/>
      <c r="N116" s="242"/>
      <c r="O116" s="242"/>
      <c r="P116" s="242"/>
      <c r="Q116" s="242"/>
      <c r="R116" s="242"/>
      <c r="S116" s="242"/>
      <c r="T116" s="243"/>
      <c r="U116" s="13"/>
      <c r="V116" s="13"/>
      <c r="W116" s="13"/>
      <c r="X116" s="13"/>
      <c r="Y116" s="13"/>
      <c r="Z116" s="13"/>
      <c r="AA116" s="13"/>
      <c r="AB116" s="13"/>
      <c r="AC116" s="13"/>
      <c r="AD116" s="13"/>
      <c r="AE116" s="13"/>
      <c r="AT116" s="244" t="s">
        <v>242</v>
      </c>
      <c r="AU116" s="244" t="s">
        <v>91</v>
      </c>
      <c r="AV116" s="13" t="s">
        <v>91</v>
      </c>
      <c r="AW116" s="13" t="s">
        <v>42</v>
      </c>
      <c r="AX116" s="13" t="s">
        <v>81</v>
      </c>
      <c r="AY116" s="244" t="s">
        <v>230</v>
      </c>
    </row>
    <row r="117" spans="1:51" s="14" customFormat="1" ht="12">
      <c r="A117" s="14"/>
      <c r="B117" s="245"/>
      <c r="C117" s="246"/>
      <c r="D117" s="228" t="s">
        <v>242</v>
      </c>
      <c r="E117" s="247" t="s">
        <v>19</v>
      </c>
      <c r="F117" s="248" t="s">
        <v>244</v>
      </c>
      <c r="G117" s="246"/>
      <c r="H117" s="249">
        <v>0.9</v>
      </c>
      <c r="I117" s="250"/>
      <c r="J117" s="246"/>
      <c r="K117" s="246"/>
      <c r="L117" s="251"/>
      <c r="M117" s="252"/>
      <c r="N117" s="253"/>
      <c r="O117" s="253"/>
      <c r="P117" s="253"/>
      <c r="Q117" s="253"/>
      <c r="R117" s="253"/>
      <c r="S117" s="253"/>
      <c r="T117" s="254"/>
      <c r="U117" s="14"/>
      <c r="V117" s="14"/>
      <c r="W117" s="14"/>
      <c r="X117" s="14"/>
      <c r="Y117" s="14"/>
      <c r="Z117" s="14"/>
      <c r="AA117" s="14"/>
      <c r="AB117" s="14"/>
      <c r="AC117" s="14"/>
      <c r="AD117" s="14"/>
      <c r="AE117" s="14"/>
      <c r="AT117" s="255" t="s">
        <v>242</v>
      </c>
      <c r="AU117" s="255" t="s">
        <v>91</v>
      </c>
      <c r="AV117" s="14" t="s">
        <v>109</v>
      </c>
      <c r="AW117" s="14" t="s">
        <v>42</v>
      </c>
      <c r="AX117" s="14" t="s">
        <v>85</v>
      </c>
      <c r="AY117" s="255" t="s">
        <v>230</v>
      </c>
    </row>
    <row r="118" spans="1:65" s="2" customFormat="1" ht="49.05" customHeight="1">
      <c r="A118" s="41"/>
      <c r="B118" s="42"/>
      <c r="C118" s="281" t="s">
        <v>109</v>
      </c>
      <c r="D118" s="281" t="s">
        <v>482</v>
      </c>
      <c r="E118" s="282" t="s">
        <v>1276</v>
      </c>
      <c r="F118" s="283" t="s">
        <v>1277</v>
      </c>
      <c r="G118" s="284" t="s">
        <v>737</v>
      </c>
      <c r="H118" s="285">
        <v>2</v>
      </c>
      <c r="I118" s="286"/>
      <c r="J118" s="287">
        <f>ROUND(I118*H118,2)</f>
        <v>0</v>
      </c>
      <c r="K118" s="283" t="s">
        <v>19</v>
      </c>
      <c r="L118" s="288"/>
      <c r="M118" s="289" t="s">
        <v>19</v>
      </c>
      <c r="N118" s="290" t="s">
        <v>52</v>
      </c>
      <c r="O118" s="87"/>
      <c r="P118" s="224">
        <f>O118*H118</f>
        <v>0</v>
      </c>
      <c r="Q118" s="224">
        <v>0.005</v>
      </c>
      <c r="R118" s="224">
        <f>Q118*H118</f>
        <v>0.01</v>
      </c>
      <c r="S118" s="224">
        <v>0</v>
      </c>
      <c r="T118" s="225">
        <f>S118*H118</f>
        <v>0</v>
      </c>
      <c r="U118" s="41"/>
      <c r="V118" s="41"/>
      <c r="W118" s="41"/>
      <c r="X118" s="41"/>
      <c r="Y118" s="41"/>
      <c r="Z118" s="41"/>
      <c r="AA118" s="41"/>
      <c r="AB118" s="41"/>
      <c r="AC118" s="41"/>
      <c r="AD118" s="41"/>
      <c r="AE118" s="41"/>
      <c r="AR118" s="226" t="s">
        <v>279</v>
      </c>
      <c r="AT118" s="226" t="s">
        <v>482</v>
      </c>
      <c r="AU118" s="226" t="s">
        <v>91</v>
      </c>
      <c r="AY118" s="19" t="s">
        <v>230</v>
      </c>
      <c r="BE118" s="227">
        <f>IF(N118="základní",J118,0)</f>
        <v>0</v>
      </c>
      <c r="BF118" s="227">
        <f>IF(N118="snížená",J118,0)</f>
        <v>0</v>
      </c>
      <c r="BG118" s="227">
        <f>IF(N118="zákl. přenesená",J118,0)</f>
        <v>0</v>
      </c>
      <c r="BH118" s="227">
        <f>IF(N118="sníž. přenesená",J118,0)</f>
        <v>0</v>
      </c>
      <c r="BI118" s="227">
        <f>IF(N118="nulová",J118,0)</f>
        <v>0</v>
      </c>
      <c r="BJ118" s="19" t="s">
        <v>85</v>
      </c>
      <c r="BK118" s="227">
        <f>ROUND(I118*H118,2)</f>
        <v>0</v>
      </c>
      <c r="BL118" s="19" t="s">
        <v>109</v>
      </c>
      <c r="BM118" s="226" t="s">
        <v>1278</v>
      </c>
    </row>
    <row r="119" spans="1:47" s="2" customFormat="1" ht="12">
      <c r="A119" s="41"/>
      <c r="B119" s="42"/>
      <c r="C119" s="43"/>
      <c r="D119" s="228" t="s">
        <v>238</v>
      </c>
      <c r="E119" s="43"/>
      <c r="F119" s="229" t="s">
        <v>1277</v>
      </c>
      <c r="G119" s="43"/>
      <c r="H119" s="43"/>
      <c r="I119" s="230"/>
      <c r="J119" s="43"/>
      <c r="K119" s="43"/>
      <c r="L119" s="47"/>
      <c r="M119" s="231"/>
      <c r="N119" s="232"/>
      <c r="O119" s="87"/>
      <c r="P119" s="87"/>
      <c r="Q119" s="87"/>
      <c r="R119" s="87"/>
      <c r="S119" s="87"/>
      <c r="T119" s="88"/>
      <c r="U119" s="41"/>
      <c r="V119" s="41"/>
      <c r="W119" s="41"/>
      <c r="X119" s="41"/>
      <c r="Y119" s="41"/>
      <c r="Z119" s="41"/>
      <c r="AA119" s="41"/>
      <c r="AB119" s="41"/>
      <c r="AC119" s="41"/>
      <c r="AD119" s="41"/>
      <c r="AE119" s="41"/>
      <c r="AT119" s="19" t="s">
        <v>238</v>
      </c>
      <c r="AU119" s="19" t="s">
        <v>91</v>
      </c>
    </row>
    <row r="120" spans="1:51" s="13" customFormat="1" ht="12">
      <c r="A120" s="13"/>
      <c r="B120" s="234"/>
      <c r="C120" s="235"/>
      <c r="D120" s="228" t="s">
        <v>242</v>
      </c>
      <c r="E120" s="236" t="s">
        <v>19</v>
      </c>
      <c r="F120" s="237" t="s">
        <v>1279</v>
      </c>
      <c r="G120" s="235"/>
      <c r="H120" s="238">
        <v>2</v>
      </c>
      <c r="I120" s="239"/>
      <c r="J120" s="235"/>
      <c r="K120" s="235"/>
      <c r="L120" s="240"/>
      <c r="M120" s="241"/>
      <c r="N120" s="242"/>
      <c r="O120" s="242"/>
      <c r="P120" s="242"/>
      <c r="Q120" s="242"/>
      <c r="R120" s="242"/>
      <c r="S120" s="242"/>
      <c r="T120" s="243"/>
      <c r="U120" s="13"/>
      <c r="V120" s="13"/>
      <c r="W120" s="13"/>
      <c r="X120" s="13"/>
      <c r="Y120" s="13"/>
      <c r="Z120" s="13"/>
      <c r="AA120" s="13"/>
      <c r="AB120" s="13"/>
      <c r="AC120" s="13"/>
      <c r="AD120" s="13"/>
      <c r="AE120" s="13"/>
      <c r="AT120" s="244" t="s">
        <v>242</v>
      </c>
      <c r="AU120" s="244" t="s">
        <v>91</v>
      </c>
      <c r="AV120" s="13" t="s">
        <v>91</v>
      </c>
      <c r="AW120" s="13" t="s">
        <v>42</v>
      </c>
      <c r="AX120" s="13" t="s">
        <v>81</v>
      </c>
      <c r="AY120" s="244" t="s">
        <v>230</v>
      </c>
    </row>
    <row r="121" spans="1:51" s="14" customFormat="1" ht="12">
      <c r="A121" s="14"/>
      <c r="B121" s="245"/>
      <c r="C121" s="246"/>
      <c r="D121" s="228" t="s">
        <v>242</v>
      </c>
      <c r="E121" s="247" t="s">
        <v>19</v>
      </c>
      <c r="F121" s="248" t="s">
        <v>244</v>
      </c>
      <c r="G121" s="246"/>
      <c r="H121" s="249">
        <v>2</v>
      </c>
      <c r="I121" s="250"/>
      <c r="J121" s="246"/>
      <c r="K121" s="246"/>
      <c r="L121" s="251"/>
      <c r="M121" s="252"/>
      <c r="N121" s="253"/>
      <c r="O121" s="253"/>
      <c r="P121" s="253"/>
      <c r="Q121" s="253"/>
      <c r="R121" s="253"/>
      <c r="S121" s="253"/>
      <c r="T121" s="254"/>
      <c r="U121" s="14"/>
      <c r="V121" s="14"/>
      <c r="W121" s="14"/>
      <c r="X121" s="14"/>
      <c r="Y121" s="14"/>
      <c r="Z121" s="14"/>
      <c r="AA121" s="14"/>
      <c r="AB121" s="14"/>
      <c r="AC121" s="14"/>
      <c r="AD121" s="14"/>
      <c r="AE121" s="14"/>
      <c r="AT121" s="255" t="s">
        <v>242</v>
      </c>
      <c r="AU121" s="255" t="s">
        <v>91</v>
      </c>
      <c r="AV121" s="14" t="s">
        <v>109</v>
      </c>
      <c r="AW121" s="14" t="s">
        <v>42</v>
      </c>
      <c r="AX121" s="14" t="s">
        <v>85</v>
      </c>
      <c r="AY121" s="255" t="s">
        <v>230</v>
      </c>
    </row>
    <row r="122" spans="1:63" s="12" customFormat="1" ht="22.8" customHeight="1">
      <c r="A122" s="12"/>
      <c r="B122" s="199"/>
      <c r="C122" s="200"/>
      <c r="D122" s="201" t="s">
        <v>80</v>
      </c>
      <c r="E122" s="213" t="s">
        <v>288</v>
      </c>
      <c r="F122" s="213" t="s">
        <v>289</v>
      </c>
      <c r="G122" s="200"/>
      <c r="H122" s="200"/>
      <c r="I122" s="203"/>
      <c r="J122" s="214">
        <f>BK122</f>
        <v>0</v>
      </c>
      <c r="K122" s="200"/>
      <c r="L122" s="205"/>
      <c r="M122" s="206"/>
      <c r="N122" s="207"/>
      <c r="O122" s="207"/>
      <c r="P122" s="208">
        <f>SUM(P123:P127)</f>
        <v>0</v>
      </c>
      <c r="Q122" s="207"/>
      <c r="R122" s="208">
        <f>SUM(R123:R127)</f>
        <v>0.0014579999999999999</v>
      </c>
      <c r="S122" s="207"/>
      <c r="T122" s="209">
        <f>SUM(T123:T127)</f>
        <v>0.0684</v>
      </c>
      <c r="U122" s="12"/>
      <c r="V122" s="12"/>
      <c r="W122" s="12"/>
      <c r="X122" s="12"/>
      <c r="Y122" s="12"/>
      <c r="Z122" s="12"/>
      <c r="AA122" s="12"/>
      <c r="AB122" s="12"/>
      <c r="AC122" s="12"/>
      <c r="AD122" s="12"/>
      <c r="AE122" s="12"/>
      <c r="AR122" s="210" t="s">
        <v>85</v>
      </c>
      <c r="AT122" s="211" t="s">
        <v>80</v>
      </c>
      <c r="AU122" s="211" t="s">
        <v>85</v>
      </c>
      <c r="AY122" s="210" t="s">
        <v>230</v>
      </c>
      <c r="BK122" s="212">
        <f>SUM(BK123:BK127)</f>
        <v>0</v>
      </c>
    </row>
    <row r="123" spans="1:65" s="2" customFormat="1" ht="24.15" customHeight="1">
      <c r="A123" s="41"/>
      <c r="B123" s="42"/>
      <c r="C123" s="215" t="s">
        <v>265</v>
      </c>
      <c r="D123" s="215" t="s">
        <v>232</v>
      </c>
      <c r="E123" s="216" t="s">
        <v>1280</v>
      </c>
      <c r="F123" s="217" t="s">
        <v>1281</v>
      </c>
      <c r="G123" s="218" t="s">
        <v>327</v>
      </c>
      <c r="H123" s="219">
        <v>1.8</v>
      </c>
      <c r="I123" s="220"/>
      <c r="J123" s="221">
        <f>ROUND(I123*H123,2)</f>
        <v>0</v>
      </c>
      <c r="K123" s="217" t="s">
        <v>236</v>
      </c>
      <c r="L123" s="47"/>
      <c r="M123" s="222" t="s">
        <v>19</v>
      </c>
      <c r="N123" s="223" t="s">
        <v>52</v>
      </c>
      <c r="O123" s="87"/>
      <c r="P123" s="224">
        <f>O123*H123</f>
        <v>0</v>
      </c>
      <c r="Q123" s="224">
        <v>0.00081</v>
      </c>
      <c r="R123" s="224">
        <f>Q123*H123</f>
        <v>0.0014579999999999999</v>
      </c>
      <c r="S123" s="224">
        <v>0.038</v>
      </c>
      <c r="T123" s="225">
        <f>S123*H123</f>
        <v>0.0684</v>
      </c>
      <c r="U123" s="41"/>
      <c r="V123" s="41"/>
      <c r="W123" s="41"/>
      <c r="X123" s="41"/>
      <c r="Y123" s="41"/>
      <c r="Z123" s="41"/>
      <c r="AA123" s="41"/>
      <c r="AB123" s="41"/>
      <c r="AC123" s="41"/>
      <c r="AD123" s="41"/>
      <c r="AE123" s="41"/>
      <c r="AR123" s="226" t="s">
        <v>109</v>
      </c>
      <c r="AT123" s="226" t="s">
        <v>232</v>
      </c>
      <c r="AU123" s="226" t="s">
        <v>91</v>
      </c>
      <c r="AY123" s="19" t="s">
        <v>230</v>
      </c>
      <c r="BE123" s="227">
        <f>IF(N123="základní",J123,0)</f>
        <v>0</v>
      </c>
      <c r="BF123" s="227">
        <f>IF(N123="snížená",J123,0)</f>
        <v>0</v>
      </c>
      <c r="BG123" s="227">
        <f>IF(N123="zákl. přenesená",J123,0)</f>
        <v>0</v>
      </c>
      <c r="BH123" s="227">
        <f>IF(N123="sníž. přenesená",J123,0)</f>
        <v>0</v>
      </c>
      <c r="BI123" s="227">
        <f>IF(N123="nulová",J123,0)</f>
        <v>0</v>
      </c>
      <c r="BJ123" s="19" t="s">
        <v>85</v>
      </c>
      <c r="BK123" s="227">
        <f>ROUND(I123*H123,2)</f>
        <v>0</v>
      </c>
      <c r="BL123" s="19" t="s">
        <v>109</v>
      </c>
      <c r="BM123" s="226" t="s">
        <v>1282</v>
      </c>
    </row>
    <row r="124" spans="1:47" s="2" customFormat="1" ht="12">
      <c r="A124" s="41"/>
      <c r="B124" s="42"/>
      <c r="C124" s="43"/>
      <c r="D124" s="228" t="s">
        <v>238</v>
      </c>
      <c r="E124" s="43"/>
      <c r="F124" s="229" t="s">
        <v>1283</v>
      </c>
      <c r="G124" s="43"/>
      <c r="H124" s="43"/>
      <c r="I124" s="230"/>
      <c r="J124" s="43"/>
      <c r="K124" s="43"/>
      <c r="L124" s="47"/>
      <c r="M124" s="231"/>
      <c r="N124" s="232"/>
      <c r="O124" s="87"/>
      <c r="P124" s="87"/>
      <c r="Q124" s="87"/>
      <c r="R124" s="87"/>
      <c r="S124" s="87"/>
      <c r="T124" s="88"/>
      <c r="U124" s="41"/>
      <c r="V124" s="41"/>
      <c r="W124" s="41"/>
      <c r="X124" s="41"/>
      <c r="Y124" s="41"/>
      <c r="Z124" s="41"/>
      <c r="AA124" s="41"/>
      <c r="AB124" s="41"/>
      <c r="AC124" s="41"/>
      <c r="AD124" s="41"/>
      <c r="AE124" s="41"/>
      <c r="AT124" s="19" t="s">
        <v>238</v>
      </c>
      <c r="AU124" s="19" t="s">
        <v>91</v>
      </c>
    </row>
    <row r="125" spans="1:47" s="2" customFormat="1" ht="12">
      <c r="A125" s="41"/>
      <c r="B125" s="42"/>
      <c r="C125" s="43"/>
      <c r="D125" s="228" t="s">
        <v>240</v>
      </c>
      <c r="E125" s="43"/>
      <c r="F125" s="233" t="s">
        <v>1284</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19" t="s">
        <v>240</v>
      </c>
      <c r="AU125" s="19" t="s">
        <v>91</v>
      </c>
    </row>
    <row r="126" spans="1:51" s="13" customFormat="1" ht="12">
      <c r="A126" s="13"/>
      <c r="B126" s="234"/>
      <c r="C126" s="235"/>
      <c r="D126" s="228" t="s">
        <v>242</v>
      </c>
      <c r="E126" s="236" t="s">
        <v>19</v>
      </c>
      <c r="F126" s="237" t="s">
        <v>1285</v>
      </c>
      <c r="G126" s="235"/>
      <c r="H126" s="238">
        <v>1.8</v>
      </c>
      <c r="I126" s="239"/>
      <c r="J126" s="235"/>
      <c r="K126" s="235"/>
      <c r="L126" s="240"/>
      <c r="M126" s="241"/>
      <c r="N126" s="242"/>
      <c r="O126" s="242"/>
      <c r="P126" s="242"/>
      <c r="Q126" s="242"/>
      <c r="R126" s="242"/>
      <c r="S126" s="242"/>
      <c r="T126" s="243"/>
      <c r="U126" s="13"/>
      <c r="V126" s="13"/>
      <c r="W126" s="13"/>
      <c r="X126" s="13"/>
      <c r="Y126" s="13"/>
      <c r="Z126" s="13"/>
      <c r="AA126" s="13"/>
      <c r="AB126" s="13"/>
      <c r="AC126" s="13"/>
      <c r="AD126" s="13"/>
      <c r="AE126" s="13"/>
      <c r="AT126" s="244" t="s">
        <v>242</v>
      </c>
      <c r="AU126" s="244" t="s">
        <v>91</v>
      </c>
      <c r="AV126" s="13" t="s">
        <v>91</v>
      </c>
      <c r="AW126" s="13" t="s">
        <v>42</v>
      </c>
      <c r="AX126" s="13" t="s">
        <v>81</v>
      </c>
      <c r="AY126" s="244" t="s">
        <v>230</v>
      </c>
    </row>
    <row r="127" spans="1:51" s="14" customFormat="1" ht="12">
      <c r="A127" s="14"/>
      <c r="B127" s="245"/>
      <c r="C127" s="246"/>
      <c r="D127" s="228" t="s">
        <v>242</v>
      </c>
      <c r="E127" s="247" t="s">
        <v>19</v>
      </c>
      <c r="F127" s="248" t="s">
        <v>244</v>
      </c>
      <c r="G127" s="246"/>
      <c r="H127" s="249">
        <v>1.8</v>
      </c>
      <c r="I127" s="250"/>
      <c r="J127" s="246"/>
      <c r="K127" s="246"/>
      <c r="L127" s="251"/>
      <c r="M127" s="252"/>
      <c r="N127" s="253"/>
      <c r="O127" s="253"/>
      <c r="P127" s="253"/>
      <c r="Q127" s="253"/>
      <c r="R127" s="253"/>
      <c r="S127" s="253"/>
      <c r="T127" s="254"/>
      <c r="U127" s="14"/>
      <c r="V127" s="14"/>
      <c r="W127" s="14"/>
      <c r="X127" s="14"/>
      <c r="Y127" s="14"/>
      <c r="Z127" s="14"/>
      <c r="AA127" s="14"/>
      <c r="AB127" s="14"/>
      <c r="AC127" s="14"/>
      <c r="AD127" s="14"/>
      <c r="AE127" s="14"/>
      <c r="AT127" s="255" t="s">
        <v>242</v>
      </c>
      <c r="AU127" s="255" t="s">
        <v>91</v>
      </c>
      <c r="AV127" s="14" t="s">
        <v>109</v>
      </c>
      <c r="AW127" s="14" t="s">
        <v>42</v>
      </c>
      <c r="AX127" s="14" t="s">
        <v>85</v>
      </c>
      <c r="AY127" s="255" t="s">
        <v>230</v>
      </c>
    </row>
    <row r="128" spans="1:63" s="12" customFormat="1" ht="22.8" customHeight="1">
      <c r="A128" s="12"/>
      <c r="B128" s="199"/>
      <c r="C128" s="200"/>
      <c r="D128" s="201" t="s">
        <v>80</v>
      </c>
      <c r="E128" s="213" t="s">
        <v>364</v>
      </c>
      <c r="F128" s="213" t="s">
        <v>365</v>
      </c>
      <c r="G128" s="200"/>
      <c r="H128" s="200"/>
      <c r="I128" s="203"/>
      <c r="J128" s="214">
        <f>BK128</f>
        <v>0</v>
      </c>
      <c r="K128" s="200"/>
      <c r="L128" s="205"/>
      <c r="M128" s="206"/>
      <c r="N128" s="207"/>
      <c r="O128" s="207"/>
      <c r="P128" s="208">
        <f>SUM(P129:P138)</f>
        <v>0</v>
      </c>
      <c r="Q128" s="207"/>
      <c r="R128" s="208">
        <f>SUM(R129:R138)</f>
        <v>0</v>
      </c>
      <c r="S128" s="207"/>
      <c r="T128" s="209">
        <f>SUM(T129:T138)</f>
        <v>0</v>
      </c>
      <c r="U128" s="12"/>
      <c r="V128" s="12"/>
      <c r="W128" s="12"/>
      <c r="X128" s="12"/>
      <c r="Y128" s="12"/>
      <c r="Z128" s="12"/>
      <c r="AA128" s="12"/>
      <c r="AB128" s="12"/>
      <c r="AC128" s="12"/>
      <c r="AD128" s="12"/>
      <c r="AE128" s="12"/>
      <c r="AR128" s="210" t="s">
        <v>85</v>
      </c>
      <c r="AT128" s="211" t="s">
        <v>80</v>
      </c>
      <c r="AU128" s="211" t="s">
        <v>85</v>
      </c>
      <c r="AY128" s="210" t="s">
        <v>230</v>
      </c>
      <c r="BK128" s="212">
        <f>SUM(BK129:BK138)</f>
        <v>0</v>
      </c>
    </row>
    <row r="129" spans="1:65" s="2" customFormat="1" ht="24.15" customHeight="1">
      <c r="A129" s="41"/>
      <c r="B129" s="42"/>
      <c r="C129" s="215" t="s">
        <v>271</v>
      </c>
      <c r="D129" s="215" t="s">
        <v>232</v>
      </c>
      <c r="E129" s="216" t="s">
        <v>374</v>
      </c>
      <c r="F129" s="217" t="s">
        <v>375</v>
      </c>
      <c r="G129" s="218" t="s">
        <v>369</v>
      </c>
      <c r="H129" s="219">
        <v>0.068</v>
      </c>
      <c r="I129" s="220"/>
      <c r="J129" s="221">
        <f>ROUND(I129*H129,2)</f>
        <v>0</v>
      </c>
      <c r="K129" s="217" t="s">
        <v>236</v>
      </c>
      <c r="L129" s="47"/>
      <c r="M129" s="222" t="s">
        <v>19</v>
      </c>
      <c r="N129" s="223"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109</v>
      </c>
      <c r="AT129" s="226" t="s">
        <v>232</v>
      </c>
      <c r="AU129" s="226" t="s">
        <v>91</v>
      </c>
      <c r="AY129" s="19" t="s">
        <v>230</v>
      </c>
      <c r="BE129" s="227">
        <f>IF(N129="základní",J129,0)</f>
        <v>0</v>
      </c>
      <c r="BF129" s="227">
        <f>IF(N129="snížená",J129,0)</f>
        <v>0</v>
      </c>
      <c r="BG129" s="227">
        <f>IF(N129="zákl. přenesená",J129,0)</f>
        <v>0</v>
      </c>
      <c r="BH129" s="227">
        <f>IF(N129="sníž. přenesená",J129,0)</f>
        <v>0</v>
      </c>
      <c r="BI129" s="227">
        <f>IF(N129="nulová",J129,0)</f>
        <v>0</v>
      </c>
      <c r="BJ129" s="19" t="s">
        <v>85</v>
      </c>
      <c r="BK129" s="227">
        <f>ROUND(I129*H129,2)</f>
        <v>0</v>
      </c>
      <c r="BL129" s="19" t="s">
        <v>109</v>
      </c>
      <c r="BM129" s="226" t="s">
        <v>1286</v>
      </c>
    </row>
    <row r="130" spans="1:47" s="2" customFormat="1" ht="12">
      <c r="A130" s="41"/>
      <c r="B130" s="42"/>
      <c r="C130" s="43"/>
      <c r="D130" s="228" t="s">
        <v>238</v>
      </c>
      <c r="E130" s="43"/>
      <c r="F130" s="229" t="s">
        <v>377</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19" t="s">
        <v>238</v>
      </c>
      <c r="AU130" s="19" t="s">
        <v>91</v>
      </c>
    </row>
    <row r="131" spans="1:47" s="2" customFormat="1" ht="12">
      <c r="A131" s="41"/>
      <c r="B131" s="42"/>
      <c r="C131" s="43"/>
      <c r="D131" s="228" t="s">
        <v>240</v>
      </c>
      <c r="E131" s="43"/>
      <c r="F131" s="233" t="s">
        <v>378</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19" t="s">
        <v>240</v>
      </c>
      <c r="AU131" s="19" t="s">
        <v>91</v>
      </c>
    </row>
    <row r="132" spans="1:65" s="2" customFormat="1" ht="24.15" customHeight="1">
      <c r="A132" s="41"/>
      <c r="B132" s="42"/>
      <c r="C132" s="215" t="s">
        <v>281</v>
      </c>
      <c r="D132" s="215" t="s">
        <v>232</v>
      </c>
      <c r="E132" s="216" t="s">
        <v>380</v>
      </c>
      <c r="F132" s="217" t="s">
        <v>381</v>
      </c>
      <c r="G132" s="218" t="s">
        <v>369</v>
      </c>
      <c r="H132" s="219">
        <v>0.612</v>
      </c>
      <c r="I132" s="220"/>
      <c r="J132" s="221">
        <f>ROUND(I132*H132,2)</f>
        <v>0</v>
      </c>
      <c r="K132" s="217" t="s">
        <v>236</v>
      </c>
      <c r="L132" s="47"/>
      <c r="M132" s="222" t="s">
        <v>19</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109</v>
      </c>
      <c r="AT132" s="226" t="s">
        <v>232</v>
      </c>
      <c r="AU132" s="226" t="s">
        <v>91</v>
      </c>
      <c r="AY132" s="19" t="s">
        <v>230</v>
      </c>
      <c r="BE132" s="227">
        <f>IF(N132="základní",J132,0)</f>
        <v>0</v>
      </c>
      <c r="BF132" s="227">
        <f>IF(N132="snížená",J132,0)</f>
        <v>0</v>
      </c>
      <c r="BG132" s="227">
        <f>IF(N132="zákl. přenesená",J132,0)</f>
        <v>0</v>
      </c>
      <c r="BH132" s="227">
        <f>IF(N132="sníž. přenesená",J132,0)</f>
        <v>0</v>
      </c>
      <c r="BI132" s="227">
        <f>IF(N132="nulová",J132,0)</f>
        <v>0</v>
      </c>
      <c r="BJ132" s="19" t="s">
        <v>85</v>
      </c>
      <c r="BK132" s="227">
        <f>ROUND(I132*H132,2)</f>
        <v>0</v>
      </c>
      <c r="BL132" s="19" t="s">
        <v>109</v>
      </c>
      <c r="BM132" s="226" t="s">
        <v>1287</v>
      </c>
    </row>
    <row r="133" spans="1:47" s="2" customFormat="1" ht="12">
      <c r="A133" s="41"/>
      <c r="B133" s="42"/>
      <c r="C133" s="43"/>
      <c r="D133" s="228" t="s">
        <v>238</v>
      </c>
      <c r="E133" s="43"/>
      <c r="F133" s="229" t="s">
        <v>383</v>
      </c>
      <c r="G133" s="43"/>
      <c r="H133" s="43"/>
      <c r="I133" s="230"/>
      <c r="J133" s="43"/>
      <c r="K133" s="43"/>
      <c r="L133" s="47"/>
      <c r="M133" s="231"/>
      <c r="N133" s="232"/>
      <c r="O133" s="87"/>
      <c r="P133" s="87"/>
      <c r="Q133" s="87"/>
      <c r="R133" s="87"/>
      <c r="S133" s="87"/>
      <c r="T133" s="88"/>
      <c r="U133" s="41"/>
      <c r="V133" s="41"/>
      <c r="W133" s="41"/>
      <c r="X133" s="41"/>
      <c r="Y133" s="41"/>
      <c r="Z133" s="41"/>
      <c r="AA133" s="41"/>
      <c r="AB133" s="41"/>
      <c r="AC133" s="41"/>
      <c r="AD133" s="41"/>
      <c r="AE133" s="41"/>
      <c r="AT133" s="19" t="s">
        <v>238</v>
      </c>
      <c r="AU133" s="19" t="s">
        <v>91</v>
      </c>
    </row>
    <row r="134" spans="1:47" s="2" customFormat="1" ht="12">
      <c r="A134" s="41"/>
      <c r="B134" s="42"/>
      <c r="C134" s="43"/>
      <c r="D134" s="228" t="s">
        <v>240</v>
      </c>
      <c r="E134" s="43"/>
      <c r="F134" s="233" t="s">
        <v>378</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19" t="s">
        <v>240</v>
      </c>
      <c r="AU134" s="19" t="s">
        <v>91</v>
      </c>
    </row>
    <row r="135" spans="1:51" s="13" customFormat="1" ht="12">
      <c r="A135" s="13"/>
      <c r="B135" s="234"/>
      <c r="C135" s="235"/>
      <c r="D135" s="228" t="s">
        <v>242</v>
      </c>
      <c r="E135" s="235"/>
      <c r="F135" s="237" t="s">
        <v>1288</v>
      </c>
      <c r="G135" s="235"/>
      <c r="H135" s="238">
        <v>0.612</v>
      </c>
      <c r="I135" s="239"/>
      <c r="J135" s="235"/>
      <c r="K135" s="235"/>
      <c r="L135" s="240"/>
      <c r="M135" s="241"/>
      <c r="N135" s="242"/>
      <c r="O135" s="242"/>
      <c r="P135" s="242"/>
      <c r="Q135" s="242"/>
      <c r="R135" s="242"/>
      <c r="S135" s="242"/>
      <c r="T135" s="243"/>
      <c r="U135" s="13"/>
      <c r="V135" s="13"/>
      <c r="W135" s="13"/>
      <c r="X135" s="13"/>
      <c r="Y135" s="13"/>
      <c r="Z135" s="13"/>
      <c r="AA135" s="13"/>
      <c r="AB135" s="13"/>
      <c r="AC135" s="13"/>
      <c r="AD135" s="13"/>
      <c r="AE135" s="13"/>
      <c r="AT135" s="244" t="s">
        <v>242</v>
      </c>
      <c r="AU135" s="244" t="s">
        <v>91</v>
      </c>
      <c r="AV135" s="13" t="s">
        <v>91</v>
      </c>
      <c r="AW135" s="13" t="s">
        <v>4</v>
      </c>
      <c r="AX135" s="13" t="s">
        <v>85</v>
      </c>
      <c r="AY135" s="244" t="s">
        <v>230</v>
      </c>
    </row>
    <row r="136" spans="1:65" s="2" customFormat="1" ht="37.8" customHeight="1">
      <c r="A136" s="41"/>
      <c r="B136" s="42"/>
      <c r="C136" s="215" t="s">
        <v>279</v>
      </c>
      <c r="D136" s="215" t="s">
        <v>232</v>
      </c>
      <c r="E136" s="216" t="s">
        <v>789</v>
      </c>
      <c r="F136" s="217" t="s">
        <v>790</v>
      </c>
      <c r="G136" s="218" t="s">
        <v>369</v>
      </c>
      <c r="H136" s="219">
        <v>0.068</v>
      </c>
      <c r="I136" s="220"/>
      <c r="J136" s="221">
        <f>ROUND(I136*H136,2)</f>
        <v>0</v>
      </c>
      <c r="K136" s="217" t="s">
        <v>236</v>
      </c>
      <c r="L136" s="47"/>
      <c r="M136" s="222" t="s">
        <v>19</v>
      </c>
      <c r="N136" s="223"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109</v>
      </c>
      <c r="AT136" s="226" t="s">
        <v>232</v>
      </c>
      <c r="AU136" s="226" t="s">
        <v>91</v>
      </c>
      <c r="AY136" s="19" t="s">
        <v>230</v>
      </c>
      <c r="BE136" s="227">
        <f>IF(N136="základní",J136,0)</f>
        <v>0</v>
      </c>
      <c r="BF136" s="227">
        <f>IF(N136="snížená",J136,0)</f>
        <v>0</v>
      </c>
      <c r="BG136" s="227">
        <f>IF(N136="zákl. přenesená",J136,0)</f>
        <v>0</v>
      </c>
      <c r="BH136" s="227">
        <f>IF(N136="sníž. přenesená",J136,0)</f>
        <v>0</v>
      </c>
      <c r="BI136" s="227">
        <f>IF(N136="nulová",J136,0)</f>
        <v>0</v>
      </c>
      <c r="BJ136" s="19" t="s">
        <v>85</v>
      </c>
      <c r="BK136" s="227">
        <f>ROUND(I136*H136,2)</f>
        <v>0</v>
      </c>
      <c r="BL136" s="19" t="s">
        <v>109</v>
      </c>
      <c r="BM136" s="226" t="s">
        <v>1289</v>
      </c>
    </row>
    <row r="137" spans="1:47" s="2" customFormat="1" ht="12">
      <c r="A137" s="41"/>
      <c r="B137" s="42"/>
      <c r="C137" s="43"/>
      <c r="D137" s="228" t="s">
        <v>238</v>
      </c>
      <c r="E137" s="43"/>
      <c r="F137" s="229" t="s">
        <v>792</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238</v>
      </c>
      <c r="AU137" s="19" t="s">
        <v>91</v>
      </c>
    </row>
    <row r="138" spans="1:47" s="2" customFormat="1" ht="12">
      <c r="A138" s="41"/>
      <c r="B138" s="42"/>
      <c r="C138" s="43"/>
      <c r="D138" s="228" t="s">
        <v>240</v>
      </c>
      <c r="E138" s="43"/>
      <c r="F138" s="233" t="s">
        <v>391</v>
      </c>
      <c r="G138" s="43"/>
      <c r="H138" s="43"/>
      <c r="I138" s="230"/>
      <c r="J138" s="43"/>
      <c r="K138" s="43"/>
      <c r="L138" s="47"/>
      <c r="M138" s="231"/>
      <c r="N138" s="232"/>
      <c r="O138" s="87"/>
      <c r="P138" s="87"/>
      <c r="Q138" s="87"/>
      <c r="R138" s="87"/>
      <c r="S138" s="87"/>
      <c r="T138" s="88"/>
      <c r="U138" s="41"/>
      <c r="V138" s="41"/>
      <c r="W138" s="41"/>
      <c r="X138" s="41"/>
      <c r="Y138" s="41"/>
      <c r="Z138" s="41"/>
      <c r="AA138" s="41"/>
      <c r="AB138" s="41"/>
      <c r="AC138" s="41"/>
      <c r="AD138" s="41"/>
      <c r="AE138" s="41"/>
      <c r="AT138" s="19" t="s">
        <v>240</v>
      </c>
      <c r="AU138" s="19" t="s">
        <v>91</v>
      </c>
    </row>
    <row r="139" spans="1:63" s="12" customFormat="1" ht="22.8" customHeight="1">
      <c r="A139" s="12"/>
      <c r="B139" s="199"/>
      <c r="C139" s="200"/>
      <c r="D139" s="201" t="s">
        <v>80</v>
      </c>
      <c r="E139" s="213" t="s">
        <v>793</v>
      </c>
      <c r="F139" s="213" t="s">
        <v>794</v>
      </c>
      <c r="G139" s="200"/>
      <c r="H139" s="200"/>
      <c r="I139" s="203"/>
      <c r="J139" s="214">
        <f>BK139</f>
        <v>0</v>
      </c>
      <c r="K139" s="200"/>
      <c r="L139" s="205"/>
      <c r="M139" s="206"/>
      <c r="N139" s="207"/>
      <c r="O139" s="207"/>
      <c r="P139" s="208">
        <f>SUM(P140:P142)</f>
        <v>0</v>
      </c>
      <c r="Q139" s="207"/>
      <c r="R139" s="208">
        <f>SUM(R140:R142)</f>
        <v>0</v>
      </c>
      <c r="S139" s="207"/>
      <c r="T139" s="209">
        <f>SUM(T140:T142)</f>
        <v>0</v>
      </c>
      <c r="U139" s="12"/>
      <c r="V139" s="12"/>
      <c r="W139" s="12"/>
      <c r="X139" s="12"/>
      <c r="Y139" s="12"/>
      <c r="Z139" s="12"/>
      <c r="AA139" s="12"/>
      <c r="AB139" s="12"/>
      <c r="AC139" s="12"/>
      <c r="AD139" s="12"/>
      <c r="AE139" s="12"/>
      <c r="AR139" s="210" t="s">
        <v>85</v>
      </c>
      <c r="AT139" s="211" t="s">
        <v>80</v>
      </c>
      <c r="AU139" s="211" t="s">
        <v>85</v>
      </c>
      <c r="AY139" s="210" t="s">
        <v>230</v>
      </c>
      <c r="BK139" s="212">
        <f>SUM(BK140:BK142)</f>
        <v>0</v>
      </c>
    </row>
    <row r="140" spans="1:65" s="2" customFormat="1" ht="14.4" customHeight="1">
      <c r="A140" s="41"/>
      <c r="B140" s="42"/>
      <c r="C140" s="215" t="s">
        <v>288</v>
      </c>
      <c r="D140" s="215" t="s">
        <v>232</v>
      </c>
      <c r="E140" s="216" t="s">
        <v>1290</v>
      </c>
      <c r="F140" s="217" t="s">
        <v>1291</v>
      </c>
      <c r="G140" s="218" t="s">
        <v>369</v>
      </c>
      <c r="H140" s="219">
        <v>0.011</v>
      </c>
      <c r="I140" s="220"/>
      <c r="J140" s="221">
        <f>ROUND(I140*H140,2)</f>
        <v>0</v>
      </c>
      <c r="K140" s="217" t="s">
        <v>236</v>
      </c>
      <c r="L140" s="47"/>
      <c r="M140" s="222" t="s">
        <v>19</v>
      </c>
      <c r="N140" s="223"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109</v>
      </c>
      <c r="AT140" s="226" t="s">
        <v>232</v>
      </c>
      <c r="AU140" s="226" t="s">
        <v>91</v>
      </c>
      <c r="AY140" s="19" t="s">
        <v>230</v>
      </c>
      <c r="BE140" s="227">
        <f>IF(N140="základní",J140,0)</f>
        <v>0</v>
      </c>
      <c r="BF140" s="227">
        <f>IF(N140="snížená",J140,0)</f>
        <v>0</v>
      </c>
      <c r="BG140" s="227">
        <f>IF(N140="zákl. přenesená",J140,0)</f>
        <v>0</v>
      </c>
      <c r="BH140" s="227">
        <f>IF(N140="sníž. přenesená",J140,0)</f>
        <v>0</v>
      </c>
      <c r="BI140" s="227">
        <f>IF(N140="nulová",J140,0)</f>
        <v>0</v>
      </c>
      <c r="BJ140" s="19" t="s">
        <v>85</v>
      </c>
      <c r="BK140" s="227">
        <f>ROUND(I140*H140,2)</f>
        <v>0</v>
      </c>
      <c r="BL140" s="19" t="s">
        <v>109</v>
      </c>
      <c r="BM140" s="226" t="s">
        <v>1292</v>
      </c>
    </row>
    <row r="141" spans="1:47" s="2" customFormat="1" ht="12">
      <c r="A141" s="41"/>
      <c r="B141" s="42"/>
      <c r="C141" s="43"/>
      <c r="D141" s="228" t="s">
        <v>238</v>
      </c>
      <c r="E141" s="43"/>
      <c r="F141" s="229" t="s">
        <v>1293</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19" t="s">
        <v>238</v>
      </c>
      <c r="AU141" s="19" t="s">
        <v>91</v>
      </c>
    </row>
    <row r="142" spans="1:47" s="2" customFormat="1" ht="12">
      <c r="A142" s="41"/>
      <c r="B142" s="42"/>
      <c r="C142" s="43"/>
      <c r="D142" s="228" t="s">
        <v>240</v>
      </c>
      <c r="E142" s="43"/>
      <c r="F142" s="233" t="s">
        <v>800</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19" t="s">
        <v>240</v>
      </c>
      <c r="AU142" s="19" t="s">
        <v>91</v>
      </c>
    </row>
    <row r="143" spans="1:63" s="12" customFormat="1" ht="25.9" customHeight="1">
      <c r="A143" s="12"/>
      <c r="B143" s="199"/>
      <c r="C143" s="200"/>
      <c r="D143" s="201" t="s">
        <v>80</v>
      </c>
      <c r="E143" s="202" t="s">
        <v>801</v>
      </c>
      <c r="F143" s="202" t="s">
        <v>802</v>
      </c>
      <c r="G143" s="200"/>
      <c r="H143" s="200"/>
      <c r="I143" s="203"/>
      <c r="J143" s="204">
        <f>BK143</f>
        <v>0</v>
      </c>
      <c r="K143" s="200"/>
      <c r="L143" s="205"/>
      <c r="M143" s="206"/>
      <c r="N143" s="207"/>
      <c r="O143" s="207"/>
      <c r="P143" s="208">
        <f>P144</f>
        <v>0</v>
      </c>
      <c r="Q143" s="207"/>
      <c r="R143" s="208">
        <f>R144</f>
        <v>0.0304256</v>
      </c>
      <c r="S143" s="207"/>
      <c r="T143" s="209">
        <f>T144</f>
        <v>0</v>
      </c>
      <c r="U143" s="12"/>
      <c r="V143" s="12"/>
      <c r="W143" s="12"/>
      <c r="X143" s="12"/>
      <c r="Y143" s="12"/>
      <c r="Z143" s="12"/>
      <c r="AA143" s="12"/>
      <c r="AB143" s="12"/>
      <c r="AC143" s="12"/>
      <c r="AD143" s="12"/>
      <c r="AE143" s="12"/>
      <c r="AR143" s="210" t="s">
        <v>91</v>
      </c>
      <c r="AT143" s="211" t="s">
        <v>80</v>
      </c>
      <c r="AU143" s="211" t="s">
        <v>81</v>
      </c>
      <c r="AY143" s="210" t="s">
        <v>230</v>
      </c>
      <c r="BK143" s="212">
        <f>BK144</f>
        <v>0</v>
      </c>
    </row>
    <row r="144" spans="1:63" s="12" customFormat="1" ht="22.8" customHeight="1">
      <c r="A144" s="12"/>
      <c r="B144" s="199"/>
      <c r="C144" s="200"/>
      <c r="D144" s="201" t="s">
        <v>80</v>
      </c>
      <c r="E144" s="213" t="s">
        <v>1294</v>
      </c>
      <c r="F144" s="213" t="s">
        <v>1295</v>
      </c>
      <c r="G144" s="200"/>
      <c r="H144" s="200"/>
      <c r="I144" s="203"/>
      <c r="J144" s="214">
        <f>BK144</f>
        <v>0</v>
      </c>
      <c r="K144" s="200"/>
      <c r="L144" s="205"/>
      <c r="M144" s="206"/>
      <c r="N144" s="207"/>
      <c r="O144" s="207"/>
      <c r="P144" s="208">
        <f>SUM(P145:P169)</f>
        <v>0</v>
      </c>
      <c r="Q144" s="207"/>
      <c r="R144" s="208">
        <f>SUM(R145:R169)</f>
        <v>0.0304256</v>
      </c>
      <c r="S144" s="207"/>
      <c r="T144" s="209">
        <f>SUM(T145:T169)</f>
        <v>0</v>
      </c>
      <c r="U144" s="12"/>
      <c r="V144" s="12"/>
      <c r="W144" s="12"/>
      <c r="X144" s="12"/>
      <c r="Y144" s="12"/>
      <c r="Z144" s="12"/>
      <c r="AA144" s="12"/>
      <c r="AB144" s="12"/>
      <c r="AC144" s="12"/>
      <c r="AD144" s="12"/>
      <c r="AE144" s="12"/>
      <c r="AR144" s="210" t="s">
        <v>91</v>
      </c>
      <c r="AT144" s="211" t="s">
        <v>80</v>
      </c>
      <c r="AU144" s="211" t="s">
        <v>85</v>
      </c>
      <c r="AY144" s="210" t="s">
        <v>230</v>
      </c>
      <c r="BK144" s="212">
        <f>SUM(BK145:BK169)</f>
        <v>0</v>
      </c>
    </row>
    <row r="145" spans="1:65" s="2" customFormat="1" ht="24.15" customHeight="1">
      <c r="A145" s="41"/>
      <c r="B145" s="42"/>
      <c r="C145" s="215" t="s">
        <v>302</v>
      </c>
      <c r="D145" s="215" t="s">
        <v>232</v>
      </c>
      <c r="E145" s="216" t="s">
        <v>1296</v>
      </c>
      <c r="F145" s="217" t="s">
        <v>1297</v>
      </c>
      <c r="G145" s="218" t="s">
        <v>235</v>
      </c>
      <c r="H145" s="219">
        <v>0.8</v>
      </c>
      <c r="I145" s="220"/>
      <c r="J145" s="221">
        <f>ROUND(I145*H145,2)</f>
        <v>0</v>
      </c>
      <c r="K145" s="217" t="s">
        <v>236</v>
      </c>
      <c r="L145" s="47"/>
      <c r="M145" s="222" t="s">
        <v>19</v>
      </c>
      <c r="N145" s="223" t="s">
        <v>52</v>
      </c>
      <c r="O145" s="87"/>
      <c r="P145" s="224">
        <f>O145*H145</f>
        <v>0</v>
      </c>
      <c r="Q145" s="224">
        <v>0.0004</v>
      </c>
      <c r="R145" s="224">
        <f>Q145*H145</f>
        <v>0.00032</v>
      </c>
      <c r="S145" s="224">
        <v>0</v>
      </c>
      <c r="T145" s="225">
        <f>S145*H145</f>
        <v>0</v>
      </c>
      <c r="U145" s="41"/>
      <c r="V145" s="41"/>
      <c r="W145" s="41"/>
      <c r="X145" s="41"/>
      <c r="Y145" s="41"/>
      <c r="Z145" s="41"/>
      <c r="AA145" s="41"/>
      <c r="AB145" s="41"/>
      <c r="AC145" s="41"/>
      <c r="AD145" s="41"/>
      <c r="AE145" s="41"/>
      <c r="AR145" s="226" t="s">
        <v>345</v>
      </c>
      <c r="AT145" s="226" t="s">
        <v>232</v>
      </c>
      <c r="AU145" s="226" t="s">
        <v>91</v>
      </c>
      <c r="AY145" s="19" t="s">
        <v>230</v>
      </c>
      <c r="BE145" s="227">
        <f>IF(N145="základní",J145,0)</f>
        <v>0</v>
      </c>
      <c r="BF145" s="227">
        <f>IF(N145="snížená",J145,0)</f>
        <v>0</v>
      </c>
      <c r="BG145" s="227">
        <f>IF(N145="zákl. přenesená",J145,0)</f>
        <v>0</v>
      </c>
      <c r="BH145" s="227">
        <f>IF(N145="sníž. přenesená",J145,0)</f>
        <v>0</v>
      </c>
      <c r="BI145" s="227">
        <f>IF(N145="nulová",J145,0)</f>
        <v>0</v>
      </c>
      <c r="BJ145" s="19" t="s">
        <v>85</v>
      </c>
      <c r="BK145" s="227">
        <f>ROUND(I145*H145,2)</f>
        <v>0</v>
      </c>
      <c r="BL145" s="19" t="s">
        <v>345</v>
      </c>
      <c r="BM145" s="226" t="s">
        <v>1298</v>
      </c>
    </row>
    <row r="146" spans="1:47" s="2" customFormat="1" ht="12">
      <c r="A146" s="41"/>
      <c r="B146" s="42"/>
      <c r="C146" s="43"/>
      <c r="D146" s="228" t="s">
        <v>238</v>
      </c>
      <c r="E146" s="43"/>
      <c r="F146" s="229" t="s">
        <v>1299</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19" t="s">
        <v>238</v>
      </c>
      <c r="AU146" s="19" t="s">
        <v>91</v>
      </c>
    </row>
    <row r="147" spans="1:47" s="2" customFormat="1" ht="12">
      <c r="A147" s="41"/>
      <c r="B147" s="42"/>
      <c r="C147" s="43"/>
      <c r="D147" s="228" t="s">
        <v>240</v>
      </c>
      <c r="E147" s="43"/>
      <c r="F147" s="233" t="s">
        <v>1300</v>
      </c>
      <c r="G147" s="43"/>
      <c r="H147" s="43"/>
      <c r="I147" s="230"/>
      <c r="J147" s="43"/>
      <c r="K147" s="43"/>
      <c r="L147" s="47"/>
      <c r="M147" s="231"/>
      <c r="N147" s="232"/>
      <c r="O147" s="87"/>
      <c r="P147" s="87"/>
      <c r="Q147" s="87"/>
      <c r="R147" s="87"/>
      <c r="S147" s="87"/>
      <c r="T147" s="88"/>
      <c r="U147" s="41"/>
      <c r="V147" s="41"/>
      <c r="W147" s="41"/>
      <c r="X147" s="41"/>
      <c r="Y147" s="41"/>
      <c r="Z147" s="41"/>
      <c r="AA147" s="41"/>
      <c r="AB147" s="41"/>
      <c r="AC147" s="41"/>
      <c r="AD147" s="41"/>
      <c r="AE147" s="41"/>
      <c r="AT147" s="19" t="s">
        <v>240</v>
      </c>
      <c r="AU147" s="19" t="s">
        <v>91</v>
      </c>
    </row>
    <row r="148" spans="1:51" s="13" customFormat="1" ht="12">
      <c r="A148" s="13"/>
      <c r="B148" s="234"/>
      <c r="C148" s="235"/>
      <c r="D148" s="228" t="s">
        <v>242</v>
      </c>
      <c r="E148" s="236" t="s">
        <v>19</v>
      </c>
      <c r="F148" s="237" t="s">
        <v>1301</v>
      </c>
      <c r="G148" s="235"/>
      <c r="H148" s="238">
        <v>0.8</v>
      </c>
      <c r="I148" s="239"/>
      <c r="J148" s="235"/>
      <c r="K148" s="235"/>
      <c r="L148" s="240"/>
      <c r="M148" s="241"/>
      <c r="N148" s="242"/>
      <c r="O148" s="242"/>
      <c r="P148" s="242"/>
      <c r="Q148" s="242"/>
      <c r="R148" s="242"/>
      <c r="S148" s="242"/>
      <c r="T148" s="243"/>
      <c r="U148" s="13"/>
      <c r="V148" s="13"/>
      <c r="W148" s="13"/>
      <c r="X148" s="13"/>
      <c r="Y148" s="13"/>
      <c r="Z148" s="13"/>
      <c r="AA148" s="13"/>
      <c r="AB148" s="13"/>
      <c r="AC148" s="13"/>
      <c r="AD148" s="13"/>
      <c r="AE148" s="13"/>
      <c r="AT148" s="244" t="s">
        <v>242</v>
      </c>
      <c r="AU148" s="244" t="s">
        <v>91</v>
      </c>
      <c r="AV148" s="13" t="s">
        <v>91</v>
      </c>
      <c r="AW148" s="13" t="s">
        <v>42</v>
      </c>
      <c r="AX148" s="13" t="s">
        <v>81</v>
      </c>
      <c r="AY148" s="244" t="s">
        <v>230</v>
      </c>
    </row>
    <row r="149" spans="1:51" s="14" customFormat="1" ht="12">
      <c r="A149" s="14"/>
      <c r="B149" s="245"/>
      <c r="C149" s="246"/>
      <c r="D149" s="228" t="s">
        <v>242</v>
      </c>
      <c r="E149" s="247" t="s">
        <v>19</v>
      </c>
      <c r="F149" s="248" t="s">
        <v>244</v>
      </c>
      <c r="G149" s="246"/>
      <c r="H149" s="249">
        <v>0.8</v>
      </c>
      <c r="I149" s="250"/>
      <c r="J149" s="246"/>
      <c r="K149" s="246"/>
      <c r="L149" s="251"/>
      <c r="M149" s="252"/>
      <c r="N149" s="253"/>
      <c r="O149" s="253"/>
      <c r="P149" s="253"/>
      <c r="Q149" s="253"/>
      <c r="R149" s="253"/>
      <c r="S149" s="253"/>
      <c r="T149" s="254"/>
      <c r="U149" s="14"/>
      <c r="V149" s="14"/>
      <c r="W149" s="14"/>
      <c r="X149" s="14"/>
      <c r="Y149" s="14"/>
      <c r="Z149" s="14"/>
      <c r="AA149" s="14"/>
      <c r="AB149" s="14"/>
      <c r="AC149" s="14"/>
      <c r="AD149" s="14"/>
      <c r="AE149" s="14"/>
      <c r="AT149" s="255" t="s">
        <v>242</v>
      </c>
      <c r="AU149" s="255" t="s">
        <v>91</v>
      </c>
      <c r="AV149" s="14" t="s">
        <v>109</v>
      </c>
      <c r="AW149" s="14" t="s">
        <v>42</v>
      </c>
      <c r="AX149" s="14" t="s">
        <v>85</v>
      </c>
      <c r="AY149" s="255" t="s">
        <v>230</v>
      </c>
    </row>
    <row r="150" spans="1:65" s="2" customFormat="1" ht="49.05" customHeight="1">
      <c r="A150" s="41"/>
      <c r="B150" s="42"/>
      <c r="C150" s="281" t="s">
        <v>308</v>
      </c>
      <c r="D150" s="281" t="s">
        <v>482</v>
      </c>
      <c r="E150" s="282" t="s">
        <v>1302</v>
      </c>
      <c r="F150" s="283" t="s">
        <v>1303</v>
      </c>
      <c r="G150" s="284" t="s">
        <v>235</v>
      </c>
      <c r="H150" s="285">
        <v>1.152</v>
      </c>
      <c r="I150" s="286"/>
      <c r="J150" s="287">
        <f>ROUND(I150*H150,2)</f>
        <v>0</v>
      </c>
      <c r="K150" s="283" t="s">
        <v>236</v>
      </c>
      <c r="L150" s="288"/>
      <c r="M150" s="289" t="s">
        <v>19</v>
      </c>
      <c r="N150" s="290" t="s">
        <v>52</v>
      </c>
      <c r="O150" s="87"/>
      <c r="P150" s="224">
        <f>O150*H150</f>
        <v>0</v>
      </c>
      <c r="Q150" s="224">
        <v>0.0053</v>
      </c>
      <c r="R150" s="224">
        <f>Q150*H150</f>
        <v>0.006105599999999999</v>
      </c>
      <c r="S150" s="224">
        <v>0</v>
      </c>
      <c r="T150" s="225">
        <f>S150*H150</f>
        <v>0</v>
      </c>
      <c r="U150" s="41"/>
      <c r="V150" s="41"/>
      <c r="W150" s="41"/>
      <c r="X150" s="41"/>
      <c r="Y150" s="41"/>
      <c r="Z150" s="41"/>
      <c r="AA150" s="41"/>
      <c r="AB150" s="41"/>
      <c r="AC150" s="41"/>
      <c r="AD150" s="41"/>
      <c r="AE150" s="41"/>
      <c r="AR150" s="226" t="s">
        <v>722</v>
      </c>
      <c r="AT150" s="226" t="s">
        <v>482</v>
      </c>
      <c r="AU150" s="226" t="s">
        <v>91</v>
      </c>
      <c r="AY150" s="19" t="s">
        <v>230</v>
      </c>
      <c r="BE150" s="227">
        <f>IF(N150="základní",J150,0)</f>
        <v>0</v>
      </c>
      <c r="BF150" s="227">
        <f>IF(N150="snížená",J150,0)</f>
        <v>0</v>
      </c>
      <c r="BG150" s="227">
        <f>IF(N150="zákl. přenesená",J150,0)</f>
        <v>0</v>
      </c>
      <c r="BH150" s="227">
        <f>IF(N150="sníž. přenesená",J150,0)</f>
        <v>0</v>
      </c>
      <c r="BI150" s="227">
        <f>IF(N150="nulová",J150,0)</f>
        <v>0</v>
      </c>
      <c r="BJ150" s="19" t="s">
        <v>85</v>
      </c>
      <c r="BK150" s="227">
        <f>ROUND(I150*H150,2)</f>
        <v>0</v>
      </c>
      <c r="BL150" s="19" t="s">
        <v>345</v>
      </c>
      <c r="BM150" s="226" t="s">
        <v>1304</v>
      </c>
    </row>
    <row r="151" spans="1:47" s="2" customFormat="1" ht="12">
      <c r="A151" s="41"/>
      <c r="B151" s="42"/>
      <c r="C151" s="43"/>
      <c r="D151" s="228" t="s">
        <v>238</v>
      </c>
      <c r="E151" s="43"/>
      <c r="F151" s="229" t="s">
        <v>1303</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19" t="s">
        <v>238</v>
      </c>
      <c r="AU151" s="19" t="s">
        <v>91</v>
      </c>
    </row>
    <row r="152" spans="1:51" s="13" customFormat="1" ht="12">
      <c r="A152" s="13"/>
      <c r="B152" s="234"/>
      <c r="C152" s="235"/>
      <c r="D152" s="228" t="s">
        <v>242</v>
      </c>
      <c r="E152" s="236" t="s">
        <v>19</v>
      </c>
      <c r="F152" s="237" t="s">
        <v>1305</v>
      </c>
      <c r="G152" s="235"/>
      <c r="H152" s="238">
        <v>0.96</v>
      </c>
      <c r="I152" s="239"/>
      <c r="J152" s="235"/>
      <c r="K152" s="235"/>
      <c r="L152" s="240"/>
      <c r="M152" s="241"/>
      <c r="N152" s="242"/>
      <c r="O152" s="242"/>
      <c r="P152" s="242"/>
      <c r="Q152" s="242"/>
      <c r="R152" s="242"/>
      <c r="S152" s="242"/>
      <c r="T152" s="243"/>
      <c r="U152" s="13"/>
      <c r="V152" s="13"/>
      <c r="W152" s="13"/>
      <c r="X152" s="13"/>
      <c r="Y152" s="13"/>
      <c r="Z152" s="13"/>
      <c r="AA152" s="13"/>
      <c r="AB152" s="13"/>
      <c r="AC152" s="13"/>
      <c r="AD152" s="13"/>
      <c r="AE152" s="13"/>
      <c r="AT152" s="244" t="s">
        <v>242</v>
      </c>
      <c r="AU152" s="244" t="s">
        <v>91</v>
      </c>
      <c r="AV152" s="13" t="s">
        <v>91</v>
      </c>
      <c r="AW152" s="13" t="s">
        <v>42</v>
      </c>
      <c r="AX152" s="13" t="s">
        <v>81</v>
      </c>
      <c r="AY152" s="244" t="s">
        <v>230</v>
      </c>
    </row>
    <row r="153" spans="1:51" s="14" customFormat="1" ht="12">
      <c r="A153" s="14"/>
      <c r="B153" s="245"/>
      <c r="C153" s="246"/>
      <c r="D153" s="228" t="s">
        <v>242</v>
      </c>
      <c r="E153" s="247" t="s">
        <v>19</v>
      </c>
      <c r="F153" s="248" t="s">
        <v>244</v>
      </c>
      <c r="G153" s="246"/>
      <c r="H153" s="249">
        <v>0.96</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242</v>
      </c>
      <c r="AU153" s="255" t="s">
        <v>91</v>
      </c>
      <c r="AV153" s="14" t="s">
        <v>109</v>
      </c>
      <c r="AW153" s="14" t="s">
        <v>42</v>
      </c>
      <c r="AX153" s="14" t="s">
        <v>85</v>
      </c>
      <c r="AY153" s="255" t="s">
        <v>230</v>
      </c>
    </row>
    <row r="154" spans="1:51" s="13" customFormat="1" ht="12">
      <c r="A154" s="13"/>
      <c r="B154" s="234"/>
      <c r="C154" s="235"/>
      <c r="D154" s="228" t="s">
        <v>242</v>
      </c>
      <c r="E154" s="235"/>
      <c r="F154" s="237" t="s">
        <v>1306</v>
      </c>
      <c r="G154" s="235"/>
      <c r="H154" s="238">
        <v>1.152</v>
      </c>
      <c r="I154" s="239"/>
      <c r="J154" s="235"/>
      <c r="K154" s="235"/>
      <c r="L154" s="240"/>
      <c r="M154" s="241"/>
      <c r="N154" s="242"/>
      <c r="O154" s="242"/>
      <c r="P154" s="242"/>
      <c r="Q154" s="242"/>
      <c r="R154" s="242"/>
      <c r="S154" s="242"/>
      <c r="T154" s="243"/>
      <c r="U154" s="13"/>
      <c r="V154" s="13"/>
      <c r="W154" s="13"/>
      <c r="X154" s="13"/>
      <c r="Y154" s="13"/>
      <c r="Z154" s="13"/>
      <c r="AA154" s="13"/>
      <c r="AB154" s="13"/>
      <c r="AC154" s="13"/>
      <c r="AD154" s="13"/>
      <c r="AE154" s="13"/>
      <c r="AT154" s="244" t="s">
        <v>242</v>
      </c>
      <c r="AU154" s="244" t="s">
        <v>91</v>
      </c>
      <c r="AV154" s="13" t="s">
        <v>91</v>
      </c>
      <c r="AW154" s="13" t="s">
        <v>4</v>
      </c>
      <c r="AX154" s="13" t="s">
        <v>85</v>
      </c>
      <c r="AY154" s="244" t="s">
        <v>230</v>
      </c>
    </row>
    <row r="155" spans="1:65" s="2" customFormat="1" ht="14.4" customHeight="1">
      <c r="A155" s="41"/>
      <c r="B155" s="42"/>
      <c r="C155" s="215" t="s">
        <v>318</v>
      </c>
      <c r="D155" s="215" t="s">
        <v>232</v>
      </c>
      <c r="E155" s="216" t="s">
        <v>1307</v>
      </c>
      <c r="F155" s="217" t="s">
        <v>1308</v>
      </c>
      <c r="G155" s="218" t="s">
        <v>737</v>
      </c>
      <c r="H155" s="219">
        <v>8</v>
      </c>
      <c r="I155" s="220"/>
      <c r="J155" s="221">
        <f>ROUND(I155*H155,2)</f>
        <v>0</v>
      </c>
      <c r="K155" s="217" t="s">
        <v>19</v>
      </c>
      <c r="L155" s="47"/>
      <c r="M155" s="222" t="s">
        <v>19</v>
      </c>
      <c r="N155" s="223" t="s">
        <v>52</v>
      </c>
      <c r="O155" s="87"/>
      <c r="P155" s="224">
        <f>O155*H155</f>
        <v>0</v>
      </c>
      <c r="Q155" s="224">
        <v>0</v>
      </c>
      <c r="R155" s="224">
        <f>Q155*H155</f>
        <v>0</v>
      </c>
      <c r="S155" s="224">
        <v>0</v>
      </c>
      <c r="T155" s="225">
        <f>S155*H155</f>
        <v>0</v>
      </c>
      <c r="U155" s="41"/>
      <c r="V155" s="41"/>
      <c r="W155" s="41"/>
      <c r="X155" s="41"/>
      <c r="Y155" s="41"/>
      <c r="Z155" s="41"/>
      <c r="AA155" s="41"/>
      <c r="AB155" s="41"/>
      <c r="AC155" s="41"/>
      <c r="AD155" s="41"/>
      <c r="AE155" s="41"/>
      <c r="AR155" s="226" t="s">
        <v>345</v>
      </c>
      <c r="AT155" s="226" t="s">
        <v>232</v>
      </c>
      <c r="AU155" s="226" t="s">
        <v>91</v>
      </c>
      <c r="AY155" s="19" t="s">
        <v>230</v>
      </c>
      <c r="BE155" s="227">
        <f>IF(N155="základní",J155,0)</f>
        <v>0</v>
      </c>
      <c r="BF155" s="227">
        <f>IF(N155="snížená",J155,0)</f>
        <v>0</v>
      </c>
      <c r="BG155" s="227">
        <f>IF(N155="zákl. přenesená",J155,0)</f>
        <v>0</v>
      </c>
      <c r="BH155" s="227">
        <f>IF(N155="sníž. přenesená",J155,0)</f>
        <v>0</v>
      </c>
      <c r="BI155" s="227">
        <f>IF(N155="nulová",J155,0)</f>
        <v>0</v>
      </c>
      <c r="BJ155" s="19" t="s">
        <v>85</v>
      </c>
      <c r="BK155" s="227">
        <f>ROUND(I155*H155,2)</f>
        <v>0</v>
      </c>
      <c r="BL155" s="19" t="s">
        <v>345</v>
      </c>
      <c r="BM155" s="226" t="s">
        <v>1309</v>
      </c>
    </row>
    <row r="156" spans="1:47" s="2" customFormat="1" ht="12">
      <c r="A156" s="41"/>
      <c r="B156" s="42"/>
      <c r="C156" s="43"/>
      <c r="D156" s="228" t="s">
        <v>238</v>
      </c>
      <c r="E156" s="43"/>
      <c r="F156" s="229" t="s">
        <v>1308</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19" t="s">
        <v>238</v>
      </c>
      <c r="AU156" s="19" t="s">
        <v>91</v>
      </c>
    </row>
    <row r="157" spans="1:51" s="13" customFormat="1" ht="12">
      <c r="A157" s="13"/>
      <c r="B157" s="234"/>
      <c r="C157" s="235"/>
      <c r="D157" s="228" t="s">
        <v>242</v>
      </c>
      <c r="E157" s="236" t="s">
        <v>19</v>
      </c>
      <c r="F157" s="237" t="s">
        <v>1310</v>
      </c>
      <c r="G157" s="235"/>
      <c r="H157" s="238">
        <v>8</v>
      </c>
      <c r="I157" s="239"/>
      <c r="J157" s="235"/>
      <c r="K157" s="235"/>
      <c r="L157" s="240"/>
      <c r="M157" s="241"/>
      <c r="N157" s="242"/>
      <c r="O157" s="242"/>
      <c r="P157" s="242"/>
      <c r="Q157" s="242"/>
      <c r="R157" s="242"/>
      <c r="S157" s="242"/>
      <c r="T157" s="243"/>
      <c r="U157" s="13"/>
      <c r="V157" s="13"/>
      <c r="W157" s="13"/>
      <c r="X157" s="13"/>
      <c r="Y157" s="13"/>
      <c r="Z157" s="13"/>
      <c r="AA157" s="13"/>
      <c r="AB157" s="13"/>
      <c r="AC157" s="13"/>
      <c r="AD157" s="13"/>
      <c r="AE157" s="13"/>
      <c r="AT157" s="244" t="s">
        <v>242</v>
      </c>
      <c r="AU157" s="244" t="s">
        <v>91</v>
      </c>
      <c r="AV157" s="13" t="s">
        <v>91</v>
      </c>
      <c r="AW157" s="13" t="s">
        <v>42</v>
      </c>
      <c r="AX157" s="13" t="s">
        <v>81</v>
      </c>
      <c r="AY157" s="244" t="s">
        <v>230</v>
      </c>
    </row>
    <row r="158" spans="1:51" s="14" customFormat="1" ht="12">
      <c r="A158" s="14"/>
      <c r="B158" s="245"/>
      <c r="C158" s="246"/>
      <c r="D158" s="228" t="s">
        <v>242</v>
      </c>
      <c r="E158" s="247" t="s">
        <v>19</v>
      </c>
      <c r="F158" s="248" t="s">
        <v>244</v>
      </c>
      <c r="G158" s="246"/>
      <c r="H158" s="249">
        <v>8</v>
      </c>
      <c r="I158" s="250"/>
      <c r="J158" s="246"/>
      <c r="K158" s="246"/>
      <c r="L158" s="251"/>
      <c r="M158" s="252"/>
      <c r="N158" s="253"/>
      <c r="O158" s="253"/>
      <c r="P158" s="253"/>
      <c r="Q158" s="253"/>
      <c r="R158" s="253"/>
      <c r="S158" s="253"/>
      <c r="T158" s="254"/>
      <c r="U158" s="14"/>
      <c r="V158" s="14"/>
      <c r="W158" s="14"/>
      <c r="X158" s="14"/>
      <c r="Y158" s="14"/>
      <c r="Z158" s="14"/>
      <c r="AA158" s="14"/>
      <c r="AB158" s="14"/>
      <c r="AC158" s="14"/>
      <c r="AD158" s="14"/>
      <c r="AE158" s="14"/>
      <c r="AT158" s="255" t="s">
        <v>242</v>
      </c>
      <c r="AU158" s="255" t="s">
        <v>91</v>
      </c>
      <c r="AV158" s="14" t="s">
        <v>109</v>
      </c>
      <c r="AW158" s="14" t="s">
        <v>42</v>
      </c>
      <c r="AX158" s="14" t="s">
        <v>85</v>
      </c>
      <c r="AY158" s="255" t="s">
        <v>230</v>
      </c>
    </row>
    <row r="159" spans="1:65" s="2" customFormat="1" ht="24.15" customHeight="1">
      <c r="A159" s="41"/>
      <c r="B159" s="42"/>
      <c r="C159" s="281" t="s">
        <v>324</v>
      </c>
      <c r="D159" s="281" t="s">
        <v>482</v>
      </c>
      <c r="E159" s="282" t="s">
        <v>1311</v>
      </c>
      <c r="F159" s="283" t="s">
        <v>1312</v>
      </c>
      <c r="G159" s="284" t="s">
        <v>737</v>
      </c>
      <c r="H159" s="285">
        <v>4</v>
      </c>
      <c r="I159" s="286"/>
      <c r="J159" s="287">
        <f>ROUND(I159*H159,2)</f>
        <v>0</v>
      </c>
      <c r="K159" s="283" t="s">
        <v>19</v>
      </c>
      <c r="L159" s="288"/>
      <c r="M159" s="289" t="s">
        <v>19</v>
      </c>
      <c r="N159" s="290" t="s">
        <v>52</v>
      </c>
      <c r="O159" s="87"/>
      <c r="P159" s="224">
        <f>O159*H159</f>
        <v>0</v>
      </c>
      <c r="Q159" s="224">
        <v>0.003</v>
      </c>
      <c r="R159" s="224">
        <f>Q159*H159</f>
        <v>0.012</v>
      </c>
      <c r="S159" s="224">
        <v>0</v>
      </c>
      <c r="T159" s="225">
        <f>S159*H159</f>
        <v>0</v>
      </c>
      <c r="U159" s="41"/>
      <c r="V159" s="41"/>
      <c r="W159" s="41"/>
      <c r="X159" s="41"/>
      <c r="Y159" s="41"/>
      <c r="Z159" s="41"/>
      <c r="AA159" s="41"/>
      <c r="AB159" s="41"/>
      <c r="AC159" s="41"/>
      <c r="AD159" s="41"/>
      <c r="AE159" s="41"/>
      <c r="AR159" s="226" t="s">
        <v>722</v>
      </c>
      <c r="AT159" s="226" t="s">
        <v>482</v>
      </c>
      <c r="AU159" s="226" t="s">
        <v>91</v>
      </c>
      <c r="AY159" s="19" t="s">
        <v>230</v>
      </c>
      <c r="BE159" s="227">
        <f>IF(N159="základní",J159,0)</f>
        <v>0</v>
      </c>
      <c r="BF159" s="227">
        <f>IF(N159="snížená",J159,0)</f>
        <v>0</v>
      </c>
      <c r="BG159" s="227">
        <f>IF(N159="zákl. přenesená",J159,0)</f>
        <v>0</v>
      </c>
      <c r="BH159" s="227">
        <f>IF(N159="sníž. přenesená",J159,0)</f>
        <v>0</v>
      </c>
      <c r="BI159" s="227">
        <f>IF(N159="nulová",J159,0)</f>
        <v>0</v>
      </c>
      <c r="BJ159" s="19" t="s">
        <v>85</v>
      </c>
      <c r="BK159" s="227">
        <f>ROUND(I159*H159,2)</f>
        <v>0</v>
      </c>
      <c r="BL159" s="19" t="s">
        <v>345</v>
      </c>
      <c r="BM159" s="226" t="s">
        <v>1313</v>
      </c>
    </row>
    <row r="160" spans="1:47" s="2" customFormat="1" ht="12">
      <c r="A160" s="41"/>
      <c r="B160" s="42"/>
      <c r="C160" s="43"/>
      <c r="D160" s="228" t="s">
        <v>238</v>
      </c>
      <c r="E160" s="43"/>
      <c r="F160" s="229" t="s">
        <v>1312</v>
      </c>
      <c r="G160" s="43"/>
      <c r="H160" s="43"/>
      <c r="I160" s="230"/>
      <c r="J160" s="43"/>
      <c r="K160" s="43"/>
      <c r="L160" s="47"/>
      <c r="M160" s="231"/>
      <c r="N160" s="232"/>
      <c r="O160" s="87"/>
      <c r="P160" s="87"/>
      <c r="Q160" s="87"/>
      <c r="R160" s="87"/>
      <c r="S160" s="87"/>
      <c r="T160" s="88"/>
      <c r="U160" s="41"/>
      <c r="V160" s="41"/>
      <c r="W160" s="41"/>
      <c r="X160" s="41"/>
      <c r="Y160" s="41"/>
      <c r="Z160" s="41"/>
      <c r="AA160" s="41"/>
      <c r="AB160" s="41"/>
      <c r="AC160" s="41"/>
      <c r="AD160" s="41"/>
      <c r="AE160" s="41"/>
      <c r="AT160" s="19" t="s">
        <v>238</v>
      </c>
      <c r="AU160" s="19" t="s">
        <v>91</v>
      </c>
    </row>
    <row r="161" spans="1:51" s="13" customFormat="1" ht="12">
      <c r="A161" s="13"/>
      <c r="B161" s="234"/>
      <c r="C161" s="235"/>
      <c r="D161" s="228" t="s">
        <v>242</v>
      </c>
      <c r="E161" s="236" t="s">
        <v>19</v>
      </c>
      <c r="F161" s="237" t="s">
        <v>1314</v>
      </c>
      <c r="G161" s="235"/>
      <c r="H161" s="238">
        <v>4</v>
      </c>
      <c r="I161" s="239"/>
      <c r="J161" s="235"/>
      <c r="K161" s="235"/>
      <c r="L161" s="240"/>
      <c r="M161" s="241"/>
      <c r="N161" s="242"/>
      <c r="O161" s="242"/>
      <c r="P161" s="242"/>
      <c r="Q161" s="242"/>
      <c r="R161" s="242"/>
      <c r="S161" s="242"/>
      <c r="T161" s="243"/>
      <c r="U161" s="13"/>
      <c r="V161" s="13"/>
      <c r="W161" s="13"/>
      <c r="X161" s="13"/>
      <c r="Y161" s="13"/>
      <c r="Z161" s="13"/>
      <c r="AA161" s="13"/>
      <c r="AB161" s="13"/>
      <c r="AC161" s="13"/>
      <c r="AD161" s="13"/>
      <c r="AE161" s="13"/>
      <c r="AT161" s="244" t="s">
        <v>242</v>
      </c>
      <c r="AU161" s="244" t="s">
        <v>91</v>
      </c>
      <c r="AV161" s="13" t="s">
        <v>91</v>
      </c>
      <c r="AW161" s="13" t="s">
        <v>42</v>
      </c>
      <c r="AX161" s="13" t="s">
        <v>81</v>
      </c>
      <c r="AY161" s="244" t="s">
        <v>230</v>
      </c>
    </row>
    <row r="162" spans="1:51" s="14" customFormat="1" ht="12">
      <c r="A162" s="14"/>
      <c r="B162" s="245"/>
      <c r="C162" s="246"/>
      <c r="D162" s="228" t="s">
        <v>242</v>
      </c>
      <c r="E162" s="247" t="s">
        <v>19</v>
      </c>
      <c r="F162" s="248" t="s">
        <v>244</v>
      </c>
      <c r="G162" s="246"/>
      <c r="H162" s="249">
        <v>4</v>
      </c>
      <c r="I162" s="250"/>
      <c r="J162" s="246"/>
      <c r="K162" s="246"/>
      <c r="L162" s="251"/>
      <c r="M162" s="252"/>
      <c r="N162" s="253"/>
      <c r="O162" s="253"/>
      <c r="P162" s="253"/>
      <c r="Q162" s="253"/>
      <c r="R162" s="253"/>
      <c r="S162" s="253"/>
      <c r="T162" s="254"/>
      <c r="U162" s="14"/>
      <c r="V162" s="14"/>
      <c r="W162" s="14"/>
      <c r="X162" s="14"/>
      <c r="Y162" s="14"/>
      <c r="Z162" s="14"/>
      <c r="AA162" s="14"/>
      <c r="AB162" s="14"/>
      <c r="AC162" s="14"/>
      <c r="AD162" s="14"/>
      <c r="AE162" s="14"/>
      <c r="AT162" s="255" t="s">
        <v>242</v>
      </c>
      <c r="AU162" s="255" t="s">
        <v>91</v>
      </c>
      <c r="AV162" s="14" t="s">
        <v>109</v>
      </c>
      <c r="AW162" s="14" t="s">
        <v>42</v>
      </c>
      <c r="AX162" s="14" t="s">
        <v>85</v>
      </c>
      <c r="AY162" s="255" t="s">
        <v>230</v>
      </c>
    </row>
    <row r="163" spans="1:65" s="2" customFormat="1" ht="14.4" customHeight="1">
      <c r="A163" s="41"/>
      <c r="B163" s="42"/>
      <c r="C163" s="281" t="s">
        <v>330</v>
      </c>
      <c r="D163" s="281" t="s">
        <v>482</v>
      </c>
      <c r="E163" s="282" t="s">
        <v>1315</v>
      </c>
      <c r="F163" s="283" t="s">
        <v>1316</v>
      </c>
      <c r="G163" s="284" t="s">
        <v>737</v>
      </c>
      <c r="H163" s="285">
        <v>2</v>
      </c>
      <c r="I163" s="286"/>
      <c r="J163" s="287">
        <f>ROUND(I163*H163,2)</f>
        <v>0</v>
      </c>
      <c r="K163" s="283" t="s">
        <v>19</v>
      </c>
      <c r="L163" s="288"/>
      <c r="M163" s="289" t="s">
        <v>19</v>
      </c>
      <c r="N163" s="290" t="s">
        <v>52</v>
      </c>
      <c r="O163" s="87"/>
      <c r="P163" s="224">
        <f>O163*H163</f>
        <v>0</v>
      </c>
      <c r="Q163" s="224">
        <v>0.003</v>
      </c>
      <c r="R163" s="224">
        <f>Q163*H163</f>
        <v>0.006</v>
      </c>
      <c r="S163" s="224">
        <v>0</v>
      </c>
      <c r="T163" s="225">
        <f>S163*H163</f>
        <v>0</v>
      </c>
      <c r="U163" s="41"/>
      <c r="V163" s="41"/>
      <c r="W163" s="41"/>
      <c r="X163" s="41"/>
      <c r="Y163" s="41"/>
      <c r="Z163" s="41"/>
      <c r="AA163" s="41"/>
      <c r="AB163" s="41"/>
      <c r="AC163" s="41"/>
      <c r="AD163" s="41"/>
      <c r="AE163" s="41"/>
      <c r="AR163" s="226" t="s">
        <v>722</v>
      </c>
      <c r="AT163" s="226" t="s">
        <v>482</v>
      </c>
      <c r="AU163" s="226" t="s">
        <v>91</v>
      </c>
      <c r="AY163" s="19" t="s">
        <v>230</v>
      </c>
      <c r="BE163" s="227">
        <f>IF(N163="základní",J163,0)</f>
        <v>0</v>
      </c>
      <c r="BF163" s="227">
        <f>IF(N163="snížená",J163,0)</f>
        <v>0</v>
      </c>
      <c r="BG163" s="227">
        <f>IF(N163="zákl. přenesená",J163,0)</f>
        <v>0</v>
      </c>
      <c r="BH163" s="227">
        <f>IF(N163="sníž. přenesená",J163,0)</f>
        <v>0</v>
      </c>
      <c r="BI163" s="227">
        <f>IF(N163="nulová",J163,0)</f>
        <v>0</v>
      </c>
      <c r="BJ163" s="19" t="s">
        <v>85</v>
      </c>
      <c r="BK163" s="227">
        <f>ROUND(I163*H163,2)</f>
        <v>0</v>
      </c>
      <c r="BL163" s="19" t="s">
        <v>345</v>
      </c>
      <c r="BM163" s="226" t="s">
        <v>1317</v>
      </c>
    </row>
    <row r="164" spans="1:47" s="2" customFormat="1" ht="12">
      <c r="A164" s="41"/>
      <c r="B164" s="42"/>
      <c r="C164" s="43"/>
      <c r="D164" s="228" t="s">
        <v>238</v>
      </c>
      <c r="E164" s="43"/>
      <c r="F164" s="229" t="s">
        <v>1316</v>
      </c>
      <c r="G164" s="43"/>
      <c r="H164" s="43"/>
      <c r="I164" s="230"/>
      <c r="J164" s="43"/>
      <c r="K164" s="43"/>
      <c r="L164" s="47"/>
      <c r="M164" s="231"/>
      <c r="N164" s="232"/>
      <c r="O164" s="87"/>
      <c r="P164" s="87"/>
      <c r="Q164" s="87"/>
      <c r="R164" s="87"/>
      <c r="S164" s="87"/>
      <c r="T164" s="88"/>
      <c r="U164" s="41"/>
      <c r="V164" s="41"/>
      <c r="W164" s="41"/>
      <c r="X164" s="41"/>
      <c r="Y164" s="41"/>
      <c r="Z164" s="41"/>
      <c r="AA164" s="41"/>
      <c r="AB164" s="41"/>
      <c r="AC164" s="41"/>
      <c r="AD164" s="41"/>
      <c r="AE164" s="41"/>
      <c r="AT164" s="19" t="s">
        <v>238</v>
      </c>
      <c r="AU164" s="19" t="s">
        <v>91</v>
      </c>
    </row>
    <row r="165" spans="1:65" s="2" customFormat="1" ht="37.8" customHeight="1">
      <c r="A165" s="41"/>
      <c r="B165" s="42"/>
      <c r="C165" s="281" t="s">
        <v>8</v>
      </c>
      <c r="D165" s="281" t="s">
        <v>482</v>
      </c>
      <c r="E165" s="282" t="s">
        <v>1318</v>
      </c>
      <c r="F165" s="283" t="s">
        <v>1319</v>
      </c>
      <c r="G165" s="284" t="s">
        <v>737</v>
      </c>
      <c r="H165" s="285">
        <v>2</v>
      </c>
      <c r="I165" s="286"/>
      <c r="J165" s="287">
        <f>ROUND(I165*H165,2)</f>
        <v>0</v>
      </c>
      <c r="K165" s="283" t="s">
        <v>19</v>
      </c>
      <c r="L165" s="288"/>
      <c r="M165" s="289" t="s">
        <v>19</v>
      </c>
      <c r="N165" s="290" t="s">
        <v>52</v>
      </c>
      <c r="O165" s="87"/>
      <c r="P165" s="224">
        <f>O165*H165</f>
        <v>0</v>
      </c>
      <c r="Q165" s="224">
        <v>0.003</v>
      </c>
      <c r="R165" s="224">
        <f>Q165*H165</f>
        <v>0.006</v>
      </c>
      <c r="S165" s="224">
        <v>0</v>
      </c>
      <c r="T165" s="225">
        <f>S165*H165</f>
        <v>0</v>
      </c>
      <c r="U165" s="41"/>
      <c r="V165" s="41"/>
      <c r="W165" s="41"/>
      <c r="X165" s="41"/>
      <c r="Y165" s="41"/>
      <c r="Z165" s="41"/>
      <c r="AA165" s="41"/>
      <c r="AB165" s="41"/>
      <c r="AC165" s="41"/>
      <c r="AD165" s="41"/>
      <c r="AE165" s="41"/>
      <c r="AR165" s="226" t="s">
        <v>722</v>
      </c>
      <c r="AT165" s="226" t="s">
        <v>482</v>
      </c>
      <c r="AU165" s="226" t="s">
        <v>91</v>
      </c>
      <c r="AY165" s="19" t="s">
        <v>230</v>
      </c>
      <c r="BE165" s="227">
        <f>IF(N165="základní",J165,0)</f>
        <v>0</v>
      </c>
      <c r="BF165" s="227">
        <f>IF(N165="snížená",J165,0)</f>
        <v>0</v>
      </c>
      <c r="BG165" s="227">
        <f>IF(N165="zákl. přenesená",J165,0)</f>
        <v>0</v>
      </c>
      <c r="BH165" s="227">
        <f>IF(N165="sníž. přenesená",J165,0)</f>
        <v>0</v>
      </c>
      <c r="BI165" s="227">
        <f>IF(N165="nulová",J165,0)</f>
        <v>0</v>
      </c>
      <c r="BJ165" s="19" t="s">
        <v>85</v>
      </c>
      <c r="BK165" s="227">
        <f>ROUND(I165*H165,2)</f>
        <v>0</v>
      </c>
      <c r="BL165" s="19" t="s">
        <v>345</v>
      </c>
      <c r="BM165" s="226" t="s">
        <v>1320</v>
      </c>
    </row>
    <row r="166" spans="1:47" s="2" customFormat="1" ht="12">
      <c r="A166" s="41"/>
      <c r="B166" s="42"/>
      <c r="C166" s="43"/>
      <c r="D166" s="228" t="s">
        <v>238</v>
      </c>
      <c r="E166" s="43"/>
      <c r="F166" s="229" t="s">
        <v>1319</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19" t="s">
        <v>238</v>
      </c>
      <c r="AU166" s="19" t="s">
        <v>91</v>
      </c>
    </row>
    <row r="167" spans="1:65" s="2" customFormat="1" ht="24.15" customHeight="1">
      <c r="A167" s="41"/>
      <c r="B167" s="42"/>
      <c r="C167" s="215" t="s">
        <v>345</v>
      </c>
      <c r="D167" s="215" t="s">
        <v>232</v>
      </c>
      <c r="E167" s="216" t="s">
        <v>1321</v>
      </c>
      <c r="F167" s="217" t="s">
        <v>1322</v>
      </c>
      <c r="G167" s="218" t="s">
        <v>369</v>
      </c>
      <c r="H167" s="219">
        <v>0.03</v>
      </c>
      <c r="I167" s="220"/>
      <c r="J167" s="221">
        <f>ROUND(I167*H167,2)</f>
        <v>0</v>
      </c>
      <c r="K167" s="217" t="s">
        <v>236</v>
      </c>
      <c r="L167" s="47"/>
      <c r="M167" s="222" t="s">
        <v>19</v>
      </c>
      <c r="N167" s="223" t="s">
        <v>52</v>
      </c>
      <c r="O167" s="87"/>
      <c r="P167" s="224">
        <f>O167*H167</f>
        <v>0</v>
      </c>
      <c r="Q167" s="224">
        <v>0</v>
      </c>
      <c r="R167" s="224">
        <f>Q167*H167</f>
        <v>0</v>
      </c>
      <c r="S167" s="224">
        <v>0</v>
      </c>
      <c r="T167" s="225">
        <f>S167*H167</f>
        <v>0</v>
      </c>
      <c r="U167" s="41"/>
      <c r="V167" s="41"/>
      <c r="W167" s="41"/>
      <c r="X167" s="41"/>
      <c r="Y167" s="41"/>
      <c r="Z167" s="41"/>
      <c r="AA167" s="41"/>
      <c r="AB167" s="41"/>
      <c r="AC167" s="41"/>
      <c r="AD167" s="41"/>
      <c r="AE167" s="41"/>
      <c r="AR167" s="226" t="s">
        <v>345</v>
      </c>
      <c r="AT167" s="226" t="s">
        <v>232</v>
      </c>
      <c r="AU167" s="226" t="s">
        <v>91</v>
      </c>
      <c r="AY167" s="19" t="s">
        <v>230</v>
      </c>
      <c r="BE167" s="227">
        <f>IF(N167="základní",J167,0)</f>
        <v>0</v>
      </c>
      <c r="BF167" s="227">
        <f>IF(N167="snížená",J167,0)</f>
        <v>0</v>
      </c>
      <c r="BG167" s="227">
        <f>IF(N167="zákl. přenesená",J167,0)</f>
        <v>0</v>
      </c>
      <c r="BH167" s="227">
        <f>IF(N167="sníž. přenesená",J167,0)</f>
        <v>0</v>
      </c>
      <c r="BI167" s="227">
        <f>IF(N167="nulová",J167,0)</f>
        <v>0</v>
      </c>
      <c r="BJ167" s="19" t="s">
        <v>85</v>
      </c>
      <c r="BK167" s="227">
        <f>ROUND(I167*H167,2)</f>
        <v>0</v>
      </c>
      <c r="BL167" s="19" t="s">
        <v>345</v>
      </c>
      <c r="BM167" s="226" t="s">
        <v>1323</v>
      </c>
    </row>
    <row r="168" spans="1:47" s="2" customFormat="1" ht="12">
      <c r="A168" s="41"/>
      <c r="B168" s="42"/>
      <c r="C168" s="43"/>
      <c r="D168" s="228" t="s">
        <v>238</v>
      </c>
      <c r="E168" s="43"/>
      <c r="F168" s="229" t="s">
        <v>1324</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19" t="s">
        <v>238</v>
      </c>
      <c r="AU168" s="19" t="s">
        <v>91</v>
      </c>
    </row>
    <row r="169" spans="1:47" s="2" customFormat="1" ht="12">
      <c r="A169" s="41"/>
      <c r="B169" s="42"/>
      <c r="C169" s="43"/>
      <c r="D169" s="228" t="s">
        <v>240</v>
      </c>
      <c r="E169" s="43"/>
      <c r="F169" s="233" t="s">
        <v>1325</v>
      </c>
      <c r="G169" s="43"/>
      <c r="H169" s="43"/>
      <c r="I169" s="230"/>
      <c r="J169" s="43"/>
      <c r="K169" s="43"/>
      <c r="L169" s="47"/>
      <c r="M169" s="291"/>
      <c r="N169" s="292"/>
      <c r="O169" s="293"/>
      <c r="P169" s="293"/>
      <c r="Q169" s="293"/>
      <c r="R169" s="293"/>
      <c r="S169" s="293"/>
      <c r="T169" s="294"/>
      <c r="U169" s="41"/>
      <c r="V169" s="41"/>
      <c r="W169" s="41"/>
      <c r="X169" s="41"/>
      <c r="Y169" s="41"/>
      <c r="Z169" s="41"/>
      <c r="AA169" s="41"/>
      <c r="AB169" s="41"/>
      <c r="AC169" s="41"/>
      <c r="AD169" s="41"/>
      <c r="AE169" s="41"/>
      <c r="AT169" s="19" t="s">
        <v>240</v>
      </c>
      <c r="AU169" s="19" t="s">
        <v>91</v>
      </c>
    </row>
    <row r="170" spans="1:31" s="2" customFormat="1" ht="6.95" customHeight="1">
      <c r="A170" s="41"/>
      <c r="B170" s="62"/>
      <c r="C170" s="63"/>
      <c r="D170" s="63"/>
      <c r="E170" s="63"/>
      <c r="F170" s="63"/>
      <c r="G170" s="63"/>
      <c r="H170" s="63"/>
      <c r="I170" s="63"/>
      <c r="J170" s="63"/>
      <c r="K170" s="63"/>
      <c r="L170" s="47"/>
      <c r="M170" s="41"/>
      <c r="O170" s="41"/>
      <c r="P170" s="41"/>
      <c r="Q170" s="41"/>
      <c r="R170" s="41"/>
      <c r="S170" s="41"/>
      <c r="T170" s="41"/>
      <c r="U170" s="41"/>
      <c r="V170" s="41"/>
      <c r="W170" s="41"/>
      <c r="X170" s="41"/>
      <c r="Y170" s="41"/>
      <c r="Z170" s="41"/>
      <c r="AA170" s="41"/>
      <c r="AB170" s="41"/>
      <c r="AC170" s="41"/>
      <c r="AD170" s="41"/>
      <c r="AE170" s="41"/>
    </row>
  </sheetData>
  <sheetProtection password="BB7A" sheet="1" objects="1" scenarios="1" formatColumns="0" formatRows="0" autoFilter="0"/>
  <autoFilter ref="C98:K169"/>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198</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KOUPALIŠTĚ OSTROV - rekonstrukce velkého bazénu</v>
      </c>
      <c r="F7" s="145"/>
      <c r="G7" s="145"/>
      <c r="H7" s="145"/>
      <c r="L7" s="22"/>
    </row>
    <row r="8" spans="2:12" ht="12">
      <c r="B8" s="22"/>
      <c r="D8" s="145" t="s">
        <v>199</v>
      </c>
      <c r="L8" s="22"/>
    </row>
    <row r="9" spans="2:12" s="1" customFormat="1" ht="16.5" customHeight="1">
      <c r="B9" s="22"/>
      <c r="E9" s="146" t="s">
        <v>200</v>
      </c>
      <c r="F9" s="1"/>
      <c r="G9" s="1"/>
      <c r="H9" s="1"/>
      <c r="L9" s="22"/>
    </row>
    <row r="10" spans="2:12" s="1" customFormat="1" ht="12" customHeight="1">
      <c r="B10" s="22"/>
      <c r="D10" s="145" t="s">
        <v>201</v>
      </c>
      <c r="L10" s="22"/>
    </row>
    <row r="11" spans="1:31" s="2" customFormat="1" ht="16.5" customHeight="1">
      <c r="A11" s="41"/>
      <c r="B11" s="47"/>
      <c r="C11" s="41"/>
      <c r="D11" s="41"/>
      <c r="E11" s="158" t="s">
        <v>1257</v>
      </c>
      <c r="F11" s="41"/>
      <c r="G11" s="41"/>
      <c r="H11" s="41"/>
      <c r="I11" s="41"/>
      <c r="J11" s="41"/>
      <c r="K11" s="41"/>
      <c r="L11" s="147"/>
      <c r="S11" s="41"/>
      <c r="T11" s="41"/>
      <c r="U11" s="41"/>
      <c r="V11" s="41"/>
      <c r="W11" s="41"/>
      <c r="X11" s="41"/>
      <c r="Y11" s="41"/>
      <c r="Z11" s="41"/>
      <c r="AA11" s="41"/>
      <c r="AB11" s="41"/>
      <c r="AC11" s="41"/>
      <c r="AD11" s="41"/>
      <c r="AE11" s="41"/>
    </row>
    <row r="12" spans="1:31" s="2" customFormat="1" ht="12" customHeight="1">
      <c r="A12" s="41"/>
      <c r="B12" s="47"/>
      <c r="C12" s="41"/>
      <c r="D12" s="145" t="s">
        <v>1020</v>
      </c>
      <c r="E12" s="41"/>
      <c r="F12" s="41"/>
      <c r="G12" s="41"/>
      <c r="H12" s="41"/>
      <c r="I12" s="41"/>
      <c r="J12" s="41"/>
      <c r="K12" s="41"/>
      <c r="L12" s="147"/>
      <c r="S12" s="41"/>
      <c r="T12" s="41"/>
      <c r="U12" s="41"/>
      <c r="V12" s="41"/>
      <c r="W12" s="41"/>
      <c r="X12" s="41"/>
      <c r="Y12" s="41"/>
      <c r="Z12" s="41"/>
      <c r="AA12" s="41"/>
      <c r="AB12" s="41"/>
      <c r="AC12" s="41"/>
      <c r="AD12" s="41"/>
      <c r="AE12" s="41"/>
    </row>
    <row r="13" spans="1:31" s="2" customFormat="1" ht="16.5" customHeight="1">
      <c r="A13" s="41"/>
      <c r="B13" s="47"/>
      <c r="C13" s="41"/>
      <c r="D13" s="41"/>
      <c r="E13" s="148" t="s">
        <v>1326</v>
      </c>
      <c r="F13" s="41"/>
      <c r="G13" s="41"/>
      <c r="H13" s="41"/>
      <c r="I13" s="41"/>
      <c r="J13" s="41"/>
      <c r="K13" s="41"/>
      <c r="L13" s="147"/>
      <c r="S13" s="41"/>
      <c r="T13" s="41"/>
      <c r="U13" s="41"/>
      <c r="V13" s="41"/>
      <c r="W13" s="41"/>
      <c r="X13" s="41"/>
      <c r="Y13" s="41"/>
      <c r="Z13" s="41"/>
      <c r="AA13" s="41"/>
      <c r="AB13" s="41"/>
      <c r="AC13" s="41"/>
      <c r="AD13" s="41"/>
      <c r="AE13" s="41"/>
    </row>
    <row r="14" spans="1:31" s="2" customFormat="1" ht="12">
      <c r="A14" s="41"/>
      <c r="B14" s="47"/>
      <c r="C14" s="41"/>
      <c r="D14" s="41"/>
      <c r="E14" s="41"/>
      <c r="F14" s="41"/>
      <c r="G14" s="41"/>
      <c r="H14" s="41"/>
      <c r="I14" s="41"/>
      <c r="J14" s="41"/>
      <c r="K14" s="41"/>
      <c r="L14" s="147"/>
      <c r="S14" s="41"/>
      <c r="T14" s="41"/>
      <c r="U14" s="41"/>
      <c r="V14" s="41"/>
      <c r="W14" s="41"/>
      <c r="X14" s="41"/>
      <c r="Y14" s="41"/>
      <c r="Z14" s="41"/>
      <c r="AA14" s="41"/>
      <c r="AB14" s="41"/>
      <c r="AC14" s="41"/>
      <c r="AD14" s="41"/>
      <c r="AE14" s="41"/>
    </row>
    <row r="15" spans="1:31" s="2" customFormat="1" ht="12" customHeight="1">
      <c r="A15" s="41"/>
      <c r="B15" s="47"/>
      <c r="C15" s="41"/>
      <c r="D15" s="145" t="s">
        <v>18</v>
      </c>
      <c r="E15" s="41"/>
      <c r="F15" s="135" t="s">
        <v>19</v>
      </c>
      <c r="G15" s="41"/>
      <c r="H15" s="41"/>
      <c r="I15" s="145" t="s">
        <v>20</v>
      </c>
      <c r="J15" s="135" t="s">
        <v>19</v>
      </c>
      <c r="K15" s="41"/>
      <c r="L15" s="147"/>
      <c r="S15" s="41"/>
      <c r="T15" s="41"/>
      <c r="U15" s="41"/>
      <c r="V15" s="41"/>
      <c r="W15" s="41"/>
      <c r="X15" s="41"/>
      <c r="Y15" s="41"/>
      <c r="Z15" s="41"/>
      <c r="AA15" s="41"/>
      <c r="AB15" s="41"/>
      <c r="AC15" s="41"/>
      <c r="AD15" s="41"/>
      <c r="AE15" s="41"/>
    </row>
    <row r="16" spans="1:31" s="2" customFormat="1" ht="12" customHeight="1">
      <c r="A16" s="41"/>
      <c r="B16" s="47"/>
      <c r="C16" s="41"/>
      <c r="D16" s="145" t="s">
        <v>22</v>
      </c>
      <c r="E16" s="41"/>
      <c r="F16" s="135" t="s">
        <v>44</v>
      </c>
      <c r="G16" s="41"/>
      <c r="H16" s="41"/>
      <c r="I16" s="145" t="s">
        <v>24</v>
      </c>
      <c r="J16" s="149" t="str">
        <f>'Rekapitulace stavby'!AN8</f>
        <v>22. 3. 2021</v>
      </c>
      <c r="K16" s="41"/>
      <c r="L16" s="147"/>
      <c r="S16" s="41"/>
      <c r="T16" s="41"/>
      <c r="U16" s="41"/>
      <c r="V16" s="41"/>
      <c r="W16" s="41"/>
      <c r="X16" s="41"/>
      <c r="Y16" s="41"/>
      <c r="Z16" s="41"/>
      <c r="AA16" s="41"/>
      <c r="AB16" s="41"/>
      <c r="AC16" s="41"/>
      <c r="AD16" s="41"/>
      <c r="AE16" s="41"/>
    </row>
    <row r="17" spans="1:31" s="2" customFormat="1" ht="10.8" customHeight="1">
      <c r="A17" s="41"/>
      <c r="B17" s="47"/>
      <c r="C17" s="41"/>
      <c r="D17" s="41"/>
      <c r="E17" s="41"/>
      <c r="F17" s="41"/>
      <c r="G17" s="41"/>
      <c r="H17" s="41"/>
      <c r="I17" s="41"/>
      <c r="J17" s="41"/>
      <c r="K17" s="41"/>
      <c r="L17" s="147"/>
      <c r="S17" s="41"/>
      <c r="T17" s="41"/>
      <c r="U17" s="41"/>
      <c r="V17" s="41"/>
      <c r="W17" s="41"/>
      <c r="X17" s="41"/>
      <c r="Y17" s="41"/>
      <c r="Z17" s="41"/>
      <c r="AA17" s="41"/>
      <c r="AB17" s="41"/>
      <c r="AC17" s="41"/>
      <c r="AD17" s="41"/>
      <c r="AE17" s="41"/>
    </row>
    <row r="18" spans="1:31" s="2" customFormat="1" ht="12" customHeight="1">
      <c r="A18" s="41"/>
      <c r="B18" s="47"/>
      <c r="C18" s="41"/>
      <c r="D18" s="145" t="s">
        <v>30</v>
      </c>
      <c r="E18" s="41"/>
      <c r="F18" s="41"/>
      <c r="G18" s="41"/>
      <c r="H18" s="41"/>
      <c r="I18" s="145" t="s">
        <v>31</v>
      </c>
      <c r="J18" s="135" t="str">
        <f>IF('Rekapitulace stavby'!AN10="","",'Rekapitulace stavby'!AN10)</f>
        <v>00254843</v>
      </c>
      <c r="K18" s="41"/>
      <c r="L18" s="147"/>
      <c r="S18" s="41"/>
      <c r="T18" s="41"/>
      <c r="U18" s="41"/>
      <c r="V18" s="41"/>
      <c r="W18" s="41"/>
      <c r="X18" s="41"/>
      <c r="Y18" s="41"/>
      <c r="Z18" s="41"/>
      <c r="AA18" s="41"/>
      <c r="AB18" s="41"/>
      <c r="AC18" s="41"/>
      <c r="AD18" s="41"/>
      <c r="AE18" s="41"/>
    </row>
    <row r="19" spans="1:31" s="2" customFormat="1" ht="18" customHeight="1">
      <c r="A19" s="41"/>
      <c r="B19" s="47"/>
      <c r="C19" s="41"/>
      <c r="D19" s="41"/>
      <c r="E19" s="135" t="str">
        <f>IF('Rekapitulace stavby'!E11="","",'Rekapitulace stavby'!E11)</f>
        <v>Město Ostrov</v>
      </c>
      <c r="F19" s="41"/>
      <c r="G19" s="41"/>
      <c r="H19" s="41"/>
      <c r="I19" s="145" t="s">
        <v>34</v>
      </c>
      <c r="J19" s="135" t="str">
        <f>IF('Rekapitulace stavby'!AN11="","",'Rekapitulace stavby'!AN11)</f>
        <v>CZ00254843</v>
      </c>
      <c r="K19" s="41"/>
      <c r="L19" s="147"/>
      <c r="S19" s="41"/>
      <c r="T19" s="41"/>
      <c r="U19" s="41"/>
      <c r="V19" s="41"/>
      <c r="W19" s="41"/>
      <c r="X19" s="41"/>
      <c r="Y19" s="41"/>
      <c r="Z19" s="41"/>
      <c r="AA19" s="41"/>
      <c r="AB19" s="41"/>
      <c r="AC19" s="41"/>
      <c r="AD19" s="41"/>
      <c r="AE19" s="41"/>
    </row>
    <row r="20" spans="1:31" s="2" customFormat="1" ht="6.95" customHeight="1">
      <c r="A20" s="41"/>
      <c r="B20" s="47"/>
      <c r="C20" s="41"/>
      <c r="D20" s="41"/>
      <c r="E20" s="41"/>
      <c r="F20" s="41"/>
      <c r="G20" s="41"/>
      <c r="H20" s="41"/>
      <c r="I20" s="41"/>
      <c r="J20" s="41"/>
      <c r="K20" s="41"/>
      <c r="L20" s="147"/>
      <c r="S20" s="41"/>
      <c r="T20" s="41"/>
      <c r="U20" s="41"/>
      <c r="V20" s="41"/>
      <c r="W20" s="41"/>
      <c r="X20" s="41"/>
      <c r="Y20" s="41"/>
      <c r="Z20" s="41"/>
      <c r="AA20" s="41"/>
      <c r="AB20" s="41"/>
      <c r="AC20" s="41"/>
      <c r="AD20" s="41"/>
      <c r="AE20" s="41"/>
    </row>
    <row r="21" spans="1:31" s="2" customFormat="1" ht="12" customHeight="1">
      <c r="A21" s="41"/>
      <c r="B21" s="47"/>
      <c r="C21" s="41"/>
      <c r="D21" s="145" t="s">
        <v>36</v>
      </c>
      <c r="E21" s="41"/>
      <c r="F21" s="41"/>
      <c r="G21" s="41"/>
      <c r="H21" s="41"/>
      <c r="I21" s="145" t="s">
        <v>31</v>
      </c>
      <c r="J21" s="35" t="str">
        <f>'Rekapitulace stavby'!AN13</f>
        <v>Vyplň údaj</v>
      </c>
      <c r="K21" s="41"/>
      <c r="L21" s="147"/>
      <c r="S21" s="41"/>
      <c r="T21" s="41"/>
      <c r="U21" s="41"/>
      <c r="V21" s="41"/>
      <c r="W21" s="41"/>
      <c r="X21" s="41"/>
      <c r="Y21" s="41"/>
      <c r="Z21" s="41"/>
      <c r="AA21" s="41"/>
      <c r="AB21" s="41"/>
      <c r="AC21" s="41"/>
      <c r="AD21" s="41"/>
      <c r="AE21" s="41"/>
    </row>
    <row r="22" spans="1:31" s="2" customFormat="1" ht="18" customHeight="1">
      <c r="A22" s="41"/>
      <c r="B22" s="47"/>
      <c r="C22" s="41"/>
      <c r="D22" s="41"/>
      <c r="E22" s="35" t="str">
        <f>'Rekapitulace stavby'!E14</f>
        <v>Vyplň údaj</v>
      </c>
      <c r="F22" s="135"/>
      <c r="G22" s="135"/>
      <c r="H22" s="135"/>
      <c r="I22" s="145" t="s">
        <v>34</v>
      </c>
      <c r="J22" s="35" t="str">
        <f>'Rekapitulace stavby'!AN14</f>
        <v>Vyplň údaj</v>
      </c>
      <c r="K22" s="41"/>
      <c r="L22" s="147"/>
      <c r="S22" s="41"/>
      <c r="T22" s="41"/>
      <c r="U22" s="41"/>
      <c r="V22" s="41"/>
      <c r="W22" s="41"/>
      <c r="X22" s="41"/>
      <c r="Y22" s="41"/>
      <c r="Z22" s="41"/>
      <c r="AA22" s="41"/>
      <c r="AB22" s="41"/>
      <c r="AC22" s="41"/>
      <c r="AD22" s="41"/>
      <c r="AE22" s="41"/>
    </row>
    <row r="23" spans="1:31" s="2" customFormat="1" ht="6.95" customHeight="1">
      <c r="A23" s="41"/>
      <c r="B23" s="47"/>
      <c r="C23" s="41"/>
      <c r="D23" s="41"/>
      <c r="E23" s="41"/>
      <c r="F23" s="41"/>
      <c r="G23" s="41"/>
      <c r="H23" s="41"/>
      <c r="I23" s="41"/>
      <c r="J23" s="41"/>
      <c r="K23" s="41"/>
      <c r="L23" s="147"/>
      <c r="S23" s="41"/>
      <c r="T23" s="41"/>
      <c r="U23" s="41"/>
      <c r="V23" s="41"/>
      <c r="W23" s="41"/>
      <c r="X23" s="41"/>
      <c r="Y23" s="41"/>
      <c r="Z23" s="41"/>
      <c r="AA23" s="41"/>
      <c r="AB23" s="41"/>
      <c r="AC23" s="41"/>
      <c r="AD23" s="41"/>
      <c r="AE23" s="41"/>
    </row>
    <row r="24" spans="1:31" s="2" customFormat="1" ht="12" customHeight="1">
      <c r="A24" s="41"/>
      <c r="B24" s="47"/>
      <c r="C24" s="41"/>
      <c r="D24" s="145" t="s">
        <v>38</v>
      </c>
      <c r="E24" s="41"/>
      <c r="F24" s="41"/>
      <c r="G24" s="41"/>
      <c r="H24" s="41"/>
      <c r="I24" s="145" t="s">
        <v>31</v>
      </c>
      <c r="J24" s="135" t="str">
        <f>IF('Rekapitulace stavby'!AN16="","",'Rekapitulace stavby'!AN16)</f>
        <v>25201255</v>
      </c>
      <c r="K24" s="41"/>
      <c r="L24" s="147"/>
      <c r="S24" s="41"/>
      <c r="T24" s="41"/>
      <c r="U24" s="41"/>
      <c r="V24" s="41"/>
      <c r="W24" s="41"/>
      <c r="X24" s="41"/>
      <c r="Y24" s="41"/>
      <c r="Z24" s="41"/>
      <c r="AA24" s="41"/>
      <c r="AB24" s="41"/>
      <c r="AC24" s="41"/>
      <c r="AD24" s="41"/>
      <c r="AE24" s="41"/>
    </row>
    <row r="25" spans="1:31" s="2" customFormat="1" ht="18" customHeight="1">
      <c r="A25" s="41"/>
      <c r="B25" s="47"/>
      <c r="C25" s="41"/>
      <c r="D25" s="41"/>
      <c r="E25" s="135" t="str">
        <f>IF('Rekapitulace stavby'!E17="","",'Rekapitulace stavby'!E17)</f>
        <v>Architektonické studio Hysek s.r.o.</v>
      </c>
      <c r="F25" s="41"/>
      <c r="G25" s="41"/>
      <c r="H25" s="41"/>
      <c r="I25" s="145" t="s">
        <v>34</v>
      </c>
      <c r="J25" s="135" t="str">
        <f>IF('Rekapitulace stavby'!AN17="","",'Rekapitulace stavby'!AN17)</f>
        <v>CZ25201255</v>
      </c>
      <c r="K25" s="41"/>
      <c r="L25" s="147"/>
      <c r="S25" s="41"/>
      <c r="T25" s="41"/>
      <c r="U25" s="41"/>
      <c r="V25" s="41"/>
      <c r="W25" s="41"/>
      <c r="X25" s="41"/>
      <c r="Y25" s="41"/>
      <c r="Z25" s="41"/>
      <c r="AA25" s="41"/>
      <c r="AB25" s="41"/>
      <c r="AC25" s="41"/>
      <c r="AD25" s="41"/>
      <c r="AE25" s="41"/>
    </row>
    <row r="26" spans="1:31" s="2" customFormat="1" ht="6.95" customHeight="1">
      <c r="A26" s="41"/>
      <c r="B26" s="47"/>
      <c r="C26" s="41"/>
      <c r="D26" s="41"/>
      <c r="E26" s="41"/>
      <c r="F26" s="41"/>
      <c r="G26" s="41"/>
      <c r="H26" s="41"/>
      <c r="I26" s="41"/>
      <c r="J26" s="41"/>
      <c r="K26" s="41"/>
      <c r="L26" s="147"/>
      <c r="S26" s="41"/>
      <c r="T26" s="41"/>
      <c r="U26" s="41"/>
      <c r="V26" s="41"/>
      <c r="W26" s="41"/>
      <c r="X26" s="41"/>
      <c r="Y26" s="41"/>
      <c r="Z26" s="41"/>
      <c r="AA26" s="41"/>
      <c r="AB26" s="41"/>
      <c r="AC26" s="41"/>
      <c r="AD26" s="41"/>
      <c r="AE26" s="41"/>
    </row>
    <row r="27" spans="1:31" s="2" customFormat="1" ht="12" customHeight="1">
      <c r="A27" s="41"/>
      <c r="B27" s="47"/>
      <c r="C27" s="41"/>
      <c r="D27" s="145" t="s">
        <v>43</v>
      </c>
      <c r="E27" s="41"/>
      <c r="F27" s="41"/>
      <c r="G27" s="41"/>
      <c r="H27" s="41"/>
      <c r="I27" s="145" t="s">
        <v>31</v>
      </c>
      <c r="J27" s="135" t="str">
        <f>IF('Rekapitulace stavby'!AN19="","",'Rekapitulace stavby'!AN19)</f>
        <v/>
      </c>
      <c r="K27" s="41"/>
      <c r="L27" s="147"/>
      <c r="S27" s="41"/>
      <c r="T27" s="41"/>
      <c r="U27" s="41"/>
      <c r="V27" s="41"/>
      <c r="W27" s="41"/>
      <c r="X27" s="41"/>
      <c r="Y27" s="41"/>
      <c r="Z27" s="41"/>
      <c r="AA27" s="41"/>
      <c r="AB27" s="41"/>
      <c r="AC27" s="41"/>
      <c r="AD27" s="41"/>
      <c r="AE27" s="41"/>
    </row>
    <row r="28" spans="1:31" s="2" customFormat="1" ht="18" customHeight="1">
      <c r="A28" s="41"/>
      <c r="B28" s="47"/>
      <c r="C28" s="41"/>
      <c r="D28" s="41"/>
      <c r="E28" s="135" t="str">
        <f>IF('Rekapitulace stavby'!E20="","",'Rekapitulace stavby'!E20)</f>
        <v xml:space="preserve"> </v>
      </c>
      <c r="F28" s="41"/>
      <c r="G28" s="41"/>
      <c r="H28" s="41"/>
      <c r="I28" s="145" t="s">
        <v>34</v>
      </c>
      <c r="J28" s="135" t="str">
        <f>IF('Rekapitulace stavby'!AN20="","",'Rekapitulace stavby'!AN20)</f>
        <v/>
      </c>
      <c r="K28" s="41"/>
      <c r="L28" s="147"/>
      <c r="S28" s="41"/>
      <c r="T28" s="41"/>
      <c r="U28" s="41"/>
      <c r="V28" s="41"/>
      <c r="W28" s="41"/>
      <c r="X28" s="41"/>
      <c r="Y28" s="41"/>
      <c r="Z28" s="41"/>
      <c r="AA28" s="41"/>
      <c r="AB28" s="41"/>
      <c r="AC28" s="41"/>
      <c r="AD28" s="41"/>
      <c r="AE28" s="41"/>
    </row>
    <row r="29" spans="1:31" s="2" customFormat="1" ht="6.95" customHeight="1">
      <c r="A29" s="41"/>
      <c r="B29" s="47"/>
      <c r="C29" s="41"/>
      <c r="D29" s="41"/>
      <c r="E29" s="41"/>
      <c r="F29" s="41"/>
      <c r="G29" s="41"/>
      <c r="H29" s="41"/>
      <c r="I29" s="41"/>
      <c r="J29" s="41"/>
      <c r="K29" s="41"/>
      <c r="L29" s="147"/>
      <c r="S29" s="41"/>
      <c r="T29" s="41"/>
      <c r="U29" s="41"/>
      <c r="V29" s="41"/>
      <c r="W29" s="41"/>
      <c r="X29" s="41"/>
      <c r="Y29" s="41"/>
      <c r="Z29" s="41"/>
      <c r="AA29" s="41"/>
      <c r="AB29" s="41"/>
      <c r="AC29" s="41"/>
      <c r="AD29" s="41"/>
      <c r="AE29" s="41"/>
    </row>
    <row r="30" spans="1:31" s="2" customFormat="1" ht="12" customHeight="1">
      <c r="A30" s="41"/>
      <c r="B30" s="47"/>
      <c r="C30" s="41"/>
      <c r="D30" s="145" t="s">
        <v>45</v>
      </c>
      <c r="E30" s="41"/>
      <c r="F30" s="41"/>
      <c r="G30" s="41"/>
      <c r="H30" s="41"/>
      <c r="I30" s="41"/>
      <c r="J30" s="41"/>
      <c r="K30" s="41"/>
      <c r="L30" s="147"/>
      <c r="S30" s="41"/>
      <c r="T30" s="41"/>
      <c r="U30" s="41"/>
      <c r="V30" s="41"/>
      <c r="W30" s="41"/>
      <c r="X30" s="41"/>
      <c r="Y30" s="41"/>
      <c r="Z30" s="41"/>
      <c r="AA30" s="41"/>
      <c r="AB30" s="41"/>
      <c r="AC30" s="41"/>
      <c r="AD30" s="41"/>
      <c r="AE30" s="41"/>
    </row>
    <row r="31" spans="1:31" s="8" customFormat="1" ht="59.25" customHeight="1">
      <c r="A31" s="150"/>
      <c r="B31" s="151"/>
      <c r="C31" s="150"/>
      <c r="D31" s="150"/>
      <c r="E31" s="152" t="s">
        <v>1327</v>
      </c>
      <c r="F31" s="152"/>
      <c r="G31" s="152"/>
      <c r="H31" s="152"/>
      <c r="I31" s="150"/>
      <c r="J31" s="150"/>
      <c r="K31" s="150"/>
      <c r="L31" s="153"/>
      <c r="S31" s="150"/>
      <c r="T31" s="150"/>
      <c r="U31" s="150"/>
      <c r="V31" s="150"/>
      <c r="W31" s="150"/>
      <c r="X31" s="150"/>
      <c r="Y31" s="150"/>
      <c r="Z31" s="150"/>
      <c r="AA31" s="150"/>
      <c r="AB31" s="150"/>
      <c r="AC31" s="150"/>
      <c r="AD31" s="150"/>
      <c r="AE31" s="150"/>
    </row>
    <row r="32" spans="1:31" s="2" customFormat="1" ht="6.95" customHeight="1">
      <c r="A32" s="41"/>
      <c r="B32" s="47"/>
      <c r="C32" s="41"/>
      <c r="D32" s="41"/>
      <c r="E32" s="41"/>
      <c r="F32" s="41"/>
      <c r="G32" s="41"/>
      <c r="H32" s="41"/>
      <c r="I32" s="41"/>
      <c r="J32" s="41"/>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25.4" customHeight="1">
      <c r="A34" s="41"/>
      <c r="B34" s="47"/>
      <c r="C34" s="41"/>
      <c r="D34" s="155" t="s">
        <v>47</v>
      </c>
      <c r="E34" s="41"/>
      <c r="F34" s="41"/>
      <c r="G34" s="41"/>
      <c r="H34" s="41"/>
      <c r="I34" s="41"/>
      <c r="J34" s="156">
        <f>ROUND(J92,2)</f>
        <v>0</v>
      </c>
      <c r="K34" s="41"/>
      <c r="L34" s="147"/>
      <c r="S34" s="41"/>
      <c r="T34" s="41"/>
      <c r="U34" s="41"/>
      <c r="V34" s="41"/>
      <c r="W34" s="41"/>
      <c r="X34" s="41"/>
      <c r="Y34" s="41"/>
      <c r="Z34" s="41"/>
      <c r="AA34" s="41"/>
      <c r="AB34" s="41"/>
      <c r="AC34" s="41"/>
      <c r="AD34" s="41"/>
      <c r="AE34" s="41"/>
    </row>
    <row r="35" spans="1:31" s="2" customFormat="1" ht="6.95" customHeight="1">
      <c r="A35" s="41"/>
      <c r="B35" s="47"/>
      <c r="C35" s="41"/>
      <c r="D35" s="154"/>
      <c r="E35" s="154"/>
      <c r="F35" s="154"/>
      <c r="G35" s="154"/>
      <c r="H35" s="154"/>
      <c r="I35" s="154"/>
      <c r="J35" s="154"/>
      <c r="K35" s="154"/>
      <c r="L35" s="147"/>
      <c r="S35" s="41"/>
      <c r="T35" s="41"/>
      <c r="U35" s="41"/>
      <c r="V35" s="41"/>
      <c r="W35" s="41"/>
      <c r="X35" s="41"/>
      <c r="Y35" s="41"/>
      <c r="Z35" s="41"/>
      <c r="AA35" s="41"/>
      <c r="AB35" s="41"/>
      <c r="AC35" s="41"/>
      <c r="AD35" s="41"/>
      <c r="AE35" s="41"/>
    </row>
    <row r="36" spans="1:31" s="2" customFormat="1" ht="14.4" customHeight="1">
      <c r="A36" s="41"/>
      <c r="B36" s="47"/>
      <c r="C36" s="41"/>
      <c r="D36" s="41"/>
      <c r="E36" s="41"/>
      <c r="F36" s="157" t="s">
        <v>49</v>
      </c>
      <c r="G36" s="41"/>
      <c r="H36" s="41"/>
      <c r="I36" s="157" t="s">
        <v>48</v>
      </c>
      <c r="J36" s="157" t="s">
        <v>50</v>
      </c>
      <c r="K36" s="41"/>
      <c r="L36" s="147"/>
      <c r="S36" s="41"/>
      <c r="T36" s="41"/>
      <c r="U36" s="41"/>
      <c r="V36" s="41"/>
      <c r="W36" s="41"/>
      <c r="X36" s="41"/>
      <c r="Y36" s="41"/>
      <c r="Z36" s="41"/>
      <c r="AA36" s="41"/>
      <c r="AB36" s="41"/>
      <c r="AC36" s="41"/>
      <c r="AD36" s="41"/>
      <c r="AE36" s="41"/>
    </row>
    <row r="37" spans="1:31" s="2" customFormat="1" ht="14.4" customHeight="1">
      <c r="A37" s="41"/>
      <c r="B37" s="47"/>
      <c r="C37" s="41"/>
      <c r="D37" s="158" t="s">
        <v>51</v>
      </c>
      <c r="E37" s="145" t="s">
        <v>52</v>
      </c>
      <c r="F37" s="159">
        <f>ROUND((SUM(BE92:BE103)),2)</f>
        <v>0</v>
      </c>
      <c r="G37" s="41"/>
      <c r="H37" s="41"/>
      <c r="I37" s="160">
        <v>0.21</v>
      </c>
      <c r="J37" s="159">
        <f>ROUND(((SUM(BE92:BE103))*I37),2)</f>
        <v>0</v>
      </c>
      <c r="K37" s="41"/>
      <c r="L37" s="147"/>
      <c r="S37" s="41"/>
      <c r="T37" s="41"/>
      <c r="U37" s="41"/>
      <c r="V37" s="41"/>
      <c r="W37" s="41"/>
      <c r="X37" s="41"/>
      <c r="Y37" s="41"/>
      <c r="Z37" s="41"/>
      <c r="AA37" s="41"/>
      <c r="AB37" s="41"/>
      <c r="AC37" s="41"/>
      <c r="AD37" s="41"/>
      <c r="AE37" s="41"/>
    </row>
    <row r="38" spans="1:31" s="2" customFormat="1" ht="14.4" customHeight="1">
      <c r="A38" s="41"/>
      <c r="B38" s="47"/>
      <c r="C38" s="41"/>
      <c r="D38" s="41"/>
      <c r="E38" s="145" t="s">
        <v>53</v>
      </c>
      <c r="F38" s="159">
        <f>ROUND((SUM(BF92:BF103)),2)</f>
        <v>0</v>
      </c>
      <c r="G38" s="41"/>
      <c r="H38" s="41"/>
      <c r="I38" s="160">
        <v>0.15</v>
      </c>
      <c r="J38" s="159">
        <f>ROUND(((SUM(BF92:BF103))*I38),2)</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54</v>
      </c>
      <c r="F39" s="159">
        <f>ROUND((SUM(BG92:BG103)),2)</f>
        <v>0</v>
      </c>
      <c r="G39" s="41"/>
      <c r="H39" s="41"/>
      <c r="I39" s="160">
        <v>0.21</v>
      </c>
      <c r="J39" s="159">
        <f>0</f>
        <v>0</v>
      </c>
      <c r="K39" s="41"/>
      <c r="L39" s="147"/>
      <c r="S39" s="41"/>
      <c r="T39" s="41"/>
      <c r="U39" s="41"/>
      <c r="V39" s="41"/>
      <c r="W39" s="41"/>
      <c r="X39" s="41"/>
      <c r="Y39" s="41"/>
      <c r="Z39" s="41"/>
      <c r="AA39" s="41"/>
      <c r="AB39" s="41"/>
      <c r="AC39" s="41"/>
      <c r="AD39" s="41"/>
      <c r="AE39" s="41"/>
    </row>
    <row r="40" spans="1:31" s="2" customFormat="1" ht="14.4" customHeight="1" hidden="1">
      <c r="A40" s="41"/>
      <c r="B40" s="47"/>
      <c r="C40" s="41"/>
      <c r="D40" s="41"/>
      <c r="E40" s="145" t="s">
        <v>55</v>
      </c>
      <c r="F40" s="159">
        <f>ROUND((SUM(BH92:BH103)),2)</f>
        <v>0</v>
      </c>
      <c r="G40" s="41"/>
      <c r="H40" s="41"/>
      <c r="I40" s="160">
        <v>0.15</v>
      </c>
      <c r="J40" s="159">
        <f>0</f>
        <v>0</v>
      </c>
      <c r="K40" s="41"/>
      <c r="L40" s="147"/>
      <c r="S40" s="41"/>
      <c r="T40" s="41"/>
      <c r="U40" s="41"/>
      <c r="V40" s="41"/>
      <c r="W40" s="41"/>
      <c r="X40" s="41"/>
      <c r="Y40" s="41"/>
      <c r="Z40" s="41"/>
      <c r="AA40" s="41"/>
      <c r="AB40" s="41"/>
      <c r="AC40" s="41"/>
      <c r="AD40" s="41"/>
      <c r="AE40" s="41"/>
    </row>
    <row r="41" spans="1:31" s="2" customFormat="1" ht="14.4" customHeight="1" hidden="1">
      <c r="A41" s="41"/>
      <c r="B41" s="47"/>
      <c r="C41" s="41"/>
      <c r="D41" s="41"/>
      <c r="E41" s="145" t="s">
        <v>56</v>
      </c>
      <c r="F41" s="159">
        <f>ROUND((SUM(BI92:BI103)),2)</f>
        <v>0</v>
      </c>
      <c r="G41" s="41"/>
      <c r="H41" s="41"/>
      <c r="I41" s="160">
        <v>0</v>
      </c>
      <c r="J41" s="159">
        <f>0</f>
        <v>0</v>
      </c>
      <c r="K41" s="41"/>
      <c r="L41" s="147"/>
      <c r="S41" s="41"/>
      <c r="T41" s="41"/>
      <c r="U41" s="41"/>
      <c r="V41" s="41"/>
      <c r="W41" s="41"/>
      <c r="X41" s="41"/>
      <c r="Y41" s="41"/>
      <c r="Z41" s="41"/>
      <c r="AA41" s="41"/>
      <c r="AB41" s="41"/>
      <c r="AC41" s="41"/>
      <c r="AD41" s="41"/>
      <c r="AE41" s="41"/>
    </row>
    <row r="42" spans="1:31" s="2" customFormat="1" ht="6.95" customHeight="1">
      <c r="A42" s="41"/>
      <c r="B42" s="47"/>
      <c r="C42" s="41"/>
      <c r="D42" s="41"/>
      <c r="E42" s="41"/>
      <c r="F42" s="41"/>
      <c r="G42" s="41"/>
      <c r="H42" s="41"/>
      <c r="I42" s="41"/>
      <c r="J42" s="41"/>
      <c r="K42" s="41"/>
      <c r="L42" s="147"/>
      <c r="S42" s="41"/>
      <c r="T42" s="41"/>
      <c r="U42" s="41"/>
      <c r="V42" s="41"/>
      <c r="W42" s="41"/>
      <c r="X42" s="41"/>
      <c r="Y42" s="41"/>
      <c r="Z42" s="41"/>
      <c r="AA42" s="41"/>
      <c r="AB42" s="41"/>
      <c r="AC42" s="41"/>
      <c r="AD42" s="41"/>
      <c r="AE42" s="41"/>
    </row>
    <row r="43" spans="1:31" s="2" customFormat="1" ht="25.4" customHeight="1">
      <c r="A43" s="41"/>
      <c r="B43" s="47"/>
      <c r="C43" s="161"/>
      <c r="D43" s="162" t="s">
        <v>57</v>
      </c>
      <c r="E43" s="163"/>
      <c r="F43" s="163"/>
      <c r="G43" s="164" t="s">
        <v>58</v>
      </c>
      <c r="H43" s="165" t="s">
        <v>59</v>
      </c>
      <c r="I43" s="163"/>
      <c r="J43" s="166">
        <f>SUM(J34:J41)</f>
        <v>0</v>
      </c>
      <c r="K43" s="167"/>
      <c r="L43" s="147"/>
      <c r="S43" s="41"/>
      <c r="T43" s="41"/>
      <c r="U43" s="41"/>
      <c r="V43" s="41"/>
      <c r="W43" s="41"/>
      <c r="X43" s="41"/>
      <c r="Y43" s="41"/>
      <c r="Z43" s="41"/>
      <c r="AA43" s="41"/>
      <c r="AB43" s="41"/>
      <c r="AC43" s="41"/>
      <c r="AD43" s="41"/>
      <c r="AE43" s="41"/>
    </row>
    <row r="44" spans="1:31" s="2" customFormat="1" ht="14.4" customHeight="1">
      <c r="A44" s="41"/>
      <c r="B44" s="168"/>
      <c r="C44" s="169"/>
      <c r="D44" s="169"/>
      <c r="E44" s="169"/>
      <c r="F44" s="169"/>
      <c r="G44" s="169"/>
      <c r="H44" s="169"/>
      <c r="I44" s="169"/>
      <c r="J44" s="169"/>
      <c r="K44" s="169"/>
      <c r="L44" s="147"/>
      <c r="S44" s="41"/>
      <c r="T44" s="41"/>
      <c r="U44" s="41"/>
      <c r="V44" s="41"/>
      <c r="W44" s="41"/>
      <c r="X44" s="41"/>
      <c r="Y44" s="41"/>
      <c r="Z44" s="41"/>
      <c r="AA44" s="41"/>
      <c r="AB44" s="41"/>
      <c r="AC44" s="41"/>
      <c r="AD44" s="41"/>
      <c r="AE44" s="41"/>
    </row>
    <row r="48" spans="1:31" s="2" customFormat="1" ht="6.95" customHeight="1">
      <c r="A48" s="41"/>
      <c r="B48" s="170"/>
      <c r="C48" s="171"/>
      <c r="D48" s="171"/>
      <c r="E48" s="171"/>
      <c r="F48" s="171"/>
      <c r="G48" s="171"/>
      <c r="H48" s="171"/>
      <c r="I48" s="171"/>
      <c r="J48" s="171"/>
      <c r="K48" s="171"/>
      <c r="L48" s="147"/>
      <c r="S48" s="41"/>
      <c r="T48" s="41"/>
      <c r="U48" s="41"/>
      <c r="V48" s="41"/>
      <c r="W48" s="41"/>
      <c r="X48" s="41"/>
      <c r="Y48" s="41"/>
      <c r="Z48" s="41"/>
      <c r="AA48" s="41"/>
      <c r="AB48" s="41"/>
      <c r="AC48" s="41"/>
      <c r="AD48" s="41"/>
      <c r="AE48" s="41"/>
    </row>
    <row r="49" spans="1:31" s="2" customFormat="1" ht="24.95" customHeight="1">
      <c r="A49" s="41"/>
      <c r="B49" s="42"/>
      <c r="C49" s="25" t="s">
        <v>205</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6.95" customHeight="1">
      <c r="A50" s="41"/>
      <c r="B50" s="42"/>
      <c r="C50" s="43"/>
      <c r="D50" s="43"/>
      <c r="E50" s="43"/>
      <c r="F50" s="43"/>
      <c r="G50" s="43"/>
      <c r="H50" s="43"/>
      <c r="I50" s="43"/>
      <c r="J50" s="43"/>
      <c r="K50" s="43"/>
      <c r="L50" s="147"/>
      <c r="S50" s="41"/>
      <c r="T50" s="41"/>
      <c r="U50" s="41"/>
      <c r="V50" s="41"/>
      <c r="W50" s="41"/>
      <c r="X50" s="41"/>
      <c r="Y50" s="41"/>
      <c r="Z50" s="41"/>
      <c r="AA50" s="41"/>
      <c r="AB50" s="41"/>
      <c r="AC50" s="41"/>
      <c r="AD50" s="41"/>
      <c r="AE50" s="41"/>
    </row>
    <row r="51" spans="1:31" s="2" customFormat="1" ht="12" customHeight="1">
      <c r="A51" s="41"/>
      <c r="B51" s="42"/>
      <c r="C51" s="34" t="s">
        <v>16</v>
      </c>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6.5" customHeight="1">
      <c r="A52" s="41"/>
      <c r="B52" s="42"/>
      <c r="C52" s="43"/>
      <c r="D52" s="43"/>
      <c r="E52" s="172" t="str">
        <f>E7</f>
        <v>KOUPALIŠTĚ OSTROV - rekonstrukce velkého bazénu</v>
      </c>
      <c r="F52" s="34"/>
      <c r="G52" s="34"/>
      <c r="H52" s="34"/>
      <c r="I52" s="43"/>
      <c r="J52" s="43"/>
      <c r="K52" s="43"/>
      <c r="L52" s="147"/>
      <c r="S52" s="41"/>
      <c r="T52" s="41"/>
      <c r="U52" s="41"/>
      <c r="V52" s="41"/>
      <c r="W52" s="41"/>
      <c r="X52" s="41"/>
      <c r="Y52" s="41"/>
      <c r="Z52" s="41"/>
      <c r="AA52" s="41"/>
      <c r="AB52" s="41"/>
      <c r="AC52" s="41"/>
      <c r="AD52" s="41"/>
      <c r="AE52" s="41"/>
    </row>
    <row r="53" spans="2:12" s="1" customFormat="1" ht="12" customHeight="1">
      <c r="B53" s="23"/>
      <c r="C53" s="34" t="s">
        <v>199</v>
      </c>
      <c r="D53" s="24"/>
      <c r="E53" s="24"/>
      <c r="F53" s="24"/>
      <c r="G53" s="24"/>
      <c r="H53" s="24"/>
      <c r="I53" s="24"/>
      <c r="J53" s="24"/>
      <c r="K53" s="24"/>
      <c r="L53" s="22"/>
    </row>
    <row r="54" spans="2:12" s="1" customFormat="1" ht="16.5" customHeight="1">
      <c r="B54" s="23"/>
      <c r="C54" s="24"/>
      <c r="D54" s="24"/>
      <c r="E54" s="172" t="s">
        <v>200</v>
      </c>
      <c r="F54" s="24"/>
      <c r="G54" s="24"/>
      <c r="H54" s="24"/>
      <c r="I54" s="24"/>
      <c r="J54" s="24"/>
      <c r="K54" s="24"/>
      <c r="L54" s="22"/>
    </row>
    <row r="55" spans="2:12" s="1" customFormat="1" ht="12" customHeight="1">
      <c r="B55" s="23"/>
      <c r="C55" s="34" t="s">
        <v>201</v>
      </c>
      <c r="D55" s="24"/>
      <c r="E55" s="24"/>
      <c r="F55" s="24"/>
      <c r="G55" s="24"/>
      <c r="H55" s="24"/>
      <c r="I55" s="24"/>
      <c r="J55" s="24"/>
      <c r="K55" s="24"/>
      <c r="L55" s="22"/>
    </row>
    <row r="56" spans="1:31" s="2" customFormat="1" ht="16.5" customHeight="1">
      <c r="A56" s="41"/>
      <c r="B56" s="42"/>
      <c r="C56" s="43"/>
      <c r="D56" s="43"/>
      <c r="E56" s="259" t="s">
        <v>1257</v>
      </c>
      <c r="F56" s="43"/>
      <c r="G56" s="43"/>
      <c r="H56" s="43"/>
      <c r="I56" s="43"/>
      <c r="J56" s="43"/>
      <c r="K56" s="43"/>
      <c r="L56" s="147"/>
      <c r="S56" s="41"/>
      <c r="T56" s="41"/>
      <c r="U56" s="41"/>
      <c r="V56" s="41"/>
      <c r="W56" s="41"/>
      <c r="X56" s="41"/>
      <c r="Y56" s="41"/>
      <c r="Z56" s="41"/>
      <c r="AA56" s="41"/>
      <c r="AB56" s="41"/>
      <c r="AC56" s="41"/>
      <c r="AD56" s="41"/>
      <c r="AE56" s="41"/>
    </row>
    <row r="57" spans="1:31" s="2" customFormat="1" ht="12" customHeight="1">
      <c r="A57" s="41"/>
      <c r="B57" s="42"/>
      <c r="C57" s="34" t="s">
        <v>1020</v>
      </c>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16.5" customHeight="1">
      <c r="A58" s="41"/>
      <c r="B58" s="42"/>
      <c r="C58" s="43"/>
      <c r="D58" s="43"/>
      <c r="E58" s="72" t="str">
        <f>E13</f>
        <v>D.3.4.1 - RB1 - úprava</v>
      </c>
      <c r="F58" s="43"/>
      <c r="G58" s="43"/>
      <c r="H58" s="43"/>
      <c r="I58" s="43"/>
      <c r="J58" s="43"/>
      <c r="K58" s="43"/>
      <c r="L58" s="147"/>
      <c r="S58" s="41"/>
      <c r="T58" s="41"/>
      <c r="U58" s="41"/>
      <c r="V58" s="41"/>
      <c r="W58" s="41"/>
      <c r="X58" s="41"/>
      <c r="Y58" s="41"/>
      <c r="Z58" s="41"/>
      <c r="AA58" s="41"/>
      <c r="AB58" s="41"/>
      <c r="AC58" s="41"/>
      <c r="AD58" s="41"/>
      <c r="AE58" s="41"/>
    </row>
    <row r="59" spans="1:31" s="2" customFormat="1" ht="6.95" customHeight="1">
      <c r="A59" s="41"/>
      <c r="B59" s="42"/>
      <c r="C59" s="43"/>
      <c r="D59" s="43"/>
      <c r="E59" s="43"/>
      <c r="F59" s="43"/>
      <c r="G59" s="43"/>
      <c r="H59" s="43"/>
      <c r="I59" s="43"/>
      <c r="J59" s="43"/>
      <c r="K59" s="43"/>
      <c r="L59" s="147"/>
      <c r="S59" s="41"/>
      <c r="T59" s="41"/>
      <c r="U59" s="41"/>
      <c r="V59" s="41"/>
      <c r="W59" s="41"/>
      <c r="X59" s="41"/>
      <c r="Y59" s="41"/>
      <c r="Z59" s="41"/>
      <c r="AA59" s="41"/>
      <c r="AB59" s="41"/>
      <c r="AC59" s="41"/>
      <c r="AD59" s="41"/>
      <c r="AE59" s="41"/>
    </row>
    <row r="60" spans="1:31" s="2" customFormat="1" ht="12" customHeight="1">
      <c r="A60" s="41"/>
      <c r="B60" s="42"/>
      <c r="C60" s="34" t="s">
        <v>22</v>
      </c>
      <c r="D60" s="43"/>
      <c r="E60" s="43"/>
      <c r="F60" s="29" t="str">
        <f>F16</f>
        <v xml:space="preserve"> </v>
      </c>
      <c r="G60" s="43"/>
      <c r="H60" s="43"/>
      <c r="I60" s="34" t="s">
        <v>24</v>
      </c>
      <c r="J60" s="75" t="str">
        <f>IF(J16="","",J16)</f>
        <v>22. 3. 2021</v>
      </c>
      <c r="K60" s="43"/>
      <c r="L60" s="147"/>
      <c r="S60" s="41"/>
      <c r="T60" s="41"/>
      <c r="U60" s="41"/>
      <c r="V60" s="41"/>
      <c r="W60" s="41"/>
      <c r="X60" s="41"/>
      <c r="Y60" s="41"/>
      <c r="Z60" s="41"/>
      <c r="AA60" s="41"/>
      <c r="AB60" s="41"/>
      <c r="AC60" s="41"/>
      <c r="AD60" s="41"/>
      <c r="AE60" s="41"/>
    </row>
    <row r="61" spans="1:31" s="2" customFormat="1" ht="6.95" customHeight="1">
      <c r="A61" s="41"/>
      <c r="B61" s="42"/>
      <c r="C61" s="43"/>
      <c r="D61" s="43"/>
      <c r="E61" s="43"/>
      <c r="F61" s="43"/>
      <c r="G61" s="43"/>
      <c r="H61" s="43"/>
      <c r="I61" s="43"/>
      <c r="J61" s="43"/>
      <c r="K61" s="43"/>
      <c r="L61" s="147"/>
      <c r="S61" s="41"/>
      <c r="T61" s="41"/>
      <c r="U61" s="41"/>
      <c r="V61" s="41"/>
      <c r="W61" s="41"/>
      <c r="X61" s="41"/>
      <c r="Y61" s="41"/>
      <c r="Z61" s="41"/>
      <c r="AA61" s="41"/>
      <c r="AB61" s="41"/>
      <c r="AC61" s="41"/>
      <c r="AD61" s="41"/>
      <c r="AE61" s="41"/>
    </row>
    <row r="62" spans="1:31" s="2" customFormat="1" ht="25.65" customHeight="1">
      <c r="A62" s="41"/>
      <c r="B62" s="42"/>
      <c r="C62" s="34" t="s">
        <v>30</v>
      </c>
      <c r="D62" s="43"/>
      <c r="E62" s="43"/>
      <c r="F62" s="29" t="str">
        <f>E19</f>
        <v>Město Ostrov</v>
      </c>
      <c r="G62" s="43"/>
      <c r="H62" s="43"/>
      <c r="I62" s="34" t="s">
        <v>38</v>
      </c>
      <c r="J62" s="39" t="str">
        <f>E25</f>
        <v>Architektonické studio Hysek s.r.o.</v>
      </c>
      <c r="K62" s="43"/>
      <c r="L62" s="147"/>
      <c r="S62" s="41"/>
      <c r="T62" s="41"/>
      <c r="U62" s="41"/>
      <c r="V62" s="41"/>
      <c r="W62" s="41"/>
      <c r="X62" s="41"/>
      <c r="Y62" s="41"/>
      <c r="Z62" s="41"/>
      <c r="AA62" s="41"/>
      <c r="AB62" s="41"/>
      <c r="AC62" s="41"/>
      <c r="AD62" s="41"/>
      <c r="AE62" s="41"/>
    </row>
    <row r="63" spans="1:31" s="2" customFormat="1" ht="15.15" customHeight="1">
      <c r="A63" s="41"/>
      <c r="B63" s="42"/>
      <c r="C63" s="34" t="s">
        <v>36</v>
      </c>
      <c r="D63" s="43"/>
      <c r="E63" s="43"/>
      <c r="F63" s="29" t="str">
        <f>IF(E22="","",E22)</f>
        <v>Vyplň údaj</v>
      </c>
      <c r="G63" s="43"/>
      <c r="H63" s="43"/>
      <c r="I63" s="34" t="s">
        <v>43</v>
      </c>
      <c r="J63" s="39" t="str">
        <f>E28</f>
        <v xml:space="preserve"> </v>
      </c>
      <c r="K63" s="43"/>
      <c r="L63" s="147"/>
      <c r="S63" s="41"/>
      <c r="T63" s="41"/>
      <c r="U63" s="41"/>
      <c r="V63" s="41"/>
      <c r="W63" s="41"/>
      <c r="X63" s="41"/>
      <c r="Y63" s="41"/>
      <c r="Z63" s="41"/>
      <c r="AA63" s="41"/>
      <c r="AB63" s="41"/>
      <c r="AC63" s="41"/>
      <c r="AD63" s="41"/>
      <c r="AE63" s="41"/>
    </row>
    <row r="64" spans="1:31" s="2" customFormat="1" ht="10.3"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pans="1:31" s="2" customFormat="1" ht="29.25" customHeight="1">
      <c r="A65" s="41"/>
      <c r="B65" s="42"/>
      <c r="C65" s="173" t="s">
        <v>206</v>
      </c>
      <c r="D65" s="174"/>
      <c r="E65" s="174"/>
      <c r="F65" s="174"/>
      <c r="G65" s="174"/>
      <c r="H65" s="174"/>
      <c r="I65" s="174"/>
      <c r="J65" s="175" t="s">
        <v>207</v>
      </c>
      <c r="K65" s="174"/>
      <c r="L65" s="147"/>
      <c r="S65" s="41"/>
      <c r="T65" s="41"/>
      <c r="U65" s="41"/>
      <c r="V65" s="41"/>
      <c r="W65" s="41"/>
      <c r="X65" s="41"/>
      <c r="Y65" s="41"/>
      <c r="Z65" s="41"/>
      <c r="AA65" s="41"/>
      <c r="AB65" s="41"/>
      <c r="AC65" s="41"/>
      <c r="AD65" s="41"/>
      <c r="AE65" s="41"/>
    </row>
    <row r="66" spans="1:31" s="2" customFormat="1" ht="10.3" customHeight="1">
      <c r="A66" s="41"/>
      <c r="B66" s="42"/>
      <c r="C66" s="43"/>
      <c r="D66" s="43"/>
      <c r="E66" s="43"/>
      <c r="F66" s="43"/>
      <c r="G66" s="43"/>
      <c r="H66" s="43"/>
      <c r="I66" s="43"/>
      <c r="J66" s="43"/>
      <c r="K66" s="43"/>
      <c r="L66" s="147"/>
      <c r="S66" s="41"/>
      <c r="T66" s="41"/>
      <c r="U66" s="41"/>
      <c r="V66" s="41"/>
      <c r="W66" s="41"/>
      <c r="X66" s="41"/>
      <c r="Y66" s="41"/>
      <c r="Z66" s="41"/>
      <c r="AA66" s="41"/>
      <c r="AB66" s="41"/>
      <c r="AC66" s="41"/>
      <c r="AD66" s="41"/>
      <c r="AE66" s="41"/>
    </row>
    <row r="67" spans="1:47" s="2" customFormat="1" ht="22.8" customHeight="1">
      <c r="A67" s="41"/>
      <c r="B67" s="42"/>
      <c r="C67" s="176" t="s">
        <v>79</v>
      </c>
      <c r="D67" s="43"/>
      <c r="E67" s="43"/>
      <c r="F67" s="43"/>
      <c r="G67" s="43"/>
      <c r="H67" s="43"/>
      <c r="I67" s="43"/>
      <c r="J67" s="105">
        <f>J92</f>
        <v>0</v>
      </c>
      <c r="K67" s="43"/>
      <c r="L67" s="147"/>
      <c r="S67" s="41"/>
      <c r="T67" s="41"/>
      <c r="U67" s="41"/>
      <c r="V67" s="41"/>
      <c r="W67" s="41"/>
      <c r="X67" s="41"/>
      <c r="Y67" s="41"/>
      <c r="Z67" s="41"/>
      <c r="AA67" s="41"/>
      <c r="AB67" s="41"/>
      <c r="AC67" s="41"/>
      <c r="AD67" s="41"/>
      <c r="AE67" s="41"/>
      <c r="AU67" s="19" t="s">
        <v>208</v>
      </c>
    </row>
    <row r="68" spans="1:31" s="9" customFormat="1" ht="24.95" customHeight="1">
      <c r="A68" s="9"/>
      <c r="B68" s="177"/>
      <c r="C68" s="178"/>
      <c r="D68" s="179" t="s">
        <v>1328</v>
      </c>
      <c r="E68" s="180"/>
      <c r="F68" s="180"/>
      <c r="G68" s="180"/>
      <c r="H68" s="180"/>
      <c r="I68" s="180"/>
      <c r="J68" s="181">
        <f>J93</f>
        <v>0</v>
      </c>
      <c r="K68" s="178"/>
      <c r="L68" s="182"/>
      <c r="S68" s="9"/>
      <c r="T68" s="9"/>
      <c r="U68" s="9"/>
      <c r="V68" s="9"/>
      <c r="W68" s="9"/>
      <c r="X68" s="9"/>
      <c r="Y68" s="9"/>
      <c r="Z68" s="9"/>
      <c r="AA68" s="9"/>
      <c r="AB68" s="9"/>
      <c r="AC68" s="9"/>
      <c r="AD68" s="9"/>
      <c r="AE68" s="9"/>
    </row>
    <row r="69" spans="1:31" s="2" customFormat="1" ht="21.8"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pans="1:31" s="2" customFormat="1" ht="6.95"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pans="1:31" s="2" customFormat="1" ht="24.95" customHeight="1">
      <c r="A75" s="41"/>
      <c r="B75" s="42"/>
      <c r="C75" s="25" t="s">
        <v>215</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12" customHeight="1">
      <c r="A77" s="41"/>
      <c r="B77" s="42"/>
      <c r="C77" s="34" t="s">
        <v>16</v>
      </c>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6.5" customHeight="1">
      <c r="A78" s="41"/>
      <c r="B78" s="42"/>
      <c r="C78" s="43"/>
      <c r="D78" s="43"/>
      <c r="E78" s="172" t="str">
        <f>E7</f>
        <v>KOUPALIŠTĚ OSTROV - rekonstrukce velkého bazénu</v>
      </c>
      <c r="F78" s="34"/>
      <c r="G78" s="34"/>
      <c r="H78" s="34"/>
      <c r="I78" s="43"/>
      <c r="J78" s="43"/>
      <c r="K78" s="43"/>
      <c r="L78" s="147"/>
      <c r="S78" s="41"/>
      <c r="T78" s="41"/>
      <c r="U78" s="41"/>
      <c r="V78" s="41"/>
      <c r="W78" s="41"/>
      <c r="X78" s="41"/>
      <c r="Y78" s="41"/>
      <c r="Z78" s="41"/>
      <c r="AA78" s="41"/>
      <c r="AB78" s="41"/>
      <c r="AC78" s="41"/>
      <c r="AD78" s="41"/>
      <c r="AE78" s="41"/>
    </row>
    <row r="79" spans="2:12" s="1" customFormat="1" ht="12" customHeight="1">
      <c r="B79" s="23"/>
      <c r="C79" s="34" t="s">
        <v>199</v>
      </c>
      <c r="D79" s="24"/>
      <c r="E79" s="24"/>
      <c r="F79" s="24"/>
      <c r="G79" s="24"/>
      <c r="H79" s="24"/>
      <c r="I79" s="24"/>
      <c r="J79" s="24"/>
      <c r="K79" s="24"/>
      <c r="L79" s="22"/>
    </row>
    <row r="80" spans="2:12" s="1" customFormat="1" ht="16.5" customHeight="1">
      <c r="B80" s="23"/>
      <c r="C80" s="24"/>
      <c r="D80" s="24"/>
      <c r="E80" s="172" t="s">
        <v>200</v>
      </c>
      <c r="F80" s="24"/>
      <c r="G80" s="24"/>
      <c r="H80" s="24"/>
      <c r="I80" s="24"/>
      <c r="J80" s="24"/>
      <c r="K80" s="24"/>
      <c r="L80" s="22"/>
    </row>
    <row r="81" spans="2:12" s="1" customFormat="1" ht="12" customHeight="1">
      <c r="B81" s="23"/>
      <c r="C81" s="34" t="s">
        <v>201</v>
      </c>
      <c r="D81" s="24"/>
      <c r="E81" s="24"/>
      <c r="F81" s="24"/>
      <c r="G81" s="24"/>
      <c r="H81" s="24"/>
      <c r="I81" s="24"/>
      <c r="J81" s="24"/>
      <c r="K81" s="24"/>
      <c r="L81" s="22"/>
    </row>
    <row r="82" spans="1:31" s="2" customFormat="1" ht="16.5" customHeight="1">
      <c r="A82" s="41"/>
      <c r="B82" s="42"/>
      <c r="C82" s="43"/>
      <c r="D82" s="43"/>
      <c r="E82" s="259" t="s">
        <v>1257</v>
      </c>
      <c r="F82" s="43"/>
      <c r="G82" s="43"/>
      <c r="H82" s="43"/>
      <c r="I82" s="43"/>
      <c r="J82" s="43"/>
      <c r="K82" s="43"/>
      <c r="L82" s="147"/>
      <c r="S82" s="41"/>
      <c r="T82" s="41"/>
      <c r="U82" s="41"/>
      <c r="V82" s="41"/>
      <c r="W82" s="41"/>
      <c r="X82" s="41"/>
      <c r="Y82" s="41"/>
      <c r="Z82" s="41"/>
      <c r="AA82" s="41"/>
      <c r="AB82" s="41"/>
      <c r="AC82" s="41"/>
      <c r="AD82" s="41"/>
      <c r="AE82" s="41"/>
    </row>
    <row r="83" spans="1:31" s="2" customFormat="1" ht="12" customHeight="1">
      <c r="A83" s="41"/>
      <c r="B83" s="42"/>
      <c r="C83" s="34" t="s">
        <v>1020</v>
      </c>
      <c r="D83" s="43"/>
      <c r="E83" s="43"/>
      <c r="F83" s="43"/>
      <c r="G83" s="43"/>
      <c r="H83" s="43"/>
      <c r="I83" s="43"/>
      <c r="J83" s="43"/>
      <c r="K83" s="43"/>
      <c r="L83" s="147"/>
      <c r="S83" s="41"/>
      <c r="T83" s="41"/>
      <c r="U83" s="41"/>
      <c r="V83" s="41"/>
      <c r="W83" s="41"/>
      <c r="X83" s="41"/>
      <c r="Y83" s="41"/>
      <c r="Z83" s="41"/>
      <c r="AA83" s="41"/>
      <c r="AB83" s="41"/>
      <c r="AC83" s="41"/>
      <c r="AD83" s="41"/>
      <c r="AE83" s="41"/>
    </row>
    <row r="84" spans="1:31" s="2" customFormat="1" ht="16.5" customHeight="1">
      <c r="A84" s="41"/>
      <c r="B84" s="42"/>
      <c r="C84" s="43"/>
      <c r="D84" s="43"/>
      <c r="E84" s="72" t="str">
        <f>E13</f>
        <v>D.3.4.1 - RB1 - úprava</v>
      </c>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7"/>
      <c r="S85" s="41"/>
      <c r="T85" s="41"/>
      <c r="U85" s="41"/>
      <c r="V85" s="41"/>
      <c r="W85" s="41"/>
      <c r="X85" s="41"/>
      <c r="Y85" s="41"/>
      <c r="Z85" s="41"/>
      <c r="AA85" s="41"/>
      <c r="AB85" s="41"/>
      <c r="AC85" s="41"/>
      <c r="AD85" s="41"/>
      <c r="AE85" s="41"/>
    </row>
    <row r="86" spans="1:31" s="2" customFormat="1" ht="12" customHeight="1">
      <c r="A86" s="41"/>
      <c r="B86" s="42"/>
      <c r="C86" s="34" t="s">
        <v>22</v>
      </c>
      <c r="D86" s="43"/>
      <c r="E86" s="43"/>
      <c r="F86" s="29" t="str">
        <f>F16</f>
        <v xml:space="preserve"> </v>
      </c>
      <c r="G86" s="43"/>
      <c r="H86" s="43"/>
      <c r="I86" s="34" t="s">
        <v>24</v>
      </c>
      <c r="J86" s="75" t="str">
        <f>IF(J16="","",J16)</f>
        <v>22. 3. 2021</v>
      </c>
      <c r="K86" s="43"/>
      <c r="L86" s="147"/>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7"/>
      <c r="S87" s="41"/>
      <c r="T87" s="41"/>
      <c r="U87" s="41"/>
      <c r="V87" s="41"/>
      <c r="W87" s="41"/>
      <c r="X87" s="41"/>
      <c r="Y87" s="41"/>
      <c r="Z87" s="41"/>
      <c r="AA87" s="41"/>
      <c r="AB87" s="41"/>
      <c r="AC87" s="41"/>
      <c r="AD87" s="41"/>
      <c r="AE87" s="41"/>
    </row>
    <row r="88" spans="1:31" s="2" customFormat="1" ht="25.65" customHeight="1">
      <c r="A88" s="41"/>
      <c r="B88" s="42"/>
      <c r="C88" s="34" t="s">
        <v>30</v>
      </c>
      <c r="D88" s="43"/>
      <c r="E88" s="43"/>
      <c r="F88" s="29" t="str">
        <f>E19</f>
        <v>Město Ostrov</v>
      </c>
      <c r="G88" s="43"/>
      <c r="H88" s="43"/>
      <c r="I88" s="34" t="s">
        <v>38</v>
      </c>
      <c r="J88" s="39" t="str">
        <f>E25</f>
        <v>Architektonické studio Hysek s.r.o.</v>
      </c>
      <c r="K88" s="43"/>
      <c r="L88" s="147"/>
      <c r="S88" s="41"/>
      <c r="T88" s="41"/>
      <c r="U88" s="41"/>
      <c r="V88" s="41"/>
      <c r="W88" s="41"/>
      <c r="X88" s="41"/>
      <c r="Y88" s="41"/>
      <c r="Z88" s="41"/>
      <c r="AA88" s="41"/>
      <c r="AB88" s="41"/>
      <c r="AC88" s="41"/>
      <c r="AD88" s="41"/>
      <c r="AE88" s="41"/>
    </row>
    <row r="89" spans="1:31" s="2" customFormat="1" ht="15.15" customHeight="1">
      <c r="A89" s="41"/>
      <c r="B89" s="42"/>
      <c r="C89" s="34" t="s">
        <v>36</v>
      </c>
      <c r="D89" s="43"/>
      <c r="E89" s="43"/>
      <c r="F89" s="29" t="str">
        <f>IF(E22="","",E22)</f>
        <v>Vyplň údaj</v>
      </c>
      <c r="G89" s="43"/>
      <c r="H89" s="43"/>
      <c r="I89" s="34" t="s">
        <v>43</v>
      </c>
      <c r="J89" s="39" t="str">
        <f>E28</f>
        <v xml:space="preserve"> </v>
      </c>
      <c r="K89" s="43"/>
      <c r="L89" s="147"/>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7"/>
      <c r="S90" s="41"/>
      <c r="T90" s="41"/>
      <c r="U90" s="41"/>
      <c r="V90" s="41"/>
      <c r="W90" s="41"/>
      <c r="X90" s="41"/>
      <c r="Y90" s="41"/>
      <c r="Z90" s="41"/>
      <c r="AA90" s="41"/>
      <c r="AB90" s="41"/>
      <c r="AC90" s="41"/>
      <c r="AD90" s="41"/>
      <c r="AE90" s="41"/>
    </row>
    <row r="91" spans="1:31" s="11" customFormat="1" ht="29.25" customHeight="1">
      <c r="A91" s="188"/>
      <c r="B91" s="189"/>
      <c r="C91" s="190" t="s">
        <v>216</v>
      </c>
      <c r="D91" s="191" t="s">
        <v>66</v>
      </c>
      <c r="E91" s="191" t="s">
        <v>62</v>
      </c>
      <c r="F91" s="191" t="s">
        <v>63</v>
      </c>
      <c r="G91" s="191" t="s">
        <v>217</v>
      </c>
      <c r="H91" s="191" t="s">
        <v>218</v>
      </c>
      <c r="I91" s="191" t="s">
        <v>219</v>
      </c>
      <c r="J91" s="191" t="s">
        <v>207</v>
      </c>
      <c r="K91" s="192" t="s">
        <v>220</v>
      </c>
      <c r="L91" s="193"/>
      <c r="M91" s="95" t="s">
        <v>19</v>
      </c>
      <c r="N91" s="96" t="s">
        <v>51</v>
      </c>
      <c r="O91" s="96" t="s">
        <v>221</v>
      </c>
      <c r="P91" s="96" t="s">
        <v>222</v>
      </c>
      <c r="Q91" s="96" t="s">
        <v>223</v>
      </c>
      <c r="R91" s="96" t="s">
        <v>224</v>
      </c>
      <c r="S91" s="96" t="s">
        <v>225</v>
      </c>
      <c r="T91" s="97" t="s">
        <v>226</v>
      </c>
      <c r="U91" s="188"/>
      <c r="V91" s="188"/>
      <c r="W91" s="188"/>
      <c r="X91" s="188"/>
      <c r="Y91" s="188"/>
      <c r="Z91" s="188"/>
      <c r="AA91" s="188"/>
      <c r="AB91" s="188"/>
      <c r="AC91" s="188"/>
      <c r="AD91" s="188"/>
      <c r="AE91" s="188"/>
    </row>
    <row r="92" spans="1:63" s="2" customFormat="1" ht="22.8" customHeight="1">
      <c r="A92" s="41"/>
      <c r="B92" s="42"/>
      <c r="C92" s="102" t="s">
        <v>227</v>
      </c>
      <c r="D92" s="43"/>
      <c r="E92" s="43"/>
      <c r="F92" s="43"/>
      <c r="G92" s="43"/>
      <c r="H92" s="43"/>
      <c r="I92" s="43"/>
      <c r="J92" s="194">
        <f>BK92</f>
        <v>0</v>
      </c>
      <c r="K92" s="43"/>
      <c r="L92" s="47"/>
      <c r="M92" s="98"/>
      <c r="N92" s="195"/>
      <c r="O92" s="99"/>
      <c r="P92" s="196">
        <f>P93</f>
        <v>0</v>
      </c>
      <c r="Q92" s="99"/>
      <c r="R92" s="196">
        <f>R93</f>
        <v>0</v>
      </c>
      <c r="S92" s="99"/>
      <c r="T92" s="197">
        <f>T93</f>
        <v>0</v>
      </c>
      <c r="U92" s="41"/>
      <c r="V92" s="41"/>
      <c r="W92" s="41"/>
      <c r="X92" s="41"/>
      <c r="Y92" s="41"/>
      <c r="Z92" s="41"/>
      <c r="AA92" s="41"/>
      <c r="AB92" s="41"/>
      <c r="AC92" s="41"/>
      <c r="AD92" s="41"/>
      <c r="AE92" s="41"/>
      <c r="AT92" s="19" t="s">
        <v>80</v>
      </c>
      <c r="AU92" s="19" t="s">
        <v>208</v>
      </c>
      <c r="BK92" s="198">
        <f>BK93</f>
        <v>0</v>
      </c>
    </row>
    <row r="93" spans="1:63" s="12" customFormat="1" ht="25.9" customHeight="1">
      <c r="A93" s="12"/>
      <c r="B93" s="199"/>
      <c r="C93" s="200"/>
      <c r="D93" s="201" t="s">
        <v>80</v>
      </c>
      <c r="E93" s="202" t="s">
        <v>1329</v>
      </c>
      <c r="F93" s="202" t="s">
        <v>1330</v>
      </c>
      <c r="G93" s="200"/>
      <c r="H93" s="200"/>
      <c r="I93" s="203"/>
      <c r="J93" s="204">
        <f>BK93</f>
        <v>0</v>
      </c>
      <c r="K93" s="200"/>
      <c r="L93" s="205"/>
      <c r="M93" s="206"/>
      <c r="N93" s="207"/>
      <c r="O93" s="207"/>
      <c r="P93" s="208">
        <f>SUM(P94:P103)</f>
        <v>0</v>
      </c>
      <c r="Q93" s="207"/>
      <c r="R93" s="208">
        <f>SUM(R94:R103)</f>
        <v>0</v>
      </c>
      <c r="S93" s="207"/>
      <c r="T93" s="209">
        <f>SUM(T94:T103)</f>
        <v>0</v>
      </c>
      <c r="U93" s="12"/>
      <c r="V93" s="12"/>
      <c r="W93" s="12"/>
      <c r="X93" s="12"/>
      <c r="Y93" s="12"/>
      <c r="Z93" s="12"/>
      <c r="AA93" s="12"/>
      <c r="AB93" s="12"/>
      <c r="AC93" s="12"/>
      <c r="AD93" s="12"/>
      <c r="AE93" s="12"/>
      <c r="AR93" s="210" t="s">
        <v>102</v>
      </c>
      <c r="AT93" s="211" t="s">
        <v>80</v>
      </c>
      <c r="AU93" s="211" t="s">
        <v>81</v>
      </c>
      <c r="AY93" s="210" t="s">
        <v>230</v>
      </c>
      <c r="BK93" s="212">
        <f>SUM(BK94:BK103)</f>
        <v>0</v>
      </c>
    </row>
    <row r="94" spans="1:65" s="2" customFormat="1" ht="24.15" customHeight="1">
      <c r="A94" s="41"/>
      <c r="B94" s="42"/>
      <c r="C94" s="281" t="s">
        <v>85</v>
      </c>
      <c r="D94" s="281" t="s">
        <v>482</v>
      </c>
      <c r="E94" s="282" t="s">
        <v>1331</v>
      </c>
      <c r="F94" s="283" t="s">
        <v>1332</v>
      </c>
      <c r="G94" s="284" t="s">
        <v>1041</v>
      </c>
      <c r="H94" s="285">
        <v>2</v>
      </c>
      <c r="I94" s="286"/>
      <c r="J94" s="287">
        <f>ROUND(I94*H94,2)</f>
        <v>0</v>
      </c>
      <c r="K94" s="283" t="s">
        <v>19</v>
      </c>
      <c r="L94" s="288"/>
      <c r="M94" s="289" t="s">
        <v>19</v>
      </c>
      <c r="N94" s="290"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279</v>
      </c>
      <c r="AT94" s="226" t="s">
        <v>482</v>
      </c>
      <c r="AU94" s="226" t="s">
        <v>85</v>
      </c>
      <c r="AY94" s="19" t="s">
        <v>230</v>
      </c>
      <c r="BE94" s="227">
        <f>IF(N94="základní",J94,0)</f>
        <v>0</v>
      </c>
      <c r="BF94" s="227">
        <f>IF(N94="snížená",J94,0)</f>
        <v>0</v>
      </c>
      <c r="BG94" s="227">
        <f>IF(N94="zákl. přenesená",J94,0)</f>
        <v>0</v>
      </c>
      <c r="BH94" s="227">
        <f>IF(N94="sníž. přenesená",J94,0)</f>
        <v>0</v>
      </c>
      <c r="BI94" s="227">
        <f>IF(N94="nulová",J94,0)</f>
        <v>0</v>
      </c>
      <c r="BJ94" s="19" t="s">
        <v>85</v>
      </c>
      <c r="BK94" s="227">
        <f>ROUND(I94*H94,2)</f>
        <v>0</v>
      </c>
      <c r="BL94" s="19" t="s">
        <v>109</v>
      </c>
      <c r="BM94" s="226" t="s">
        <v>91</v>
      </c>
    </row>
    <row r="95" spans="1:47" s="2" customFormat="1" ht="12">
      <c r="A95" s="41"/>
      <c r="B95" s="42"/>
      <c r="C95" s="43"/>
      <c r="D95" s="228" t="s">
        <v>238</v>
      </c>
      <c r="E95" s="43"/>
      <c r="F95" s="229" t="s">
        <v>1332</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19" t="s">
        <v>238</v>
      </c>
      <c r="AU95" s="19" t="s">
        <v>85</v>
      </c>
    </row>
    <row r="96" spans="1:65" s="2" customFormat="1" ht="24.15" customHeight="1">
      <c r="A96" s="41"/>
      <c r="B96" s="42"/>
      <c r="C96" s="281" t="s">
        <v>91</v>
      </c>
      <c r="D96" s="281" t="s">
        <v>482</v>
      </c>
      <c r="E96" s="282" t="s">
        <v>1333</v>
      </c>
      <c r="F96" s="283" t="s">
        <v>1334</v>
      </c>
      <c r="G96" s="284" t="s">
        <v>1041</v>
      </c>
      <c r="H96" s="285">
        <v>1</v>
      </c>
      <c r="I96" s="286"/>
      <c r="J96" s="287">
        <f>ROUND(I96*H96,2)</f>
        <v>0</v>
      </c>
      <c r="K96" s="283" t="s">
        <v>19</v>
      </c>
      <c r="L96" s="288"/>
      <c r="M96" s="289" t="s">
        <v>19</v>
      </c>
      <c r="N96" s="290"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279</v>
      </c>
      <c r="AT96" s="226" t="s">
        <v>482</v>
      </c>
      <c r="AU96" s="226" t="s">
        <v>85</v>
      </c>
      <c r="AY96" s="19" t="s">
        <v>230</v>
      </c>
      <c r="BE96" s="227">
        <f>IF(N96="základní",J96,0)</f>
        <v>0</v>
      </c>
      <c r="BF96" s="227">
        <f>IF(N96="snížená",J96,0)</f>
        <v>0</v>
      </c>
      <c r="BG96" s="227">
        <f>IF(N96="zákl. přenesená",J96,0)</f>
        <v>0</v>
      </c>
      <c r="BH96" s="227">
        <f>IF(N96="sníž. přenesená",J96,0)</f>
        <v>0</v>
      </c>
      <c r="BI96" s="227">
        <f>IF(N96="nulová",J96,0)</f>
        <v>0</v>
      </c>
      <c r="BJ96" s="19" t="s">
        <v>85</v>
      </c>
      <c r="BK96" s="227">
        <f>ROUND(I96*H96,2)</f>
        <v>0</v>
      </c>
      <c r="BL96" s="19" t="s">
        <v>109</v>
      </c>
      <c r="BM96" s="226" t="s">
        <v>109</v>
      </c>
    </row>
    <row r="97" spans="1:47" s="2" customFormat="1" ht="12">
      <c r="A97" s="41"/>
      <c r="B97" s="42"/>
      <c r="C97" s="43"/>
      <c r="D97" s="228" t="s">
        <v>238</v>
      </c>
      <c r="E97" s="43"/>
      <c r="F97" s="229" t="s">
        <v>1334</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19" t="s">
        <v>238</v>
      </c>
      <c r="AU97" s="19" t="s">
        <v>85</v>
      </c>
    </row>
    <row r="98" spans="1:65" s="2" customFormat="1" ht="24.15" customHeight="1">
      <c r="A98" s="41"/>
      <c r="B98" s="42"/>
      <c r="C98" s="281" t="s">
        <v>102</v>
      </c>
      <c r="D98" s="281" t="s">
        <v>482</v>
      </c>
      <c r="E98" s="282" t="s">
        <v>1335</v>
      </c>
      <c r="F98" s="283" t="s">
        <v>1336</v>
      </c>
      <c r="G98" s="284" t="s">
        <v>1041</v>
      </c>
      <c r="H98" s="285">
        <v>1</v>
      </c>
      <c r="I98" s="286"/>
      <c r="J98" s="287">
        <f>ROUND(I98*H98,2)</f>
        <v>0</v>
      </c>
      <c r="K98" s="283" t="s">
        <v>19</v>
      </c>
      <c r="L98" s="288"/>
      <c r="M98" s="289" t="s">
        <v>19</v>
      </c>
      <c r="N98" s="290"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279</v>
      </c>
      <c r="AT98" s="226" t="s">
        <v>482</v>
      </c>
      <c r="AU98" s="226" t="s">
        <v>85</v>
      </c>
      <c r="AY98" s="19" t="s">
        <v>230</v>
      </c>
      <c r="BE98" s="227">
        <f>IF(N98="základní",J98,0)</f>
        <v>0</v>
      </c>
      <c r="BF98" s="227">
        <f>IF(N98="snížená",J98,0)</f>
        <v>0</v>
      </c>
      <c r="BG98" s="227">
        <f>IF(N98="zákl. přenesená",J98,0)</f>
        <v>0</v>
      </c>
      <c r="BH98" s="227">
        <f>IF(N98="sníž. přenesená",J98,0)</f>
        <v>0</v>
      </c>
      <c r="BI98" s="227">
        <f>IF(N98="nulová",J98,0)</f>
        <v>0</v>
      </c>
      <c r="BJ98" s="19" t="s">
        <v>85</v>
      </c>
      <c r="BK98" s="227">
        <f>ROUND(I98*H98,2)</f>
        <v>0</v>
      </c>
      <c r="BL98" s="19" t="s">
        <v>109</v>
      </c>
      <c r="BM98" s="226" t="s">
        <v>271</v>
      </c>
    </row>
    <row r="99" spans="1:47" s="2" customFormat="1" ht="12">
      <c r="A99" s="41"/>
      <c r="B99" s="42"/>
      <c r="C99" s="43"/>
      <c r="D99" s="228" t="s">
        <v>238</v>
      </c>
      <c r="E99" s="43"/>
      <c r="F99" s="229" t="s">
        <v>1336</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19" t="s">
        <v>238</v>
      </c>
      <c r="AU99" s="19" t="s">
        <v>85</v>
      </c>
    </row>
    <row r="100" spans="1:65" s="2" customFormat="1" ht="14.4" customHeight="1">
      <c r="A100" s="41"/>
      <c r="B100" s="42"/>
      <c r="C100" s="281" t="s">
        <v>265</v>
      </c>
      <c r="D100" s="281" t="s">
        <v>482</v>
      </c>
      <c r="E100" s="282" t="s">
        <v>1337</v>
      </c>
      <c r="F100" s="283" t="s">
        <v>1338</v>
      </c>
      <c r="G100" s="284" t="s">
        <v>1339</v>
      </c>
      <c r="H100" s="285">
        <v>1</v>
      </c>
      <c r="I100" s="286"/>
      <c r="J100" s="287">
        <f>ROUND(I100*H100,2)</f>
        <v>0</v>
      </c>
      <c r="K100" s="283" t="s">
        <v>19</v>
      </c>
      <c r="L100" s="288"/>
      <c r="M100" s="289" t="s">
        <v>19</v>
      </c>
      <c r="N100" s="290"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279</v>
      </c>
      <c r="AT100" s="226" t="s">
        <v>482</v>
      </c>
      <c r="AU100" s="226" t="s">
        <v>85</v>
      </c>
      <c r="AY100" s="19" t="s">
        <v>230</v>
      </c>
      <c r="BE100" s="227">
        <f>IF(N100="základní",J100,0)</f>
        <v>0</v>
      </c>
      <c r="BF100" s="227">
        <f>IF(N100="snížená",J100,0)</f>
        <v>0</v>
      </c>
      <c r="BG100" s="227">
        <f>IF(N100="zákl. přenesená",J100,0)</f>
        <v>0</v>
      </c>
      <c r="BH100" s="227">
        <f>IF(N100="sníž. přenesená",J100,0)</f>
        <v>0</v>
      </c>
      <c r="BI100" s="227">
        <f>IF(N100="nulová",J100,0)</f>
        <v>0</v>
      </c>
      <c r="BJ100" s="19" t="s">
        <v>85</v>
      </c>
      <c r="BK100" s="227">
        <f>ROUND(I100*H100,2)</f>
        <v>0</v>
      </c>
      <c r="BL100" s="19" t="s">
        <v>109</v>
      </c>
      <c r="BM100" s="226" t="s">
        <v>1340</v>
      </c>
    </row>
    <row r="101" spans="1:47" s="2" customFormat="1" ht="12">
      <c r="A101" s="41"/>
      <c r="B101" s="42"/>
      <c r="C101" s="43"/>
      <c r="D101" s="228" t="s">
        <v>238</v>
      </c>
      <c r="E101" s="43"/>
      <c r="F101" s="229" t="s">
        <v>1338</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238</v>
      </c>
      <c r="AU101" s="19" t="s">
        <v>85</v>
      </c>
    </row>
    <row r="102" spans="1:65" s="2" customFormat="1" ht="14.4" customHeight="1">
      <c r="A102" s="41"/>
      <c r="B102" s="42"/>
      <c r="C102" s="215" t="s">
        <v>109</v>
      </c>
      <c r="D102" s="215" t="s">
        <v>232</v>
      </c>
      <c r="E102" s="216" t="s">
        <v>1341</v>
      </c>
      <c r="F102" s="217" t="s">
        <v>1342</v>
      </c>
      <c r="G102" s="218" t="s">
        <v>19</v>
      </c>
      <c r="H102" s="219">
        <v>16</v>
      </c>
      <c r="I102" s="220"/>
      <c r="J102" s="221">
        <f>ROUND(I102*H102,2)</f>
        <v>0</v>
      </c>
      <c r="K102" s="217" t="s">
        <v>19</v>
      </c>
      <c r="L102" s="47"/>
      <c r="M102" s="222" t="s">
        <v>19</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109</v>
      </c>
      <c r="AT102" s="226" t="s">
        <v>232</v>
      </c>
      <c r="AU102" s="226" t="s">
        <v>85</v>
      </c>
      <c r="AY102" s="19" t="s">
        <v>230</v>
      </c>
      <c r="BE102" s="227">
        <f>IF(N102="základní",J102,0)</f>
        <v>0</v>
      </c>
      <c r="BF102" s="227">
        <f>IF(N102="snížená",J102,0)</f>
        <v>0</v>
      </c>
      <c r="BG102" s="227">
        <f>IF(N102="zákl. přenesená",J102,0)</f>
        <v>0</v>
      </c>
      <c r="BH102" s="227">
        <f>IF(N102="sníž. přenesená",J102,0)</f>
        <v>0</v>
      </c>
      <c r="BI102" s="227">
        <f>IF(N102="nulová",J102,0)</f>
        <v>0</v>
      </c>
      <c r="BJ102" s="19" t="s">
        <v>85</v>
      </c>
      <c r="BK102" s="227">
        <f>ROUND(I102*H102,2)</f>
        <v>0</v>
      </c>
      <c r="BL102" s="19" t="s">
        <v>109</v>
      </c>
      <c r="BM102" s="226" t="s">
        <v>279</v>
      </c>
    </row>
    <row r="103" spans="1:47" s="2" customFormat="1" ht="12">
      <c r="A103" s="41"/>
      <c r="B103" s="42"/>
      <c r="C103" s="43"/>
      <c r="D103" s="228" t="s">
        <v>238</v>
      </c>
      <c r="E103" s="43"/>
      <c r="F103" s="229" t="s">
        <v>1342</v>
      </c>
      <c r="G103" s="43"/>
      <c r="H103" s="43"/>
      <c r="I103" s="230"/>
      <c r="J103" s="43"/>
      <c r="K103" s="43"/>
      <c r="L103" s="47"/>
      <c r="M103" s="291"/>
      <c r="N103" s="292"/>
      <c r="O103" s="293"/>
      <c r="P103" s="293"/>
      <c r="Q103" s="293"/>
      <c r="R103" s="293"/>
      <c r="S103" s="293"/>
      <c r="T103" s="294"/>
      <c r="U103" s="41"/>
      <c r="V103" s="41"/>
      <c r="W103" s="41"/>
      <c r="X103" s="41"/>
      <c r="Y103" s="41"/>
      <c r="Z103" s="41"/>
      <c r="AA103" s="41"/>
      <c r="AB103" s="41"/>
      <c r="AC103" s="41"/>
      <c r="AD103" s="41"/>
      <c r="AE103" s="41"/>
      <c r="AT103" s="19" t="s">
        <v>238</v>
      </c>
      <c r="AU103" s="19" t="s">
        <v>85</v>
      </c>
    </row>
    <row r="104" spans="1:31" s="2" customFormat="1" ht="6.95" customHeight="1">
      <c r="A104" s="41"/>
      <c r="B104" s="62"/>
      <c r="C104" s="63"/>
      <c r="D104" s="63"/>
      <c r="E104" s="63"/>
      <c r="F104" s="63"/>
      <c r="G104" s="63"/>
      <c r="H104" s="63"/>
      <c r="I104" s="63"/>
      <c r="J104" s="63"/>
      <c r="K104" s="63"/>
      <c r="L104" s="47"/>
      <c r="M104" s="41"/>
      <c r="O104" s="41"/>
      <c r="P104" s="41"/>
      <c r="Q104" s="41"/>
      <c r="R104" s="41"/>
      <c r="S104" s="41"/>
      <c r="T104" s="41"/>
      <c r="U104" s="41"/>
      <c r="V104" s="41"/>
      <c r="W104" s="41"/>
      <c r="X104" s="41"/>
      <c r="Y104" s="41"/>
      <c r="Z104" s="41"/>
      <c r="AA104" s="41"/>
      <c r="AB104" s="41"/>
      <c r="AC104" s="41"/>
      <c r="AD104" s="41"/>
      <c r="AE104" s="41"/>
    </row>
  </sheetData>
  <sheetProtection password="BB7A" sheet="1" objects="1" scenarios="1" formatColumns="0" formatRows="0" autoFilter="0"/>
  <autoFilter ref="C91:K103"/>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Intel-PC\Intel</dc:creator>
  <cp:keywords/>
  <dc:description/>
  <cp:lastModifiedBy>Intel-PC\Intel</cp:lastModifiedBy>
  <dcterms:created xsi:type="dcterms:W3CDTF">2021-04-22T20:54:29Z</dcterms:created>
  <dcterms:modified xsi:type="dcterms:W3CDTF">2021-04-22T20:55:24Z</dcterms:modified>
  <cp:category/>
  <cp:version/>
  <cp:contentType/>
  <cp:contentStatus/>
</cp:coreProperties>
</file>