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klad za administrat..." sheetId="2" r:id="rId2"/>
    <sheet name="02 - Sklad za spisovnou" sheetId="3" r:id="rId3"/>
    <sheet name="03 - Silnoproud, slaboproud" sheetId="4" r:id="rId4"/>
    <sheet name="04 - Vedlejší rozpočtové ..." sheetId="5" r:id="rId5"/>
  </sheets>
  <definedNames>
    <definedName name="_xlnm.Print_Area" localSheetId="0">'Rekapitulace stavby'!$D$4:$AO$76,'Rekapitulace stavby'!$C$82:$AQ$99</definedName>
    <definedName name="_xlnm._FilterDatabase" localSheetId="1" hidden="1">'01 - Sklad za administrat...'!$C$130:$K$289</definedName>
    <definedName name="_xlnm.Print_Area" localSheetId="1">'01 - Sklad za administrat...'!$C$4:$J$39,'01 - Sklad za administrat...'!$C$50:$J$76,'01 - Sklad za administrat...'!$C$82:$J$112,'01 - Sklad za administrat...'!$C$118:$K$289</definedName>
    <definedName name="_xlnm._FilterDatabase" localSheetId="2" hidden="1">'02 - Sklad za spisovnou'!$C$131:$K$325</definedName>
    <definedName name="_xlnm.Print_Area" localSheetId="2">'02 - Sklad za spisovnou'!$C$4:$J$39,'02 - Sklad za spisovnou'!$C$50:$J$76,'02 - Sklad za spisovnou'!$C$82:$J$113,'02 - Sklad za spisovnou'!$C$119:$K$325</definedName>
    <definedName name="_xlnm._FilterDatabase" localSheetId="3" hidden="1">'03 - Silnoproud, slaboproud'!$C$118:$K$124</definedName>
    <definedName name="_xlnm.Print_Area" localSheetId="3">'03 - Silnoproud, slaboproud'!$C$4:$J$39,'03 - Silnoproud, slaboproud'!$C$50:$J$76,'03 - Silnoproud, slaboproud'!$C$82:$J$100,'03 - Silnoproud, slaboproud'!$C$106:$K$124</definedName>
    <definedName name="_xlnm._FilterDatabase" localSheetId="4" hidden="1">'04 - Vedlejší rozpočtové ...'!$C$120:$K$132</definedName>
    <definedName name="_xlnm.Print_Area" localSheetId="4">'04 - Vedlejší rozpočtové ...'!$C$4:$J$39,'04 - Vedlejší rozpočtové ...'!$C$50:$J$76,'04 - Vedlejší rozpočtové ...'!$C$82:$J$102,'04 - Vedlejší rozpočtové ...'!$C$108:$K$132</definedName>
    <definedName name="_xlnm.Print_Titles" localSheetId="0">'Rekapitulace stavby'!$92:$92</definedName>
    <definedName name="_xlnm.Print_Titles" localSheetId="1">'01 - Sklad za administrat...'!$130:$130</definedName>
    <definedName name="_xlnm.Print_Titles" localSheetId="2">'02 - Sklad za spisovnou'!$131:$131</definedName>
    <definedName name="_xlnm.Print_Titles" localSheetId="4">'04 - Vedlejší rozpočtové ...'!$120:$120</definedName>
  </definedNames>
  <calcPr fullCalcOnLoad="1"/>
</workbook>
</file>

<file path=xl/sharedStrings.xml><?xml version="1.0" encoding="utf-8"?>
<sst xmlns="http://schemas.openxmlformats.org/spreadsheetml/2006/main" count="4690" uniqueCount="767">
  <si>
    <t>Export Komplet</t>
  </si>
  <si>
    <t/>
  </si>
  <si>
    <t>2.0</t>
  </si>
  <si>
    <t>ZAMOK</t>
  </si>
  <si>
    <t>False</t>
  </si>
  <si>
    <t>{a709f1d7-d4aa-4fa7-ad51-a2f93158ed67}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</si>
  <si>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</si>
  <si>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</si>
  <si>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</si>
  <si>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</si>
  <si>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</si>
  <si>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</si>
  <si>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</si>
  <si>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</si>
  <si>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Koutny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</si>
  <si>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</si>
  <si>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</si>
  <si>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Ostrov - využití půdního prostoru Městské knihovny</t>
  </si>
  <si>
    <t>KSO:</t>
  </si>
  <si>
    <t>CC-CZ:</t>
  </si>
  <si>
    <t>Místo:</t>
  </si>
  <si>
    <t xml:space="preserve"> </t>
  </si>
  <si>
    <t>Datum:</t>
  </si>
  <si>
    <t>4. 8. 2020</t>
  </si>
  <si>
    <t>Zadavatel:</t>
  </si>
  <si>
    <t>IČ:</t>
  </si>
  <si>
    <t>Město Ostrov</t>
  </si>
  <si>
    <t>DIČ:</t>
  </si>
  <si>
    <t>Uchazeč:</t>
  </si>
  <si>
    <t>Vyplň údaj</t>
  </si>
  <si>
    <t>Projektant:</t>
  </si>
  <si>
    <t>Ing.Koutný, Merklín</t>
  </si>
  <si>
    <t>True</t>
  </si>
  <si>
    <t>Zpracovatel:</t>
  </si>
  <si>
    <t>Šimková Dita, K.Vary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</si>
  <si>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</si>
  <si>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</si>
  <si>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</si>
  <si>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</si>
  <si>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</si>
  <si>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</si>
  <si>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</si>
  <si>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</si>
  <si>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</si>
  <si>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</si>
  <si>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</si>
  <si>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</si>
  <si>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</si>
  <si>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</si>
  <si>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</si>
  <si>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</si>
  <si>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</si>
  <si>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</si>
  <si>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</si>
  <si>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</si>
  <si>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</si>
  <si>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</si>
  <si>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</si>
  <si>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</si>
  <si>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</si>
  <si>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</si>
  <si>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</si>
  <si>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</si>
  <si>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</si>
  <si>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</si>
  <si>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</si>
  <si>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</si>
  <si>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</si>
  <si>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</si>
  <si>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</si>
  <si>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</si>
  <si>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</si>
  <si>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</si>
  <si>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</si>
  <si>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</si>
  <si>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</si>
  <si>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</si>
  <si>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</si>
  <si>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</si>
  <si>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</si>
  <si>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</si>
  <si>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</si>
  <si>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 xml:space="preserve">Sklad za administrativní částí </t>
  </si>
  <si>
    <t>STA</t>
  </si>
  <si>
    <t>1</t>
  </si>
  <si>
    <t>{c744b44d-97cf-4b40-a03f-f9ffae1fe34f}</t>
  </si>
  <si>
    <t>2</t>
  </si>
  <si>
    <t>02</t>
  </si>
  <si>
    <t>Sklad za spisovnou</t>
  </si>
  <si>
    <t>{93fd062f-69ce-4c77-92e2-f4d2631b6bd1}</t>
  </si>
  <si>
    <t>03</t>
  </si>
  <si>
    <t>Silnoproud, slaboproud</t>
  </si>
  <si>
    <t>{79b72a12-b81e-4449-bfb3-6d82de87ec28}</t>
  </si>
  <si>
    <t>04</t>
  </si>
  <si>
    <t>Vedlejší rozpočtové náklady</t>
  </si>
  <si>
    <t>{6c4bcad4-1746-4632-a332-54830a50df40}</t>
  </si>
  <si>
    <t>KRYCÍ LIST SOUPISU PRACÍ</t>
  </si>
  <si>
    <t>Objekt:</t>
  </si>
  <si>
    <t xml:space="preserve">01 - Sklad za administrativní částí 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</si>
  <si>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</si>
  <si>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</si>
  <si>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</si>
  <si>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</si>
  <si>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</si>
  <si>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</si>
  <si>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</si>
  <si>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</si>
  <si>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</si>
  <si>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</si>
  <si>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</si>
  <si>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</si>
  <si>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</si>
  <si>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</si>
  <si>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</si>
  <si>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</si>
  <si>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775 - Podlahy skládané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</si>
  <si>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</si>
  <si>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</si>
  <si>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</si>
  <si>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</si>
  <si>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</si>
  <si>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</si>
  <si>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</si>
  <si>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</si>
  <si>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</si>
  <si>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</si>
  <si>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</si>
  <si>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</si>
  <si>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</si>
  <si>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</si>
  <si>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</si>
  <si>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</si>
  <si>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</si>
  <si>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</si>
  <si>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</si>
  <si>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</si>
  <si>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</si>
  <si>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</si>
  <si>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632450124</t>
  </si>
  <si>
    <t>Vyrovnávací cementový potěr tl do 50 mm ze suchých směsí provedený v pásu</t>
  </si>
  <si>
    <t>m2</t>
  </si>
  <si>
    <t>4</t>
  </si>
  <si>
    <t>-2029692314</t>
  </si>
  <si>
    <t>VV</t>
  </si>
  <si>
    <t>podbetonování dřev.prvků na středové zdi</t>
  </si>
  <si>
    <t>7*0,5*0,3</t>
  </si>
  <si>
    <t>9</t>
  </si>
  <si>
    <t>Ostatní konstrukce a práce, bourání</t>
  </si>
  <si>
    <t>90050001R</t>
  </si>
  <si>
    <t>Dod+mtz hasící přístroj typu P6 s hasící schopností 21A/113B</t>
  </si>
  <si>
    <t>kus</t>
  </si>
  <si>
    <t>1578774857</t>
  </si>
  <si>
    <t>3</t>
  </si>
  <si>
    <t>949101111</t>
  </si>
  <si>
    <t>Lešení pomocné pro objekty pozemních staveb s lešeňovou podlahou v do 1,9 m zatížení do 150 kg/m2</t>
  </si>
  <si>
    <t>508486752</t>
  </si>
  <si>
    <t>40,5+(12,3+3,5+3,5+2)*1</t>
  </si>
  <si>
    <t>952901111</t>
  </si>
  <si>
    <t>Vyčištění budov bytové a občanské výstavby při výšce podlaží do 4 m</t>
  </si>
  <si>
    <t>2091197979</t>
  </si>
  <si>
    <t>5</t>
  </si>
  <si>
    <t>976061111</t>
  </si>
  <si>
    <t>Vybourání dřevěných madel a zábradlí</t>
  </si>
  <si>
    <t>m</t>
  </si>
  <si>
    <t>-2144770149</t>
  </si>
  <si>
    <t>lávka</t>
  </si>
  <si>
    <t>7,5*2+2</t>
  </si>
  <si>
    <t>98550001R</t>
  </si>
  <si>
    <t>Odkrytí hlavy středové zdi z 1.np -dle TZ</t>
  </si>
  <si>
    <t>726424930</t>
  </si>
  <si>
    <t>7</t>
  </si>
  <si>
    <t>98550002R</t>
  </si>
  <si>
    <t xml:space="preserve">Dmtz a zpětná mtz stáv.vaty do tl.25cm z podlahy půdy, dočastná dřev.pochozí plocha pro provádění stavby </t>
  </si>
  <si>
    <t>266473341</t>
  </si>
  <si>
    <t>(12,5+4+4)*2</t>
  </si>
  <si>
    <t>997</t>
  </si>
  <si>
    <t>Přesun sutě</t>
  </si>
  <si>
    <t>8</t>
  </si>
  <si>
    <t>997013212</t>
  </si>
  <si>
    <t>Vnitrostaveništní doprava suti a vybouraných hmot pro budovy v do 9 m ručně</t>
  </si>
  <si>
    <t>t</t>
  </si>
  <si>
    <t>-719764829</t>
  </si>
  <si>
    <t>997013219</t>
  </si>
  <si>
    <t>Příplatek k vnitrostaveništní dopravě suti a vybouraných hmot za zvětšenou dopravu suti ZKD 10 m</t>
  </si>
  <si>
    <t>710352959</t>
  </si>
  <si>
    <t>10</t>
  </si>
  <si>
    <t>997013501</t>
  </si>
  <si>
    <t>Odvoz suti a vybouraných hmot na skládku nebo meziskládku do 1 km se složením</t>
  </si>
  <si>
    <t>110681663</t>
  </si>
  <si>
    <t>11</t>
  </si>
  <si>
    <t>997013509</t>
  </si>
  <si>
    <t>Příplatek k odvozu suti a vybouraných hmot na skládku ZKD 1 km přes 1 km</t>
  </si>
  <si>
    <t>1777172516</t>
  </si>
  <si>
    <t>0,482*24</t>
  </si>
  <si>
    <t>12</t>
  </si>
  <si>
    <t>997013631</t>
  </si>
  <si>
    <t>Poplatek za uložení na skládce (skládkovné) stavebního odpadu směsného kód odpadu 17 09 04</t>
  </si>
  <si>
    <t>-2002611279</t>
  </si>
  <si>
    <t>998</t>
  </si>
  <si>
    <t>Přesun hmot</t>
  </si>
  <si>
    <t>13</t>
  </si>
  <si>
    <t>998011002</t>
  </si>
  <si>
    <t>Přesun hmot pro budovy zděné v do 12 m</t>
  </si>
  <si>
    <t>-1281798369</t>
  </si>
  <si>
    <t>PSV</t>
  </si>
  <si>
    <t>Práce a dodávky PSV</t>
  </si>
  <si>
    <t>713</t>
  </si>
  <si>
    <t>Izolace tepelné</t>
  </si>
  <si>
    <t>14</t>
  </si>
  <si>
    <t>713111111</t>
  </si>
  <si>
    <t>Montáž izolace tepelné vrchem stropů volně kladenými rohožemi, pásy, dílci, deskami</t>
  </si>
  <si>
    <t>16</t>
  </si>
  <si>
    <t>-80047826</t>
  </si>
  <si>
    <t>skladba G, I</t>
  </si>
  <si>
    <t>19,68+34,44+5</t>
  </si>
  <si>
    <t>713121121</t>
  </si>
  <si>
    <t>Montáž izolace tepelné podlah volně kladenými rohožemi, pásy, dílci, deskami 2 vrstvy</t>
  </si>
  <si>
    <t>74051673</t>
  </si>
  <si>
    <t>skladba K</t>
  </si>
  <si>
    <t>12,3*3,85</t>
  </si>
  <si>
    <t>713131151</t>
  </si>
  <si>
    <t>Montáž izolace tepelné stěn a základů volně vloženými rohožemi, pásy, dílci, deskami 1 vrstva</t>
  </si>
  <si>
    <t>-68666707</t>
  </si>
  <si>
    <t>6,15 "skladba J</t>
  </si>
  <si>
    <t>17</t>
  </si>
  <si>
    <t>M</t>
  </si>
  <si>
    <t>63152143</t>
  </si>
  <si>
    <t>pás tepelně izolační univerzální λ=0,038 tl 60mm</t>
  </si>
  <si>
    <t>32</t>
  </si>
  <si>
    <t>1797124611</t>
  </si>
  <si>
    <t>47,355</t>
  </si>
  <si>
    <t>47,355*1,02 'Přepočtené koeficientem množství</t>
  </si>
  <si>
    <t>18</t>
  </si>
  <si>
    <t>63152145</t>
  </si>
  <si>
    <t>pás tepelně izolační univerzální λ=0,038 tl 100mm</t>
  </si>
  <si>
    <t>1018785926</t>
  </si>
  <si>
    <t>47,355+6,15+19,68+34,44+5</t>
  </si>
  <si>
    <t>112,625*1,02 'Přepočtené koeficientem množství</t>
  </si>
  <si>
    <t>19</t>
  </si>
  <si>
    <t>998713202</t>
  </si>
  <si>
    <t>Přesun hmot procentní pro izolace tepelné v objektech v do 12 m</t>
  </si>
  <si>
    <t>%</t>
  </si>
  <si>
    <t>-1721132444</t>
  </si>
  <si>
    <t>762</t>
  </si>
  <si>
    <t>Konstrukce tesařské</t>
  </si>
  <si>
    <t>20</t>
  </si>
  <si>
    <t>76208001R</t>
  </si>
  <si>
    <t>Spojovací prostředky nad rámec položek -vruty s talířovou hlavou kadmiované (nerezové)</t>
  </si>
  <si>
    <t>soub</t>
  </si>
  <si>
    <t>1345706250</t>
  </si>
  <si>
    <t>762081510</t>
  </si>
  <si>
    <t>Plošné hoblování hraněného řeziva na staveništi</t>
  </si>
  <si>
    <t>-1772621889</t>
  </si>
  <si>
    <t>41 " prkna</t>
  </si>
  <si>
    <t>22</t>
  </si>
  <si>
    <t>762083121</t>
  </si>
  <si>
    <t>Impregnace řeziva proti dřevokaznému hmyzu, houbám a plísním máčením třída ohrožení 1 a 2</t>
  </si>
  <si>
    <t>m3</t>
  </si>
  <si>
    <t>-1737047677</t>
  </si>
  <si>
    <t>0,974+5,4+0,125+0,885</t>
  </si>
  <si>
    <t>23</t>
  </si>
  <si>
    <t>762521108</t>
  </si>
  <si>
    <t>Položení podlahy z hrubých fošen na sraz</t>
  </si>
  <si>
    <t>-1482628678</t>
  </si>
  <si>
    <t>50 " dle PD</t>
  </si>
  <si>
    <t>24</t>
  </si>
  <si>
    <t>60511022</t>
  </si>
  <si>
    <t>řezivo jehličnaté středové smrk tl 33-100mm dl 2-3,5m</t>
  </si>
  <si>
    <t>1442695624</t>
  </si>
  <si>
    <t>50*0,1</t>
  </si>
  <si>
    <t>5*1,12 'Přepočtené koeficientem množství</t>
  </si>
  <si>
    <t>25</t>
  </si>
  <si>
    <t>762521811</t>
  </si>
  <si>
    <t>Demontáž podlah bez polštářů z prken tloušťky do 32 mm</t>
  </si>
  <si>
    <t>-359043628</t>
  </si>
  <si>
    <t>7,5*1</t>
  </si>
  <si>
    <t>26</t>
  </si>
  <si>
    <t>762524104</t>
  </si>
  <si>
    <t>Položení podlahy z hoblovaných prken na pero a drážku</t>
  </si>
  <si>
    <t>-507354508</t>
  </si>
  <si>
    <t>41 " dle PD</t>
  </si>
  <si>
    <t>27</t>
  </si>
  <si>
    <t>60511081</t>
  </si>
  <si>
    <t>řezivo jehličnaté středové smrk tl 18-32mm dl 4-5m</t>
  </si>
  <si>
    <t>52465569</t>
  </si>
  <si>
    <t>41*0,022</t>
  </si>
  <si>
    <t>0,902*1,12 'Přepočtené koeficientem množství</t>
  </si>
  <si>
    <t>28</t>
  </si>
  <si>
    <t>762595001</t>
  </si>
  <si>
    <t>Spojovací prostředky pro položení dřevěných podlah a zakrytí kanálů</t>
  </si>
  <si>
    <t>1714054853</t>
  </si>
  <si>
    <t>0,974+5,4</t>
  </si>
  <si>
    <t>29</t>
  </si>
  <si>
    <t>762711810</t>
  </si>
  <si>
    <t>Demontáž prostorových vázaných kcí z hraněného řeziva průřezové plochy do 120 cm2</t>
  </si>
  <si>
    <t>1909089569</t>
  </si>
  <si>
    <t>7,5*2</t>
  </si>
  <si>
    <t>30</t>
  </si>
  <si>
    <t>762713110</t>
  </si>
  <si>
    <t>Montáž prostorové vázané kce z hraněného řeziva průřezové plochy do 120 cm2</t>
  </si>
  <si>
    <t>1398736458</t>
  </si>
  <si>
    <t>koncová ztužující fošta</t>
  </si>
  <si>
    <t>31</t>
  </si>
  <si>
    <t>60512125</t>
  </si>
  <si>
    <t>hranol stavební řezivo průřezu do 120cm2 do dl 6m</t>
  </si>
  <si>
    <t>-1766493205</t>
  </si>
  <si>
    <t>13*0,08*0,12</t>
  </si>
  <si>
    <t>0,125*1,12 'Přepočtené koeficientem množství</t>
  </si>
  <si>
    <t>762713130</t>
  </si>
  <si>
    <t>Montáž prostorové vázané kce z hraněného řeziva průřezové plochy do 288 cm2</t>
  </si>
  <si>
    <t>1585535749</t>
  </si>
  <si>
    <t>dle PD</t>
  </si>
  <si>
    <t>13+13+6</t>
  </si>
  <si>
    <t>33</t>
  </si>
  <si>
    <t>60512135</t>
  </si>
  <si>
    <t>hranol stavební řezivo průřezu do 288cm2 do dl 6m</t>
  </si>
  <si>
    <t>1461089778</t>
  </si>
  <si>
    <t>32*0,16*0,16</t>
  </si>
  <si>
    <t>0,819*1,12 'Přepočtené koeficientem množství</t>
  </si>
  <si>
    <t>34</t>
  </si>
  <si>
    <t>762795000</t>
  </si>
  <si>
    <t>Spojovací prostředky pro montáž prostorových vázaných kcí</t>
  </si>
  <si>
    <t>-16118676</t>
  </si>
  <si>
    <t>0,125+0,885</t>
  </si>
  <si>
    <t>35</t>
  </si>
  <si>
    <t>998762202</t>
  </si>
  <si>
    <t>Přesun hmot procentní pro kce tesařské v objektech v do 12 m</t>
  </si>
  <si>
    <t>-1990359018</t>
  </si>
  <si>
    <t>763</t>
  </si>
  <si>
    <t>Konstrukce suché výstavby</t>
  </si>
  <si>
    <t>36</t>
  </si>
  <si>
    <t>763111346</t>
  </si>
  <si>
    <t>SDK příčka tl 125 mm profil CW+UW 100 desky 1xDFH2 12,5 s izolací EI 45 Rw do 51 dB</t>
  </si>
  <si>
    <t>-1466329106</t>
  </si>
  <si>
    <t>skladba H</t>
  </si>
  <si>
    <t>(12,3+3,5+3,5)*2,5</t>
  </si>
  <si>
    <t>-0,8*2</t>
  </si>
  <si>
    <t>Součet</t>
  </si>
  <si>
    <t>37</t>
  </si>
  <si>
    <t>763111717</t>
  </si>
  <si>
    <t>SDK příčka základní penetrační nátěr (oboustranně)</t>
  </si>
  <si>
    <t>1816166084</t>
  </si>
  <si>
    <t>46,65*2</t>
  </si>
  <si>
    <t>38</t>
  </si>
  <si>
    <t>763111741</t>
  </si>
  <si>
    <t>Montáž parotěsné zábrany do SDK příčky</t>
  </si>
  <si>
    <t>-149620095</t>
  </si>
  <si>
    <t>6,15 " skladba J</t>
  </si>
  <si>
    <t>46,65 " skladba H</t>
  </si>
  <si>
    <t>39</t>
  </si>
  <si>
    <t>76311501R</t>
  </si>
  <si>
    <t>Dod+mtz hlavový profil -ztužení hlavy SDK stěny</t>
  </si>
  <si>
    <t>154548959</t>
  </si>
  <si>
    <t>40</t>
  </si>
  <si>
    <t>76311502R</t>
  </si>
  <si>
    <t>Dod+mtz rohové profily pro SDK kce</t>
  </si>
  <si>
    <t>-272341090</t>
  </si>
  <si>
    <t>2,5*2+12,3+1,6*2+4,8*2</t>
  </si>
  <si>
    <t>41</t>
  </si>
  <si>
    <t>763121447</t>
  </si>
  <si>
    <t>SDK stěna předsazená tl 115 mm profil CW+UW 100 deska 1xDFH2 15 s izolací EI 30</t>
  </si>
  <si>
    <t>-142931747</t>
  </si>
  <si>
    <t>skladba J</t>
  </si>
  <si>
    <t>12,3*0,5</t>
  </si>
  <si>
    <t>42</t>
  </si>
  <si>
    <t>763121714</t>
  </si>
  <si>
    <t>SDK stěna předsazená základní penetrační nátěr</t>
  </si>
  <si>
    <t>929438168</t>
  </si>
  <si>
    <t>6,15</t>
  </si>
  <si>
    <t>43</t>
  </si>
  <si>
    <t>76313147R</t>
  </si>
  <si>
    <t>SDK podhled deska 1xDFH2 15 bez izolace dvouvrstvá spodní kce profil CD+UD REI do 120</t>
  </si>
  <si>
    <t>173585134</t>
  </si>
  <si>
    <t>skladba G,I vč.vikýře</t>
  </si>
  <si>
    <t>44</t>
  </si>
  <si>
    <t>763131714</t>
  </si>
  <si>
    <t>SDK podhled základní penetrační nátěr</t>
  </si>
  <si>
    <t>1075041626</t>
  </si>
  <si>
    <t>45</t>
  </si>
  <si>
    <t>763131751</t>
  </si>
  <si>
    <t>Montáž parotěsné zábrany do SDK podhledu</t>
  </si>
  <si>
    <t>-1598657189</t>
  </si>
  <si>
    <t>skladba G,I</t>
  </si>
  <si>
    <t>46</t>
  </si>
  <si>
    <t>28329274</t>
  </si>
  <si>
    <t>fólie PE vyztužená pro parotěsnou vrstvu (reakce na oheň - třída E) 110g/m2</t>
  </si>
  <si>
    <t>1739844536</t>
  </si>
  <si>
    <t>6,15+19,68+34,44+46,65+5</t>
  </si>
  <si>
    <t>111,92*1,1 'Přepočtené koeficientem množství</t>
  </si>
  <si>
    <t>47</t>
  </si>
  <si>
    <t>763172315</t>
  </si>
  <si>
    <t>Montáž revizních dvířek SDK kcí vel. 600x600 mm</t>
  </si>
  <si>
    <t>1263888374</t>
  </si>
  <si>
    <t>48</t>
  </si>
  <si>
    <t>59030166</t>
  </si>
  <si>
    <t>klapka revizní protipožární EI 30 pro stěny a podhledy tl 12,5mm 600x600mm</t>
  </si>
  <si>
    <t>-644305064</t>
  </si>
  <si>
    <t>49</t>
  </si>
  <si>
    <t>763181311</t>
  </si>
  <si>
    <t>Montáž jednokřídlové kovové zárubně SDK příčka</t>
  </si>
  <si>
    <t>-970311833</t>
  </si>
  <si>
    <t>50</t>
  </si>
  <si>
    <t>55331315</t>
  </si>
  <si>
    <t>zárubeň ocelová protipožární pro sádrokarton s drážkou 125 levá/pravá 800 s UA-profilem</t>
  </si>
  <si>
    <t>228526081</t>
  </si>
  <si>
    <t>51</t>
  </si>
  <si>
    <t>998763402</t>
  </si>
  <si>
    <t>Přesun hmot procentní pro sádrokartonové konstrukce v objektech v do 12 m</t>
  </si>
  <si>
    <t>-795007400</t>
  </si>
  <si>
    <t>766</t>
  </si>
  <si>
    <t>Konstrukce truhlářské</t>
  </si>
  <si>
    <t>52</t>
  </si>
  <si>
    <t>766660021</t>
  </si>
  <si>
    <t>Montáž dveřních křídel otvíravých jednokřídlových š do 0,8 m požárních do ocelové zárubně</t>
  </si>
  <si>
    <t>745261678</t>
  </si>
  <si>
    <t>53</t>
  </si>
  <si>
    <t>61165339</t>
  </si>
  <si>
    <t>dveře jednokřídlé dřevotřískové protipožární EI (EW) 30 D3 povrch lakovaný plné 800x1970/2100mm</t>
  </si>
  <si>
    <t>413698133</t>
  </si>
  <si>
    <t>54</t>
  </si>
  <si>
    <t>766660717</t>
  </si>
  <si>
    <t>Montáž dveřních křídel samozavírače na ocelovou zárubeň</t>
  </si>
  <si>
    <t>1398396929</t>
  </si>
  <si>
    <t>55</t>
  </si>
  <si>
    <t>54917255</t>
  </si>
  <si>
    <t>samozavírač dveří hydraulický K214 č.12 zlatá bronz</t>
  </si>
  <si>
    <t>-486716802</t>
  </si>
  <si>
    <t>56</t>
  </si>
  <si>
    <t>766660728</t>
  </si>
  <si>
    <t>Montáž dveřního interiérového kování - zámku</t>
  </si>
  <si>
    <t>-414756095</t>
  </si>
  <si>
    <t>57</t>
  </si>
  <si>
    <t>766660729</t>
  </si>
  <si>
    <t>Montáž dveřního interiérového kování - štítku s klikou</t>
  </si>
  <si>
    <t>-459194357</t>
  </si>
  <si>
    <t>58</t>
  </si>
  <si>
    <t>5491462R</t>
  </si>
  <si>
    <t>kování dveřní vrchní klika včetně zámku</t>
  </si>
  <si>
    <t>-1364641467</t>
  </si>
  <si>
    <t>59</t>
  </si>
  <si>
    <t>766695212</t>
  </si>
  <si>
    <t>Montáž truhlářských prahů dveří jednokřídlových šířky do 10 cm</t>
  </si>
  <si>
    <t>-1188757221</t>
  </si>
  <si>
    <t>60</t>
  </si>
  <si>
    <t>61187156</t>
  </si>
  <si>
    <t>práh dveřní dřevěný dubový tl 20mm dl 820mm š 100mm</t>
  </si>
  <si>
    <t>-868125718</t>
  </si>
  <si>
    <t>61</t>
  </si>
  <si>
    <t>998766202</t>
  </si>
  <si>
    <t>Přesun hmot procentní pro konstrukce truhlářské v objektech v do 12 m</t>
  </si>
  <si>
    <t>-798519755</t>
  </si>
  <si>
    <t>767</t>
  </si>
  <si>
    <t>Konstrukce zámečnické</t>
  </si>
  <si>
    <t>62</t>
  </si>
  <si>
    <t>76750001R</t>
  </si>
  <si>
    <t>Dod+mtz pomocný ocel. pozinkovaný jeklový rám (jekl 100/80/5) pro SDK strop</t>
  </si>
  <si>
    <t>kg</t>
  </si>
  <si>
    <t>1137623789</t>
  </si>
  <si>
    <t>63</t>
  </si>
  <si>
    <t>998767202</t>
  </si>
  <si>
    <t>Přesun hmot procentní pro zámečnické konstrukce v objektech v do 12 m</t>
  </si>
  <si>
    <t>1825388885</t>
  </si>
  <si>
    <t>775</t>
  </si>
  <si>
    <t>Podlahy skládané</t>
  </si>
  <si>
    <t>64</t>
  </si>
  <si>
    <t>775591191</t>
  </si>
  <si>
    <t>Montáž podložky vyrovnávací a tlumící pro plovoucí podlahy</t>
  </si>
  <si>
    <t>1377265569</t>
  </si>
  <si>
    <t>40,5 "sklad</t>
  </si>
  <si>
    <t>65</t>
  </si>
  <si>
    <t>61155350</t>
  </si>
  <si>
    <t>podložka izolační z pěnového PE 2mm</t>
  </si>
  <si>
    <t>-1463982238</t>
  </si>
  <si>
    <t>40,5</t>
  </si>
  <si>
    <t>40,5*1,1 'Přepočtené koeficientem množství</t>
  </si>
  <si>
    <t>66</t>
  </si>
  <si>
    <t>998775202</t>
  </si>
  <si>
    <t>Přesun hmot procentní pro podlahy dřevěné v objektech v do 12 m</t>
  </si>
  <si>
    <t>1428740856</t>
  </si>
  <si>
    <t>776</t>
  </si>
  <si>
    <t>Podlahy povlakové</t>
  </si>
  <si>
    <t>67</t>
  </si>
  <si>
    <t>776221111</t>
  </si>
  <si>
    <t>Lepení pásů z PVC standardním lepidlem</t>
  </si>
  <si>
    <t>-1077891524</t>
  </si>
  <si>
    <t>68</t>
  </si>
  <si>
    <t>28411000</t>
  </si>
  <si>
    <t>PVC heterogenní zátěžová tl 2,25mm, nášlapná vrstva 0,90mm, třída zátěže 34/43, otlak do 0,03mm, R10, hořlavost Bfl S1</t>
  </si>
  <si>
    <t>-580453198</t>
  </si>
  <si>
    <t>69</t>
  </si>
  <si>
    <t>776421111</t>
  </si>
  <si>
    <t>Montáž obvodových lišt lepením</t>
  </si>
  <si>
    <t>-695301293</t>
  </si>
  <si>
    <t>(3,5+12)*2-0,8</t>
  </si>
  <si>
    <t>70</t>
  </si>
  <si>
    <t>28411009</t>
  </si>
  <si>
    <t xml:space="preserve">lišta soklová PVC </t>
  </si>
  <si>
    <t>-774008053</t>
  </si>
  <si>
    <t>30,2</t>
  </si>
  <si>
    <t>30,2*1,02 'Přepočtené koeficientem množství</t>
  </si>
  <si>
    <t>71</t>
  </si>
  <si>
    <t>998776202</t>
  </si>
  <si>
    <t>Přesun hmot procentní pro podlahy povlakové v objektech v do 12 m</t>
  </si>
  <si>
    <t>1265981093</t>
  </si>
  <si>
    <t>783</t>
  </si>
  <si>
    <t>Dokončovací práce - nátěry</t>
  </si>
  <si>
    <t>72</t>
  </si>
  <si>
    <t>783213111</t>
  </si>
  <si>
    <t>Napouštěcí jednonásobný syntetický biocidní nátěr tesařských konstrukcí zabudovaných do konstrukce</t>
  </si>
  <si>
    <t>954892661</t>
  </si>
  <si>
    <t>dotčená část stáv.krovu</t>
  </si>
  <si>
    <t>75*0,45*2+70</t>
  </si>
  <si>
    <t>784</t>
  </si>
  <si>
    <t>Dokončovací práce - malby a tapety</t>
  </si>
  <si>
    <t>73</t>
  </si>
  <si>
    <t>784211101</t>
  </si>
  <si>
    <t>Dvojnásobné bílé malby ze směsí za mokra výborně otěruvzdorných v místnostech výšky do 3,80 m</t>
  </si>
  <si>
    <t>-1704425882</t>
  </si>
  <si>
    <t>skladba J, G, I, H</t>
  </si>
  <si>
    <t>6,15+19,68+34,44+46,65*2+5</t>
  </si>
  <si>
    <t>02 - Sklad za spisovnou</t>
  </si>
  <si>
    <t xml:space="preserve">    735 - Ústřední vytápění - otopná tělesa</t>
  </si>
  <si>
    <t>1741772605</t>
  </si>
  <si>
    <t>5*0,5*0,3</t>
  </si>
  <si>
    <t>842113197</t>
  </si>
  <si>
    <t>1440628151</t>
  </si>
  <si>
    <t>21,7+(8,3+3,1+0,5+1)*1</t>
  </si>
  <si>
    <t>1308854932</t>
  </si>
  <si>
    <t>-1156472079</t>
  </si>
  <si>
    <t>2,5*2</t>
  </si>
  <si>
    <t>-1055527256</t>
  </si>
  <si>
    <t>-889023380</t>
  </si>
  <si>
    <t>(8,5+3+3)*2</t>
  </si>
  <si>
    <t>-1749596583</t>
  </si>
  <si>
    <t>-208128613</t>
  </si>
  <si>
    <t>-1944417511</t>
  </si>
  <si>
    <t>-1056825245</t>
  </si>
  <si>
    <t>0,467*24</t>
  </si>
  <si>
    <t>1525012359</t>
  </si>
  <si>
    <t>1964133763</t>
  </si>
  <si>
    <t>1224622674</t>
  </si>
  <si>
    <t>skladba A</t>
  </si>
  <si>
    <t>1,2*8,3*3</t>
  </si>
  <si>
    <t>skladba C</t>
  </si>
  <si>
    <t>21,995*2+5*2</t>
  </si>
  <si>
    <t>1477692597</t>
  </si>
  <si>
    <t>skladba E</t>
  </si>
  <si>
    <t>3,1*8,3</t>
  </si>
  <si>
    <t>-1320675039</t>
  </si>
  <si>
    <t>30,12*2 " skladba B, jedna vrstva v ceně příčky</t>
  </si>
  <si>
    <t xml:space="preserve">skladba D </t>
  </si>
  <si>
    <t>8,3*0,75*3</t>
  </si>
  <si>
    <t>-425816444</t>
  </si>
  <si>
    <t>9,96+30,12+6,225*2</t>
  </si>
  <si>
    <t>52,53*1,02 'Přepočtené koeficientem množství</t>
  </si>
  <si>
    <t>63152144</t>
  </si>
  <si>
    <t>pás tepelně izolační univerzální λ=0,038 tl 80mm</t>
  </si>
  <si>
    <t>-1125498622</t>
  </si>
  <si>
    <t>30,12+6,225</t>
  </si>
  <si>
    <t>36,345*1,02 'Přepočtené koeficientem množství</t>
  </si>
  <si>
    <t>120140043</t>
  </si>
  <si>
    <t>9,96*2+21,995+25,73+5</t>
  </si>
  <si>
    <t>72,645*1,02 'Přepočtené koeficientem množství</t>
  </si>
  <si>
    <t>63152147</t>
  </si>
  <si>
    <t>pás tepelně izolační univerzální λ=0,038 tl 140mm</t>
  </si>
  <si>
    <t>489845241</t>
  </si>
  <si>
    <t>25,73</t>
  </si>
  <si>
    <t>25,73*1,02 'Přepočtené koeficientem množství</t>
  </si>
  <si>
    <t>63152148</t>
  </si>
  <si>
    <t>pás tepelně izolační univerzální λ=0,038 tl 160mm</t>
  </si>
  <si>
    <t>510910626</t>
  </si>
  <si>
    <t>21,995+5</t>
  </si>
  <si>
    <t>26,995*1,02 'Přepočtené koeficientem množství</t>
  </si>
  <si>
    <t>2007505638</t>
  </si>
  <si>
    <t>735</t>
  </si>
  <si>
    <t>Ústřední vytápění - otopná tělesa</t>
  </si>
  <si>
    <t>73550001R</t>
  </si>
  <si>
    <t>Topný systém -přenos ze samostatného rozpočtu</t>
  </si>
  <si>
    <t>Kč</t>
  </si>
  <si>
    <t>-345062323</t>
  </si>
  <si>
    <t>73550002R</t>
  </si>
  <si>
    <t>Topný systém -stavební přípomoc</t>
  </si>
  <si>
    <t>750243012</t>
  </si>
  <si>
    <t>73550003R</t>
  </si>
  <si>
    <t>Dmtz a zpětná mtz min.vaty ve stáv.SDK příčce, úprava kov.roštu (pro ÚT)</t>
  </si>
  <si>
    <t>-1842972587</t>
  </si>
  <si>
    <t>785315731</t>
  </si>
  <si>
    <t>-1387240615</t>
  </si>
  <si>
    <t>0,57+1,485+1,198</t>
  </si>
  <si>
    <t>762085103</t>
  </si>
  <si>
    <t>Montáž kotevních želez, příložek, patek nebo táhel</t>
  </si>
  <si>
    <t>-1073401445</t>
  </si>
  <si>
    <t>36 " spoj.úhelník</t>
  </si>
  <si>
    <t>spcm762</t>
  </si>
  <si>
    <t>Dodávka spojovací úhelník 90x105x105 tl.3mm žár.pozink (nerez)</t>
  </si>
  <si>
    <t>-609915955</t>
  </si>
  <si>
    <t>762085811</t>
  </si>
  <si>
    <t>Demontáž kotevních želez hmotnosti do 5 kg</t>
  </si>
  <si>
    <t>-267064474</t>
  </si>
  <si>
    <t>svorníky</t>
  </si>
  <si>
    <t>-1678921447</t>
  </si>
  <si>
    <t>27,5</t>
  </si>
  <si>
    <t>-493485078</t>
  </si>
  <si>
    <t>27,5*0,05</t>
  </si>
  <si>
    <t>1,375*1,12 'Přepočtené koeficientem množství</t>
  </si>
  <si>
    <t>552986614</t>
  </si>
  <si>
    <t>2,5*1</t>
  </si>
  <si>
    <t>1657112336</t>
  </si>
  <si>
    <t>22+2*1</t>
  </si>
  <si>
    <t>61191184</t>
  </si>
  <si>
    <t>palubky podlahové SM 24x146mm A/B</t>
  </si>
  <si>
    <t>194499585</t>
  </si>
  <si>
    <t>24*1,08 'Přepočtené koeficientem množství</t>
  </si>
  <si>
    <t>1706308525</t>
  </si>
  <si>
    <t>24+27,5</t>
  </si>
  <si>
    <t>-1123456581</t>
  </si>
  <si>
    <t>2,5*2 " lávka</t>
  </si>
  <si>
    <t>4*3 " závěsy z prken</t>
  </si>
  <si>
    <t>-1000531974</t>
  </si>
  <si>
    <t>3,2*18+1*4+3,2*5</t>
  </si>
  <si>
    <t>-197719442</t>
  </si>
  <si>
    <t>77,6*0,1*0,1</t>
  </si>
  <si>
    <t>0,776*1,12 'Přepočtené koeficientem množství</t>
  </si>
  <si>
    <t>-1604161263</t>
  </si>
  <si>
    <t>9+4</t>
  </si>
  <si>
    <t>-543864262</t>
  </si>
  <si>
    <t>13*0,16*0,16</t>
  </si>
  <si>
    <t>0,333*1,12 'Přepočtené koeficientem množství</t>
  </si>
  <si>
    <t>799407776</t>
  </si>
  <si>
    <t>0,838+0,36</t>
  </si>
  <si>
    <t>-1400833845</t>
  </si>
  <si>
    <t>763111429</t>
  </si>
  <si>
    <t>SDK příčka tl 200 mm profil CW+UW 150 desky 2xDF 12,5 s izolací EI 90 Rw do 56 dB</t>
  </si>
  <si>
    <t>-2078519230</t>
  </si>
  <si>
    <t>skladba B</t>
  </si>
  <si>
    <t>(3,1+8,3+0,5)*2,8</t>
  </si>
  <si>
    <t>-0,8*2*2</t>
  </si>
  <si>
    <t>1778685327</t>
  </si>
  <si>
    <t>30,12*2 " skladba B</t>
  </si>
  <si>
    <t>1254080146</t>
  </si>
  <si>
    <t>30,12 "skladba B</t>
  </si>
  <si>
    <t>6,225 " skladba D</t>
  </si>
  <si>
    <t>763111914</t>
  </si>
  <si>
    <t>Zhotovení otvoru vel. do 1 m2 v SDK příčce tl do 100 mm s vyztužením profily</t>
  </si>
  <si>
    <t>-1330594700</t>
  </si>
  <si>
    <t>rýha pro ÚT</t>
  </si>
  <si>
    <t>-263335657</t>
  </si>
  <si>
    <t>1847759857</t>
  </si>
  <si>
    <t>2,8+8,3+1,2+4,8*4</t>
  </si>
  <si>
    <t>763121442</t>
  </si>
  <si>
    <t>SDK stěna předsazená tl 90 mm profil CW+UW 75 deska 1xDF 15 s izolací EI 30</t>
  </si>
  <si>
    <t>-1506237360</t>
  </si>
  <si>
    <t>6,225 "skladba D</t>
  </si>
  <si>
    <t>-1124697241</t>
  </si>
  <si>
    <t>6,225</t>
  </si>
  <si>
    <t>763131432</t>
  </si>
  <si>
    <t>SDK podhled deska 1xDF 15 bez izolace dvouvrstvá spodní kce profil CD+UD REI 90</t>
  </si>
  <si>
    <t>-15444259</t>
  </si>
  <si>
    <t>1,2*8,3</t>
  </si>
  <si>
    <t>skladba C vč.vikýře</t>
  </si>
  <si>
    <t>8,3*2,65+5</t>
  </si>
  <si>
    <t>1798600036</t>
  </si>
  <si>
    <t>9,96+21,995+5</t>
  </si>
  <si>
    <t>1315857852</t>
  </si>
  <si>
    <t>skladba A,C</t>
  </si>
  <si>
    <t>-478667404</t>
  </si>
  <si>
    <t>9,96+30,12+6,225+5</t>
  </si>
  <si>
    <t>51,305*1,1 'Přepočtené koeficientem množství</t>
  </si>
  <si>
    <t>763131811</t>
  </si>
  <si>
    <t>Demontáž SDK podhledu s nosnou kcí dřevěnou opláštění jednoduché</t>
  </si>
  <si>
    <t>1233623679</t>
  </si>
  <si>
    <t>2*4</t>
  </si>
  <si>
    <t>-1646837153</t>
  </si>
  <si>
    <t>-1503860451</t>
  </si>
  <si>
    <t>-1018750268</t>
  </si>
  <si>
    <t>-1102942225</t>
  </si>
  <si>
    <t>1825408943</t>
  </si>
  <si>
    <t>-1106034676</t>
  </si>
  <si>
    <t>64026391</t>
  </si>
  <si>
    <t>-2105204968</t>
  </si>
  <si>
    <t>-1747122336</t>
  </si>
  <si>
    <t>-311870500</t>
  </si>
  <si>
    <t>-1197311279</t>
  </si>
  <si>
    <t>-1752264248</t>
  </si>
  <si>
    <t>-1190162716</t>
  </si>
  <si>
    <t>-109168325</t>
  </si>
  <si>
    <t>298909274</t>
  </si>
  <si>
    <t>610044185</t>
  </si>
  <si>
    <t>76750002R</t>
  </si>
  <si>
    <t>Dod+mtz podložka na zeď -ocel 100x200x5mm pod hranoly 100/100mm</t>
  </si>
  <si>
    <t>721819922</t>
  </si>
  <si>
    <t>74</t>
  </si>
  <si>
    <t>-261192890</t>
  </si>
  <si>
    <t>75</t>
  </si>
  <si>
    <t>1214567142</t>
  </si>
  <si>
    <t>76</t>
  </si>
  <si>
    <t>-471881121</t>
  </si>
  <si>
    <t>21,7</t>
  </si>
  <si>
    <t>21,7*1,1 'Přepočtené koeficientem množství</t>
  </si>
  <si>
    <t>77</t>
  </si>
  <si>
    <t>-1438847681</t>
  </si>
  <si>
    <t>78</t>
  </si>
  <si>
    <t>-799964251</t>
  </si>
  <si>
    <t>21,7 " sklad</t>
  </si>
  <si>
    <t>79</t>
  </si>
  <si>
    <t>61055629</t>
  </si>
  <si>
    <t>80</t>
  </si>
  <si>
    <t>-1723025677</t>
  </si>
  <si>
    <t>(2,65+7,95)*2</t>
  </si>
  <si>
    <t>81</t>
  </si>
  <si>
    <t>131201715</t>
  </si>
  <si>
    <t>19,6</t>
  </si>
  <si>
    <t>19,6*1,02 'Přepočtené koeficientem množství</t>
  </si>
  <si>
    <t>82</t>
  </si>
  <si>
    <t>-2048327292</t>
  </si>
  <si>
    <t>83</t>
  </si>
  <si>
    <t>-2068583266</t>
  </si>
  <si>
    <t>50*0,45*2+50</t>
  </si>
  <si>
    <t>84</t>
  </si>
  <si>
    <t>-715570968</t>
  </si>
  <si>
    <t>skladba A, B, C, D</t>
  </si>
  <si>
    <t>9,96+30,12*2+21,995+6,225+5</t>
  </si>
  <si>
    <t>03 - Silnoproud, slaboproud</t>
  </si>
  <si>
    <t xml:space="preserve">    741 - Elektroinstalace - silnoproud</t>
  </si>
  <si>
    <t xml:space="preserve">    742 - Elektroinstalace - slaboproud</t>
  </si>
  <si>
    <t>741</t>
  </si>
  <si>
    <t>Elektroinstalace - silnoproud</t>
  </si>
  <si>
    <t>74150001R</t>
  </si>
  <si>
    <t>Silnoproud pro oba sklady -přenos ze samostatného rozpočtu</t>
  </si>
  <si>
    <t>1682181928</t>
  </si>
  <si>
    <t>742</t>
  </si>
  <si>
    <t>Elektroinstalace - slaboproud</t>
  </si>
  <si>
    <t>74250001R</t>
  </si>
  <si>
    <t>Slaboproud pro oba sklady -přenos ze samostatného rozpočtu</t>
  </si>
  <si>
    <t>-1858481571</t>
  </si>
  <si>
    <t>04 - Vedlejší rozpočtové náklady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</si>
  <si>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</si>
  <si>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</si>
  <si>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</si>
  <si>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</si>
  <si>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</si>
  <si>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VRN</t>
  </si>
  <si>
    <t>VRN3</t>
  </si>
  <si>
    <t>Zařízení staveniště</t>
  </si>
  <si>
    <t>030001000</t>
  </si>
  <si>
    <t>1024</t>
  </si>
  <si>
    <t>1544366877</t>
  </si>
  <si>
    <t>VRN4</t>
  </si>
  <si>
    <t>Inženýrská činnost</t>
  </si>
  <si>
    <t>040001000</t>
  </si>
  <si>
    <t>1067853373</t>
  </si>
  <si>
    <t>043002000</t>
  </si>
  <si>
    <t>Zkoušky a ostatní měření</t>
  </si>
  <si>
    <t>1678553566</t>
  </si>
  <si>
    <t>045002000</t>
  </si>
  <si>
    <t>Kompletační a koordinační činnost</t>
  </si>
  <si>
    <t>-1703297051</t>
  </si>
  <si>
    <t>VRN6</t>
  </si>
  <si>
    <t>Územní vlivy</t>
  </si>
  <si>
    <t>063503000</t>
  </si>
  <si>
    <t>Práce ve stísněném prostoru</t>
  </si>
  <si>
    <t>1178207516</t>
  </si>
  <si>
    <t>VRN7</t>
  </si>
  <si>
    <t>Provozní vlivy</t>
  </si>
  <si>
    <t>071002000</t>
  </si>
  <si>
    <t>Provoz investora, třetích osob</t>
  </si>
  <si>
    <t>1852584007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</si>
</sst>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0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33" width="2.28125" style="1" customWidth="1"/>
    <col min="34" max="34" width="2.8515625" style="1" customWidth="1"/>
    <col min="35" max="35" width="27.140625" style="1" customWidth="1"/>
    <col min="36" max="37" width="2.140625" style="1" customWidth="1"/>
    <col min="38" max="38" width="7.140625" style="1" customWidth="1"/>
    <col min="39" max="39" width="2.8515625" style="1" customWidth="1"/>
    <col min="40" max="40" width="11.421875" style="1" customWidth="1"/>
    <col min="41" max="41" width="6.421875" style="1" customWidth="1"/>
    <col min="42" max="42" width="3.57421875" style="1" customWidth="1"/>
    <col min="43" max="43" width="13.421875" style="1" hidden="1" customWidth="1"/>
    <col min="44" max="44" width="11.7109375" style="1" customWidth="1"/>
    <col min="45" max="47" width="22.140625" style="1" hidden="1" customWidth="1"/>
    <col min="48" max="49" width="18.57421875" style="1" hidden="1" customWidth="1"/>
    <col min="50" max="51" width="21.421875" style="1" hidden="1" customWidth="1"/>
    <col min="52" max="52" width="18.57421875" style="1" hidden="1" customWidth="1"/>
    <col min="53" max="53" width="16.421875" style="1" hidden="1" customWidth="1"/>
    <col min="54" max="54" width="21.421875" style="1" hidden="1" customWidth="1"/>
    <col min="55" max="55" width="18.57421875" style="1" hidden="1" customWidth="1"/>
    <col min="56" max="56" width="16.421875" style="1" hidden="1" customWidth="1"/>
    <col min="57" max="57" width="57.0039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4.4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Koutny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Ostrov - využití půdního prostoru Městské knihovny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4. 8. 2020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6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Ostrov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Ing.Koutný, Merklín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6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Šimková Dita, K.Vary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ROUND(SUM(AG95:AG98),2)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ROUND(SUM(AS95:AS98),2)</f>
        <v>0</v>
      </c>
      <c r="AT94" s="114">
        <f>ROUND(SUM(AV94:AW94),2)</f>
        <v>0</v>
      </c>
      <c r="AU94" s="115">
        <f>ROUND(SUM(AU95:AU98),5)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ROUND(SUM(AZ95:AZ98),2)</f>
        <v>0</v>
      </c>
      <c r="BA94" s="114">
        <f>ROUND(SUM(BA95:BA98),2)</f>
        <v>0</v>
      </c>
      <c r="BB94" s="114">
        <f>ROUND(SUM(BB95:BB98),2)</f>
        <v>0</v>
      </c>
      <c r="BC94" s="114">
        <f>ROUND(SUM(BC95:BC98),2)</f>
        <v>0</v>
      </c>
      <c r="BD94" s="116">
        <f>ROUND(SUM(BD95:BD98),2)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1" s="7" customFormat="1" ht="14.4" customHeight="1">
      <c r="A95" s="119" t="s">
        <v>80</v>
      </c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'01 - Sklad za administrat...'!J30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ROUND(SUM(AV95:AW95),2)</f>
        <v>0</v>
      </c>
      <c r="AU95" s="129">
        <f>'01 - Sklad za administrat...'!P131</f>
        <v>0</v>
      </c>
      <c r="AV95" s="128">
        <f>'01 - Sklad za administrat...'!J33</f>
        <v>0</v>
      </c>
      <c r="AW95" s="128">
        <f>'01 - Sklad za administrat...'!J34</f>
        <v>0</v>
      </c>
      <c r="AX95" s="128">
        <f>'01 - Sklad za administrat...'!J35</f>
        <v>0</v>
      </c>
      <c r="AY95" s="128">
        <f>'01 - Sklad za administrat...'!J36</f>
        <v>0</v>
      </c>
      <c r="AZ95" s="128">
        <f>'01 - Sklad za administrat...'!F33</f>
        <v>0</v>
      </c>
      <c r="BA95" s="128">
        <f>'01 - Sklad za administrat...'!F34</f>
        <v>0</v>
      </c>
      <c r="BB95" s="128">
        <f>'01 - Sklad za administrat...'!F35</f>
        <v>0</v>
      </c>
      <c r="BC95" s="128">
        <f>'01 - Sklad za administrat...'!F36</f>
        <v>0</v>
      </c>
      <c r="BD95" s="130">
        <f>'01 - Sklad za administrat...'!F37</f>
        <v>0</v>
      </c>
      <c r="BE95" s="7"/>
      <c r="BT95" s="131" t="s">
        <v>84</v>
      </c>
      <c r="BV95" s="131" t="s">
        <v>78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pans="1:91" s="7" customFormat="1" ht="14.4" customHeight="1">
      <c r="A96" s="119" t="s">
        <v>80</v>
      </c>
      <c r="B96" s="120"/>
      <c r="C96" s="121"/>
      <c r="D96" s="122" t="s">
        <v>87</v>
      </c>
      <c r="E96" s="122"/>
      <c r="F96" s="122"/>
      <c r="G96" s="122"/>
      <c r="H96" s="122"/>
      <c r="I96" s="123"/>
      <c r="J96" s="122" t="s">
        <v>88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'02 - Sklad za spisovnou'!J30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83</v>
      </c>
      <c r="AR96" s="126"/>
      <c r="AS96" s="127">
        <v>0</v>
      </c>
      <c r="AT96" s="128">
        <f>ROUND(SUM(AV96:AW96),2)</f>
        <v>0</v>
      </c>
      <c r="AU96" s="129">
        <f>'02 - Sklad za spisovnou'!P132</f>
        <v>0</v>
      </c>
      <c r="AV96" s="128">
        <f>'02 - Sklad za spisovnou'!J33</f>
        <v>0</v>
      </c>
      <c r="AW96" s="128">
        <f>'02 - Sklad za spisovnou'!J34</f>
        <v>0</v>
      </c>
      <c r="AX96" s="128">
        <f>'02 - Sklad za spisovnou'!J35</f>
        <v>0</v>
      </c>
      <c r="AY96" s="128">
        <f>'02 - Sklad za spisovnou'!J36</f>
        <v>0</v>
      </c>
      <c r="AZ96" s="128">
        <f>'02 - Sklad za spisovnou'!F33</f>
        <v>0</v>
      </c>
      <c r="BA96" s="128">
        <f>'02 - Sklad za spisovnou'!F34</f>
        <v>0</v>
      </c>
      <c r="BB96" s="128">
        <f>'02 - Sklad za spisovnou'!F35</f>
        <v>0</v>
      </c>
      <c r="BC96" s="128">
        <f>'02 - Sklad za spisovnou'!F36</f>
        <v>0</v>
      </c>
      <c r="BD96" s="130">
        <f>'02 - Sklad za spisovnou'!F37</f>
        <v>0</v>
      </c>
      <c r="BE96" s="7"/>
      <c r="BT96" s="131" t="s">
        <v>84</v>
      </c>
      <c r="BV96" s="131" t="s">
        <v>78</v>
      </c>
      <c r="BW96" s="131" t="s">
        <v>89</v>
      </c>
      <c r="BX96" s="131" t="s">
        <v>5</v>
      </c>
      <c r="CL96" s="131" t="s">
        <v>1</v>
      </c>
      <c r="CM96" s="131" t="s">
        <v>86</v>
      </c>
    </row>
    <row r="97" spans="1:91" s="7" customFormat="1" ht="14.4" customHeight="1">
      <c r="A97" s="119" t="s">
        <v>80</v>
      </c>
      <c r="B97" s="120"/>
      <c r="C97" s="121"/>
      <c r="D97" s="122" t="s">
        <v>90</v>
      </c>
      <c r="E97" s="122"/>
      <c r="F97" s="122"/>
      <c r="G97" s="122"/>
      <c r="H97" s="122"/>
      <c r="I97" s="123"/>
      <c r="J97" s="122" t="s">
        <v>91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'03 - Silnoproud, slaboproud'!J30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83</v>
      </c>
      <c r="AR97" s="126"/>
      <c r="AS97" s="127">
        <v>0</v>
      </c>
      <c r="AT97" s="128">
        <f>ROUND(SUM(AV97:AW97),2)</f>
        <v>0</v>
      </c>
      <c r="AU97" s="129">
        <f>'03 - Silnoproud, slaboproud'!P119</f>
        <v>0</v>
      </c>
      <c r="AV97" s="128">
        <f>'03 - Silnoproud, slaboproud'!J33</f>
        <v>0</v>
      </c>
      <c r="AW97" s="128">
        <f>'03 - Silnoproud, slaboproud'!J34</f>
        <v>0</v>
      </c>
      <c r="AX97" s="128">
        <f>'03 - Silnoproud, slaboproud'!J35</f>
        <v>0</v>
      </c>
      <c r="AY97" s="128">
        <f>'03 - Silnoproud, slaboproud'!J36</f>
        <v>0</v>
      </c>
      <c r="AZ97" s="128">
        <f>'03 - Silnoproud, slaboproud'!F33</f>
        <v>0</v>
      </c>
      <c r="BA97" s="128">
        <f>'03 - Silnoproud, slaboproud'!F34</f>
        <v>0</v>
      </c>
      <c r="BB97" s="128">
        <f>'03 - Silnoproud, slaboproud'!F35</f>
        <v>0</v>
      </c>
      <c r="BC97" s="128">
        <f>'03 - Silnoproud, slaboproud'!F36</f>
        <v>0</v>
      </c>
      <c r="BD97" s="130">
        <f>'03 - Silnoproud, slaboproud'!F37</f>
        <v>0</v>
      </c>
      <c r="BE97" s="7"/>
      <c r="BT97" s="131" t="s">
        <v>84</v>
      </c>
      <c r="BV97" s="131" t="s">
        <v>78</v>
      </c>
      <c r="BW97" s="131" t="s">
        <v>92</v>
      </c>
      <c r="BX97" s="131" t="s">
        <v>5</v>
      </c>
      <c r="CL97" s="131" t="s">
        <v>1</v>
      </c>
      <c r="CM97" s="131" t="s">
        <v>86</v>
      </c>
    </row>
    <row r="98" spans="1:91" s="7" customFormat="1" ht="14.4" customHeight="1">
      <c r="A98" s="119" t="s">
        <v>80</v>
      </c>
      <c r="B98" s="120"/>
      <c r="C98" s="121"/>
      <c r="D98" s="122" t="s">
        <v>93</v>
      </c>
      <c r="E98" s="122"/>
      <c r="F98" s="122"/>
      <c r="G98" s="122"/>
      <c r="H98" s="122"/>
      <c r="I98" s="123"/>
      <c r="J98" s="122" t="s">
        <v>94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'04 - Vedlejší rozpočtové ...'!J30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83</v>
      </c>
      <c r="AR98" s="126"/>
      <c r="AS98" s="132">
        <v>0</v>
      </c>
      <c r="AT98" s="133">
        <f>ROUND(SUM(AV98:AW98),2)</f>
        <v>0</v>
      </c>
      <c r="AU98" s="134">
        <f>'04 - Vedlejší rozpočtové ...'!P121</f>
        <v>0</v>
      </c>
      <c r="AV98" s="133">
        <f>'04 - Vedlejší rozpočtové ...'!J33</f>
        <v>0</v>
      </c>
      <c r="AW98" s="133">
        <f>'04 - Vedlejší rozpočtové ...'!J34</f>
        <v>0</v>
      </c>
      <c r="AX98" s="133">
        <f>'04 - Vedlejší rozpočtové ...'!J35</f>
        <v>0</v>
      </c>
      <c r="AY98" s="133">
        <f>'04 - Vedlejší rozpočtové ...'!J36</f>
        <v>0</v>
      </c>
      <c r="AZ98" s="133">
        <f>'04 - Vedlejší rozpočtové ...'!F33</f>
        <v>0</v>
      </c>
      <c r="BA98" s="133">
        <f>'04 - Vedlejší rozpočtové ...'!F34</f>
        <v>0</v>
      </c>
      <c r="BB98" s="133">
        <f>'04 - Vedlejší rozpočtové ...'!F35</f>
        <v>0</v>
      </c>
      <c r="BC98" s="133">
        <f>'04 - Vedlejší rozpočtové ...'!F36</f>
        <v>0</v>
      </c>
      <c r="BD98" s="135">
        <f>'04 - Vedlejší rozpočtové ...'!F37</f>
        <v>0</v>
      </c>
      <c r="BE98" s="7"/>
      <c r="BT98" s="131" t="s">
        <v>84</v>
      </c>
      <c r="BV98" s="131" t="s">
        <v>78</v>
      </c>
      <c r="BW98" s="131" t="s">
        <v>95</v>
      </c>
      <c r="BX98" s="131" t="s">
        <v>5</v>
      </c>
      <c r="CL98" s="131" t="s">
        <v>1</v>
      </c>
      <c r="CM98" s="131" t="s">
        <v>86</v>
      </c>
    </row>
    <row r="99" spans="1:57" s="2" customFormat="1" ht="30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</sheetData>
  <sheetProtection password="CC35" sheet="1" objects="1" scenarios="1" formatColumns="0" formatRows="0"/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1 - Sklad za administrat...'!C2" display="/"/>
    <hyperlink ref="A96" location="'02 - Sklad za spisovnou'!C2" display="/"/>
    <hyperlink ref="A97" location="'03 - Silnoproud, slaboproud'!C2" display="/"/>
    <hyperlink ref="A98" location="'04 - Vedlejš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0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6.00390625" style="1" customWidth="1"/>
    <col min="8" max="8" width="9.8515625" style="1" customWidth="1"/>
    <col min="9" max="9" width="17.28125" style="136" customWidth="1"/>
    <col min="10" max="10" width="17.28125" style="1" customWidth="1"/>
    <col min="11" max="11" width="17.28125" style="1" hidden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86</v>
      </c>
    </row>
    <row r="4" spans="2:46" s="1" customFormat="1" ht="24.95" customHeight="1">
      <c r="B4" s="20"/>
      <c r="D4" s="140" t="s">
        <v>96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4.4" customHeight="1">
      <c r="B7" s="20"/>
      <c r="E7" s="143" t="str">
        <f>'Rekapitulace stavby'!K6</f>
        <v>Ostrov - využití půdního prostoru Městské knihovny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97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4.4" customHeight="1">
      <c r="A9" s="38"/>
      <c r="B9" s="44"/>
      <c r="C9" s="38"/>
      <c r="D9" s="38"/>
      <c r="E9" s="145" t="s">
        <v>98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4. 8. 2020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26</v>
      </c>
      <c r="F15" s="38"/>
      <c r="G15" s="38"/>
      <c r="H15" s="38"/>
      <c r="I15" s="147" t="s">
        <v>27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31</v>
      </c>
      <c r="F21" s="38"/>
      <c r="G21" s="38"/>
      <c r="H21" s="38"/>
      <c r="I21" s="147" t="s">
        <v>27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33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34</v>
      </c>
      <c r="F24" s="38"/>
      <c r="G24" s="38"/>
      <c r="H24" s="38"/>
      <c r="I24" s="147" t="s">
        <v>27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35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36</v>
      </c>
      <c r="E30" s="38"/>
      <c r="F30" s="38"/>
      <c r="G30" s="38"/>
      <c r="H30" s="38"/>
      <c r="I30" s="144"/>
      <c r="J30" s="157">
        <f>ROUND(J131,2)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38</v>
      </c>
      <c r="G32" s="38"/>
      <c r="H32" s="38"/>
      <c r="I32" s="159" t="s">
        <v>37</v>
      </c>
      <c r="J32" s="158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40</v>
      </c>
      <c r="E33" s="142" t="s">
        <v>41</v>
      </c>
      <c r="F33" s="161">
        <f>ROUND((SUM(BE131:BE289)),2)</f>
        <v>0</v>
      </c>
      <c r="G33" s="38"/>
      <c r="H33" s="38"/>
      <c r="I33" s="162">
        <v>0.21</v>
      </c>
      <c r="J33" s="161">
        <f>ROUND(((SUM(BE131:BE289))*I33),2)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42</v>
      </c>
      <c r="F34" s="161">
        <f>ROUND((SUM(BF131:BF289)),2)</f>
        <v>0</v>
      </c>
      <c r="G34" s="38"/>
      <c r="H34" s="38"/>
      <c r="I34" s="162">
        <v>0.15</v>
      </c>
      <c r="J34" s="161">
        <f>ROUND(((SUM(BF131:BF289))*I34),2)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43</v>
      </c>
      <c r="F35" s="161">
        <f>ROUND((SUM(BG131:BG289)),2)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61">
        <f>ROUND((SUM(BH131:BH289)),2)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61">
        <f>ROUND((SUM(BI131:BI289)),2)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46</v>
      </c>
      <c r="E39" s="165"/>
      <c r="F39" s="165"/>
      <c r="G39" s="166" t="s">
        <v>47</v>
      </c>
      <c r="H39" s="167" t="s">
        <v>48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49</v>
      </c>
      <c r="E50" s="172"/>
      <c r="F50" s="172"/>
      <c r="G50" s="171" t="s">
        <v>50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7"/>
      <c r="J61" s="178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53</v>
      </c>
      <c r="E65" s="179"/>
      <c r="F65" s="179"/>
      <c r="G65" s="171" t="s">
        <v>54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7"/>
      <c r="J76" s="178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99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87" t="str">
        <f>E7</f>
        <v>Ostrov - využití půdního prostoru Městské knihovny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97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4.4" customHeight="1">
      <c r="A87" s="38"/>
      <c r="B87" s="39"/>
      <c r="C87" s="40"/>
      <c r="D87" s="40"/>
      <c r="E87" s="76" t="str">
        <f>E9</f>
        <v xml:space="preserve">01 - Sklad za administrativní částí 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4. 8. 2020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6.4" customHeight="1">
      <c r="A91" s="38"/>
      <c r="B91" s="39"/>
      <c r="C91" s="32" t="s">
        <v>24</v>
      </c>
      <c r="D91" s="40"/>
      <c r="E91" s="40"/>
      <c r="F91" s="27" t="str">
        <f>E15</f>
        <v>Město Ostrov</v>
      </c>
      <c r="G91" s="40"/>
      <c r="H91" s="40"/>
      <c r="I91" s="147" t="s">
        <v>30</v>
      </c>
      <c r="J91" s="36" t="str">
        <f>E21</f>
        <v>Ing.Koutný, Merklín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6.4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33</v>
      </c>
      <c r="J92" s="36" t="str">
        <f>E24</f>
        <v>Šimková Dita, K.Vary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100</v>
      </c>
      <c r="D94" s="189"/>
      <c r="E94" s="189"/>
      <c r="F94" s="189"/>
      <c r="G94" s="189"/>
      <c r="H94" s="189"/>
      <c r="I94" s="190"/>
      <c r="J94" s="191" t="s">
        <v>101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102</v>
      </c>
      <c r="D96" s="40"/>
      <c r="E96" s="40"/>
      <c r="F96" s="40"/>
      <c r="G96" s="40"/>
      <c r="H96" s="40"/>
      <c r="I96" s="144"/>
      <c r="J96" s="110">
        <f>J131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103</v>
      </c>
    </row>
    <row r="97" spans="1:31" s="9" customFormat="1" ht="24.95" customHeight="1">
      <c r="A97" s="9"/>
      <c r="B97" s="193"/>
      <c r="C97" s="194"/>
      <c r="D97" s="195" t="s">
        <v>104</v>
      </c>
      <c r="E97" s="196"/>
      <c r="F97" s="196"/>
      <c r="G97" s="196"/>
      <c r="H97" s="196"/>
      <c r="I97" s="197"/>
      <c r="J97" s="198">
        <f>J132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105</v>
      </c>
      <c r="E98" s="203"/>
      <c r="F98" s="203"/>
      <c r="G98" s="203"/>
      <c r="H98" s="203"/>
      <c r="I98" s="204"/>
      <c r="J98" s="205">
        <f>J133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106</v>
      </c>
      <c r="E99" s="203"/>
      <c r="F99" s="203"/>
      <c r="G99" s="203"/>
      <c r="H99" s="203"/>
      <c r="I99" s="204"/>
      <c r="J99" s="205">
        <f>J137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107</v>
      </c>
      <c r="E100" s="203"/>
      <c r="F100" s="203"/>
      <c r="G100" s="203"/>
      <c r="H100" s="203"/>
      <c r="I100" s="204"/>
      <c r="J100" s="205">
        <f>J148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108</v>
      </c>
      <c r="E101" s="203"/>
      <c r="F101" s="203"/>
      <c r="G101" s="203"/>
      <c r="H101" s="203"/>
      <c r="I101" s="204"/>
      <c r="J101" s="205">
        <f>J155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93"/>
      <c r="C102" s="194"/>
      <c r="D102" s="195" t="s">
        <v>109</v>
      </c>
      <c r="E102" s="196"/>
      <c r="F102" s="196"/>
      <c r="G102" s="196"/>
      <c r="H102" s="196"/>
      <c r="I102" s="197"/>
      <c r="J102" s="198">
        <f>J157</f>
        <v>0</v>
      </c>
      <c r="K102" s="194"/>
      <c r="L102" s="19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200"/>
      <c r="C103" s="201"/>
      <c r="D103" s="202" t="s">
        <v>110</v>
      </c>
      <c r="E103" s="203"/>
      <c r="F103" s="203"/>
      <c r="G103" s="203"/>
      <c r="H103" s="203"/>
      <c r="I103" s="204"/>
      <c r="J103" s="205">
        <f>J158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0"/>
      <c r="C104" s="201"/>
      <c r="D104" s="202" t="s">
        <v>111</v>
      </c>
      <c r="E104" s="203"/>
      <c r="F104" s="203"/>
      <c r="G104" s="203"/>
      <c r="H104" s="203"/>
      <c r="I104" s="204"/>
      <c r="J104" s="205">
        <f>J174</f>
        <v>0</v>
      </c>
      <c r="K104" s="201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0"/>
      <c r="C105" s="201"/>
      <c r="D105" s="202" t="s">
        <v>112</v>
      </c>
      <c r="E105" s="203"/>
      <c r="F105" s="203"/>
      <c r="G105" s="203"/>
      <c r="H105" s="203"/>
      <c r="I105" s="204"/>
      <c r="J105" s="205">
        <f>J213</f>
        <v>0</v>
      </c>
      <c r="K105" s="201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0"/>
      <c r="C106" s="201"/>
      <c r="D106" s="202" t="s">
        <v>113</v>
      </c>
      <c r="E106" s="203"/>
      <c r="F106" s="203"/>
      <c r="G106" s="203"/>
      <c r="H106" s="203"/>
      <c r="I106" s="204"/>
      <c r="J106" s="205">
        <f>J249</f>
        <v>0</v>
      </c>
      <c r="K106" s="201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0"/>
      <c r="C107" s="201"/>
      <c r="D107" s="202" t="s">
        <v>114</v>
      </c>
      <c r="E107" s="203"/>
      <c r="F107" s="203"/>
      <c r="G107" s="203"/>
      <c r="H107" s="203"/>
      <c r="I107" s="204"/>
      <c r="J107" s="205">
        <f>J260</f>
        <v>0</v>
      </c>
      <c r="K107" s="201"/>
      <c r="L107" s="20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0"/>
      <c r="C108" s="201"/>
      <c r="D108" s="202" t="s">
        <v>115</v>
      </c>
      <c r="E108" s="203"/>
      <c r="F108" s="203"/>
      <c r="G108" s="203"/>
      <c r="H108" s="203"/>
      <c r="I108" s="204"/>
      <c r="J108" s="205">
        <f>J263</f>
        <v>0</v>
      </c>
      <c r="K108" s="201"/>
      <c r="L108" s="20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0"/>
      <c r="C109" s="201"/>
      <c r="D109" s="202" t="s">
        <v>116</v>
      </c>
      <c r="E109" s="203"/>
      <c r="F109" s="203"/>
      <c r="G109" s="203"/>
      <c r="H109" s="203"/>
      <c r="I109" s="204"/>
      <c r="J109" s="205">
        <f>J270</f>
        <v>0</v>
      </c>
      <c r="K109" s="201"/>
      <c r="L109" s="20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00"/>
      <c r="C110" s="201"/>
      <c r="D110" s="202" t="s">
        <v>117</v>
      </c>
      <c r="E110" s="203"/>
      <c r="F110" s="203"/>
      <c r="G110" s="203"/>
      <c r="H110" s="203"/>
      <c r="I110" s="204"/>
      <c r="J110" s="205">
        <f>J282</f>
        <v>0</v>
      </c>
      <c r="K110" s="201"/>
      <c r="L110" s="20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00"/>
      <c r="C111" s="201"/>
      <c r="D111" s="202" t="s">
        <v>118</v>
      </c>
      <c r="E111" s="203"/>
      <c r="F111" s="203"/>
      <c r="G111" s="203"/>
      <c r="H111" s="203"/>
      <c r="I111" s="204"/>
      <c r="J111" s="205">
        <f>J286</f>
        <v>0</v>
      </c>
      <c r="K111" s="201"/>
      <c r="L111" s="20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>
      <c r="A112" s="38"/>
      <c r="B112" s="39"/>
      <c r="C112" s="40"/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66"/>
      <c r="C113" s="67"/>
      <c r="D113" s="67"/>
      <c r="E113" s="67"/>
      <c r="F113" s="67"/>
      <c r="G113" s="67"/>
      <c r="H113" s="67"/>
      <c r="I113" s="183"/>
      <c r="J113" s="67"/>
      <c r="K113" s="67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7" spans="1:31" s="2" customFormat="1" ht="6.95" customHeight="1">
      <c r="A117" s="38"/>
      <c r="B117" s="68"/>
      <c r="C117" s="69"/>
      <c r="D117" s="69"/>
      <c r="E117" s="69"/>
      <c r="F117" s="69"/>
      <c r="G117" s="69"/>
      <c r="H117" s="69"/>
      <c r="I117" s="186"/>
      <c r="J117" s="69"/>
      <c r="K117" s="69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4.95" customHeight="1">
      <c r="A118" s="38"/>
      <c r="B118" s="39"/>
      <c r="C118" s="23" t="s">
        <v>119</v>
      </c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16</v>
      </c>
      <c r="D120" s="40"/>
      <c r="E120" s="40"/>
      <c r="F120" s="40"/>
      <c r="G120" s="40"/>
      <c r="H120" s="40"/>
      <c r="I120" s="14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4.4" customHeight="1">
      <c r="A121" s="38"/>
      <c r="B121" s="39"/>
      <c r="C121" s="40"/>
      <c r="D121" s="40"/>
      <c r="E121" s="187" t="str">
        <f>E7</f>
        <v>Ostrov - využití půdního prostoru Městské knihovny</v>
      </c>
      <c r="F121" s="32"/>
      <c r="G121" s="32"/>
      <c r="H121" s="32"/>
      <c r="I121" s="14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97</v>
      </c>
      <c r="D122" s="40"/>
      <c r="E122" s="40"/>
      <c r="F122" s="40"/>
      <c r="G122" s="40"/>
      <c r="H122" s="40"/>
      <c r="I122" s="14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4.4" customHeight="1">
      <c r="A123" s="38"/>
      <c r="B123" s="39"/>
      <c r="C123" s="40"/>
      <c r="D123" s="40"/>
      <c r="E123" s="76" t="str">
        <f>E9</f>
        <v xml:space="preserve">01 - Sklad za administrativní částí </v>
      </c>
      <c r="F123" s="40"/>
      <c r="G123" s="40"/>
      <c r="H123" s="40"/>
      <c r="I123" s="144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14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20</v>
      </c>
      <c r="D125" s="40"/>
      <c r="E125" s="40"/>
      <c r="F125" s="27" t="str">
        <f>F12</f>
        <v xml:space="preserve"> </v>
      </c>
      <c r="G125" s="40"/>
      <c r="H125" s="40"/>
      <c r="I125" s="147" t="s">
        <v>22</v>
      </c>
      <c r="J125" s="79" t="str">
        <f>IF(J12="","",J12)</f>
        <v>4. 8. 2020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144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26.4" customHeight="1">
      <c r="A127" s="38"/>
      <c r="B127" s="39"/>
      <c r="C127" s="32" t="s">
        <v>24</v>
      </c>
      <c r="D127" s="40"/>
      <c r="E127" s="40"/>
      <c r="F127" s="27" t="str">
        <f>E15</f>
        <v>Město Ostrov</v>
      </c>
      <c r="G127" s="40"/>
      <c r="H127" s="40"/>
      <c r="I127" s="147" t="s">
        <v>30</v>
      </c>
      <c r="J127" s="36" t="str">
        <f>E21</f>
        <v>Ing.Koutný, Merklín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26.4" customHeight="1">
      <c r="A128" s="38"/>
      <c r="B128" s="39"/>
      <c r="C128" s="32" t="s">
        <v>28</v>
      </c>
      <c r="D128" s="40"/>
      <c r="E128" s="40"/>
      <c r="F128" s="27" t="str">
        <f>IF(E18="","",E18)</f>
        <v>Vyplň údaj</v>
      </c>
      <c r="G128" s="40"/>
      <c r="H128" s="40"/>
      <c r="I128" s="147" t="s">
        <v>33</v>
      </c>
      <c r="J128" s="36" t="str">
        <f>E24</f>
        <v>Šimková Dita, K.Vary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0.3" customHeight="1">
      <c r="A129" s="38"/>
      <c r="B129" s="39"/>
      <c r="C129" s="40"/>
      <c r="D129" s="40"/>
      <c r="E129" s="40"/>
      <c r="F129" s="40"/>
      <c r="G129" s="40"/>
      <c r="H129" s="40"/>
      <c r="I129" s="144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11" customFormat="1" ht="29.25" customHeight="1">
      <c r="A130" s="207"/>
      <c r="B130" s="208"/>
      <c r="C130" s="209" t="s">
        <v>120</v>
      </c>
      <c r="D130" s="210" t="s">
        <v>61</v>
      </c>
      <c r="E130" s="210" t="s">
        <v>57</v>
      </c>
      <c r="F130" s="210" t="s">
        <v>58</v>
      </c>
      <c r="G130" s="210" t="s">
        <v>121</v>
      </c>
      <c r="H130" s="210" t="s">
        <v>122</v>
      </c>
      <c r="I130" s="211" t="s">
        <v>123</v>
      </c>
      <c r="J130" s="212" t="s">
        <v>101</v>
      </c>
      <c r="K130" s="213" t="s">
        <v>124</v>
      </c>
      <c r="L130" s="214"/>
      <c r="M130" s="100" t="s">
        <v>1</v>
      </c>
      <c r="N130" s="101" t="s">
        <v>40</v>
      </c>
      <c r="O130" s="101" t="s">
        <v>125</v>
      </c>
      <c r="P130" s="101" t="s">
        <v>126</v>
      </c>
      <c r="Q130" s="101" t="s">
        <v>127</v>
      </c>
      <c r="R130" s="101" t="s">
        <v>128</v>
      </c>
      <c r="S130" s="101" t="s">
        <v>129</v>
      </c>
      <c r="T130" s="102" t="s">
        <v>130</v>
      </c>
      <c r="U130" s="207"/>
      <c r="V130" s="207"/>
      <c r="W130" s="207"/>
      <c r="X130" s="207"/>
      <c r="Y130" s="207"/>
      <c r="Z130" s="207"/>
      <c r="AA130" s="207"/>
      <c r="AB130" s="207"/>
      <c r="AC130" s="207"/>
      <c r="AD130" s="207"/>
      <c r="AE130" s="207"/>
    </row>
    <row r="131" spans="1:63" s="2" customFormat="1" ht="22.8" customHeight="1">
      <c r="A131" s="38"/>
      <c r="B131" s="39"/>
      <c r="C131" s="107" t="s">
        <v>131</v>
      </c>
      <c r="D131" s="40"/>
      <c r="E131" s="40"/>
      <c r="F131" s="40"/>
      <c r="G131" s="40"/>
      <c r="H131" s="40"/>
      <c r="I131" s="144"/>
      <c r="J131" s="215">
        <f>BK131</f>
        <v>0</v>
      </c>
      <c r="K131" s="40"/>
      <c r="L131" s="44"/>
      <c r="M131" s="103"/>
      <c r="N131" s="216"/>
      <c r="O131" s="104"/>
      <c r="P131" s="217">
        <f>P132+P157</f>
        <v>0</v>
      </c>
      <c r="Q131" s="104"/>
      <c r="R131" s="217">
        <f>R132+R157</f>
        <v>7.5145694</v>
      </c>
      <c r="S131" s="104"/>
      <c r="T131" s="218">
        <f>T132+T157</f>
        <v>0.482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75</v>
      </c>
      <c r="AU131" s="17" t="s">
        <v>103</v>
      </c>
      <c r="BK131" s="219">
        <f>BK132+BK157</f>
        <v>0</v>
      </c>
    </row>
    <row r="132" spans="1:63" s="12" customFormat="1" ht="25.9" customHeight="1">
      <c r="A132" s="12"/>
      <c r="B132" s="220"/>
      <c r="C132" s="221"/>
      <c r="D132" s="222" t="s">
        <v>75</v>
      </c>
      <c r="E132" s="223" t="s">
        <v>132</v>
      </c>
      <c r="F132" s="223" t="s">
        <v>133</v>
      </c>
      <c r="G132" s="221"/>
      <c r="H132" s="221"/>
      <c r="I132" s="224"/>
      <c r="J132" s="225">
        <f>BK132</f>
        <v>0</v>
      </c>
      <c r="K132" s="221"/>
      <c r="L132" s="226"/>
      <c r="M132" s="227"/>
      <c r="N132" s="228"/>
      <c r="O132" s="228"/>
      <c r="P132" s="229">
        <f>P133+P137+P148+P155</f>
        <v>0</v>
      </c>
      <c r="Q132" s="228"/>
      <c r="R132" s="229">
        <f>R133+R137+R148+R155</f>
        <v>0.119904</v>
      </c>
      <c r="S132" s="228"/>
      <c r="T132" s="230">
        <f>T133+T137+T148+T155</f>
        <v>0.272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1" t="s">
        <v>84</v>
      </c>
      <c r="AT132" s="232" t="s">
        <v>75</v>
      </c>
      <c r="AU132" s="232" t="s">
        <v>76</v>
      </c>
      <c r="AY132" s="231" t="s">
        <v>134</v>
      </c>
      <c r="BK132" s="233">
        <f>BK133+BK137+BK148+BK155</f>
        <v>0</v>
      </c>
    </row>
    <row r="133" spans="1:63" s="12" customFormat="1" ht="22.8" customHeight="1">
      <c r="A133" s="12"/>
      <c r="B133" s="220"/>
      <c r="C133" s="221"/>
      <c r="D133" s="222" t="s">
        <v>75</v>
      </c>
      <c r="E133" s="234" t="s">
        <v>135</v>
      </c>
      <c r="F133" s="234" t="s">
        <v>136</v>
      </c>
      <c r="G133" s="221"/>
      <c r="H133" s="221"/>
      <c r="I133" s="224"/>
      <c r="J133" s="235">
        <f>BK133</f>
        <v>0</v>
      </c>
      <c r="K133" s="221"/>
      <c r="L133" s="226"/>
      <c r="M133" s="227"/>
      <c r="N133" s="228"/>
      <c r="O133" s="228"/>
      <c r="P133" s="229">
        <f>SUM(P134:P136)</f>
        <v>0</v>
      </c>
      <c r="Q133" s="228"/>
      <c r="R133" s="229">
        <f>SUM(R134:R136)</f>
        <v>0.11025</v>
      </c>
      <c r="S133" s="228"/>
      <c r="T133" s="230">
        <f>SUM(T134:T136)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1" t="s">
        <v>84</v>
      </c>
      <c r="AT133" s="232" t="s">
        <v>75</v>
      </c>
      <c r="AU133" s="232" t="s">
        <v>84</v>
      </c>
      <c r="AY133" s="231" t="s">
        <v>134</v>
      </c>
      <c r="BK133" s="233">
        <f>SUM(BK134:BK136)</f>
        <v>0</v>
      </c>
    </row>
    <row r="134" spans="1:65" s="2" customFormat="1" ht="14.4" customHeight="1">
      <c r="A134" s="38"/>
      <c r="B134" s="39"/>
      <c r="C134" s="236" t="s">
        <v>84</v>
      </c>
      <c r="D134" s="236" t="s">
        <v>137</v>
      </c>
      <c r="E134" s="237" t="s">
        <v>138</v>
      </c>
      <c r="F134" s="238" t="s">
        <v>139</v>
      </c>
      <c r="G134" s="239" t="s">
        <v>140</v>
      </c>
      <c r="H134" s="240">
        <v>1.05</v>
      </c>
      <c r="I134" s="241"/>
      <c r="J134" s="242">
        <f>ROUND(I134*H134,2)</f>
        <v>0</v>
      </c>
      <c r="K134" s="243"/>
      <c r="L134" s="44"/>
      <c r="M134" s="244" t="s">
        <v>1</v>
      </c>
      <c r="N134" s="245" t="s">
        <v>41</v>
      </c>
      <c r="O134" s="91"/>
      <c r="P134" s="246">
        <f>O134*H134</f>
        <v>0</v>
      </c>
      <c r="Q134" s="246">
        <v>0.105</v>
      </c>
      <c r="R134" s="246">
        <f>Q134*H134</f>
        <v>0.11025</v>
      </c>
      <c r="S134" s="246">
        <v>0</v>
      </c>
      <c r="T134" s="24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8" t="s">
        <v>141</v>
      </c>
      <c r="AT134" s="248" t="s">
        <v>137</v>
      </c>
      <c r="AU134" s="248" t="s">
        <v>86</v>
      </c>
      <c r="AY134" s="17" t="s">
        <v>134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17" t="s">
        <v>84</v>
      </c>
      <c r="BK134" s="249">
        <f>ROUND(I134*H134,2)</f>
        <v>0</v>
      </c>
      <c r="BL134" s="17" t="s">
        <v>141</v>
      </c>
      <c r="BM134" s="248" t="s">
        <v>142</v>
      </c>
    </row>
    <row r="135" spans="1:51" s="13" customFormat="1" ht="12">
      <c r="A135" s="13"/>
      <c r="B135" s="250"/>
      <c r="C135" s="251"/>
      <c r="D135" s="252" t="s">
        <v>143</v>
      </c>
      <c r="E135" s="253" t="s">
        <v>1</v>
      </c>
      <c r="F135" s="254" t="s">
        <v>144</v>
      </c>
      <c r="G135" s="251"/>
      <c r="H135" s="253" t="s">
        <v>1</v>
      </c>
      <c r="I135" s="255"/>
      <c r="J135" s="251"/>
      <c r="K135" s="251"/>
      <c r="L135" s="256"/>
      <c r="M135" s="257"/>
      <c r="N135" s="258"/>
      <c r="O135" s="258"/>
      <c r="P135" s="258"/>
      <c r="Q135" s="258"/>
      <c r="R135" s="258"/>
      <c r="S135" s="258"/>
      <c r="T135" s="25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0" t="s">
        <v>143</v>
      </c>
      <c r="AU135" s="260" t="s">
        <v>86</v>
      </c>
      <c r="AV135" s="13" t="s">
        <v>84</v>
      </c>
      <c r="AW135" s="13" t="s">
        <v>32</v>
      </c>
      <c r="AX135" s="13" t="s">
        <v>76</v>
      </c>
      <c r="AY135" s="260" t="s">
        <v>134</v>
      </c>
    </row>
    <row r="136" spans="1:51" s="14" customFormat="1" ht="12">
      <c r="A136" s="14"/>
      <c r="B136" s="261"/>
      <c r="C136" s="262"/>
      <c r="D136" s="252" t="s">
        <v>143</v>
      </c>
      <c r="E136" s="263" t="s">
        <v>1</v>
      </c>
      <c r="F136" s="264" t="s">
        <v>145</v>
      </c>
      <c r="G136" s="262"/>
      <c r="H136" s="265">
        <v>1.05</v>
      </c>
      <c r="I136" s="266"/>
      <c r="J136" s="262"/>
      <c r="K136" s="262"/>
      <c r="L136" s="267"/>
      <c r="M136" s="268"/>
      <c r="N136" s="269"/>
      <c r="O136" s="269"/>
      <c r="P136" s="269"/>
      <c r="Q136" s="269"/>
      <c r="R136" s="269"/>
      <c r="S136" s="269"/>
      <c r="T136" s="270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1" t="s">
        <v>143</v>
      </c>
      <c r="AU136" s="271" t="s">
        <v>86</v>
      </c>
      <c r="AV136" s="14" t="s">
        <v>86</v>
      </c>
      <c r="AW136" s="14" t="s">
        <v>32</v>
      </c>
      <c r="AX136" s="14" t="s">
        <v>84</v>
      </c>
      <c r="AY136" s="271" t="s">
        <v>134</v>
      </c>
    </row>
    <row r="137" spans="1:63" s="12" customFormat="1" ht="22.8" customHeight="1">
      <c r="A137" s="12"/>
      <c r="B137" s="220"/>
      <c r="C137" s="221"/>
      <c r="D137" s="222" t="s">
        <v>75</v>
      </c>
      <c r="E137" s="234" t="s">
        <v>146</v>
      </c>
      <c r="F137" s="234" t="s">
        <v>147</v>
      </c>
      <c r="G137" s="221"/>
      <c r="H137" s="221"/>
      <c r="I137" s="224"/>
      <c r="J137" s="235">
        <f>BK137</f>
        <v>0</v>
      </c>
      <c r="K137" s="221"/>
      <c r="L137" s="226"/>
      <c r="M137" s="227"/>
      <c r="N137" s="228"/>
      <c r="O137" s="228"/>
      <c r="P137" s="229">
        <f>SUM(P138:P147)</f>
        <v>0</v>
      </c>
      <c r="Q137" s="228"/>
      <c r="R137" s="229">
        <f>SUM(R138:R147)</f>
        <v>0.009654</v>
      </c>
      <c r="S137" s="228"/>
      <c r="T137" s="230">
        <f>SUM(T138:T147)</f>
        <v>0.272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1" t="s">
        <v>84</v>
      </c>
      <c r="AT137" s="232" t="s">
        <v>75</v>
      </c>
      <c r="AU137" s="232" t="s">
        <v>84</v>
      </c>
      <c r="AY137" s="231" t="s">
        <v>134</v>
      </c>
      <c r="BK137" s="233">
        <f>SUM(BK138:BK147)</f>
        <v>0</v>
      </c>
    </row>
    <row r="138" spans="1:65" s="2" customFormat="1" ht="14.4" customHeight="1">
      <c r="A138" s="38"/>
      <c r="B138" s="39"/>
      <c r="C138" s="236" t="s">
        <v>86</v>
      </c>
      <c r="D138" s="236" t="s">
        <v>137</v>
      </c>
      <c r="E138" s="237" t="s">
        <v>148</v>
      </c>
      <c r="F138" s="238" t="s">
        <v>149</v>
      </c>
      <c r="G138" s="239" t="s">
        <v>150</v>
      </c>
      <c r="H138" s="240">
        <v>1</v>
      </c>
      <c r="I138" s="241"/>
      <c r="J138" s="242">
        <f>ROUND(I138*H138,2)</f>
        <v>0</v>
      </c>
      <c r="K138" s="243"/>
      <c r="L138" s="44"/>
      <c r="M138" s="244" t="s">
        <v>1</v>
      </c>
      <c r="N138" s="245" t="s">
        <v>41</v>
      </c>
      <c r="O138" s="91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8" t="s">
        <v>141</v>
      </c>
      <c r="AT138" s="248" t="s">
        <v>137</v>
      </c>
      <c r="AU138" s="248" t="s">
        <v>86</v>
      </c>
      <c r="AY138" s="17" t="s">
        <v>134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7" t="s">
        <v>84</v>
      </c>
      <c r="BK138" s="249">
        <f>ROUND(I138*H138,2)</f>
        <v>0</v>
      </c>
      <c r="BL138" s="17" t="s">
        <v>141</v>
      </c>
      <c r="BM138" s="248" t="s">
        <v>151</v>
      </c>
    </row>
    <row r="139" spans="1:65" s="2" customFormat="1" ht="19.8" customHeight="1">
      <c r="A139" s="38"/>
      <c r="B139" s="39"/>
      <c r="C139" s="236" t="s">
        <v>152</v>
      </c>
      <c r="D139" s="236" t="s">
        <v>137</v>
      </c>
      <c r="E139" s="237" t="s">
        <v>153</v>
      </c>
      <c r="F139" s="238" t="s">
        <v>154</v>
      </c>
      <c r="G139" s="239" t="s">
        <v>140</v>
      </c>
      <c r="H139" s="240">
        <v>61.8</v>
      </c>
      <c r="I139" s="241"/>
      <c r="J139" s="242">
        <f>ROUND(I139*H139,2)</f>
        <v>0</v>
      </c>
      <c r="K139" s="243"/>
      <c r="L139" s="44"/>
      <c r="M139" s="244" t="s">
        <v>1</v>
      </c>
      <c r="N139" s="245" t="s">
        <v>41</v>
      </c>
      <c r="O139" s="91"/>
      <c r="P139" s="246">
        <f>O139*H139</f>
        <v>0</v>
      </c>
      <c r="Q139" s="246">
        <v>0.00013</v>
      </c>
      <c r="R139" s="246">
        <f>Q139*H139</f>
        <v>0.008034</v>
      </c>
      <c r="S139" s="246">
        <v>0</v>
      </c>
      <c r="T139" s="24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8" t="s">
        <v>141</v>
      </c>
      <c r="AT139" s="248" t="s">
        <v>137</v>
      </c>
      <c r="AU139" s="248" t="s">
        <v>86</v>
      </c>
      <c r="AY139" s="17" t="s">
        <v>134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7" t="s">
        <v>84</v>
      </c>
      <c r="BK139" s="249">
        <f>ROUND(I139*H139,2)</f>
        <v>0</v>
      </c>
      <c r="BL139" s="17" t="s">
        <v>141</v>
      </c>
      <c r="BM139" s="248" t="s">
        <v>155</v>
      </c>
    </row>
    <row r="140" spans="1:51" s="14" customFormat="1" ht="12">
      <c r="A140" s="14"/>
      <c r="B140" s="261"/>
      <c r="C140" s="262"/>
      <c r="D140" s="252" t="s">
        <v>143</v>
      </c>
      <c r="E140" s="263" t="s">
        <v>1</v>
      </c>
      <c r="F140" s="264" t="s">
        <v>156</v>
      </c>
      <c r="G140" s="262"/>
      <c r="H140" s="265">
        <v>61.8</v>
      </c>
      <c r="I140" s="266"/>
      <c r="J140" s="262"/>
      <c r="K140" s="262"/>
      <c r="L140" s="267"/>
      <c r="M140" s="268"/>
      <c r="N140" s="269"/>
      <c r="O140" s="269"/>
      <c r="P140" s="269"/>
      <c r="Q140" s="269"/>
      <c r="R140" s="269"/>
      <c r="S140" s="269"/>
      <c r="T140" s="27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1" t="s">
        <v>143</v>
      </c>
      <c r="AU140" s="271" t="s">
        <v>86</v>
      </c>
      <c r="AV140" s="14" t="s">
        <v>86</v>
      </c>
      <c r="AW140" s="14" t="s">
        <v>32</v>
      </c>
      <c r="AX140" s="14" t="s">
        <v>84</v>
      </c>
      <c r="AY140" s="271" t="s">
        <v>134</v>
      </c>
    </row>
    <row r="141" spans="1:65" s="2" customFormat="1" ht="14.4" customHeight="1">
      <c r="A141" s="38"/>
      <c r="B141" s="39"/>
      <c r="C141" s="236" t="s">
        <v>141</v>
      </c>
      <c r="D141" s="236" t="s">
        <v>137</v>
      </c>
      <c r="E141" s="237" t="s">
        <v>157</v>
      </c>
      <c r="F141" s="238" t="s">
        <v>158</v>
      </c>
      <c r="G141" s="239" t="s">
        <v>140</v>
      </c>
      <c r="H141" s="240">
        <v>40.5</v>
      </c>
      <c r="I141" s="241"/>
      <c r="J141" s="242">
        <f>ROUND(I141*H141,2)</f>
        <v>0</v>
      </c>
      <c r="K141" s="243"/>
      <c r="L141" s="44"/>
      <c r="M141" s="244" t="s">
        <v>1</v>
      </c>
      <c r="N141" s="245" t="s">
        <v>41</v>
      </c>
      <c r="O141" s="91"/>
      <c r="P141" s="246">
        <f>O141*H141</f>
        <v>0</v>
      </c>
      <c r="Q141" s="246">
        <v>4E-05</v>
      </c>
      <c r="R141" s="246">
        <f>Q141*H141</f>
        <v>0.0016200000000000001</v>
      </c>
      <c r="S141" s="246">
        <v>0</v>
      </c>
      <c r="T141" s="24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8" t="s">
        <v>141</v>
      </c>
      <c r="AT141" s="248" t="s">
        <v>137</v>
      </c>
      <c r="AU141" s="248" t="s">
        <v>86</v>
      </c>
      <c r="AY141" s="17" t="s">
        <v>134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7" t="s">
        <v>84</v>
      </c>
      <c r="BK141" s="249">
        <f>ROUND(I141*H141,2)</f>
        <v>0</v>
      </c>
      <c r="BL141" s="17" t="s">
        <v>141</v>
      </c>
      <c r="BM141" s="248" t="s">
        <v>159</v>
      </c>
    </row>
    <row r="142" spans="1:65" s="2" customFormat="1" ht="14.4" customHeight="1">
      <c r="A142" s="38"/>
      <c r="B142" s="39"/>
      <c r="C142" s="236" t="s">
        <v>160</v>
      </c>
      <c r="D142" s="236" t="s">
        <v>137</v>
      </c>
      <c r="E142" s="237" t="s">
        <v>161</v>
      </c>
      <c r="F142" s="238" t="s">
        <v>162</v>
      </c>
      <c r="G142" s="239" t="s">
        <v>163</v>
      </c>
      <c r="H142" s="240">
        <v>17</v>
      </c>
      <c r="I142" s="241"/>
      <c r="J142" s="242">
        <f>ROUND(I142*H142,2)</f>
        <v>0</v>
      </c>
      <c r="K142" s="243"/>
      <c r="L142" s="44"/>
      <c r="M142" s="244" t="s">
        <v>1</v>
      </c>
      <c r="N142" s="245" t="s">
        <v>41</v>
      </c>
      <c r="O142" s="91"/>
      <c r="P142" s="246">
        <f>O142*H142</f>
        <v>0</v>
      </c>
      <c r="Q142" s="246">
        <v>0</v>
      </c>
      <c r="R142" s="246">
        <f>Q142*H142</f>
        <v>0</v>
      </c>
      <c r="S142" s="246">
        <v>0.016</v>
      </c>
      <c r="T142" s="247">
        <f>S142*H142</f>
        <v>0.272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8" t="s">
        <v>141</v>
      </c>
      <c r="AT142" s="248" t="s">
        <v>137</v>
      </c>
      <c r="AU142" s="248" t="s">
        <v>86</v>
      </c>
      <c r="AY142" s="17" t="s">
        <v>134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7" t="s">
        <v>84</v>
      </c>
      <c r="BK142" s="249">
        <f>ROUND(I142*H142,2)</f>
        <v>0</v>
      </c>
      <c r="BL142" s="17" t="s">
        <v>141</v>
      </c>
      <c r="BM142" s="248" t="s">
        <v>164</v>
      </c>
    </row>
    <row r="143" spans="1:51" s="13" customFormat="1" ht="12">
      <c r="A143" s="13"/>
      <c r="B143" s="250"/>
      <c r="C143" s="251"/>
      <c r="D143" s="252" t="s">
        <v>143</v>
      </c>
      <c r="E143" s="253" t="s">
        <v>1</v>
      </c>
      <c r="F143" s="254" t="s">
        <v>165</v>
      </c>
      <c r="G143" s="251"/>
      <c r="H143" s="253" t="s">
        <v>1</v>
      </c>
      <c r="I143" s="255"/>
      <c r="J143" s="251"/>
      <c r="K143" s="251"/>
      <c r="L143" s="256"/>
      <c r="M143" s="257"/>
      <c r="N143" s="258"/>
      <c r="O143" s="258"/>
      <c r="P143" s="258"/>
      <c r="Q143" s="258"/>
      <c r="R143" s="258"/>
      <c r="S143" s="258"/>
      <c r="T143" s="25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0" t="s">
        <v>143</v>
      </c>
      <c r="AU143" s="260" t="s">
        <v>86</v>
      </c>
      <c r="AV143" s="13" t="s">
        <v>84</v>
      </c>
      <c r="AW143" s="13" t="s">
        <v>32</v>
      </c>
      <c r="AX143" s="13" t="s">
        <v>76</v>
      </c>
      <c r="AY143" s="260" t="s">
        <v>134</v>
      </c>
    </row>
    <row r="144" spans="1:51" s="14" customFormat="1" ht="12">
      <c r="A144" s="14"/>
      <c r="B144" s="261"/>
      <c r="C144" s="262"/>
      <c r="D144" s="252" t="s">
        <v>143</v>
      </c>
      <c r="E144" s="263" t="s">
        <v>1</v>
      </c>
      <c r="F144" s="264" t="s">
        <v>166</v>
      </c>
      <c r="G144" s="262"/>
      <c r="H144" s="265">
        <v>17</v>
      </c>
      <c r="I144" s="266"/>
      <c r="J144" s="262"/>
      <c r="K144" s="262"/>
      <c r="L144" s="267"/>
      <c r="M144" s="268"/>
      <c r="N144" s="269"/>
      <c r="O144" s="269"/>
      <c r="P144" s="269"/>
      <c r="Q144" s="269"/>
      <c r="R144" s="269"/>
      <c r="S144" s="269"/>
      <c r="T144" s="27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1" t="s">
        <v>143</v>
      </c>
      <c r="AU144" s="271" t="s">
        <v>86</v>
      </c>
      <c r="AV144" s="14" t="s">
        <v>86</v>
      </c>
      <c r="AW144" s="14" t="s">
        <v>32</v>
      </c>
      <c r="AX144" s="14" t="s">
        <v>84</v>
      </c>
      <c r="AY144" s="271" t="s">
        <v>134</v>
      </c>
    </row>
    <row r="145" spans="1:65" s="2" customFormat="1" ht="14.4" customHeight="1">
      <c r="A145" s="38"/>
      <c r="B145" s="39"/>
      <c r="C145" s="236" t="s">
        <v>135</v>
      </c>
      <c r="D145" s="236" t="s">
        <v>137</v>
      </c>
      <c r="E145" s="237" t="s">
        <v>167</v>
      </c>
      <c r="F145" s="238" t="s">
        <v>168</v>
      </c>
      <c r="G145" s="239" t="s">
        <v>163</v>
      </c>
      <c r="H145" s="240">
        <v>12.5</v>
      </c>
      <c r="I145" s="241"/>
      <c r="J145" s="242">
        <f>ROUND(I145*H145,2)</f>
        <v>0</v>
      </c>
      <c r="K145" s="243"/>
      <c r="L145" s="44"/>
      <c r="M145" s="244" t="s">
        <v>1</v>
      </c>
      <c r="N145" s="245" t="s">
        <v>41</v>
      </c>
      <c r="O145" s="91"/>
      <c r="P145" s="246">
        <f>O145*H145</f>
        <v>0</v>
      </c>
      <c r="Q145" s="246">
        <v>0</v>
      </c>
      <c r="R145" s="246">
        <f>Q145*H145</f>
        <v>0</v>
      </c>
      <c r="S145" s="246">
        <v>0</v>
      </c>
      <c r="T145" s="24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8" t="s">
        <v>141</v>
      </c>
      <c r="AT145" s="248" t="s">
        <v>137</v>
      </c>
      <c r="AU145" s="248" t="s">
        <v>86</v>
      </c>
      <c r="AY145" s="17" t="s">
        <v>134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17" t="s">
        <v>84</v>
      </c>
      <c r="BK145" s="249">
        <f>ROUND(I145*H145,2)</f>
        <v>0</v>
      </c>
      <c r="BL145" s="17" t="s">
        <v>141</v>
      </c>
      <c r="BM145" s="248" t="s">
        <v>169</v>
      </c>
    </row>
    <row r="146" spans="1:65" s="2" customFormat="1" ht="19.8" customHeight="1">
      <c r="A146" s="38"/>
      <c r="B146" s="39"/>
      <c r="C146" s="236" t="s">
        <v>170</v>
      </c>
      <c r="D146" s="236" t="s">
        <v>137</v>
      </c>
      <c r="E146" s="237" t="s">
        <v>171</v>
      </c>
      <c r="F146" s="238" t="s">
        <v>172</v>
      </c>
      <c r="G146" s="239" t="s">
        <v>140</v>
      </c>
      <c r="H146" s="240">
        <v>41</v>
      </c>
      <c r="I146" s="241"/>
      <c r="J146" s="242">
        <f>ROUND(I146*H146,2)</f>
        <v>0</v>
      </c>
      <c r="K146" s="243"/>
      <c r="L146" s="44"/>
      <c r="M146" s="244" t="s">
        <v>1</v>
      </c>
      <c r="N146" s="245" t="s">
        <v>41</v>
      </c>
      <c r="O146" s="91"/>
      <c r="P146" s="246">
        <f>O146*H146</f>
        <v>0</v>
      </c>
      <c r="Q146" s="246">
        <v>0</v>
      </c>
      <c r="R146" s="246">
        <f>Q146*H146</f>
        <v>0</v>
      </c>
      <c r="S146" s="246">
        <v>0</v>
      </c>
      <c r="T146" s="24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8" t="s">
        <v>141</v>
      </c>
      <c r="AT146" s="248" t="s">
        <v>137</v>
      </c>
      <c r="AU146" s="248" t="s">
        <v>86</v>
      </c>
      <c r="AY146" s="17" t="s">
        <v>134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17" t="s">
        <v>84</v>
      </c>
      <c r="BK146" s="249">
        <f>ROUND(I146*H146,2)</f>
        <v>0</v>
      </c>
      <c r="BL146" s="17" t="s">
        <v>141</v>
      </c>
      <c r="BM146" s="248" t="s">
        <v>173</v>
      </c>
    </row>
    <row r="147" spans="1:51" s="14" customFormat="1" ht="12">
      <c r="A147" s="14"/>
      <c r="B147" s="261"/>
      <c r="C147" s="262"/>
      <c r="D147" s="252" t="s">
        <v>143</v>
      </c>
      <c r="E147" s="263" t="s">
        <v>1</v>
      </c>
      <c r="F147" s="264" t="s">
        <v>174</v>
      </c>
      <c r="G147" s="262"/>
      <c r="H147" s="265">
        <v>41</v>
      </c>
      <c r="I147" s="266"/>
      <c r="J147" s="262"/>
      <c r="K147" s="262"/>
      <c r="L147" s="267"/>
      <c r="M147" s="268"/>
      <c r="N147" s="269"/>
      <c r="O147" s="269"/>
      <c r="P147" s="269"/>
      <c r="Q147" s="269"/>
      <c r="R147" s="269"/>
      <c r="S147" s="269"/>
      <c r="T147" s="27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1" t="s">
        <v>143</v>
      </c>
      <c r="AU147" s="271" t="s">
        <v>86</v>
      </c>
      <c r="AV147" s="14" t="s">
        <v>86</v>
      </c>
      <c r="AW147" s="14" t="s">
        <v>32</v>
      </c>
      <c r="AX147" s="14" t="s">
        <v>84</v>
      </c>
      <c r="AY147" s="271" t="s">
        <v>134</v>
      </c>
    </row>
    <row r="148" spans="1:63" s="12" customFormat="1" ht="22.8" customHeight="1">
      <c r="A148" s="12"/>
      <c r="B148" s="220"/>
      <c r="C148" s="221"/>
      <c r="D148" s="222" t="s">
        <v>75</v>
      </c>
      <c r="E148" s="234" t="s">
        <v>175</v>
      </c>
      <c r="F148" s="234" t="s">
        <v>176</v>
      </c>
      <c r="G148" s="221"/>
      <c r="H148" s="221"/>
      <c r="I148" s="224"/>
      <c r="J148" s="235">
        <f>BK148</f>
        <v>0</v>
      </c>
      <c r="K148" s="221"/>
      <c r="L148" s="226"/>
      <c r="M148" s="227"/>
      <c r="N148" s="228"/>
      <c r="O148" s="228"/>
      <c r="P148" s="229">
        <f>SUM(P149:P154)</f>
        <v>0</v>
      </c>
      <c r="Q148" s="228"/>
      <c r="R148" s="229">
        <f>SUM(R149:R154)</f>
        <v>0</v>
      </c>
      <c r="S148" s="228"/>
      <c r="T148" s="230">
        <f>SUM(T149:T154)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1" t="s">
        <v>84</v>
      </c>
      <c r="AT148" s="232" t="s">
        <v>75</v>
      </c>
      <c r="AU148" s="232" t="s">
        <v>84</v>
      </c>
      <c r="AY148" s="231" t="s">
        <v>134</v>
      </c>
      <c r="BK148" s="233">
        <f>SUM(BK149:BK154)</f>
        <v>0</v>
      </c>
    </row>
    <row r="149" spans="1:65" s="2" customFormat="1" ht="14.4" customHeight="1">
      <c r="A149" s="38"/>
      <c r="B149" s="39"/>
      <c r="C149" s="236" t="s">
        <v>177</v>
      </c>
      <c r="D149" s="236" t="s">
        <v>137</v>
      </c>
      <c r="E149" s="237" t="s">
        <v>178</v>
      </c>
      <c r="F149" s="238" t="s">
        <v>179</v>
      </c>
      <c r="G149" s="239" t="s">
        <v>180</v>
      </c>
      <c r="H149" s="240">
        <v>0.482</v>
      </c>
      <c r="I149" s="241"/>
      <c r="J149" s="242">
        <f>ROUND(I149*H149,2)</f>
        <v>0</v>
      </c>
      <c r="K149" s="243"/>
      <c r="L149" s="44"/>
      <c r="M149" s="244" t="s">
        <v>1</v>
      </c>
      <c r="N149" s="245" t="s">
        <v>41</v>
      </c>
      <c r="O149" s="91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8" t="s">
        <v>141</v>
      </c>
      <c r="AT149" s="248" t="s">
        <v>137</v>
      </c>
      <c r="AU149" s="248" t="s">
        <v>86</v>
      </c>
      <c r="AY149" s="17" t="s">
        <v>134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7" t="s">
        <v>84</v>
      </c>
      <c r="BK149" s="249">
        <f>ROUND(I149*H149,2)</f>
        <v>0</v>
      </c>
      <c r="BL149" s="17" t="s">
        <v>141</v>
      </c>
      <c r="BM149" s="248" t="s">
        <v>181</v>
      </c>
    </row>
    <row r="150" spans="1:65" s="2" customFormat="1" ht="19.8" customHeight="1">
      <c r="A150" s="38"/>
      <c r="B150" s="39"/>
      <c r="C150" s="236" t="s">
        <v>146</v>
      </c>
      <c r="D150" s="236" t="s">
        <v>137</v>
      </c>
      <c r="E150" s="237" t="s">
        <v>182</v>
      </c>
      <c r="F150" s="238" t="s">
        <v>183</v>
      </c>
      <c r="G150" s="239" t="s">
        <v>180</v>
      </c>
      <c r="H150" s="240">
        <v>0.482</v>
      </c>
      <c r="I150" s="241"/>
      <c r="J150" s="242">
        <f>ROUND(I150*H150,2)</f>
        <v>0</v>
      </c>
      <c r="K150" s="243"/>
      <c r="L150" s="44"/>
      <c r="M150" s="244" t="s">
        <v>1</v>
      </c>
      <c r="N150" s="245" t="s">
        <v>41</v>
      </c>
      <c r="O150" s="91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8" t="s">
        <v>141</v>
      </c>
      <c r="AT150" s="248" t="s">
        <v>137</v>
      </c>
      <c r="AU150" s="248" t="s">
        <v>86</v>
      </c>
      <c r="AY150" s="17" t="s">
        <v>134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17" t="s">
        <v>84</v>
      </c>
      <c r="BK150" s="249">
        <f>ROUND(I150*H150,2)</f>
        <v>0</v>
      </c>
      <c r="BL150" s="17" t="s">
        <v>141</v>
      </c>
      <c r="BM150" s="248" t="s">
        <v>184</v>
      </c>
    </row>
    <row r="151" spans="1:65" s="2" customFormat="1" ht="14.4" customHeight="1">
      <c r="A151" s="38"/>
      <c r="B151" s="39"/>
      <c r="C151" s="236" t="s">
        <v>185</v>
      </c>
      <c r="D151" s="236" t="s">
        <v>137</v>
      </c>
      <c r="E151" s="237" t="s">
        <v>186</v>
      </c>
      <c r="F151" s="238" t="s">
        <v>187</v>
      </c>
      <c r="G151" s="239" t="s">
        <v>180</v>
      </c>
      <c r="H151" s="240">
        <v>0.482</v>
      </c>
      <c r="I151" s="241"/>
      <c r="J151" s="242">
        <f>ROUND(I151*H151,2)</f>
        <v>0</v>
      </c>
      <c r="K151" s="243"/>
      <c r="L151" s="44"/>
      <c r="M151" s="244" t="s">
        <v>1</v>
      </c>
      <c r="N151" s="245" t="s">
        <v>41</v>
      </c>
      <c r="O151" s="91"/>
      <c r="P151" s="246">
        <f>O151*H151</f>
        <v>0</v>
      </c>
      <c r="Q151" s="246">
        <v>0</v>
      </c>
      <c r="R151" s="246">
        <f>Q151*H151</f>
        <v>0</v>
      </c>
      <c r="S151" s="246">
        <v>0</v>
      </c>
      <c r="T151" s="24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8" t="s">
        <v>141</v>
      </c>
      <c r="AT151" s="248" t="s">
        <v>137</v>
      </c>
      <c r="AU151" s="248" t="s">
        <v>86</v>
      </c>
      <c r="AY151" s="17" t="s">
        <v>134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17" t="s">
        <v>84</v>
      </c>
      <c r="BK151" s="249">
        <f>ROUND(I151*H151,2)</f>
        <v>0</v>
      </c>
      <c r="BL151" s="17" t="s">
        <v>141</v>
      </c>
      <c r="BM151" s="248" t="s">
        <v>188</v>
      </c>
    </row>
    <row r="152" spans="1:65" s="2" customFormat="1" ht="14.4" customHeight="1">
      <c r="A152" s="38"/>
      <c r="B152" s="39"/>
      <c r="C152" s="236" t="s">
        <v>189</v>
      </c>
      <c r="D152" s="236" t="s">
        <v>137</v>
      </c>
      <c r="E152" s="237" t="s">
        <v>190</v>
      </c>
      <c r="F152" s="238" t="s">
        <v>191</v>
      </c>
      <c r="G152" s="239" t="s">
        <v>180</v>
      </c>
      <c r="H152" s="240">
        <v>11.568</v>
      </c>
      <c r="I152" s="241"/>
      <c r="J152" s="242">
        <f>ROUND(I152*H152,2)</f>
        <v>0</v>
      </c>
      <c r="K152" s="243"/>
      <c r="L152" s="44"/>
      <c r="M152" s="244" t="s">
        <v>1</v>
      </c>
      <c r="N152" s="245" t="s">
        <v>41</v>
      </c>
      <c r="O152" s="91"/>
      <c r="P152" s="246">
        <f>O152*H152</f>
        <v>0</v>
      </c>
      <c r="Q152" s="246">
        <v>0</v>
      </c>
      <c r="R152" s="246">
        <f>Q152*H152</f>
        <v>0</v>
      </c>
      <c r="S152" s="246">
        <v>0</v>
      </c>
      <c r="T152" s="24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8" t="s">
        <v>141</v>
      </c>
      <c r="AT152" s="248" t="s">
        <v>137</v>
      </c>
      <c r="AU152" s="248" t="s">
        <v>86</v>
      </c>
      <c r="AY152" s="17" t="s">
        <v>134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17" t="s">
        <v>84</v>
      </c>
      <c r="BK152" s="249">
        <f>ROUND(I152*H152,2)</f>
        <v>0</v>
      </c>
      <c r="BL152" s="17" t="s">
        <v>141</v>
      </c>
      <c r="BM152" s="248" t="s">
        <v>192</v>
      </c>
    </row>
    <row r="153" spans="1:51" s="14" customFormat="1" ht="12">
      <c r="A153" s="14"/>
      <c r="B153" s="261"/>
      <c r="C153" s="262"/>
      <c r="D153" s="252" t="s">
        <v>143</v>
      </c>
      <c r="E153" s="263" t="s">
        <v>1</v>
      </c>
      <c r="F153" s="264" t="s">
        <v>193</v>
      </c>
      <c r="G153" s="262"/>
      <c r="H153" s="265">
        <v>11.568</v>
      </c>
      <c r="I153" s="266"/>
      <c r="J153" s="262"/>
      <c r="K153" s="262"/>
      <c r="L153" s="267"/>
      <c r="M153" s="268"/>
      <c r="N153" s="269"/>
      <c r="O153" s="269"/>
      <c r="P153" s="269"/>
      <c r="Q153" s="269"/>
      <c r="R153" s="269"/>
      <c r="S153" s="269"/>
      <c r="T153" s="270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1" t="s">
        <v>143</v>
      </c>
      <c r="AU153" s="271" t="s">
        <v>86</v>
      </c>
      <c r="AV153" s="14" t="s">
        <v>86</v>
      </c>
      <c r="AW153" s="14" t="s">
        <v>32</v>
      </c>
      <c r="AX153" s="14" t="s">
        <v>84</v>
      </c>
      <c r="AY153" s="271" t="s">
        <v>134</v>
      </c>
    </row>
    <row r="154" spans="1:65" s="2" customFormat="1" ht="19.8" customHeight="1">
      <c r="A154" s="38"/>
      <c r="B154" s="39"/>
      <c r="C154" s="236" t="s">
        <v>194</v>
      </c>
      <c r="D154" s="236" t="s">
        <v>137</v>
      </c>
      <c r="E154" s="237" t="s">
        <v>195</v>
      </c>
      <c r="F154" s="238" t="s">
        <v>196</v>
      </c>
      <c r="G154" s="239" t="s">
        <v>180</v>
      </c>
      <c r="H154" s="240">
        <v>0.482</v>
      </c>
      <c r="I154" s="241"/>
      <c r="J154" s="242">
        <f>ROUND(I154*H154,2)</f>
        <v>0</v>
      </c>
      <c r="K154" s="243"/>
      <c r="L154" s="44"/>
      <c r="M154" s="244" t="s">
        <v>1</v>
      </c>
      <c r="N154" s="245" t="s">
        <v>41</v>
      </c>
      <c r="O154" s="91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8" t="s">
        <v>141</v>
      </c>
      <c r="AT154" s="248" t="s">
        <v>137</v>
      </c>
      <c r="AU154" s="248" t="s">
        <v>86</v>
      </c>
      <c r="AY154" s="17" t="s">
        <v>134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7" t="s">
        <v>84</v>
      </c>
      <c r="BK154" s="249">
        <f>ROUND(I154*H154,2)</f>
        <v>0</v>
      </c>
      <c r="BL154" s="17" t="s">
        <v>141</v>
      </c>
      <c r="BM154" s="248" t="s">
        <v>197</v>
      </c>
    </row>
    <row r="155" spans="1:63" s="12" customFormat="1" ht="22.8" customHeight="1">
      <c r="A155" s="12"/>
      <c r="B155" s="220"/>
      <c r="C155" s="221"/>
      <c r="D155" s="222" t="s">
        <v>75</v>
      </c>
      <c r="E155" s="234" t="s">
        <v>198</v>
      </c>
      <c r="F155" s="234" t="s">
        <v>199</v>
      </c>
      <c r="G155" s="221"/>
      <c r="H155" s="221"/>
      <c r="I155" s="224"/>
      <c r="J155" s="235">
        <f>BK155</f>
        <v>0</v>
      </c>
      <c r="K155" s="221"/>
      <c r="L155" s="226"/>
      <c r="M155" s="227"/>
      <c r="N155" s="228"/>
      <c r="O155" s="228"/>
      <c r="P155" s="229">
        <f>P156</f>
        <v>0</v>
      </c>
      <c r="Q155" s="228"/>
      <c r="R155" s="229">
        <f>R156</f>
        <v>0</v>
      </c>
      <c r="S155" s="228"/>
      <c r="T155" s="230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31" t="s">
        <v>84</v>
      </c>
      <c r="AT155" s="232" t="s">
        <v>75</v>
      </c>
      <c r="AU155" s="232" t="s">
        <v>84</v>
      </c>
      <c r="AY155" s="231" t="s">
        <v>134</v>
      </c>
      <c r="BK155" s="233">
        <f>BK156</f>
        <v>0</v>
      </c>
    </row>
    <row r="156" spans="1:65" s="2" customFormat="1" ht="14.4" customHeight="1">
      <c r="A156" s="38"/>
      <c r="B156" s="39"/>
      <c r="C156" s="236" t="s">
        <v>200</v>
      </c>
      <c r="D156" s="236" t="s">
        <v>137</v>
      </c>
      <c r="E156" s="237" t="s">
        <v>201</v>
      </c>
      <c r="F156" s="238" t="s">
        <v>202</v>
      </c>
      <c r="G156" s="239" t="s">
        <v>180</v>
      </c>
      <c r="H156" s="240">
        <v>0.12</v>
      </c>
      <c r="I156" s="241"/>
      <c r="J156" s="242">
        <f>ROUND(I156*H156,2)</f>
        <v>0</v>
      </c>
      <c r="K156" s="243"/>
      <c r="L156" s="44"/>
      <c r="M156" s="244" t="s">
        <v>1</v>
      </c>
      <c r="N156" s="245" t="s">
        <v>41</v>
      </c>
      <c r="O156" s="91"/>
      <c r="P156" s="246">
        <f>O156*H156</f>
        <v>0</v>
      </c>
      <c r="Q156" s="246">
        <v>0</v>
      </c>
      <c r="R156" s="246">
        <f>Q156*H156</f>
        <v>0</v>
      </c>
      <c r="S156" s="246">
        <v>0</v>
      </c>
      <c r="T156" s="24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8" t="s">
        <v>141</v>
      </c>
      <c r="AT156" s="248" t="s">
        <v>137</v>
      </c>
      <c r="AU156" s="248" t="s">
        <v>86</v>
      </c>
      <c r="AY156" s="17" t="s">
        <v>134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17" t="s">
        <v>84</v>
      </c>
      <c r="BK156" s="249">
        <f>ROUND(I156*H156,2)</f>
        <v>0</v>
      </c>
      <c r="BL156" s="17" t="s">
        <v>141</v>
      </c>
      <c r="BM156" s="248" t="s">
        <v>203</v>
      </c>
    </row>
    <row r="157" spans="1:63" s="12" customFormat="1" ht="25.9" customHeight="1">
      <c r="A157" s="12"/>
      <c r="B157" s="220"/>
      <c r="C157" s="221"/>
      <c r="D157" s="222" t="s">
        <v>75</v>
      </c>
      <c r="E157" s="223" t="s">
        <v>204</v>
      </c>
      <c r="F157" s="223" t="s">
        <v>205</v>
      </c>
      <c r="G157" s="221"/>
      <c r="H157" s="221"/>
      <c r="I157" s="224"/>
      <c r="J157" s="225">
        <f>BK157</f>
        <v>0</v>
      </c>
      <c r="K157" s="221"/>
      <c r="L157" s="226"/>
      <c r="M157" s="227"/>
      <c r="N157" s="228"/>
      <c r="O157" s="228"/>
      <c r="P157" s="229">
        <f>P158+P174+P213+P249+P260+P263+P270+P282+P286</f>
        <v>0</v>
      </c>
      <c r="Q157" s="228"/>
      <c r="R157" s="229">
        <f>R158+R174+R213+R249+R260+R263+R270+R282+R286</f>
        <v>7.3946654</v>
      </c>
      <c r="S157" s="228"/>
      <c r="T157" s="230">
        <f>T158+T174+T213+T249+T260+T263+T270+T282+T286</f>
        <v>0.21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31" t="s">
        <v>86</v>
      </c>
      <c r="AT157" s="232" t="s">
        <v>75</v>
      </c>
      <c r="AU157" s="232" t="s">
        <v>76</v>
      </c>
      <c r="AY157" s="231" t="s">
        <v>134</v>
      </c>
      <c r="BK157" s="233">
        <f>BK158+BK174+BK213+BK249+BK260+BK263+BK270+BK282+BK286</f>
        <v>0</v>
      </c>
    </row>
    <row r="158" spans="1:63" s="12" customFormat="1" ht="22.8" customHeight="1">
      <c r="A158" s="12"/>
      <c r="B158" s="220"/>
      <c r="C158" s="221"/>
      <c r="D158" s="222" t="s">
        <v>75</v>
      </c>
      <c r="E158" s="234" t="s">
        <v>206</v>
      </c>
      <c r="F158" s="234" t="s">
        <v>207</v>
      </c>
      <c r="G158" s="221"/>
      <c r="H158" s="221"/>
      <c r="I158" s="224"/>
      <c r="J158" s="235">
        <f>BK158</f>
        <v>0</v>
      </c>
      <c r="K158" s="221"/>
      <c r="L158" s="226"/>
      <c r="M158" s="227"/>
      <c r="N158" s="228"/>
      <c r="O158" s="228"/>
      <c r="P158" s="229">
        <f>SUM(P159:P173)</f>
        <v>0</v>
      </c>
      <c r="Q158" s="228"/>
      <c r="R158" s="229">
        <f>SUM(R159:R173)</f>
        <v>0.40280576</v>
      </c>
      <c r="S158" s="228"/>
      <c r="T158" s="230">
        <f>SUM(T159:T173)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31" t="s">
        <v>86</v>
      </c>
      <c r="AT158" s="232" t="s">
        <v>75</v>
      </c>
      <c r="AU158" s="232" t="s">
        <v>84</v>
      </c>
      <c r="AY158" s="231" t="s">
        <v>134</v>
      </c>
      <c r="BK158" s="233">
        <f>SUM(BK159:BK173)</f>
        <v>0</v>
      </c>
    </row>
    <row r="159" spans="1:65" s="2" customFormat="1" ht="14.4" customHeight="1">
      <c r="A159" s="38"/>
      <c r="B159" s="39"/>
      <c r="C159" s="236" t="s">
        <v>208</v>
      </c>
      <c r="D159" s="236" t="s">
        <v>137</v>
      </c>
      <c r="E159" s="237" t="s">
        <v>209</v>
      </c>
      <c r="F159" s="238" t="s">
        <v>210</v>
      </c>
      <c r="G159" s="239" t="s">
        <v>140</v>
      </c>
      <c r="H159" s="240">
        <v>59.12</v>
      </c>
      <c r="I159" s="241"/>
      <c r="J159" s="242">
        <f>ROUND(I159*H159,2)</f>
        <v>0</v>
      </c>
      <c r="K159" s="243"/>
      <c r="L159" s="44"/>
      <c r="M159" s="244" t="s">
        <v>1</v>
      </c>
      <c r="N159" s="245" t="s">
        <v>41</v>
      </c>
      <c r="O159" s="91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8" t="s">
        <v>211</v>
      </c>
      <c r="AT159" s="248" t="s">
        <v>137</v>
      </c>
      <c r="AU159" s="248" t="s">
        <v>86</v>
      </c>
      <c r="AY159" s="17" t="s">
        <v>134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7" t="s">
        <v>84</v>
      </c>
      <c r="BK159" s="249">
        <f>ROUND(I159*H159,2)</f>
        <v>0</v>
      </c>
      <c r="BL159" s="17" t="s">
        <v>211</v>
      </c>
      <c r="BM159" s="248" t="s">
        <v>212</v>
      </c>
    </row>
    <row r="160" spans="1:51" s="13" customFormat="1" ht="12">
      <c r="A160" s="13"/>
      <c r="B160" s="250"/>
      <c r="C160" s="251"/>
      <c r="D160" s="252" t="s">
        <v>143</v>
      </c>
      <c r="E160" s="253" t="s">
        <v>1</v>
      </c>
      <c r="F160" s="254" t="s">
        <v>213</v>
      </c>
      <c r="G160" s="251"/>
      <c r="H160" s="253" t="s">
        <v>1</v>
      </c>
      <c r="I160" s="255"/>
      <c r="J160" s="251"/>
      <c r="K160" s="251"/>
      <c r="L160" s="256"/>
      <c r="M160" s="257"/>
      <c r="N160" s="258"/>
      <c r="O160" s="258"/>
      <c r="P160" s="258"/>
      <c r="Q160" s="258"/>
      <c r="R160" s="258"/>
      <c r="S160" s="258"/>
      <c r="T160" s="25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0" t="s">
        <v>143</v>
      </c>
      <c r="AU160" s="260" t="s">
        <v>86</v>
      </c>
      <c r="AV160" s="13" t="s">
        <v>84</v>
      </c>
      <c r="AW160" s="13" t="s">
        <v>32</v>
      </c>
      <c r="AX160" s="13" t="s">
        <v>76</v>
      </c>
      <c r="AY160" s="260" t="s">
        <v>134</v>
      </c>
    </row>
    <row r="161" spans="1:51" s="14" customFormat="1" ht="12">
      <c r="A161" s="14"/>
      <c r="B161" s="261"/>
      <c r="C161" s="262"/>
      <c r="D161" s="252" t="s">
        <v>143</v>
      </c>
      <c r="E161" s="263" t="s">
        <v>1</v>
      </c>
      <c r="F161" s="264" t="s">
        <v>214</v>
      </c>
      <c r="G161" s="262"/>
      <c r="H161" s="265">
        <v>59.12</v>
      </c>
      <c r="I161" s="266"/>
      <c r="J161" s="262"/>
      <c r="K161" s="262"/>
      <c r="L161" s="267"/>
      <c r="M161" s="268"/>
      <c r="N161" s="269"/>
      <c r="O161" s="269"/>
      <c r="P161" s="269"/>
      <c r="Q161" s="269"/>
      <c r="R161" s="269"/>
      <c r="S161" s="269"/>
      <c r="T161" s="27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1" t="s">
        <v>143</v>
      </c>
      <c r="AU161" s="271" t="s">
        <v>86</v>
      </c>
      <c r="AV161" s="14" t="s">
        <v>86</v>
      </c>
      <c r="AW161" s="14" t="s">
        <v>32</v>
      </c>
      <c r="AX161" s="14" t="s">
        <v>84</v>
      </c>
      <c r="AY161" s="271" t="s">
        <v>134</v>
      </c>
    </row>
    <row r="162" spans="1:65" s="2" customFormat="1" ht="14.4" customHeight="1">
      <c r="A162" s="38"/>
      <c r="B162" s="39"/>
      <c r="C162" s="236" t="s">
        <v>8</v>
      </c>
      <c r="D162" s="236" t="s">
        <v>137</v>
      </c>
      <c r="E162" s="237" t="s">
        <v>215</v>
      </c>
      <c r="F162" s="238" t="s">
        <v>216</v>
      </c>
      <c r="G162" s="239" t="s">
        <v>140</v>
      </c>
      <c r="H162" s="240">
        <v>47.355</v>
      </c>
      <c r="I162" s="241"/>
      <c r="J162" s="242">
        <f>ROUND(I162*H162,2)</f>
        <v>0</v>
      </c>
      <c r="K162" s="243"/>
      <c r="L162" s="44"/>
      <c r="M162" s="244" t="s">
        <v>1</v>
      </c>
      <c r="N162" s="245" t="s">
        <v>41</v>
      </c>
      <c r="O162" s="91"/>
      <c r="P162" s="246">
        <f>O162*H162</f>
        <v>0</v>
      </c>
      <c r="Q162" s="246">
        <v>0</v>
      </c>
      <c r="R162" s="246">
        <f>Q162*H162</f>
        <v>0</v>
      </c>
      <c r="S162" s="246">
        <v>0</v>
      </c>
      <c r="T162" s="24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8" t="s">
        <v>211</v>
      </c>
      <c r="AT162" s="248" t="s">
        <v>137</v>
      </c>
      <c r="AU162" s="248" t="s">
        <v>86</v>
      </c>
      <c r="AY162" s="17" t="s">
        <v>134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17" t="s">
        <v>84</v>
      </c>
      <c r="BK162" s="249">
        <f>ROUND(I162*H162,2)</f>
        <v>0</v>
      </c>
      <c r="BL162" s="17" t="s">
        <v>211</v>
      </c>
      <c r="BM162" s="248" t="s">
        <v>217</v>
      </c>
    </row>
    <row r="163" spans="1:51" s="13" customFormat="1" ht="12">
      <c r="A163" s="13"/>
      <c r="B163" s="250"/>
      <c r="C163" s="251"/>
      <c r="D163" s="252" t="s">
        <v>143</v>
      </c>
      <c r="E163" s="253" t="s">
        <v>1</v>
      </c>
      <c r="F163" s="254" t="s">
        <v>218</v>
      </c>
      <c r="G163" s="251"/>
      <c r="H163" s="253" t="s">
        <v>1</v>
      </c>
      <c r="I163" s="255"/>
      <c r="J163" s="251"/>
      <c r="K163" s="251"/>
      <c r="L163" s="256"/>
      <c r="M163" s="257"/>
      <c r="N163" s="258"/>
      <c r="O163" s="258"/>
      <c r="P163" s="258"/>
      <c r="Q163" s="258"/>
      <c r="R163" s="258"/>
      <c r="S163" s="258"/>
      <c r="T163" s="25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0" t="s">
        <v>143</v>
      </c>
      <c r="AU163" s="260" t="s">
        <v>86</v>
      </c>
      <c r="AV163" s="13" t="s">
        <v>84</v>
      </c>
      <c r="AW163" s="13" t="s">
        <v>32</v>
      </c>
      <c r="AX163" s="13" t="s">
        <v>76</v>
      </c>
      <c r="AY163" s="260" t="s">
        <v>134</v>
      </c>
    </row>
    <row r="164" spans="1:51" s="14" customFormat="1" ht="12">
      <c r="A164" s="14"/>
      <c r="B164" s="261"/>
      <c r="C164" s="262"/>
      <c r="D164" s="252" t="s">
        <v>143</v>
      </c>
      <c r="E164" s="263" t="s">
        <v>1</v>
      </c>
      <c r="F164" s="264" t="s">
        <v>219</v>
      </c>
      <c r="G164" s="262"/>
      <c r="H164" s="265">
        <v>47.355</v>
      </c>
      <c r="I164" s="266"/>
      <c r="J164" s="262"/>
      <c r="K164" s="262"/>
      <c r="L164" s="267"/>
      <c r="M164" s="268"/>
      <c r="N164" s="269"/>
      <c r="O164" s="269"/>
      <c r="P164" s="269"/>
      <c r="Q164" s="269"/>
      <c r="R164" s="269"/>
      <c r="S164" s="269"/>
      <c r="T164" s="27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1" t="s">
        <v>143</v>
      </c>
      <c r="AU164" s="271" t="s">
        <v>86</v>
      </c>
      <c r="AV164" s="14" t="s">
        <v>86</v>
      </c>
      <c r="AW164" s="14" t="s">
        <v>32</v>
      </c>
      <c r="AX164" s="14" t="s">
        <v>84</v>
      </c>
      <c r="AY164" s="271" t="s">
        <v>134</v>
      </c>
    </row>
    <row r="165" spans="1:65" s="2" customFormat="1" ht="19.8" customHeight="1">
      <c r="A165" s="38"/>
      <c r="B165" s="39"/>
      <c r="C165" s="236" t="s">
        <v>211</v>
      </c>
      <c r="D165" s="236" t="s">
        <v>137</v>
      </c>
      <c r="E165" s="237" t="s">
        <v>220</v>
      </c>
      <c r="F165" s="238" t="s">
        <v>221</v>
      </c>
      <c r="G165" s="239" t="s">
        <v>140</v>
      </c>
      <c r="H165" s="240">
        <v>6.15</v>
      </c>
      <c r="I165" s="241"/>
      <c r="J165" s="242">
        <f>ROUND(I165*H165,2)</f>
        <v>0</v>
      </c>
      <c r="K165" s="243"/>
      <c r="L165" s="44"/>
      <c r="M165" s="244" t="s">
        <v>1</v>
      </c>
      <c r="N165" s="245" t="s">
        <v>41</v>
      </c>
      <c r="O165" s="91"/>
      <c r="P165" s="246">
        <f>O165*H165</f>
        <v>0</v>
      </c>
      <c r="Q165" s="246">
        <v>0</v>
      </c>
      <c r="R165" s="246">
        <f>Q165*H165</f>
        <v>0</v>
      </c>
      <c r="S165" s="246">
        <v>0</v>
      </c>
      <c r="T165" s="24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8" t="s">
        <v>211</v>
      </c>
      <c r="AT165" s="248" t="s">
        <v>137</v>
      </c>
      <c r="AU165" s="248" t="s">
        <v>86</v>
      </c>
      <c r="AY165" s="17" t="s">
        <v>134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17" t="s">
        <v>84</v>
      </c>
      <c r="BK165" s="249">
        <f>ROUND(I165*H165,2)</f>
        <v>0</v>
      </c>
      <c r="BL165" s="17" t="s">
        <v>211</v>
      </c>
      <c r="BM165" s="248" t="s">
        <v>222</v>
      </c>
    </row>
    <row r="166" spans="1:51" s="14" customFormat="1" ht="12">
      <c r="A166" s="14"/>
      <c r="B166" s="261"/>
      <c r="C166" s="262"/>
      <c r="D166" s="252" t="s">
        <v>143</v>
      </c>
      <c r="E166" s="263" t="s">
        <v>1</v>
      </c>
      <c r="F166" s="264" t="s">
        <v>223</v>
      </c>
      <c r="G166" s="262"/>
      <c r="H166" s="265">
        <v>6.15</v>
      </c>
      <c r="I166" s="266"/>
      <c r="J166" s="262"/>
      <c r="K166" s="262"/>
      <c r="L166" s="267"/>
      <c r="M166" s="268"/>
      <c r="N166" s="269"/>
      <c r="O166" s="269"/>
      <c r="P166" s="269"/>
      <c r="Q166" s="269"/>
      <c r="R166" s="269"/>
      <c r="S166" s="269"/>
      <c r="T166" s="270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1" t="s">
        <v>143</v>
      </c>
      <c r="AU166" s="271" t="s">
        <v>86</v>
      </c>
      <c r="AV166" s="14" t="s">
        <v>86</v>
      </c>
      <c r="AW166" s="14" t="s">
        <v>32</v>
      </c>
      <c r="AX166" s="14" t="s">
        <v>84</v>
      </c>
      <c r="AY166" s="271" t="s">
        <v>134</v>
      </c>
    </row>
    <row r="167" spans="1:65" s="2" customFormat="1" ht="14.4" customHeight="1">
      <c r="A167" s="38"/>
      <c r="B167" s="39"/>
      <c r="C167" s="272" t="s">
        <v>224</v>
      </c>
      <c r="D167" s="272" t="s">
        <v>225</v>
      </c>
      <c r="E167" s="273" t="s">
        <v>226</v>
      </c>
      <c r="F167" s="274" t="s">
        <v>227</v>
      </c>
      <c r="G167" s="275" t="s">
        <v>140</v>
      </c>
      <c r="H167" s="276">
        <v>48.302</v>
      </c>
      <c r="I167" s="277"/>
      <c r="J167" s="278">
        <f>ROUND(I167*H167,2)</f>
        <v>0</v>
      </c>
      <c r="K167" s="279"/>
      <c r="L167" s="280"/>
      <c r="M167" s="281" t="s">
        <v>1</v>
      </c>
      <c r="N167" s="282" t="s">
        <v>41</v>
      </c>
      <c r="O167" s="91"/>
      <c r="P167" s="246">
        <f>O167*H167</f>
        <v>0</v>
      </c>
      <c r="Q167" s="246">
        <v>0.00168</v>
      </c>
      <c r="R167" s="246">
        <f>Q167*H167</f>
        <v>0.08114736</v>
      </c>
      <c r="S167" s="246">
        <v>0</v>
      </c>
      <c r="T167" s="24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8" t="s">
        <v>228</v>
      </c>
      <c r="AT167" s="248" t="s">
        <v>225</v>
      </c>
      <c r="AU167" s="248" t="s">
        <v>86</v>
      </c>
      <c r="AY167" s="17" t="s">
        <v>134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17" t="s">
        <v>84</v>
      </c>
      <c r="BK167" s="249">
        <f>ROUND(I167*H167,2)</f>
        <v>0</v>
      </c>
      <c r="BL167" s="17" t="s">
        <v>211</v>
      </c>
      <c r="BM167" s="248" t="s">
        <v>229</v>
      </c>
    </row>
    <row r="168" spans="1:51" s="14" customFormat="1" ht="12">
      <c r="A168" s="14"/>
      <c r="B168" s="261"/>
      <c r="C168" s="262"/>
      <c r="D168" s="252" t="s">
        <v>143</v>
      </c>
      <c r="E168" s="263" t="s">
        <v>1</v>
      </c>
      <c r="F168" s="264" t="s">
        <v>230</v>
      </c>
      <c r="G168" s="262"/>
      <c r="H168" s="265">
        <v>47.355</v>
      </c>
      <c r="I168" s="266"/>
      <c r="J168" s="262"/>
      <c r="K168" s="262"/>
      <c r="L168" s="267"/>
      <c r="M168" s="268"/>
      <c r="N168" s="269"/>
      <c r="O168" s="269"/>
      <c r="P168" s="269"/>
      <c r="Q168" s="269"/>
      <c r="R168" s="269"/>
      <c r="S168" s="269"/>
      <c r="T168" s="27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1" t="s">
        <v>143</v>
      </c>
      <c r="AU168" s="271" t="s">
        <v>86</v>
      </c>
      <c r="AV168" s="14" t="s">
        <v>86</v>
      </c>
      <c r="AW168" s="14" t="s">
        <v>32</v>
      </c>
      <c r="AX168" s="14" t="s">
        <v>84</v>
      </c>
      <c r="AY168" s="271" t="s">
        <v>134</v>
      </c>
    </row>
    <row r="169" spans="1:51" s="14" customFormat="1" ht="12">
      <c r="A169" s="14"/>
      <c r="B169" s="261"/>
      <c r="C169" s="262"/>
      <c r="D169" s="252" t="s">
        <v>143</v>
      </c>
      <c r="E169" s="262"/>
      <c r="F169" s="264" t="s">
        <v>231</v>
      </c>
      <c r="G169" s="262"/>
      <c r="H169" s="265">
        <v>48.302</v>
      </c>
      <c r="I169" s="266"/>
      <c r="J169" s="262"/>
      <c r="K169" s="262"/>
      <c r="L169" s="267"/>
      <c r="M169" s="268"/>
      <c r="N169" s="269"/>
      <c r="O169" s="269"/>
      <c r="P169" s="269"/>
      <c r="Q169" s="269"/>
      <c r="R169" s="269"/>
      <c r="S169" s="269"/>
      <c r="T169" s="270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1" t="s">
        <v>143</v>
      </c>
      <c r="AU169" s="271" t="s">
        <v>86</v>
      </c>
      <c r="AV169" s="14" t="s">
        <v>86</v>
      </c>
      <c r="AW169" s="14" t="s">
        <v>4</v>
      </c>
      <c r="AX169" s="14" t="s">
        <v>84</v>
      </c>
      <c r="AY169" s="271" t="s">
        <v>134</v>
      </c>
    </row>
    <row r="170" spans="1:65" s="2" customFormat="1" ht="14.4" customHeight="1">
      <c r="A170" s="38"/>
      <c r="B170" s="39"/>
      <c r="C170" s="272" t="s">
        <v>232</v>
      </c>
      <c r="D170" s="272" t="s">
        <v>225</v>
      </c>
      <c r="E170" s="273" t="s">
        <v>233</v>
      </c>
      <c r="F170" s="274" t="s">
        <v>234</v>
      </c>
      <c r="G170" s="275" t="s">
        <v>140</v>
      </c>
      <c r="H170" s="276">
        <v>114.878</v>
      </c>
      <c r="I170" s="277"/>
      <c r="J170" s="278">
        <f>ROUND(I170*H170,2)</f>
        <v>0</v>
      </c>
      <c r="K170" s="279"/>
      <c r="L170" s="280"/>
      <c r="M170" s="281" t="s">
        <v>1</v>
      </c>
      <c r="N170" s="282" t="s">
        <v>41</v>
      </c>
      <c r="O170" s="91"/>
      <c r="P170" s="246">
        <f>O170*H170</f>
        <v>0</v>
      </c>
      <c r="Q170" s="246">
        <v>0.0028</v>
      </c>
      <c r="R170" s="246">
        <f>Q170*H170</f>
        <v>0.3216584</v>
      </c>
      <c r="S170" s="246">
        <v>0</v>
      </c>
      <c r="T170" s="24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8" t="s">
        <v>228</v>
      </c>
      <c r="AT170" s="248" t="s">
        <v>225</v>
      </c>
      <c r="AU170" s="248" t="s">
        <v>86</v>
      </c>
      <c r="AY170" s="17" t="s">
        <v>134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17" t="s">
        <v>84</v>
      </c>
      <c r="BK170" s="249">
        <f>ROUND(I170*H170,2)</f>
        <v>0</v>
      </c>
      <c r="BL170" s="17" t="s">
        <v>211</v>
      </c>
      <c r="BM170" s="248" t="s">
        <v>235</v>
      </c>
    </row>
    <row r="171" spans="1:51" s="14" customFormat="1" ht="12">
      <c r="A171" s="14"/>
      <c r="B171" s="261"/>
      <c r="C171" s="262"/>
      <c r="D171" s="252" t="s">
        <v>143</v>
      </c>
      <c r="E171" s="263" t="s">
        <v>1</v>
      </c>
      <c r="F171" s="264" t="s">
        <v>236</v>
      </c>
      <c r="G171" s="262"/>
      <c r="H171" s="265">
        <v>112.625</v>
      </c>
      <c r="I171" s="266"/>
      <c r="J171" s="262"/>
      <c r="K171" s="262"/>
      <c r="L171" s="267"/>
      <c r="M171" s="268"/>
      <c r="N171" s="269"/>
      <c r="O171" s="269"/>
      <c r="P171" s="269"/>
      <c r="Q171" s="269"/>
      <c r="R171" s="269"/>
      <c r="S171" s="269"/>
      <c r="T171" s="27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1" t="s">
        <v>143</v>
      </c>
      <c r="AU171" s="271" t="s">
        <v>86</v>
      </c>
      <c r="AV171" s="14" t="s">
        <v>86</v>
      </c>
      <c r="AW171" s="14" t="s">
        <v>32</v>
      </c>
      <c r="AX171" s="14" t="s">
        <v>84</v>
      </c>
      <c r="AY171" s="271" t="s">
        <v>134</v>
      </c>
    </row>
    <row r="172" spans="1:51" s="14" customFormat="1" ht="12">
      <c r="A172" s="14"/>
      <c r="B172" s="261"/>
      <c r="C172" s="262"/>
      <c r="D172" s="252" t="s">
        <v>143</v>
      </c>
      <c r="E172" s="262"/>
      <c r="F172" s="264" t="s">
        <v>237</v>
      </c>
      <c r="G172" s="262"/>
      <c r="H172" s="265">
        <v>114.878</v>
      </c>
      <c r="I172" s="266"/>
      <c r="J172" s="262"/>
      <c r="K172" s="262"/>
      <c r="L172" s="267"/>
      <c r="M172" s="268"/>
      <c r="N172" s="269"/>
      <c r="O172" s="269"/>
      <c r="P172" s="269"/>
      <c r="Q172" s="269"/>
      <c r="R172" s="269"/>
      <c r="S172" s="269"/>
      <c r="T172" s="27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1" t="s">
        <v>143</v>
      </c>
      <c r="AU172" s="271" t="s">
        <v>86</v>
      </c>
      <c r="AV172" s="14" t="s">
        <v>86</v>
      </c>
      <c r="AW172" s="14" t="s">
        <v>4</v>
      </c>
      <c r="AX172" s="14" t="s">
        <v>84</v>
      </c>
      <c r="AY172" s="271" t="s">
        <v>134</v>
      </c>
    </row>
    <row r="173" spans="1:65" s="2" customFormat="1" ht="14.4" customHeight="1">
      <c r="A173" s="38"/>
      <c r="B173" s="39"/>
      <c r="C173" s="236" t="s">
        <v>238</v>
      </c>
      <c r="D173" s="236" t="s">
        <v>137</v>
      </c>
      <c r="E173" s="237" t="s">
        <v>239</v>
      </c>
      <c r="F173" s="238" t="s">
        <v>240</v>
      </c>
      <c r="G173" s="239" t="s">
        <v>241</v>
      </c>
      <c r="H173" s="283"/>
      <c r="I173" s="241"/>
      <c r="J173" s="242">
        <f>ROUND(I173*H173,2)</f>
        <v>0</v>
      </c>
      <c r="K173" s="243"/>
      <c r="L173" s="44"/>
      <c r="M173" s="244" t="s">
        <v>1</v>
      </c>
      <c r="N173" s="245" t="s">
        <v>41</v>
      </c>
      <c r="O173" s="91"/>
      <c r="P173" s="246">
        <f>O173*H173</f>
        <v>0</v>
      </c>
      <c r="Q173" s="246">
        <v>0</v>
      </c>
      <c r="R173" s="246">
        <f>Q173*H173</f>
        <v>0</v>
      </c>
      <c r="S173" s="246">
        <v>0</v>
      </c>
      <c r="T173" s="24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8" t="s">
        <v>211</v>
      </c>
      <c r="AT173" s="248" t="s">
        <v>137</v>
      </c>
      <c r="AU173" s="248" t="s">
        <v>86</v>
      </c>
      <c r="AY173" s="17" t="s">
        <v>134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17" t="s">
        <v>84</v>
      </c>
      <c r="BK173" s="249">
        <f>ROUND(I173*H173,2)</f>
        <v>0</v>
      </c>
      <c r="BL173" s="17" t="s">
        <v>211</v>
      </c>
      <c r="BM173" s="248" t="s">
        <v>242</v>
      </c>
    </row>
    <row r="174" spans="1:63" s="12" customFormat="1" ht="22.8" customHeight="1">
      <c r="A174" s="12"/>
      <c r="B174" s="220"/>
      <c r="C174" s="221"/>
      <c r="D174" s="222" t="s">
        <v>75</v>
      </c>
      <c r="E174" s="234" t="s">
        <v>243</v>
      </c>
      <c r="F174" s="234" t="s">
        <v>244</v>
      </c>
      <c r="G174" s="221"/>
      <c r="H174" s="221"/>
      <c r="I174" s="224"/>
      <c r="J174" s="235">
        <f>BK174</f>
        <v>0</v>
      </c>
      <c r="K174" s="221"/>
      <c r="L174" s="226"/>
      <c r="M174" s="227"/>
      <c r="N174" s="228"/>
      <c r="O174" s="228"/>
      <c r="P174" s="229">
        <f>SUM(P175:P212)</f>
        <v>0</v>
      </c>
      <c r="Q174" s="228"/>
      <c r="R174" s="229">
        <f>SUM(R175:R212)</f>
        <v>4.25081422</v>
      </c>
      <c r="S174" s="228"/>
      <c r="T174" s="230">
        <f>SUM(T175:T212)</f>
        <v>0.21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31" t="s">
        <v>86</v>
      </c>
      <c r="AT174" s="232" t="s">
        <v>75</v>
      </c>
      <c r="AU174" s="232" t="s">
        <v>84</v>
      </c>
      <c r="AY174" s="231" t="s">
        <v>134</v>
      </c>
      <c r="BK174" s="233">
        <f>SUM(BK175:BK212)</f>
        <v>0</v>
      </c>
    </row>
    <row r="175" spans="1:65" s="2" customFormat="1" ht="14.4" customHeight="1">
      <c r="A175" s="38"/>
      <c r="B175" s="39"/>
      <c r="C175" s="236" t="s">
        <v>245</v>
      </c>
      <c r="D175" s="236" t="s">
        <v>137</v>
      </c>
      <c r="E175" s="237" t="s">
        <v>246</v>
      </c>
      <c r="F175" s="238" t="s">
        <v>247</v>
      </c>
      <c r="G175" s="239" t="s">
        <v>248</v>
      </c>
      <c r="H175" s="240">
        <v>1</v>
      </c>
      <c r="I175" s="241"/>
      <c r="J175" s="242">
        <f>ROUND(I175*H175,2)</f>
        <v>0</v>
      </c>
      <c r="K175" s="243"/>
      <c r="L175" s="44"/>
      <c r="M175" s="244" t="s">
        <v>1</v>
      </c>
      <c r="N175" s="245" t="s">
        <v>41</v>
      </c>
      <c r="O175" s="91"/>
      <c r="P175" s="246">
        <f>O175*H175</f>
        <v>0</v>
      </c>
      <c r="Q175" s="246">
        <v>0</v>
      </c>
      <c r="R175" s="246">
        <f>Q175*H175</f>
        <v>0</v>
      </c>
      <c r="S175" s="246">
        <v>0</v>
      </c>
      <c r="T175" s="24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8" t="s">
        <v>211</v>
      </c>
      <c r="AT175" s="248" t="s">
        <v>137</v>
      </c>
      <c r="AU175" s="248" t="s">
        <v>86</v>
      </c>
      <c r="AY175" s="17" t="s">
        <v>134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17" t="s">
        <v>84</v>
      </c>
      <c r="BK175" s="249">
        <f>ROUND(I175*H175,2)</f>
        <v>0</v>
      </c>
      <c r="BL175" s="17" t="s">
        <v>211</v>
      </c>
      <c r="BM175" s="248" t="s">
        <v>249</v>
      </c>
    </row>
    <row r="176" spans="1:65" s="2" customFormat="1" ht="14.4" customHeight="1">
      <c r="A176" s="38"/>
      <c r="B176" s="39"/>
      <c r="C176" s="236" t="s">
        <v>7</v>
      </c>
      <c r="D176" s="236" t="s">
        <v>137</v>
      </c>
      <c r="E176" s="237" t="s">
        <v>250</v>
      </c>
      <c r="F176" s="238" t="s">
        <v>251</v>
      </c>
      <c r="G176" s="239" t="s">
        <v>140</v>
      </c>
      <c r="H176" s="240">
        <v>41</v>
      </c>
      <c r="I176" s="241"/>
      <c r="J176" s="242">
        <f>ROUND(I176*H176,2)</f>
        <v>0</v>
      </c>
      <c r="K176" s="243"/>
      <c r="L176" s="44"/>
      <c r="M176" s="244" t="s">
        <v>1</v>
      </c>
      <c r="N176" s="245" t="s">
        <v>41</v>
      </c>
      <c r="O176" s="91"/>
      <c r="P176" s="246">
        <f>O176*H176</f>
        <v>0</v>
      </c>
      <c r="Q176" s="246">
        <v>0</v>
      </c>
      <c r="R176" s="246">
        <f>Q176*H176</f>
        <v>0</v>
      </c>
      <c r="S176" s="246">
        <v>0</v>
      </c>
      <c r="T176" s="24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8" t="s">
        <v>211</v>
      </c>
      <c r="AT176" s="248" t="s">
        <v>137</v>
      </c>
      <c r="AU176" s="248" t="s">
        <v>86</v>
      </c>
      <c r="AY176" s="17" t="s">
        <v>134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17" t="s">
        <v>84</v>
      </c>
      <c r="BK176" s="249">
        <f>ROUND(I176*H176,2)</f>
        <v>0</v>
      </c>
      <c r="BL176" s="17" t="s">
        <v>211</v>
      </c>
      <c r="BM176" s="248" t="s">
        <v>252</v>
      </c>
    </row>
    <row r="177" spans="1:51" s="14" customFormat="1" ht="12">
      <c r="A177" s="14"/>
      <c r="B177" s="261"/>
      <c r="C177" s="262"/>
      <c r="D177" s="252" t="s">
        <v>143</v>
      </c>
      <c r="E177" s="263" t="s">
        <v>1</v>
      </c>
      <c r="F177" s="264" t="s">
        <v>253</v>
      </c>
      <c r="G177" s="262"/>
      <c r="H177" s="265">
        <v>41</v>
      </c>
      <c r="I177" s="266"/>
      <c r="J177" s="262"/>
      <c r="K177" s="262"/>
      <c r="L177" s="267"/>
      <c r="M177" s="268"/>
      <c r="N177" s="269"/>
      <c r="O177" s="269"/>
      <c r="P177" s="269"/>
      <c r="Q177" s="269"/>
      <c r="R177" s="269"/>
      <c r="S177" s="269"/>
      <c r="T177" s="270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1" t="s">
        <v>143</v>
      </c>
      <c r="AU177" s="271" t="s">
        <v>86</v>
      </c>
      <c r="AV177" s="14" t="s">
        <v>86</v>
      </c>
      <c r="AW177" s="14" t="s">
        <v>32</v>
      </c>
      <c r="AX177" s="14" t="s">
        <v>84</v>
      </c>
      <c r="AY177" s="271" t="s">
        <v>134</v>
      </c>
    </row>
    <row r="178" spans="1:65" s="2" customFormat="1" ht="19.8" customHeight="1">
      <c r="A178" s="38"/>
      <c r="B178" s="39"/>
      <c r="C178" s="236" t="s">
        <v>254</v>
      </c>
      <c r="D178" s="236" t="s">
        <v>137</v>
      </c>
      <c r="E178" s="237" t="s">
        <v>255</v>
      </c>
      <c r="F178" s="238" t="s">
        <v>256</v>
      </c>
      <c r="G178" s="239" t="s">
        <v>257</v>
      </c>
      <c r="H178" s="240">
        <v>7.384</v>
      </c>
      <c r="I178" s="241"/>
      <c r="J178" s="242">
        <f>ROUND(I178*H178,2)</f>
        <v>0</v>
      </c>
      <c r="K178" s="243"/>
      <c r="L178" s="44"/>
      <c r="M178" s="244" t="s">
        <v>1</v>
      </c>
      <c r="N178" s="245" t="s">
        <v>41</v>
      </c>
      <c r="O178" s="91"/>
      <c r="P178" s="246">
        <f>O178*H178</f>
        <v>0</v>
      </c>
      <c r="Q178" s="246">
        <v>0.00108</v>
      </c>
      <c r="R178" s="246">
        <f>Q178*H178</f>
        <v>0.007974720000000001</v>
      </c>
      <c r="S178" s="246">
        <v>0</v>
      </c>
      <c r="T178" s="24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8" t="s">
        <v>211</v>
      </c>
      <c r="AT178" s="248" t="s">
        <v>137</v>
      </c>
      <c r="AU178" s="248" t="s">
        <v>86</v>
      </c>
      <c r="AY178" s="17" t="s">
        <v>134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17" t="s">
        <v>84</v>
      </c>
      <c r="BK178" s="249">
        <f>ROUND(I178*H178,2)</f>
        <v>0</v>
      </c>
      <c r="BL178" s="17" t="s">
        <v>211</v>
      </c>
      <c r="BM178" s="248" t="s">
        <v>258</v>
      </c>
    </row>
    <row r="179" spans="1:51" s="14" customFormat="1" ht="12">
      <c r="A179" s="14"/>
      <c r="B179" s="261"/>
      <c r="C179" s="262"/>
      <c r="D179" s="252" t="s">
        <v>143</v>
      </c>
      <c r="E179" s="263" t="s">
        <v>1</v>
      </c>
      <c r="F179" s="264" t="s">
        <v>259</v>
      </c>
      <c r="G179" s="262"/>
      <c r="H179" s="265">
        <v>7.384</v>
      </c>
      <c r="I179" s="266"/>
      <c r="J179" s="262"/>
      <c r="K179" s="262"/>
      <c r="L179" s="267"/>
      <c r="M179" s="268"/>
      <c r="N179" s="269"/>
      <c r="O179" s="269"/>
      <c r="P179" s="269"/>
      <c r="Q179" s="269"/>
      <c r="R179" s="269"/>
      <c r="S179" s="269"/>
      <c r="T179" s="27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1" t="s">
        <v>143</v>
      </c>
      <c r="AU179" s="271" t="s">
        <v>86</v>
      </c>
      <c r="AV179" s="14" t="s">
        <v>86</v>
      </c>
      <c r="AW179" s="14" t="s">
        <v>32</v>
      </c>
      <c r="AX179" s="14" t="s">
        <v>84</v>
      </c>
      <c r="AY179" s="271" t="s">
        <v>134</v>
      </c>
    </row>
    <row r="180" spans="1:65" s="2" customFormat="1" ht="14.4" customHeight="1">
      <c r="A180" s="38"/>
      <c r="B180" s="39"/>
      <c r="C180" s="236" t="s">
        <v>260</v>
      </c>
      <c r="D180" s="236" t="s">
        <v>137</v>
      </c>
      <c r="E180" s="237" t="s">
        <v>261</v>
      </c>
      <c r="F180" s="238" t="s">
        <v>262</v>
      </c>
      <c r="G180" s="239" t="s">
        <v>140</v>
      </c>
      <c r="H180" s="240">
        <v>50</v>
      </c>
      <c r="I180" s="241"/>
      <c r="J180" s="242">
        <f>ROUND(I180*H180,2)</f>
        <v>0</v>
      </c>
      <c r="K180" s="243"/>
      <c r="L180" s="44"/>
      <c r="M180" s="244" t="s">
        <v>1</v>
      </c>
      <c r="N180" s="245" t="s">
        <v>41</v>
      </c>
      <c r="O180" s="91"/>
      <c r="P180" s="246">
        <f>O180*H180</f>
        <v>0</v>
      </c>
      <c r="Q180" s="246">
        <v>0</v>
      </c>
      <c r="R180" s="246">
        <f>Q180*H180</f>
        <v>0</v>
      </c>
      <c r="S180" s="246">
        <v>0</v>
      </c>
      <c r="T180" s="247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8" t="s">
        <v>211</v>
      </c>
      <c r="AT180" s="248" t="s">
        <v>137</v>
      </c>
      <c r="AU180" s="248" t="s">
        <v>86</v>
      </c>
      <c r="AY180" s="17" t="s">
        <v>134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17" t="s">
        <v>84</v>
      </c>
      <c r="BK180" s="249">
        <f>ROUND(I180*H180,2)</f>
        <v>0</v>
      </c>
      <c r="BL180" s="17" t="s">
        <v>211</v>
      </c>
      <c r="BM180" s="248" t="s">
        <v>263</v>
      </c>
    </row>
    <row r="181" spans="1:51" s="14" customFormat="1" ht="12">
      <c r="A181" s="14"/>
      <c r="B181" s="261"/>
      <c r="C181" s="262"/>
      <c r="D181" s="252" t="s">
        <v>143</v>
      </c>
      <c r="E181" s="263" t="s">
        <v>1</v>
      </c>
      <c r="F181" s="264" t="s">
        <v>264</v>
      </c>
      <c r="G181" s="262"/>
      <c r="H181" s="265">
        <v>50</v>
      </c>
      <c r="I181" s="266"/>
      <c r="J181" s="262"/>
      <c r="K181" s="262"/>
      <c r="L181" s="267"/>
      <c r="M181" s="268"/>
      <c r="N181" s="269"/>
      <c r="O181" s="269"/>
      <c r="P181" s="269"/>
      <c r="Q181" s="269"/>
      <c r="R181" s="269"/>
      <c r="S181" s="269"/>
      <c r="T181" s="270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1" t="s">
        <v>143</v>
      </c>
      <c r="AU181" s="271" t="s">
        <v>86</v>
      </c>
      <c r="AV181" s="14" t="s">
        <v>86</v>
      </c>
      <c r="AW181" s="14" t="s">
        <v>32</v>
      </c>
      <c r="AX181" s="14" t="s">
        <v>84</v>
      </c>
      <c r="AY181" s="271" t="s">
        <v>134</v>
      </c>
    </row>
    <row r="182" spans="1:65" s="2" customFormat="1" ht="14.4" customHeight="1">
      <c r="A182" s="38"/>
      <c r="B182" s="39"/>
      <c r="C182" s="272" t="s">
        <v>265</v>
      </c>
      <c r="D182" s="272" t="s">
        <v>225</v>
      </c>
      <c r="E182" s="273" t="s">
        <v>266</v>
      </c>
      <c r="F182" s="274" t="s">
        <v>267</v>
      </c>
      <c r="G182" s="275" t="s">
        <v>257</v>
      </c>
      <c r="H182" s="276">
        <v>5.6</v>
      </c>
      <c r="I182" s="277"/>
      <c r="J182" s="278">
        <f>ROUND(I182*H182,2)</f>
        <v>0</v>
      </c>
      <c r="K182" s="279"/>
      <c r="L182" s="280"/>
      <c r="M182" s="281" t="s">
        <v>1</v>
      </c>
      <c r="N182" s="282" t="s">
        <v>41</v>
      </c>
      <c r="O182" s="91"/>
      <c r="P182" s="246">
        <f>O182*H182</f>
        <v>0</v>
      </c>
      <c r="Q182" s="246">
        <v>0.55</v>
      </c>
      <c r="R182" s="246">
        <f>Q182*H182</f>
        <v>3.08</v>
      </c>
      <c r="S182" s="246">
        <v>0</v>
      </c>
      <c r="T182" s="24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8" t="s">
        <v>228</v>
      </c>
      <c r="AT182" s="248" t="s">
        <v>225</v>
      </c>
      <c r="AU182" s="248" t="s">
        <v>86</v>
      </c>
      <c r="AY182" s="17" t="s">
        <v>134</v>
      </c>
      <c r="BE182" s="249">
        <f>IF(N182="základní",J182,0)</f>
        <v>0</v>
      </c>
      <c r="BF182" s="249">
        <f>IF(N182="snížená",J182,0)</f>
        <v>0</v>
      </c>
      <c r="BG182" s="249">
        <f>IF(N182="zákl. přenesená",J182,0)</f>
        <v>0</v>
      </c>
      <c r="BH182" s="249">
        <f>IF(N182="sníž. přenesená",J182,0)</f>
        <v>0</v>
      </c>
      <c r="BI182" s="249">
        <f>IF(N182="nulová",J182,0)</f>
        <v>0</v>
      </c>
      <c r="BJ182" s="17" t="s">
        <v>84</v>
      </c>
      <c r="BK182" s="249">
        <f>ROUND(I182*H182,2)</f>
        <v>0</v>
      </c>
      <c r="BL182" s="17" t="s">
        <v>211</v>
      </c>
      <c r="BM182" s="248" t="s">
        <v>268</v>
      </c>
    </row>
    <row r="183" spans="1:51" s="14" customFormat="1" ht="12">
      <c r="A183" s="14"/>
      <c r="B183" s="261"/>
      <c r="C183" s="262"/>
      <c r="D183" s="252" t="s">
        <v>143</v>
      </c>
      <c r="E183" s="263" t="s">
        <v>1</v>
      </c>
      <c r="F183" s="264" t="s">
        <v>269</v>
      </c>
      <c r="G183" s="262"/>
      <c r="H183" s="265">
        <v>5</v>
      </c>
      <c r="I183" s="266"/>
      <c r="J183" s="262"/>
      <c r="K183" s="262"/>
      <c r="L183" s="267"/>
      <c r="M183" s="268"/>
      <c r="N183" s="269"/>
      <c r="O183" s="269"/>
      <c r="P183" s="269"/>
      <c r="Q183" s="269"/>
      <c r="R183" s="269"/>
      <c r="S183" s="269"/>
      <c r="T183" s="27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1" t="s">
        <v>143</v>
      </c>
      <c r="AU183" s="271" t="s">
        <v>86</v>
      </c>
      <c r="AV183" s="14" t="s">
        <v>86</v>
      </c>
      <c r="AW183" s="14" t="s">
        <v>32</v>
      </c>
      <c r="AX183" s="14" t="s">
        <v>84</v>
      </c>
      <c r="AY183" s="271" t="s">
        <v>134</v>
      </c>
    </row>
    <row r="184" spans="1:51" s="14" customFormat="1" ht="12">
      <c r="A184" s="14"/>
      <c r="B184" s="261"/>
      <c r="C184" s="262"/>
      <c r="D184" s="252" t="s">
        <v>143</v>
      </c>
      <c r="E184" s="262"/>
      <c r="F184" s="264" t="s">
        <v>270</v>
      </c>
      <c r="G184" s="262"/>
      <c r="H184" s="265">
        <v>5.6</v>
      </c>
      <c r="I184" s="266"/>
      <c r="J184" s="262"/>
      <c r="K184" s="262"/>
      <c r="L184" s="267"/>
      <c r="M184" s="268"/>
      <c r="N184" s="269"/>
      <c r="O184" s="269"/>
      <c r="P184" s="269"/>
      <c r="Q184" s="269"/>
      <c r="R184" s="269"/>
      <c r="S184" s="269"/>
      <c r="T184" s="270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1" t="s">
        <v>143</v>
      </c>
      <c r="AU184" s="271" t="s">
        <v>86</v>
      </c>
      <c r="AV184" s="14" t="s">
        <v>86</v>
      </c>
      <c r="AW184" s="14" t="s">
        <v>4</v>
      </c>
      <c r="AX184" s="14" t="s">
        <v>84</v>
      </c>
      <c r="AY184" s="271" t="s">
        <v>134</v>
      </c>
    </row>
    <row r="185" spans="1:65" s="2" customFormat="1" ht="14.4" customHeight="1">
      <c r="A185" s="38"/>
      <c r="B185" s="39"/>
      <c r="C185" s="236" t="s">
        <v>271</v>
      </c>
      <c r="D185" s="236" t="s">
        <v>137</v>
      </c>
      <c r="E185" s="237" t="s">
        <v>272</v>
      </c>
      <c r="F185" s="238" t="s">
        <v>273</v>
      </c>
      <c r="G185" s="239" t="s">
        <v>140</v>
      </c>
      <c r="H185" s="240">
        <v>7.5</v>
      </c>
      <c r="I185" s="241"/>
      <c r="J185" s="242">
        <f>ROUND(I185*H185,2)</f>
        <v>0</v>
      </c>
      <c r="K185" s="243"/>
      <c r="L185" s="44"/>
      <c r="M185" s="244" t="s">
        <v>1</v>
      </c>
      <c r="N185" s="245" t="s">
        <v>41</v>
      </c>
      <c r="O185" s="91"/>
      <c r="P185" s="246">
        <f>O185*H185</f>
        <v>0</v>
      </c>
      <c r="Q185" s="246">
        <v>0</v>
      </c>
      <c r="R185" s="246">
        <f>Q185*H185</f>
        <v>0</v>
      </c>
      <c r="S185" s="246">
        <v>0.016</v>
      </c>
      <c r="T185" s="247">
        <f>S185*H185</f>
        <v>0.12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8" t="s">
        <v>211</v>
      </c>
      <c r="AT185" s="248" t="s">
        <v>137</v>
      </c>
      <c r="AU185" s="248" t="s">
        <v>86</v>
      </c>
      <c r="AY185" s="17" t="s">
        <v>134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17" t="s">
        <v>84</v>
      </c>
      <c r="BK185" s="249">
        <f>ROUND(I185*H185,2)</f>
        <v>0</v>
      </c>
      <c r="BL185" s="17" t="s">
        <v>211</v>
      </c>
      <c r="BM185" s="248" t="s">
        <v>274</v>
      </c>
    </row>
    <row r="186" spans="1:51" s="13" customFormat="1" ht="12">
      <c r="A186" s="13"/>
      <c r="B186" s="250"/>
      <c r="C186" s="251"/>
      <c r="D186" s="252" t="s">
        <v>143</v>
      </c>
      <c r="E186" s="253" t="s">
        <v>1</v>
      </c>
      <c r="F186" s="254" t="s">
        <v>165</v>
      </c>
      <c r="G186" s="251"/>
      <c r="H186" s="253" t="s">
        <v>1</v>
      </c>
      <c r="I186" s="255"/>
      <c r="J186" s="251"/>
      <c r="K186" s="251"/>
      <c r="L186" s="256"/>
      <c r="M186" s="257"/>
      <c r="N186" s="258"/>
      <c r="O186" s="258"/>
      <c r="P186" s="258"/>
      <c r="Q186" s="258"/>
      <c r="R186" s="258"/>
      <c r="S186" s="258"/>
      <c r="T186" s="25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0" t="s">
        <v>143</v>
      </c>
      <c r="AU186" s="260" t="s">
        <v>86</v>
      </c>
      <c r="AV186" s="13" t="s">
        <v>84</v>
      </c>
      <c r="AW186" s="13" t="s">
        <v>32</v>
      </c>
      <c r="AX186" s="13" t="s">
        <v>76</v>
      </c>
      <c r="AY186" s="260" t="s">
        <v>134</v>
      </c>
    </row>
    <row r="187" spans="1:51" s="14" customFormat="1" ht="12">
      <c r="A187" s="14"/>
      <c r="B187" s="261"/>
      <c r="C187" s="262"/>
      <c r="D187" s="252" t="s">
        <v>143</v>
      </c>
      <c r="E187" s="263" t="s">
        <v>1</v>
      </c>
      <c r="F187" s="264" t="s">
        <v>275</v>
      </c>
      <c r="G187" s="262"/>
      <c r="H187" s="265">
        <v>7.5</v>
      </c>
      <c r="I187" s="266"/>
      <c r="J187" s="262"/>
      <c r="K187" s="262"/>
      <c r="L187" s="267"/>
      <c r="M187" s="268"/>
      <c r="N187" s="269"/>
      <c r="O187" s="269"/>
      <c r="P187" s="269"/>
      <c r="Q187" s="269"/>
      <c r="R187" s="269"/>
      <c r="S187" s="269"/>
      <c r="T187" s="270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1" t="s">
        <v>143</v>
      </c>
      <c r="AU187" s="271" t="s">
        <v>86</v>
      </c>
      <c r="AV187" s="14" t="s">
        <v>86</v>
      </c>
      <c r="AW187" s="14" t="s">
        <v>32</v>
      </c>
      <c r="AX187" s="14" t="s">
        <v>84</v>
      </c>
      <c r="AY187" s="271" t="s">
        <v>134</v>
      </c>
    </row>
    <row r="188" spans="1:65" s="2" customFormat="1" ht="14.4" customHeight="1">
      <c r="A188" s="38"/>
      <c r="B188" s="39"/>
      <c r="C188" s="236" t="s">
        <v>276</v>
      </c>
      <c r="D188" s="236" t="s">
        <v>137</v>
      </c>
      <c r="E188" s="237" t="s">
        <v>277</v>
      </c>
      <c r="F188" s="238" t="s">
        <v>278</v>
      </c>
      <c r="G188" s="239" t="s">
        <v>140</v>
      </c>
      <c r="H188" s="240">
        <v>41</v>
      </c>
      <c r="I188" s="241"/>
      <c r="J188" s="242">
        <f>ROUND(I188*H188,2)</f>
        <v>0</v>
      </c>
      <c r="K188" s="243"/>
      <c r="L188" s="44"/>
      <c r="M188" s="244" t="s">
        <v>1</v>
      </c>
      <c r="N188" s="245" t="s">
        <v>41</v>
      </c>
      <c r="O188" s="91"/>
      <c r="P188" s="246">
        <f>O188*H188</f>
        <v>0</v>
      </c>
      <c r="Q188" s="246">
        <v>0</v>
      </c>
      <c r="R188" s="246">
        <f>Q188*H188</f>
        <v>0</v>
      </c>
      <c r="S188" s="246">
        <v>0</v>
      </c>
      <c r="T188" s="24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8" t="s">
        <v>211</v>
      </c>
      <c r="AT188" s="248" t="s">
        <v>137</v>
      </c>
      <c r="AU188" s="248" t="s">
        <v>86</v>
      </c>
      <c r="AY188" s="17" t="s">
        <v>134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17" t="s">
        <v>84</v>
      </c>
      <c r="BK188" s="249">
        <f>ROUND(I188*H188,2)</f>
        <v>0</v>
      </c>
      <c r="BL188" s="17" t="s">
        <v>211</v>
      </c>
      <c r="BM188" s="248" t="s">
        <v>279</v>
      </c>
    </row>
    <row r="189" spans="1:51" s="14" customFormat="1" ht="12">
      <c r="A189" s="14"/>
      <c r="B189" s="261"/>
      <c r="C189" s="262"/>
      <c r="D189" s="252" t="s">
        <v>143</v>
      </c>
      <c r="E189" s="263" t="s">
        <v>1</v>
      </c>
      <c r="F189" s="264" t="s">
        <v>280</v>
      </c>
      <c r="G189" s="262"/>
      <c r="H189" s="265">
        <v>41</v>
      </c>
      <c r="I189" s="266"/>
      <c r="J189" s="262"/>
      <c r="K189" s="262"/>
      <c r="L189" s="267"/>
      <c r="M189" s="268"/>
      <c r="N189" s="269"/>
      <c r="O189" s="269"/>
      <c r="P189" s="269"/>
      <c r="Q189" s="269"/>
      <c r="R189" s="269"/>
      <c r="S189" s="269"/>
      <c r="T189" s="270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1" t="s">
        <v>143</v>
      </c>
      <c r="AU189" s="271" t="s">
        <v>86</v>
      </c>
      <c r="AV189" s="14" t="s">
        <v>86</v>
      </c>
      <c r="AW189" s="14" t="s">
        <v>32</v>
      </c>
      <c r="AX189" s="14" t="s">
        <v>84</v>
      </c>
      <c r="AY189" s="271" t="s">
        <v>134</v>
      </c>
    </row>
    <row r="190" spans="1:65" s="2" customFormat="1" ht="14.4" customHeight="1">
      <c r="A190" s="38"/>
      <c r="B190" s="39"/>
      <c r="C190" s="272" t="s">
        <v>281</v>
      </c>
      <c r="D190" s="272" t="s">
        <v>225</v>
      </c>
      <c r="E190" s="273" t="s">
        <v>282</v>
      </c>
      <c r="F190" s="274" t="s">
        <v>283</v>
      </c>
      <c r="G190" s="275" t="s">
        <v>257</v>
      </c>
      <c r="H190" s="276">
        <v>1.01</v>
      </c>
      <c r="I190" s="277"/>
      <c r="J190" s="278">
        <f>ROUND(I190*H190,2)</f>
        <v>0</v>
      </c>
      <c r="K190" s="279"/>
      <c r="L190" s="280"/>
      <c r="M190" s="281" t="s">
        <v>1</v>
      </c>
      <c r="N190" s="282" t="s">
        <v>41</v>
      </c>
      <c r="O190" s="91"/>
      <c r="P190" s="246">
        <f>O190*H190</f>
        <v>0</v>
      </c>
      <c r="Q190" s="246">
        <v>0.55</v>
      </c>
      <c r="R190" s="246">
        <f>Q190*H190</f>
        <v>0.5555000000000001</v>
      </c>
      <c r="S190" s="246">
        <v>0</v>
      </c>
      <c r="T190" s="247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8" t="s">
        <v>228</v>
      </c>
      <c r="AT190" s="248" t="s">
        <v>225</v>
      </c>
      <c r="AU190" s="248" t="s">
        <v>86</v>
      </c>
      <c r="AY190" s="17" t="s">
        <v>134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17" t="s">
        <v>84</v>
      </c>
      <c r="BK190" s="249">
        <f>ROUND(I190*H190,2)</f>
        <v>0</v>
      </c>
      <c r="BL190" s="17" t="s">
        <v>211</v>
      </c>
      <c r="BM190" s="248" t="s">
        <v>284</v>
      </c>
    </row>
    <row r="191" spans="1:51" s="14" customFormat="1" ht="12">
      <c r="A191" s="14"/>
      <c r="B191" s="261"/>
      <c r="C191" s="262"/>
      <c r="D191" s="252" t="s">
        <v>143</v>
      </c>
      <c r="E191" s="263" t="s">
        <v>1</v>
      </c>
      <c r="F191" s="264" t="s">
        <v>285</v>
      </c>
      <c r="G191" s="262"/>
      <c r="H191" s="265">
        <v>0.902</v>
      </c>
      <c r="I191" s="266"/>
      <c r="J191" s="262"/>
      <c r="K191" s="262"/>
      <c r="L191" s="267"/>
      <c r="M191" s="268"/>
      <c r="N191" s="269"/>
      <c r="O191" s="269"/>
      <c r="P191" s="269"/>
      <c r="Q191" s="269"/>
      <c r="R191" s="269"/>
      <c r="S191" s="269"/>
      <c r="T191" s="27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1" t="s">
        <v>143</v>
      </c>
      <c r="AU191" s="271" t="s">
        <v>86</v>
      </c>
      <c r="AV191" s="14" t="s">
        <v>86</v>
      </c>
      <c r="AW191" s="14" t="s">
        <v>32</v>
      </c>
      <c r="AX191" s="14" t="s">
        <v>84</v>
      </c>
      <c r="AY191" s="271" t="s">
        <v>134</v>
      </c>
    </row>
    <row r="192" spans="1:51" s="14" customFormat="1" ht="12">
      <c r="A192" s="14"/>
      <c r="B192" s="261"/>
      <c r="C192" s="262"/>
      <c r="D192" s="252" t="s">
        <v>143</v>
      </c>
      <c r="E192" s="262"/>
      <c r="F192" s="264" t="s">
        <v>286</v>
      </c>
      <c r="G192" s="262"/>
      <c r="H192" s="265">
        <v>1.01</v>
      </c>
      <c r="I192" s="266"/>
      <c r="J192" s="262"/>
      <c r="K192" s="262"/>
      <c r="L192" s="267"/>
      <c r="M192" s="268"/>
      <c r="N192" s="269"/>
      <c r="O192" s="269"/>
      <c r="P192" s="269"/>
      <c r="Q192" s="269"/>
      <c r="R192" s="269"/>
      <c r="S192" s="269"/>
      <c r="T192" s="27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1" t="s">
        <v>143</v>
      </c>
      <c r="AU192" s="271" t="s">
        <v>86</v>
      </c>
      <c r="AV192" s="14" t="s">
        <v>86</v>
      </c>
      <c r="AW192" s="14" t="s">
        <v>4</v>
      </c>
      <c r="AX192" s="14" t="s">
        <v>84</v>
      </c>
      <c r="AY192" s="271" t="s">
        <v>134</v>
      </c>
    </row>
    <row r="193" spans="1:65" s="2" customFormat="1" ht="14.4" customHeight="1">
      <c r="A193" s="38"/>
      <c r="B193" s="39"/>
      <c r="C193" s="236" t="s">
        <v>287</v>
      </c>
      <c r="D193" s="236" t="s">
        <v>137</v>
      </c>
      <c r="E193" s="237" t="s">
        <v>288</v>
      </c>
      <c r="F193" s="238" t="s">
        <v>289</v>
      </c>
      <c r="G193" s="239" t="s">
        <v>140</v>
      </c>
      <c r="H193" s="240">
        <v>6.374</v>
      </c>
      <c r="I193" s="241"/>
      <c r="J193" s="242">
        <f>ROUND(I193*H193,2)</f>
        <v>0</v>
      </c>
      <c r="K193" s="243"/>
      <c r="L193" s="44"/>
      <c r="M193" s="244" t="s">
        <v>1</v>
      </c>
      <c r="N193" s="245" t="s">
        <v>41</v>
      </c>
      <c r="O193" s="91"/>
      <c r="P193" s="246">
        <f>O193*H193</f>
        <v>0</v>
      </c>
      <c r="Q193" s="246">
        <v>0.0002</v>
      </c>
      <c r="R193" s="246">
        <f>Q193*H193</f>
        <v>0.0012748</v>
      </c>
      <c r="S193" s="246">
        <v>0</v>
      </c>
      <c r="T193" s="247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8" t="s">
        <v>211</v>
      </c>
      <c r="AT193" s="248" t="s">
        <v>137</v>
      </c>
      <c r="AU193" s="248" t="s">
        <v>86</v>
      </c>
      <c r="AY193" s="17" t="s">
        <v>134</v>
      </c>
      <c r="BE193" s="249">
        <f>IF(N193="základní",J193,0)</f>
        <v>0</v>
      </c>
      <c r="BF193" s="249">
        <f>IF(N193="snížená",J193,0)</f>
        <v>0</v>
      </c>
      <c r="BG193" s="249">
        <f>IF(N193="zákl. přenesená",J193,0)</f>
        <v>0</v>
      </c>
      <c r="BH193" s="249">
        <f>IF(N193="sníž. přenesená",J193,0)</f>
        <v>0</v>
      </c>
      <c r="BI193" s="249">
        <f>IF(N193="nulová",J193,0)</f>
        <v>0</v>
      </c>
      <c r="BJ193" s="17" t="s">
        <v>84</v>
      </c>
      <c r="BK193" s="249">
        <f>ROUND(I193*H193,2)</f>
        <v>0</v>
      </c>
      <c r="BL193" s="17" t="s">
        <v>211</v>
      </c>
      <c r="BM193" s="248" t="s">
        <v>290</v>
      </c>
    </row>
    <row r="194" spans="1:51" s="14" customFormat="1" ht="12">
      <c r="A194" s="14"/>
      <c r="B194" s="261"/>
      <c r="C194" s="262"/>
      <c r="D194" s="252" t="s">
        <v>143</v>
      </c>
      <c r="E194" s="263" t="s">
        <v>1</v>
      </c>
      <c r="F194" s="264" t="s">
        <v>291</v>
      </c>
      <c r="G194" s="262"/>
      <c r="H194" s="265">
        <v>6.374</v>
      </c>
      <c r="I194" s="266"/>
      <c r="J194" s="262"/>
      <c r="K194" s="262"/>
      <c r="L194" s="267"/>
      <c r="M194" s="268"/>
      <c r="N194" s="269"/>
      <c r="O194" s="269"/>
      <c r="P194" s="269"/>
      <c r="Q194" s="269"/>
      <c r="R194" s="269"/>
      <c r="S194" s="269"/>
      <c r="T194" s="270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71" t="s">
        <v>143</v>
      </c>
      <c r="AU194" s="271" t="s">
        <v>86</v>
      </c>
      <c r="AV194" s="14" t="s">
        <v>86</v>
      </c>
      <c r="AW194" s="14" t="s">
        <v>32</v>
      </c>
      <c r="AX194" s="14" t="s">
        <v>84</v>
      </c>
      <c r="AY194" s="271" t="s">
        <v>134</v>
      </c>
    </row>
    <row r="195" spans="1:65" s="2" customFormat="1" ht="14.4" customHeight="1">
      <c r="A195" s="38"/>
      <c r="B195" s="39"/>
      <c r="C195" s="236" t="s">
        <v>292</v>
      </c>
      <c r="D195" s="236" t="s">
        <v>137</v>
      </c>
      <c r="E195" s="237" t="s">
        <v>293</v>
      </c>
      <c r="F195" s="238" t="s">
        <v>294</v>
      </c>
      <c r="G195" s="239" t="s">
        <v>163</v>
      </c>
      <c r="H195" s="240">
        <v>15</v>
      </c>
      <c r="I195" s="241"/>
      <c r="J195" s="242">
        <f>ROUND(I195*H195,2)</f>
        <v>0</v>
      </c>
      <c r="K195" s="243"/>
      <c r="L195" s="44"/>
      <c r="M195" s="244" t="s">
        <v>1</v>
      </c>
      <c r="N195" s="245" t="s">
        <v>41</v>
      </c>
      <c r="O195" s="91"/>
      <c r="P195" s="246">
        <f>O195*H195</f>
        <v>0</v>
      </c>
      <c r="Q195" s="246">
        <v>0</v>
      </c>
      <c r="R195" s="246">
        <f>Q195*H195</f>
        <v>0</v>
      </c>
      <c r="S195" s="246">
        <v>0.006</v>
      </c>
      <c r="T195" s="247">
        <f>S195*H195</f>
        <v>0.09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8" t="s">
        <v>211</v>
      </c>
      <c r="AT195" s="248" t="s">
        <v>137</v>
      </c>
      <c r="AU195" s="248" t="s">
        <v>86</v>
      </c>
      <c r="AY195" s="17" t="s">
        <v>134</v>
      </c>
      <c r="BE195" s="249">
        <f>IF(N195="základní",J195,0)</f>
        <v>0</v>
      </c>
      <c r="BF195" s="249">
        <f>IF(N195="snížená",J195,0)</f>
        <v>0</v>
      </c>
      <c r="BG195" s="249">
        <f>IF(N195="zákl. přenesená",J195,0)</f>
        <v>0</v>
      </c>
      <c r="BH195" s="249">
        <f>IF(N195="sníž. přenesená",J195,0)</f>
        <v>0</v>
      </c>
      <c r="BI195" s="249">
        <f>IF(N195="nulová",J195,0)</f>
        <v>0</v>
      </c>
      <c r="BJ195" s="17" t="s">
        <v>84</v>
      </c>
      <c r="BK195" s="249">
        <f>ROUND(I195*H195,2)</f>
        <v>0</v>
      </c>
      <c r="BL195" s="17" t="s">
        <v>211</v>
      </c>
      <c r="BM195" s="248" t="s">
        <v>295</v>
      </c>
    </row>
    <row r="196" spans="1:51" s="13" customFormat="1" ht="12">
      <c r="A196" s="13"/>
      <c r="B196" s="250"/>
      <c r="C196" s="251"/>
      <c r="D196" s="252" t="s">
        <v>143</v>
      </c>
      <c r="E196" s="253" t="s">
        <v>1</v>
      </c>
      <c r="F196" s="254" t="s">
        <v>165</v>
      </c>
      <c r="G196" s="251"/>
      <c r="H196" s="253" t="s">
        <v>1</v>
      </c>
      <c r="I196" s="255"/>
      <c r="J196" s="251"/>
      <c r="K196" s="251"/>
      <c r="L196" s="256"/>
      <c r="M196" s="257"/>
      <c r="N196" s="258"/>
      <c r="O196" s="258"/>
      <c r="P196" s="258"/>
      <c r="Q196" s="258"/>
      <c r="R196" s="258"/>
      <c r="S196" s="258"/>
      <c r="T196" s="25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0" t="s">
        <v>143</v>
      </c>
      <c r="AU196" s="260" t="s">
        <v>86</v>
      </c>
      <c r="AV196" s="13" t="s">
        <v>84</v>
      </c>
      <c r="AW196" s="13" t="s">
        <v>32</v>
      </c>
      <c r="AX196" s="13" t="s">
        <v>76</v>
      </c>
      <c r="AY196" s="260" t="s">
        <v>134</v>
      </c>
    </row>
    <row r="197" spans="1:51" s="14" customFormat="1" ht="12">
      <c r="A197" s="14"/>
      <c r="B197" s="261"/>
      <c r="C197" s="262"/>
      <c r="D197" s="252" t="s">
        <v>143</v>
      </c>
      <c r="E197" s="263" t="s">
        <v>1</v>
      </c>
      <c r="F197" s="264" t="s">
        <v>296</v>
      </c>
      <c r="G197" s="262"/>
      <c r="H197" s="265">
        <v>15</v>
      </c>
      <c r="I197" s="266"/>
      <c r="J197" s="262"/>
      <c r="K197" s="262"/>
      <c r="L197" s="267"/>
      <c r="M197" s="268"/>
      <c r="N197" s="269"/>
      <c r="O197" s="269"/>
      <c r="P197" s="269"/>
      <c r="Q197" s="269"/>
      <c r="R197" s="269"/>
      <c r="S197" s="269"/>
      <c r="T197" s="270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1" t="s">
        <v>143</v>
      </c>
      <c r="AU197" s="271" t="s">
        <v>86</v>
      </c>
      <c r="AV197" s="14" t="s">
        <v>86</v>
      </c>
      <c r="AW197" s="14" t="s">
        <v>32</v>
      </c>
      <c r="AX197" s="14" t="s">
        <v>84</v>
      </c>
      <c r="AY197" s="271" t="s">
        <v>134</v>
      </c>
    </row>
    <row r="198" spans="1:65" s="2" customFormat="1" ht="14.4" customHeight="1">
      <c r="A198" s="38"/>
      <c r="B198" s="39"/>
      <c r="C198" s="236" t="s">
        <v>297</v>
      </c>
      <c r="D198" s="236" t="s">
        <v>137</v>
      </c>
      <c r="E198" s="237" t="s">
        <v>298</v>
      </c>
      <c r="F198" s="238" t="s">
        <v>299</v>
      </c>
      <c r="G198" s="239" t="s">
        <v>163</v>
      </c>
      <c r="H198" s="240">
        <v>13</v>
      </c>
      <c r="I198" s="241"/>
      <c r="J198" s="242">
        <f>ROUND(I198*H198,2)</f>
        <v>0</v>
      </c>
      <c r="K198" s="243"/>
      <c r="L198" s="44"/>
      <c r="M198" s="244" t="s">
        <v>1</v>
      </c>
      <c r="N198" s="245" t="s">
        <v>41</v>
      </c>
      <c r="O198" s="91"/>
      <c r="P198" s="246">
        <f>O198*H198</f>
        <v>0</v>
      </c>
      <c r="Q198" s="246">
        <v>0</v>
      </c>
      <c r="R198" s="246">
        <f>Q198*H198</f>
        <v>0</v>
      </c>
      <c r="S198" s="246">
        <v>0</v>
      </c>
      <c r="T198" s="247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8" t="s">
        <v>211</v>
      </c>
      <c r="AT198" s="248" t="s">
        <v>137</v>
      </c>
      <c r="AU198" s="248" t="s">
        <v>86</v>
      </c>
      <c r="AY198" s="17" t="s">
        <v>134</v>
      </c>
      <c r="BE198" s="249">
        <f>IF(N198="základní",J198,0)</f>
        <v>0</v>
      </c>
      <c r="BF198" s="249">
        <f>IF(N198="snížená",J198,0)</f>
        <v>0</v>
      </c>
      <c r="BG198" s="249">
        <f>IF(N198="zákl. přenesená",J198,0)</f>
        <v>0</v>
      </c>
      <c r="BH198" s="249">
        <f>IF(N198="sníž. přenesená",J198,0)</f>
        <v>0</v>
      </c>
      <c r="BI198" s="249">
        <f>IF(N198="nulová",J198,0)</f>
        <v>0</v>
      </c>
      <c r="BJ198" s="17" t="s">
        <v>84</v>
      </c>
      <c r="BK198" s="249">
        <f>ROUND(I198*H198,2)</f>
        <v>0</v>
      </c>
      <c r="BL198" s="17" t="s">
        <v>211</v>
      </c>
      <c r="BM198" s="248" t="s">
        <v>300</v>
      </c>
    </row>
    <row r="199" spans="1:51" s="13" customFormat="1" ht="12">
      <c r="A199" s="13"/>
      <c r="B199" s="250"/>
      <c r="C199" s="251"/>
      <c r="D199" s="252" t="s">
        <v>143</v>
      </c>
      <c r="E199" s="253" t="s">
        <v>1</v>
      </c>
      <c r="F199" s="254" t="s">
        <v>301</v>
      </c>
      <c r="G199" s="251"/>
      <c r="H199" s="253" t="s">
        <v>1</v>
      </c>
      <c r="I199" s="255"/>
      <c r="J199" s="251"/>
      <c r="K199" s="251"/>
      <c r="L199" s="256"/>
      <c r="M199" s="257"/>
      <c r="N199" s="258"/>
      <c r="O199" s="258"/>
      <c r="P199" s="258"/>
      <c r="Q199" s="258"/>
      <c r="R199" s="258"/>
      <c r="S199" s="258"/>
      <c r="T199" s="25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0" t="s">
        <v>143</v>
      </c>
      <c r="AU199" s="260" t="s">
        <v>86</v>
      </c>
      <c r="AV199" s="13" t="s">
        <v>84</v>
      </c>
      <c r="AW199" s="13" t="s">
        <v>32</v>
      </c>
      <c r="AX199" s="13" t="s">
        <v>76</v>
      </c>
      <c r="AY199" s="260" t="s">
        <v>134</v>
      </c>
    </row>
    <row r="200" spans="1:51" s="14" customFormat="1" ht="12">
      <c r="A200" s="14"/>
      <c r="B200" s="261"/>
      <c r="C200" s="262"/>
      <c r="D200" s="252" t="s">
        <v>143</v>
      </c>
      <c r="E200" s="263" t="s">
        <v>1</v>
      </c>
      <c r="F200" s="264" t="s">
        <v>200</v>
      </c>
      <c r="G200" s="262"/>
      <c r="H200" s="265">
        <v>13</v>
      </c>
      <c r="I200" s="266"/>
      <c r="J200" s="262"/>
      <c r="K200" s="262"/>
      <c r="L200" s="267"/>
      <c r="M200" s="268"/>
      <c r="N200" s="269"/>
      <c r="O200" s="269"/>
      <c r="P200" s="269"/>
      <c r="Q200" s="269"/>
      <c r="R200" s="269"/>
      <c r="S200" s="269"/>
      <c r="T200" s="270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1" t="s">
        <v>143</v>
      </c>
      <c r="AU200" s="271" t="s">
        <v>86</v>
      </c>
      <c r="AV200" s="14" t="s">
        <v>86</v>
      </c>
      <c r="AW200" s="14" t="s">
        <v>32</v>
      </c>
      <c r="AX200" s="14" t="s">
        <v>84</v>
      </c>
      <c r="AY200" s="271" t="s">
        <v>134</v>
      </c>
    </row>
    <row r="201" spans="1:65" s="2" customFormat="1" ht="14.4" customHeight="1">
      <c r="A201" s="38"/>
      <c r="B201" s="39"/>
      <c r="C201" s="272" t="s">
        <v>302</v>
      </c>
      <c r="D201" s="272" t="s">
        <v>225</v>
      </c>
      <c r="E201" s="273" t="s">
        <v>303</v>
      </c>
      <c r="F201" s="274" t="s">
        <v>304</v>
      </c>
      <c r="G201" s="275" t="s">
        <v>257</v>
      </c>
      <c r="H201" s="276">
        <v>0.14</v>
      </c>
      <c r="I201" s="277"/>
      <c r="J201" s="278">
        <f>ROUND(I201*H201,2)</f>
        <v>0</v>
      </c>
      <c r="K201" s="279"/>
      <c r="L201" s="280"/>
      <c r="M201" s="281" t="s">
        <v>1</v>
      </c>
      <c r="N201" s="282" t="s">
        <v>41</v>
      </c>
      <c r="O201" s="91"/>
      <c r="P201" s="246">
        <f>O201*H201</f>
        <v>0</v>
      </c>
      <c r="Q201" s="246">
        <v>0.55</v>
      </c>
      <c r="R201" s="246">
        <f>Q201*H201</f>
        <v>0.07700000000000001</v>
      </c>
      <c r="S201" s="246">
        <v>0</v>
      </c>
      <c r="T201" s="247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8" t="s">
        <v>228</v>
      </c>
      <c r="AT201" s="248" t="s">
        <v>225</v>
      </c>
      <c r="AU201" s="248" t="s">
        <v>86</v>
      </c>
      <c r="AY201" s="17" t="s">
        <v>134</v>
      </c>
      <c r="BE201" s="249">
        <f>IF(N201="základní",J201,0)</f>
        <v>0</v>
      </c>
      <c r="BF201" s="249">
        <f>IF(N201="snížená",J201,0)</f>
        <v>0</v>
      </c>
      <c r="BG201" s="249">
        <f>IF(N201="zákl. přenesená",J201,0)</f>
        <v>0</v>
      </c>
      <c r="BH201" s="249">
        <f>IF(N201="sníž. přenesená",J201,0)</f>
        <v>0</v>
      </c>
      <c r="BI201" s="249">
        <f>IF(N201="nulová",J201,0)</f>
        <v>0</v>
      </c>
      <c r="BJ201" s="17" t="s">
        <v>84</v>
      </c>
      <c r="BK201" s="249">
        <f>ROUND(I201*H201,2)</f>
        <v>0</v>
      </c>
      <c r="BL201" s="17" t="s">
        <v>211</v>
      </c>
      <c r="BM201" s="248" t="s">
        <v>305</v>
      </c>
    </row>
    <row r="202" spans="1:51" s="14" customFormat="1" ht="12">
      <c r="A202" s="14"/>
      <c r="B202" s="261"/>
      <c r="C202" s="262"/>
      <c r="D202" s="252" t="s">
        <v>143</v>
      </c>
      <c r="E202" s="263" t="s">
        <v>1</v>
      </c>
      <c r="F202" s="264" t="s">
        <v>306</v>
      </c>
      <c r="G202" s="262"/>
      <c r="H202" s="265">
        <v>0.125</v>
      </c>
      <c r="I202" s="266"/>
      <c r="J202" s="262"/>
      <c r="K202" s="262"/>
      <c r="L202" s="267"/>
      <c r="M202" s="268"/>
      <c r="N202" s="269"/>
      <c r="O202" s="269"/>
      <c r="P202" s="269"/>
      <c r="Q202" s="269"/>
      <c r="R202" s="269"/>
      <c r="S202" s="269"/>
      <c r="T202" s="270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1" t="s">
        <v>143</v>
      </c>
      <c r="AU202" s="271" t="s">
        <v>86</v>
      </c>
      <c r="AV202" s="14" t="s">
        <v>86</v>
      </c>
      <c r="AW202" s="14" t="s">
        <v>32</v>
      </c>
      <c r="AX202" s="14" t="s">
        <v>84</v>
      </c>
      <c r="AY202" s="271" t="s">
        <v>134</v>
      </c>
    </row>
    <row r="203" spans="1:51" s="14" customFormat="1" ht="12">
      <c r="A203" s="14"/>
      <c r="B203" s="261"/>
      <c r="C203" s="262"/>
      <c r="D203" s="252" t="s">
        <v>143</v>
      </c>
      <c r="E203" s="262"/>
      <c r="F203" s="264" t="s">
        <v>307</v>
      </c>
      <c r="G203" s="262"/>
      <c r="H203" s="265">
        <v>0.14</v>
      </c>
      <c r="I203" s="266"/>
      <c r="J203" s="262"/>
      <c r="K203" s="262"/>
      <c r="L203" s="267"/>
      <c r="M203" s="268"/>
      <c r="N203" s="269"/>
      <c r="O203" s="269"/>
      <c r="P203" s="269"/>
      <c r="Q203" s="269"/>
      <c r="R203" s="269"/>
      <c r="S203" s="269"/>
      <c r="T203" s="27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1" t="s">
        <v>143</v>
      </c>
      <c r="AU203" s="271" t="s">
        <v>86</v>
      </c>
      <c r="AV203" s="14" t="s">
        <v>86</v>
      </c>
      <c r="AW203" s="14" t="s">
        <v>4</v>
      </c>
      <c r="AX203" s="14" t="s">
        <v>84</v>
      </c>
      <c r="AY203" s="271" t="s">
        <v>134</v>
      </c>
    </row>
    <row r="204" spans="1:65" s="2" customFormat="1" ht="14.4" customHeight="1">
      <c r="A204" s="38"/>
      <c r="B204" s="39"/>
      <c r="C204" s="236" t="s">
        <v>228</v>
      </c>
      <c r="D204" s="236" t="s">
        <v>137</v>
      </c>
      <c r="E204" s="237" t="s">
        <v>308</v>
      </c>
      <c r="F204" s="238" t="s">
        <v>309</v>
      </c>
      <c r="G204" s="239" t="s">
        <v>163</v>
      </c>
      <c r="H204" s="240">
        <v>32</v>
      </c>
      <c r="I204" s="241"/>
      <c r="J204" s="242">
        <f>ROUND(I204*H204,2)</f>
        <v>0</v>
      </c>
      <c r="K204" s="243"/>
      <c r="L204" s="44"/>
      <c r="M204" s="244" t="s">
        <v>1</v>
      </c>
      <c r="N204" s="245" t="s">
        <v>41</v>
      </c>
      <c r="O204" s="91"/>
      <c r="P204" s="246">
        <f>O204*H204</f>
        <v>0</v>
      </c>
      <c r="Q204" s="246">
        <v>0</v>
      </c>
      <c r="R204" s="246">
        <f>Q204*H204</f>
        <v>0</v>
      </c>
      <c r="S204" s="246">
        <v>0</v>
      </c>
      <c r="T204" s="247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8" t="s">
        <v>211</v>
      </c>
      <c r="AT204" s="248" t="s">
        <v>137</v>
      </c>
      <c r="AU204" s="248" t="s">
        <v>86</v>
      </c>
      <c r="AY204" s="17" t="s">
        <v>134</v>
      </c>
      <c r="BE204" s="249">
        <f>IF(N204="základní",J204,0)</f>
        <v>0</v>
      </c>
      <c r="BF204" s="249">
        <f>IF(N204="snížená",J204,0)</f>
        <v>0</v>
      </c>
      <c r="BG204" s="249">
        <f>IF(N204="zákl. přenesená",J204,0)</f>
        <v>0</v>
      </c>
      <c r="BH204" s="249">
        <f>IF(N204="sníž. přenesená",J204,0)</f>
        <v>0</v>
      </c>
      <c r="BI204" s="249">
        <f>IF(N204="nulová",J204,0)</f>
        <v>0</v>
      </c>
      <c r="BJ204" s="17" t="s">
        <v>84</v>
      </c>
      <c r="BK204" s="249">
        <f>ROUND(I204*H204,2)</f>
        <v>0</v>
      </c>
      <c r="BL204" s="17" t="s">
        <v>211</v>
      </c>
      <c r="BM204" s="248" t="s">
        <v>310</v>
      </c>
    </row>
    <row r="205" spans="1:51" s="13" customFormat="1" ht="12">
      <c r="A205" s="13"/>
      <c r="B205" s="250"/>
      <c r="C205" s="251"/>
      <c r="D205" s="252" t="s">
        <v>143</v>
      </c>
      <c r="E205" s="253" t="s">
        <v>1</v>
      </c>
      <c r="F205" s="254" t="s">
        <v>311</v>
      </c>
      <c r="G205" s="251"/>
      <c r="H205" s="253" t="s">
        <v>1</v>
      </c>
      <c r="I205" s="255"/>
      <c r="J205" s="251"/>
      <c r="K205" s="251"/>
      <c r="L205" s="256"/>
      <c r="M205" s="257"/>
      <c r="N205" s="258"/>
      <c r="O205" s="258"/>
      <c r="P205" s="258"/>
      <c r="Q205" s="258"/>
      <c r="R205" s="258"/>
      <c r="S205" s="258"/>
      <c r="T205" s="25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0" t="s">
        <v>143</v>
      </c>
      <c r="AU205" s="260" t="s">
        <v>86</v>
      </c>
      <c r="AV205" s="13" t="s">
        <v>84</v>
      </c>
      <c r="AW205" s="13" t="s">
        <v>32</v>
      </c>
      <c r="AX205" s="13" t="s">
        <v>76</v>
      </c>
      <c r="AY205" s="260" t="s">
        <v>134</v>
      </c>
    </row>
    <row r="206" spans="1:51" s="14" customFormat="1" ht="12">
      <c r="A206" s="14"/>
      <c r="B206" s="261"/>
      <c r="C206" s="262"/>
      <c r="D206" s="252" t="s">
        <v>143</v>
      </c>
      <c r="E206" s="263" t="s">
        <v>1</v>
      </c>
      <c r="F206" s="264" t="s">
        <v>312</v>
      </c>
      <c r="G206" s="262"/>
      <c r="H206" s="265">
        <v>32</v>
      </c>
      <c r="I206" s="266"/>
      <c r="J206" s="262"/>
      <c r="K206" s="262"/>
      <c r="L206" s="267"/>
      <c r="M206" s="268"/>
      <c r="N206" s="269"/>
      <c r="O206" s="269"/>
      <c r="P206" s="269"/>
      <c r="Q206" s="269"/>
      <c r="R206" s="269"/>
      <c r="S206" s="269"/>
      <c r="T206" s="270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71" t="s">
        <v>143</v>
      </c>
      <c r="AU206" s="271" t="s">
        <v>86</v>
      </c>
      <c r="AV206" s="14" t="s">
        <v>86</v>
      </c>
      <c r="AW206" s="14" t="s">
        <v>32</v>
      </c>
      <c r="AX206" s="14" t="s">
        <v>84</v>
      </c>
      <c r="AY206" s="271" t="s">
        <v>134</v>
      </c>
    </row>
    <row r="207" spans="1:65" s="2" customFormat="1" ht="14.4" customHeight="1">
      <c r="A207" s="38"/>
      <c r="B207" s="39"/>
      <c r="C207" s="272" t="s">
        <v>313</v>
      </c>
      <c r="D207" s="272" t="s">
        <v>225</v>
      </c>
      <c r="E207" s="273" t="s">
        <v>314</v>
      </c>
      <c r="F207" s="274" t="s">
        <v>315</v>
      </c>
      <c r="G207" s="275" t="s">
        <v>257</v>
      </c>
      <c r="H207" s="276">
        <v>0.917</v>
      </c>
      <c r="I207" s="277"/>
      <c r="J207" s="278">
        <f>ROUND(I207*H207,2)</f>
        <v>0</v>
      </c>
      <c r="K207" s="279"/>
      <c r="L207" s="280"/>
      <c r="M207" s="281" t="s">
        <v>1</v>
      </c>
      <c r="N207" s="282" t="s">
        <v>41</v>
      </c>
      <c r="O207" s="91"/>
      <c r="P207" s="246">
        <f>O207*H207</f>
        <v>0</v>
      </c>
      <c r="Q207" s="246">
        <v>0.55</v>
      </c>
      <c r="R207" s="246">
        <f>Q207*H207</f>
        <v>0.5043500000000001</v>
      </c>
      <c r="S207" s="246">
        <v>0</v>
      </c>
      <c r="T207" s="247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8" t="s">
        <v>228</v>
      </c>
      <c r="AT207" s="248" t="s">
        <v>225</v>
      </c>
      <c r="AU207" s="248" t="s">
        <v>86</v>
      </c>
      <c r="AY207" s="17" t="s">
        <v>134</v>
      </c>
      <c r="BE207" s="249">
        <f>IF(N207="základní",J207,0)</f>
        <v>0</v>
      </c>
      <c r="BF207" s="249">
        <f>IF(N207="snížená",J207,0)</f>
        <v>0</v>
      </c>
      <c r="BG207" s="249">
        <f>IF(N207="zákl. přenesená",J207,0)</f>
        <v>0</v>
      </c>
      <c r="BH207" s="249">
        <f>IF(N207="sníž. přenesená",J207,0)</f>
        <v>0</v>
      </c>
      <c r="BI207" s="249">
        <f>IF(N207="nulová",J207,0)</f>
        <v>0</v>
      </c>
      <c r="BJ207" s="17" t="s">
        <v>84</v>
      </c>
      <c r="BK207" s="249">
        <f>ROUND(I207*H207,2)</f>
        <v>0</v>
      </c>
      <c r="BL207" s="17" t="s">
        <v>211</v>
      </c>
      <c r="BM207" s="248" t="s">
        <v>316</v>
      </c>
    </row>
    <row r="208" spans="1:51" s="14" customFormat="1" ht="12">
      <c r="A208" s="14"/>
      <c r="B208" s="261"/>
      <c r="C208" s="262"/>
      <c r="D208" s="252" t="s">
        <v>143</v>
      </c>
      <c r="E208" s="263" t="s">
        <v>1</v>
      </c>
      <c r="F208" s="264" t="s">
        <v>317</v>
      </c>
      <c r="G208" s="262"/>
      <c r="H208" s="265">
        <v>0.819</v>
      </c>
      <c r="I208" s="266"/>
      <c r="J208" s="262"/>
      <c r="K208" s="262"/>
      <c r="L208" s="267"/>
      <c r="M208" s="268"/>
      <c r="N208" s="269"/>
      <c r="O208" s="269"/>
      <c r="P208" s="269"/>
      <c r="Q208" s="269"/>
      <c r="R208" s="269"/>
      <c r="S208" s="269"/>
      <c r="T208" s="270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71" t="s">
        <v>143</v>
      </c>
      <c r="AU208" s="271" t="s">
        <v>86</v>
      </c>
      <c r="AV208" s="14" t="s">
        <v>86</v>
      </c>
      <c r="AW208" s="14" t="s">
        <v>32</v>
      </c>
      <c r="AX208" s="14" t="s">
        <v>84</v>
      </c>
      <c r="AY208" s="271" t="s">
        <v>134</v>
      </c>
    </row>
    <row r="209" spans="1:51" s="14" customFormat="1" ht="12">
      <c r="A209" s="14"/>
      <c r="B209" s="261"/>
      <c r="C209" s="262"/>
      <c r="D209" s="252" t="s">
        <v>143</v>
      </c>
      <c r="E209" s="262"/>
      <c r="F209" s="264" t="s">
        <v>318</v>
      </c>
      <c r="G209" s="262"/>
      <c r="H209" s="265">
        <v>0.917</v>
      </c>
      <c r="I209" s="266"/>
      <c r="J209" s="262"/>
      <c r="K209" s="262"/>
      <c r="L209" s="267"/>
      <c r="M209" s="268"/>
      <c r="N209" s="269"/>
      <c r="O209" s="269"/>
      <c r="P209" s="269"/>
      <c r="Q209" s="269"/>
      <c r="R209" s="269"/>
      <c r="S209" s="269"/>
      <c r="T209" s="270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71" t="s">
        <v>143</v>
      </c>
      <c r="AU209" s="271" t="s">
        <v>86</v>
      </c>
      <c r="AV209" s="14" t="s">
        <v>86</v>
      </c>
      <c r="AW209" s="14" t="s">
        <v>4</v>
      </c>
      <c r="AX209" s="14" t="s">
        <v>84</v>
      </c>
      <c r="AY209" s="271" t="s">
        <v>134</v>
      </c>
    </row>
    <row r="210" spans="1:65" s="2" customFormat="1" ht="14.4" customHeight="1">
      <c r="A210" s="38"/>
      <c r="B210" s="39"/>
      <c r="C210" s="236" t="s">
        <v>319</v>
      </c>
      <c r="D210" s="236" t="s">
        <v>137</v>
      </c>
      <c r="E210" s="237" t="s">
        <v>320</v>
      </c>
      <c r="F210" s="238" t="s">
        <v>321</v>
      </c>
      <c r="G210" s="239" t="s">
        <v>257</v>
      </c>
      <c r="H210" s="240">
        <v>1.01</v>
      </c>
      <c r="I210" s="241"/>
      <c r="J210" s="242">
        <f>ROUND(I210*H210,2)</f>
        <v>0</v>
      </c>
      <c r="K210" s="243"/>
      <c r="L210" s="44"/>
      <c r="M210" s="244" t="s">
        <v>1</v>
      </c>
      <c r="N210" s="245" t="s">
        <v>41</v>
      </c>
      <c r="O210" s="91"/>
      <c r="P210" s="246">
        <f>O210*H210</f>
        <v>0</v>
      </c>
      <c r="Q210" s="246">
        <v>0.02447</v>
      </c>
      <c r="R210" s="246">
        <f>Q210*H210</f>
        <v>0.0247147</v>
      </c>
      <c r="S210" s="246">
        <v>0</v>
      </c>
      <c r="T210" s="247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8" t="s">
        <v>211</v>
      </c>
      <c r="AT210" s="248" t="s">
        <v>137</v>
      </c>
      <c r="AU210" s="248" t="s">
        <v>86</v>
      </c>
      <c r="AY210" s="17" t="s">
        <v>134</v>
      </c>
      <c r="BE210" s="249">
        <f>IF(N210="základní",J210,0)</f>
        <v>0</v>
      </c>
      <c r="BF210" s="249">
        <f>IF(N210="snížená",J210,0)</f>
        <v>0</v>
      </c>
      <c r="BG210" s="249">
        <f>IF(N210="zákl. přenesená",J210,0)</f>
        <v>0</v>
      </c>
      <c r="BH210" s="249">
        <f>IF(N210="sníž. přenesená",J210,0)</f>
        <v>0</v>
      </c>
      <c r="BI210" s="249">
        <f>IF(N210="nulová",J210,0)</f>
        <v>0</v>
      </c>
      <c r="BJ210" s="17" t="s">
        <v>84</v>
      </c>
      <c r="BK210" s="249">
        <f>ROUND(I210*H210,2)</f>
        <v>0</v>
      </c>
      <c r="BL210" s="17" t="s">
        <v>211</v>
      </c>
      <c r="BM210" s="248" t="s">
        <v>322</v>
      </c>
    </row>
    <row r="211" spans="1:51" s="14" customFormat="1" ht="12">
      <c r="A211" s="14"/>
      <c r="B211" s="261"/>
      <c r="C211" s="262"/>
      <c r="D211" s="252" t="s">
        <v>143</v>
      </c>
      <c r="E211" s="263" t="s">
        <v>1</v>
      </c>
      <c r="F211" s="264" t="s">
        <v>323</v>
      </c>
      <c r="G211" s="262"/>
      <c r="H211" s="265">
        <v>1.01</v>
      </c>
      <c r="I211" s="266"/>
      <c r="J211" s="262"/>
      <c r="K211" s="262"/>
      <c r="L211" s="267"/>
      <c r="M211" s="268"/>
      <c r="N211" s="269"/>
      <c r="O211" s="269"/>
      <c r="P211" s="269"/>
      <c r="Q211" s="269"/>
      <c r="R211" s="269"/>
      <c r="S211" s="269"/>
      <c r="T211" s="270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1" t="s">
        <v>143</v>
      </c>
      <c r="AU211" s="271" t="s">
        <v>86</v>
      </c>
      <c r="AV211" s="14" t="s">
        <v>86</v>
      </c>
      <c r="AW211" s="14" t="s">
        <v>32</v>
      </c>
      <c r="AX211" s="14" t="s">
        <v>84</v>
      </c>
      <c r="AY211" s="271" t="s">
        <v>134</v>
      </c>
    </row>
    <row r="212" spans="1:65" s="2" customFormat="1" ht="14.4" customHeight="1">
      <c r="A212" s="38"/>
      <c r="B212" s="39"/>
      <c r="C212" s="236" t="s">
        <v>324</v>
      </c>
      <c r="D212" s="236" t="s">
        <v>137</v>
      </c>
      <c r="E212" s="237" t="s">
        <v>325</v>
      </c>
      <c r="F212" s="238" t="s">
        <v>326</v>
      </c>
      <c r="G212" s="239" t="s">
        <v>241</v>
      </c>
      <c r="H212" s="283"/>
      <c r="I212" s="241"/>
      <c r="J212" s="242">
        <f>ROUND(I212*H212,2)</f>
        <v>0</v>
      </c>
      <c r="K212" s="243"/>
      <c r="L212" s="44"/>
      <c r="M212" s="244" t="s">
        <v>1</v>
      </c>
      <c r="N212" s="245" t="s">
        <v>41</v>
      </c>
      <c r="O212" s="91"/>
      <c r="P212" s="246">
        <f>O212*H212</f>
        <v>0</v>
      </c>
      <c r="Q212" s="246">
        <v>0</v>
      </c>
      <c r="R212" s="246">
        <f>Q212*H212</f>
        <v>0</v>
      </c>
      <c r="S212" s="246">
        <v>0</v>
      </c>
      <c r="T212" s="247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48" t="s">
        <v>211</v>
      </c>
      <c r="AT212" s="248" t="s">
        <v>137</v>
      </c>
      <c r="AU212" s="248" t="s">
        <v>86</v>
      </c>
      <c r="AY212" s="17" t="s">
        <v>134</v>
      </c>
      <c r="BE212" s="249">
        <f>IF(N212="základní",J212,0)</f>
        <v>0</v>
      </c>
      <c r="BF212" s="249">
        <f>IF(N212="snížená",J212,0)</f>
        <v>0</v>
      </c>
      <c r="BG212" s="249">
        <f>IF(N212="zákl. přenesená",J212,0)</f>
        <v>0</v>
      </c>
      <c r="BH212" s="249">
        <f>IF(N212="sníž. přenesená",J212,0)</f>
        <v>0</v>
      </c>
      <c r="BI212" s="249">
        <f>IF(N212="nulová",J212,0)</f>
        <v>0</v>
      </c>
      <c r="BJ212" s="17" t="s">
        <v>84</v>
      </c>
      <c r="BK212" s="249">
        <f>ROUND(I212*H212,2)</f>
        <v>0</v>
      </c>
      <c r="BL212" s="17" t="s">
        <v>211</v>
      </c>
      <c r="BM212" s="248" t="s">
        <v>327</v>
      </c>
    </row>
    <row r="213" spans="1:63" s="12" customFormat="1" ht="22.8" customHeight="1">
      <c r="A213" s="12"/>
      <c r="B213" s="220"/>
      <c r="C213" s="221"/>
      <c r="D213" s="222" t="s">
        <v>75</v>
      </c>
      <c r="E213" s="234" t="s">
        <v>328</v>
      </c>
      <c r="F213" s="234" t="s">
        <v>329</v>
      </c>
      <c r="G213" s="221"/>
      <c r="H213" s="221"/>
      <c r="I213" s="224"/>
      <c r="J213" s="235">
        <f>BK213</f>
        <v>0</v>
      </c>
      <c r="K213" s="221"/>
      <c r="L213" s="226"/>
      <c r="M213" s="227"/>
      <c r="N213" s="228"/>
      <c r="O213" s="228"/>
      <c r="P213" s="229">
        <f>SUM(P214:P248)</f>
        <v>0</v>
      </c>
      <c r="Q213" s="228"/>
      <c r="R213" s="229">
        <f>SUM(R214:R248)</f>
        <v>2.4680253199999997</v>
      </c>
      <c r="S213" s="228"/>
      <c r="T213" s="230">
        <f>SUM(T214:T248)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31" t="s">
        <v>86</v>
      </c>
      <c r="AT213" s="232" t="s">
        <v>75</v>
      </c>
      <c r="AU213" s="232" t="s">
        <v>84</v>
      </c>
      <c r="AY213" s="231" t="s">
        <v>134</v>
      </c>
      <c r="BK213" s="233">
        <f>SUM(BK214:BK248)</f>
        <v>0</v>
      </c>
    </row>
    <row r="214" spans="1:65" s="2" customFormat="1" ht="14.4" customHeight="1">
      <c r="A214" s="38"/>
      <c r="B214" s="39"/>
      <c r="C214" s="236" t="s">
        <v>330</v>
      </c>
      <c r="D214" s="236" t="s">
        <v>137</v>
      </c>
      <c r="E214" s="237" t="s">
        <v>331</v>
      </c>
      <c r="F214" s="238" t="s">
        <v>332</v>
      </c>
      <c r="G214" s="239" t="s">
        <v>140</v>
      </c>
      <c r="H214" s="240">
        <v>46.65</v>
      </c>
      <c r="I214" s="241"/>
      <c r="J214" s="242">
        <f>ROUND(I214*H214,2)</f>
        <v>0</v>
      </c>
      <c r="K214" s="243"/>
      <c r="L214" s="44"/>
      <c r="M214" s="244" t="s">
        <v>1</v>
      </c>
      <c r="N214" s="245" t="s">
        <v>41</v>
      </c>
      <c r="O214" s="91"/>
      <c r="P214" s="246">
        <f>O214*H214</f>
        <v>0</v>
      </c>
      <c r="Q214" s="246">
        <v>0.03086</v>
      </c>
      <c r="R214" s="246">
        <f>Q214*H214</f>
        <v>1.439619</v>
      </c>
      <c r="S214" s="246">
        <v>0</v>
      </c>
      <c r="T214" s="247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48" t="s">
        <v>211</v>
      </c>
      <c r="AT214" s="248" t="s">
        <v>137</v>
      </c>
      <c r="AU214" s="248" t="s">
        <v>86</v>
      </c>
      <c r="AY214" s="17" t="s">
        <v>134</v>
      </c>
      <c r="BE214" s="249">
        <f>IF(N214="základní",J214,0)</f>
        <v>0</v>
      </c>
      <c r="BF214" s="249">
        <f>IF(N214="snížená",J214,0)</f>
        <v>0</v>
      </c>
      <c r="BG214" s="249">
        <f>IF(N214="zákl. přenesená",J214,0)</f>
        <v>0</v>
      </c>
      <c r="BH214" s="249">
        <f>IF(N214="sníž. přenesená",J214,0)</f>
        <v>0</v>
      </c>
      <c r="BI214" s="249">
        <f>IF(N214="nulová",J214,0)</f>
        <v>0</v>
      </c>
      <c r="BJ214" s="17" t="s">
        <v>84</v>
      </c>
      <c r="BK214" s="249">
        <f>ROUND(I214*H214,2)</f>
        <v>0</v>
      </c>
      <c r="BL214" s="17" t="s">
        <v>211</v>
      </c>
      <c r="BM214" s="248" t="s">
        <v>333</v>
      </c>
    </row>
    <row r="215" spans="1:51" s="13" customFormat="1" ht="12">
      <c r="A215" s="13"/>
      <c r="B215" s="250"/>
      <c r="C215" s="251"/>
      <c r="D215" s="252" t="s">
        <v>143</v>
      </c>
      <c r="E215" s="253" t="s">
        <v>1</v>
      </c>
      <c r="F215" s="254" t="s">
        <v>334</v>
      </c>
      <c r="G215" s="251"/>
      <c r="H215" s="253" t="s">
        <v>1</v>
      </c>
      <c r="I215" s="255"/>
      <c r="J215" s="251"/>
      <c r="K215" s="251"/>
      <c r="L215" s="256"/>
      <c r="M215" s="257"/>
      <c r="N215" s="258"/>
      <c r="O215" s="258"/>
      <c r="P215" s="258"/>
      <c r="Q215" s="258"/>
      <c r="R215" s="258"/>
      <c r="S215" s="258"/>
      <c r="T215" s="25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0" t="s">
        <v>143</v>
      </c>
      <c r="AU215" s="260" t="s">
        <v>86</v>
      </c>
      <c r="AV215" s="13" t="s">
        <v>84</v>
      </c>
      <c r="AW215" s="13" t="s">
        <v>32</v>
      </c>
      <c r="AX215" s="13" t="s">
        <v>76</v>
      </c>
      <c r="AY215" s="260" t="s">
        <v>134</v>
      </c>
    </row>
    <row r="216" spans="1:51" s="14" customFormat="1" ht="12">
      <c r="A216" s="14"/>
      <c r="B216" s="261"/>
      <c r="C216" s="262"/>
      <c r="D216" s="252" t="s">
        <v>143</v>
      </c>
      <c r="E216" s="263" t="s">
        <v>1</v>
      </c>
      <c r="F216" s="264" t="s">
        <v>335</v>
      </c>
      <c r="G216" s="262"/>
      <c r="H216" s="265">
        <v>48.25</v>
      </c>
      <c r="I216" s="266"/>
      <c r="J216" s="262"/>
      <c r="K216" s="262"/>
      <c r="L216" s="267"/>
      <c r="M216" s="268"/>
      <c r="N216" s="269"/>
      <c r="O216" s="269"/>
      <c r="P216" s="269"/>
      <c r="Q216" s="269"/>
      <c r="R216" s="269"/>
      <c r="S216" s="269"/>
      <c r="T216" s="270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71" t="s">
        <v>143</v>
      </c>
      <c r="AU216" s="271" t="s">
        <v>86</v>
      </c>
      <c r="AV216" s="14" t="s">
        <v>86</v>
      </c>
      <c r="AW216" s="14" t="s">
        <v>32</v>
      </c>
      <c r="AX216" s="14" t="s">
        <v>76</v>
      </c>
      <c r="AY216" s="271" t="s">
        <v>134</v>
      </c>
    </row>
    <row r="217" spans="1:51" s="14" customFormat="1" ht="12">
      <c r="A217" s="14"/>
      <c r="B217" s="261"/>
      <c r="C217" s="262"/>
      <c r="D217" s="252" t="s">
        <v>143</v>
      </c>
      <c r="E217" s="263" t="s">
        <v>1</v>
      </c>
      <c r="F217" s="264" t="s">
        <v>336</v>
      </c>
      <c r="G217" s="262"/>
      <c r="H217" s="265">
        <v>-1.6</v>
      </c>
      <c r="I217" s="266"/>
      <c r="J217" s="262"/>
      <c r="K217" s="262"/>
      <c r="L217" s="267"/>
      <c r="M217" s="268"/>
      <c r="N217" s="269"/>
      <c r="O217" s="269"/>
      <c r="P217" s="269"/>
      <c r="Q217" s="269"/>
      <c r="R217" s="269"/>
      <c r="S217" s="269"/>
      <c r="T217" s="270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1" t="s">
        <v>143</v>
      </c>
      <c r="AU217" s="271" t="s">
        <v>86</v>
      </c>
      <c r="AV217" s="14" t="s">
        <v>86</v>
      </c>
      <c r="AW217" s="14" t="s">
        <v>32</v>
      </c>
      <c r="AX217" s="14" t="s">
        <v>76</v>
      </c>
      <c r="AY217" s="271" t="s">
        <v>134</v>
      </c>
    </row>
    <row r="218" spans="1:51" s="15" customFormat="1" ht="12">
      <c r="A218" s="15"/>
      <c r="B218" s="284"/>
      <c r="C218" s="285"/>
      <c r="D218" s="252" t="s">
        <v>143</v>
      </c>
      <c r="E218" s="286" t="s">
        <v>1</v>
      </c>
      <c r="F218" s="287" t="s">
        <v>337</v>
      </c>
      <c r="G218" s="285"/>
      <c r="H218" s="288">
        <v>46.65</v>
      </c>
      <c r="I218" s="289"/>
      <c r="J218" s="285"/>
      <c r="K218" s="285"/>
      <c r="L218" s="290"/>
      <c r="M218" s="291"/>
      <c r="N218" s="292"/>
      <c r="O218" s="292"/>
      <c r="P218" s="292"/>
      <c r="Q218" s="292"/>
      <c r="R218" s="292"/>
      <c r="S218" s="292"/>
      <c r="T218" s="293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94" t="s">
        <v>143</v>
      </c>
      <c r="AU218" s="294" t="s">
        <v>86</v>
      </c>
      <c r="AV218" s="15" t="s">
        <v>141</v>
      </c>
      <c r="AW218" s="15" t="s">
        <v>32</v>
      </c>
      <c r="AX218" s="15" t="s">
        <v>84</v>
      </c>
      <c r="AY218" s="294" t="s">
        <v>134</v>
      </c>
    </row>
    <row r="219" spans="1:65" s="2" customFormat="1" ht="14.4" customHeight="1">
      <c r="A219" s="38"/>
      <c r="B219" s="39"/>
      <c r="C219" s="236" t="s">
        <v>338</v>
      </c>
      <c r="D219" s="236" t="s">
        <v>137</v>
      </c>
      <c r="E219" s="237" t="s">
        <v>339</v>
      </c>
      <c r="F219" s="238" t="s">
        <v>340</v>
      </c>
      <c r="G219" s="239" t="s">
        <v>140</v>
      </c>
      <c r="H219" s="240">
        <v>93.3</v>
      </c>
      <c r="I219" s="241"/>
      <c r="J219" s="242">
        <f>ROUND(I219*H219,2)</f>
        <v>0</v>
      </c>
      <c r="K219" s="243"/>
      <c r="L219" s="44"/>
      <c r="M219" s="244" t="s">
        <v>1</v>
      </c>
      <c r="N219" s="245" t="s">
        <v>41</v>
      </c>
      <c r="O219" s="91"/>
      <c r="P219" s="246">
        <f>O219*H219</f>
        <v>0</v>
      </c>
      <c r="Q219" s="246">
        <v>0.0002</v>
      </c>
      <c r="R219" s="246">
        <f>Q219*H219</f>
        <v>0.01866</v>
      </c>
      <c r="S219" s="246">
        <v>0</v>
      </c>
      <c r="T219" s="247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48" t="s">
        <v>211</v>
      </c>
      <c r="AT219" s="248" t="s">
        <v>137</v>
      </c>
      <c r="AU219" s="248" t="s">
        <v>86</v>
      </c>
      <c r="AY219" s="17" t="s">
        <v>134</v>
      </c>
      <c r="BE219" s="249">
        <f>IF(N219="základní",J219,0)</f>
        <v>0</v>
      </c>
      <c r="BF219" s="249">
        <f>IF(N219="snížená",J219,0)</f>
        <v>0</v>
      </c>
      <c r="BG219" s="249">
        <f>IF(N219="zákl. přenesená",J219,0)</f>
        <v>0</v>
      </c>
      <c r="BH219" s="249">
        <f>IF(N219="sníž. přenesená",J219,0)</f>
        <v>0</v>
      </c>
      <c r="BI219" s="249">
        <f>IF(N219="nulová",J219,0)</f>
        <v>0</v>
      </c>
      <c r="BJ219" s="17" t="s">
        <v>84</v>
      </c>
      <c r="BK219" s="249">
        <f>ROUND(I219*H219,2)</f>
        <v>0</v>
      </c>
      <c r="BL219" s="17" t="s">
        <v>211</v>
      </c>
      <c r="BM219" s="248" t="s">
        <v>341</v>
      </c>
    </row>
    <row r="220" spans="1:51" s="14" customFormat="1" ht="12">
      <c r="A220" s="14"/>
      <c r="B220" s="261"/>
      <c r="C220" s="262"/>
      <c r="D220" s="252" t="s">
        <v>143</v>
      </c>
      <c r="E220" s="263" t="s">
        <v>1</v>
      </c>
      <c r="F220" s="264" t="s">
        <v>342</v>
      </c>
      <c r="G220" s="262"/>
      <c r="H220" s="265">
        <v>93.3</v>
      </c>
      <c r="I220" s="266"/>
      <c r="J220" s="262"/>
      <c r="K220" s="262"/>
      <c r="L220" s="267"/>
      <c r="M220" s="268"/>
      <c r="N220" s="269"/>
      <c r="O220" s="269"/>
      <c r="P220" s="269"/>
      <c r="Q220" s="269"/>
      <c r="R220" s="269"/>
      <c r="S220" s="269"/>
      <c r="T220" s="27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1" t="s">
        <v>143</v>
      </c>
      <c r="AU220" s="271" t="s">
        <v>86</v>
      </c>
      <c r="AV220" s="14" t="s">
        <v>86</v>
      </c>
      <c r="AW220" s="14" t="s">
        <v>32</v>
      </c>
      <c r="AX220" s="14" t="s">
        <v>84</v>
      </c>
      <c r="AY220" s="271" t="s">
        <v>134</v>
      </c>
    </row>
    <row r="221" spans="1:65" s="2" customFormat="1" ht="14.4" customHeight="1">
      <c r="A221" s="38"/>
      <c r="B221" s="39"/>
      <c r="C221" s="236" t="s">
        <v>343</v>
      </c>
      <c r="D221" s="236" t="s">
        <v>137</v>
      </c>
      <c r="E221" s="237" t="s">
        <v>344</v>
      </c>
      <c r="F221" s="238" t="s">
        <v>345</v>
      </c>
      <c r="G221" s="239" t="s">
        <v>140</v>
      </c>
      <c r="H221" s="240">
        <v>52.8</v>
      </c>
      <c r="I221" s="241"/>
      <c r="J221" s="242">
        <f>ROUND(I221*H221,2)</f>
        <v>0</v>
      </c>
      <c r="K221" s="243"/>
      <c r="L221" s="44"/>
      <c r="M221" s="244" t="s">
        <v>1</v>
      </c>
      <c r="N221" s="245" t="s">
        <v>41</v>
      </c>
      <c r="O221" s="91"/>
      <c r="P221" s="246">
        <f>O221*H221</f>
        <v>0</v>
      </c>
      <c r="Q221" s="246">
        <v>0</v>
      </c>
      <c r="R221" s="246">
        <f>Q221*H221</f>
        <v>0</v>
      </c>
      <c r="S221" s="246">
        <v>0</v>
      </c>
      <c r="T221" s="247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48" t="s">
        <v>211</v>
      </c>
      <c r="AT221" s="248" t="s">
        <v>137</v>
      </c>
      <c r="AU221" s="248" t="s">
        <v>86</v>
      </c>
      <c r="AY221" s="17" t="s">
        <v>134</v>
      </c>
      <c r="BE221" s="249">
        <f>IF(N221="základní",J221,0)</f>
        <v>0</v>
      </c>
      <c r="BF221" s="249">
        <f>IF(N221="snížená",J221,0)</f>
        <v>0</v>
      </c>
      <c r="BG221" s="249">
        <f>IF(N221="zákl. přenesená",J221,0)</f>
        <v>0</v>
      </c>
      <c r="BH221" s="249">
        <f>IF(N221="sníž. přenesená",J221,0)</f>
        <v>0</v>
      </c>
      <c r="BI221" s="249">
        <f>IF(N221="nulová",J221,0)</f>
        <v>0</v>
      </c>
      <c r="BJ221" s="17" t="s">
        <v>84</v>
      </c>
      <c r="BK221" s="249">
        <f>ROUND(I221*H221,2)</f>
        <v>0</v>
      </c>
      <c r="BL221" s="17" t="s">
        <v>211</v>
      </c>
      <c r="BM221" s="248" t="s">
        <v>346</v>
      </c>
    </row>
    <row r="222" spans="1:51" s="14" customFormat="1" ht="12">
      <c r="A222" s="14"/>
      <c r="B222" s="261"/>
      <c r="C222" s="262"/>
      <c r="D222" s="252" t="s">
        <v>143</v>
      </c>
      <c r="E222" s="263" t="s">
        <v>1</v>
      </c>
      <c r="F222" s="264" t="s">
        <v>347</v>
      </c>
      <c r="G222" s="262"/>
      <c r="H222" s="265">
        <v>6.15</v>
      </c>
      <c r="I222" s="266"/>
      <c r="J222" s="262"/>
      <c r="K222" s="262"/>
      <c r="L222" s="267"/>
      <c r="M222" s="268"/>
      <c r="N222" s="269"/>
      <c r="O222" s="269"/>
      <c r="P222" s="269"/>
      <c r="Q222" s="269"/>
      <c r="R222" s="269"/>
      <c r="S222" s="269"/>
      <c r="T222" s="270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1" t="s">
        <v>143</v>
      </c>
      <c r="AU222" s="271" t="s">
        <v>86</v>
      </c>
      <c r="AV222" s="14" t="s">
        <v>86</v>
      </c>
      <c r="AW222" s="14" t="s">
        <v>32</v>
      </c>
      <c r="AX222" s="14" t="s">
        <v>76</v>
      </c>
      <c r="AY222" s="271" t="s">
        <v>134</v>
      </c>
    </row>
    <row r="223" spans="1:51" s="14" customFormat="1" ht="12">
      <c r="A223" s="14"/>
      <c r="B223" s="261"/>
      <c r="C223" s="262"/>
      <c r="D223" s="252" t="s">
        <v>143</v>
      </c>
      <c r="E223" s="263" t="s">
        <v>1</v>
      </c>
      <c r="F223" s="264" t="s">
        <v>348</v>
      </c>
      <c r="G223" s="262"/>
      <c r="H223" s="265">
        <v>46.65</v>
      </c>
      <c r="I223" s="266"/>
      <c r="J223" s="262"/>
      <c r="K223" s="262"/>
      <c r="L223" s="267"/>
      <c r="M223" s="268"/>
      <c r="N223" s="269"/>
      <c r="O223" s="269"/>
      <c r="P223" s="269"/>
      <c r="Q223" s="269"/>
      <c r="R223" s="269"/>
      <c r="S223" s="269"/>
      <c r="T223" s="270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1" t="s">
        <v>143</v>
      </c>
      <c r="AU223" s="271" t="s">
        <v>86</v>
      </c>
      <c r="AV223" s="14" t="s">
        <v>86</v>
      </c>
      <c r="AW223" s="14" t="s">
        <v>32</v>
      </c>
      <c r="AX223" s="14" t="s">
        <v>76</v>
      </c>
      <c r="AY223" s="271" t="s">
        <v>134</v>
      </c>
    </row>
    <row r="224" spans="1:51" s="15" customFormat="1" ht="12">
      <c r="A224" s="15"/>
      <c r="B224" s="284"/>
      <c r="C224" s="285"/>
      <c r="D224" s="252" t="s">
        <v>143</v>
      </c>
      <c r="E224" s="286" t="s">
        <v>1</v>
      </c>
      <c r="F224" s="287" t="s">
        <v>337</v>
      </c>
      <c r="G224" s="285"/>
      <c r="H224" s="288">
        <v>52.8</v>
      </c>
      <c r="I224" s="289"/>
      <c r="J224" s="285"/>
      <c r="K224" s="285"/>
      <c r="L224" s="290"/>
      <c r="M224" s="291"/>
      <c r="N224" s="292"/>
      <c r="O224" s="292"/>
      <c r="P224" s="292"/>
      <c r="Q224" s="292"/>
      <c r="R224" s="292"/>
      <c r="S224" s="292"/>
      <c r="T224" s="293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94" t="s">
        <v>143</v>
      </c>
      <c r="AU224" s="294" t="s">
        <v>86</v>
      </c>
      <c r="AV224" s="15" t="s">
        <v>141</v>
      </c>
      <c r="AW224" s="15" t="s">
        <v>32</v>
      </c>
      <c r="AX224" s="15" t="s">
        <v>84</v>
      </c>
      <c r="AY224" s="294" t="s">
        <v>134</v>
      </c>
    </row>
    <row r="225" spans="1:65" s="2" customFormat="1" ht="14.4" customHeight="1">
      <c r="A225" s="38"/>
      <c r="B225" s="39"/>
      <c r="C225" s="236" t="s">
        <v>349</v>
      </c>
      <c r="D225" s="236" t="s">
        <v>137</v>
      </c>
      <c r="E225" s="237" t="s">
        <v>350</v>
      </c>
      <c r="F225" s="238" t="s">
        <v>351</v>
      </c>
      <c r="G225" s="239" t="s">
        <v>163</v>
      </c>
      <c r="H225" s="240">
        <v>15.5</v>
      </c>
      <c r="I225" s="241"/>
      <c r="J225" s="242">
        <f>ROUND(I225*H225,2)</f>
        <v>0</v>
      </c>
      <c r="K225" s="243"/>
      <c r="L225" s="44"/>
      <c r="M225" s="244" t="s">
        <v>1</v>
      </c>
      <c r="N225" s="245" t="s">
        <v>41</v>
      </c>
      <c r="O225" s="91"/>
      <c r="P225" s="246">
        <f>O225*H225</f>
        <v>0</v>
      </c>
      <c r="Q225" s="246">
        <v>0</v>
      </c>
      <c r="R225" s="246">
        <f>Q225*H225</f>
        <v>0</v>
      </c>
      <c r="S225" s="246">
        <v>0</v>
      </c>
      <c r="T225" s="247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48" t="s">
        <v>211</v>
      </c>
      <c r="AT225" s="248" t="s">
        <v>137</v>
      </c>
      <c r="AU225" s="248" t="s">
        <v>86</v>
      </c>
      <c r="AY225" s="17" t="s">
        <v>134</v>
      </c>
      <c r="BE225" s="249">
        <f>IF(N225="základní",J225,0)</f>
        <v>0</v>
      </c>
      <c r="BF225" s="249">
        <f>IF(N225="snížená",J225,0)</f>
        <v>0</v>
      </c>
      <c r="BG225" s="249">
        <f>IF(N225="zákl. přenesená",J225,0)</f>
        <v>0</v>
      </c>
      <c r="BH225" s="249">
        <f>IF(N225="sníž. přenesená",J225,0)</f>
        <v>0</v>
      </c>
      <c r="BI225" s="249">
        <f>IF(N225="nulová",J225,0)</f>
        <v>0</v>
      </c>
      <c r="BJ225" s="17" t="s">
        <v>84</v>
      </c>
      <c r="BK225" s="249">
        <f>ROUND(I225*H225,2)</f>
        <v>0</v>
      </c>
      <c r="BL225" s="17" t="s">
        <v>211</v>
      </c>
      <c r="BM225" s="248" t="s">
        <v>352</v>
      </c>
    </row>
    <row r="226" spans="1:65" s="2" customFormat="1" ht="14.4" customHeight="1">
      <c r="A226" s="38"/>
      <c r="B226" s="39"/>
      <c r="C226" s="236" t="s">
        <v>353</v>
      </c>
      <c r="D226" s="236" t="s">
        <v>137</v>
      </c>
      <c r="E226" s="237" t="s">
        <v>354</v>
      </c>
      <c r="F226" s="238" t="s">
        <v>355</v>
      </c>
      <c r="G226" s="239" t="s">
        <v>163</v>
      </c>
      <c r="H226" s="240">
        <v>30.1</v>
      </c>
      <c r="I226" s="241"/>
      <c r="J226" s="242">
        <f>ROUND(I226*H226,2)</f>
        <v>0</v>
      </c>
      <c r="K226" s="243"/>
      <c r="L226" s="44"/>
      <c r="M226" s="244" t="s">
        <v>1</v>
      </c>
      <c r="N226" s="245" t="s">
        <v>41</v>
      </c>
      <c r="O226" s="91"/>
      <c r="P226" s="246">
        <f>O226*H226</f>
        <v>0</v>
      </c>
      <c r="Q226" s="246">
        <v>0</v>
      </c>
      <c r="R226" s="246">
        <f>Q226*H226</f>
        <v>0</v>
      </c>
      <c r="S226" s="246">
        <v>0</v>
      </c>
      <c r="T226" s="247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48" t="s">
        <v>211</v>
      </c>
      <c r="AT226" s="248" t="s">
        <v>137</v>
      </c>
      <c r="AU226" s="248" t="s">
        <v>86</v>
      </c>
      <c r="AY226" s="17" t="s">
        <v>134</v>
      </c>
      <c r="BE226" s="249">
        <f>IF(N226="základní",J226,0)</f>
        <v>0</v>
      </c>
      <c r="BF226" s="249">
        <f>IF(N226="snížená",J226,0)</f>
        <v>0</v>
      </c>
      <c r="BG226" s="249">
        <f>IF(N226="zákl. přenesená",J226,0)</f>
        <v>0</v>
      </c>
      <c r="BH226" s="249">
        <f>IF(N226="sníž. přenesená",J226,0)</f>
        <v>0</v>
      </c>
      <c r="BI226" s="249">
        <f>IF(N226="nulová",J226,0)</f>
        <v>0</v>
      </c>
      <c r="BJ226" s="17" t="s">
        <v>84</v>
      </c>
      <c r="BK226" s="249">
        <f>ROUND(I226*H226,2)</f>
        <v>0</v>
      </c>
      <c r="BL226" s="17" t="s">
        <v>211</v>
      </c>
      <c r="BM226" s="248" t="s">
        <v>356</v>
      </c>
    </row>
    <row r="227" spans="1:51" s="14" customFormat="1" ht="12">
      <c r="A227" s="14"/>
      <c r="B227" s="261"/>
      <c r="C227" s="262"/>
      <c r="D227" s="252" t="s">
        <v>143</v>
      </c>
      <c r="E227" s="263" t="s">
        <v>1</v>
      </c>
      <c r="F227" s="264" t="s">
        <v>357</v>
      </c>
      <c r="G227" s="262"/>
      <c r="H227" s="265">
        <v>30.1</v>
      </c>
      <c r="I227" s="266"/>
      <c r="J227" s="262"/>
      <c r="K227" s="262"/>
      <c r="L227" s="267"/>
      <c r="M227" s="268"/>
      <c r="N227" s="269"/>
      <c r="O227" s="269"/>
      <c r="P227" s="269"/>
      <c r="Q227" s="269"/>
      <c r="R227" s="269"/>
      <c r="S227" s="269"/>
      <c r="T227" s="270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1" t="s">
        <v>143</v>
      </c>
      <c r="AU227" s="271" t="s">
        <v>86</v>
      </c>
      <c r="AV227" s="14" t="s">
        <v>86</v>
      </c>
      <c r="AW227" s="14" t="s">
        <v>32</v>
      </c>
      <c r="AX227" s="14" t="s">
        <v>84</v>
      </c>
      <c r="AY227" s="271" t="s">
        <v>134</v>
      </c>
    </row>
    <row r="228" spans="1:65" s="2" customFormat="1" ht="14.4" customHeight="1">
      <c r="A228" s="38"/>
      <c r="B228" s="39"/>
      <c r="C228" s="236" t="s">
        <v>358</v>
      </c>
      <c r="D228" s="236" t="s">
        <v>137</v>
      </c>
      <c r="E228" s="237" t="s">
        <v>359</v>
      </c>
      <c r="F228" s="238" t="s">
        <v>360</v>
      </c>
      <c r="G228" s="239" t="s">
        <v>140</v>
      </c>
      <c r="H228" s="240">
        <v>6.15</v>
      </c>
      <c r="I228" s="241"/>
      <c r="J228" s="242">
        <f>ROUND(I228*H228,2)</f>
        <v>0</v>
      </c>
      <c r="K228" s="243"/>
      <c r="L228" s="44"/>
      <c r="M228" s="244" t="s">
        <v>1</v>
      </c>
      <c r="N228" s="245" t="s">
        <v>41</v>
      </c>
      <c r="O228" s="91"/>
      <c r="P228" s="246">
        <f>O228*H228</f>
        <v>0</v>
      </c>
      <c r="Q228" s="246">
        <v>0.0193</v>
      </c>
      <c r="R228" s="246">
        <f>Q228*H228</f>
        <v>0.11869500000000001</v>
      </c>
      <c r="S228" s="246">
        <v>0</v>
      </c>
      <c r="T228" s="247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48" t="s">
        <v>211</v>
      </c>
      <c r="AT228" s="248" t="s">
        <v>137</v>
      </c>
      <c r="AU228" s="248" t="s">
        <v>86</v>
      </c>
      <c r="AY228" s="17" t="s">
        <v>134</v>
      </c>
      <c r="BE228" s="249">
        <f>IF(N228="základní",J228,0)</f>
        <v>0</v>
      </c>
      <c r="BF228" s="249">
        <f>IF(N228="snížená",J228,0)</f>
        <v>0</v>
      </c>
      <c r="BG228" s="249">
        <f>IF(N228="zákl. přenesená",J228,0)</f>
        <v>0</v>
      </c>
      <c r="BH228" s="249">
        <f>IF(N228="sníž. přenesená",J228,0)</f>
        <v>0</v>
      </c>
      <c r="BI228" s="249">
        <f>IF(N228="nulová",J228,0)</f>
        <v>0</v>
      </c>
      <c r="BJ228" s="17" t="s">
        <v>84</v>
      </c>
      <c r="BK228" s="249">
        <f>ROUND(I228*H228,2)</f>
        <v>0</v>
      </c>
      <c r="BL228" s="17" t="s">
        <v>211</v>
      </c>
      <c r="BM228" s="248" t="s">
        <v>361</v>
      </c>
    </row>
    <row r="229" spans="1:51" s="13" customFormat="1" ht="12">
      <c r="A229" s="13"/>
      <c r="B229" s="250"/>
      <c r="C229" s="251"/>
      <c r="D229" s="252" t="s">
        <v>143</v>
      </c>
      <c r="E229" s="253" t="s">
        <v>1</v>
      </c>
      <c r="F229" s="254" t="s">
        <v>362</v>
      </c>
      <c r="G229" s="251"/>
      <c r="H229" s="253" t="s">
        <v>1</v>
      </c>
      <c r="I229" s="255"/>
      <c r="J229" s="251"/>
      <c r="K229" s="251"/>
      <c r="L229" s="256"/>
      <c r="M229" s="257"/>
      <c r="N229" s="258"/>
      <c r="O229" s="258"/>
      <c r="P229" s="258"/>
      <c r="Q229" s="258"/>
      <c r="R229" s="258"/>
      <c r="S229" s="258"/>
      <c r="T229" s="25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0" t="s">
        <v>143</v>
      </c>
      <c r="AU229" s="260" t="s">
        <v>86</v>
      </c>
      <c r="AV229" s="13" t="s">
        <v>84</v>
      </c>
      <c r="AW229" s="13" t="s">
        <v>32</v>
      </c>
      <c r="AX229" s="13" t="s">
        <v>76</v>
      </c>
      <c r="AY229" s="260" t="s">
        <v>134</v>
      </c>
    </row>
    <row r="230" spans="1:51" s="14" customFormat="1" ht="12">
      <c r="A230" s="14"/>
      <c r="B230" s="261"/>
      <c r="C230" s="262"/>
      <c r="D230" s="252" t="s">
        <v>143</v>
      </c>
      <c r="E230" s="263" t="s">
        <v>1</v>
      </c>
      <c r="F230" s="264" t="s">
        <v>363</v>
      </c>
      <c r="G230" s="262"/>
      <c r="H230" s="265">
        <v>6.15</v>
      </c>
      <c r="I230" s="266"/>
      <c r="J230" s="262"/>
      <c r="K230" s="262"/>
      <c r="L230" s="267"/>
      <c r="M230" s="268"/>
      <c r="N230" s="269"/>
      <c r="O230" s="269"/>
      <c r="P230" s="269"/>
      <c r="Q230" s="269"/>
      <c r="R230" s="269"/>
      <c r="S230" s="269"/>
      <c r="T230" s="270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71" t="s">
        <v>143</v>
      </c>
      <c r="AU230" s="271" t="s">
        <v>86</v>
      </c>
      <c r="AV230" s="14" t="s">
        <v>86</v>
      </c>
      <c r="AW230" s="14" t="s">
        <v>32</v>
      </c>
      <c r="AX230" s="14" t="s">
        <v>84</v>
      </c>
      <c r="AY230" s="271" t="s">
        <v>134</v>
      </c>
    </row>
    <row r="231" spans="1:65" s="2" customFormat="1" ht="14.4" customHeight="1">
      <c r="A231" s="38"/>
      <c r="B231" s="39"/>
      <c r="C231" s="236" t="s">
        <v>364</v>
      </c>
      <c r="D231" s="236" t="s">
        <v>137</v>
      </c>
      <c r="E231" s="237" t="s">
        <v>365</v>
      </c>
      <c r="F231" s="238" t="s">
        <v>366</v>
      </c>
      <c r="G231" s="239" t="s">
        <v>140</v>
      </c>
      <c r="H231" s="240">
        <v>6.15</v>
      </c>
      <c r="I231" s="241"/>
      <c r="J231" s="242">
        <f>ROUND(I231*H231,2)</f>
        <v>0</v>
      </c>
      <c r="K231" s="243"/>
      <c r="L231" s="44"/>
      <c r="M231" s="244" t="s">
        <v>1</v>
      </c>
      <c r="N231" s="245" t="s">
        <v>41</v>
      </c>
      <c r="O231" s="91"/>
      <c r="P231" s="246">
        <f>O231*H231</f>
        <v>0</v>
      </c>
      <c r="Q231" s="246">
        <v>0.0001</v>
      </c>
      <c r="R231" s="246">
        <f>Q231*H231</f>
        <v>0.0006150000000000001</v>
      </c>
      <c r="S231" s="246">
        <v>0</v>
      </c>
      <c r="T231" s="247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48" t="s">
        <v>211</v>
      </c>
      <c r="AT231" s="248" t="s">
        <v>137</v>
      </c>
      <c r="AU231" s="248" t="s">
        <v>86</v>
      </c>
      <c r="AY231" s="17" t="s">
        <v>134</v>
      </c>
      <c r="BE231" s="249">
        <f>IF(N231="základní",J231,0)</f>
        <v>0</v>
      </c>
      <c r="BF231" s="249">
        <f>IF(N231="snížená",J231,0)</f>
        <v>0</v>
      </c>
      <c r="BG231" s="249">
        <f>IF(N231="zákl. přenesená",J231,0)</f>
        <v>0</v>
      </c>
      <c r="BH231" s="249">
        <f>IF(N231="sníž. přenesená",J231,0)</f>
        <v>0</v>
      </c>
      <c r="BI231" s="249">
        <f>IF(N231="nulová",J231,0)</f>
        <v>0</v>
      </c>
      <c r="BJ231" s="17" t="s">
        <v>84</v>
      </c>
      <c r="BK231" s="249">
        <f>ROUND(I231*H231,2)</f>
        <v>0</v>
      </c>
      <c r="BL231" s="17" t="s">
        <v>211</v>
      </c>
      <c r="BM231" s="248" t="s">
        <v>367</v>
      </c>
    </row>
    <row r="232" spans="1:51" s="14" customFormat="1" ht="12">
      <c r="A232" s="14"/>
      <c r="B232" s="261"/>
      <c r="C232" s="262"/>
      <c r="D232" s="252" t="s">
        <v>143</v>
      </c>
      <c r="E232" s="263" t="s">
        <v>1</v>
      </c>
      <c r="F232" s="264" t="s">
        <v>368</v>
      </c>
      <c r="G232" s="262"/>
      <c r="H232" s="265">
        <v>6.15</v>
      </c>
      <c r="I232" s="266"/>
      <c r="J232" s="262"/>
      <c r="K232" s="262"/>
      <c r="L232" s="267"/>
      <c r="M232" s="268"/>
      <c r="N232" s="269"/>
      <c r="O232" s="269"/>
      <c r="P232" s="269"/>
      <c r="Q232" s="269"/>
      <c r="R232" s="269"/>
      <c r="S232" s="269"/>
      <c r="T232" s="27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71" t="s">
        <v>143</v>
      </c>
      <c r="AU232" s="271" t="s">
        <v>86</v>
      </c>
      <c r="AV232" s="14" t="s">
        <v>86</v>
      </c>
      <c r="AW232" s="14" t="s">
        <v>32</v>
      </c>
      <c r="AX232" s="14" t="s">
        <v>84</v>
      </c>
      <c r="AY232" s="271" t="s">
        <v>134</v>
      </c>
    </row>
    <row r="233" spans="1:65" s="2" customFormat="1" ht="14.4" customHeight="1">
      <c r="A233" s="38"/>
      <c r="B233" s="39"/>
      <c r="C233" s="236" t="s">
        <v>369</v>
      </c>
      <c r="D233" s="236" t="s">
        <v>137</v>
      </c>
      <c r="E233" s="237" t="s">
        <v>370</v>
      </c>
      <c r="F233" s="238" t="s">
        <v>371</v>
      </c>
      <c r="G233" s="239" t="s">
        <v>140</v>
      </c>
      <c r="H233" s="240">
        <v>59.12</v>
      </c>
      <c r="I233" s="241"/>
      <c r="J233" s="242">
        <f>ROUND(I233*H233,2)</f>
        <v>0</v>
      </c>
      <c r="K233" s="243"/>
      <c r="L233" s="44"/>
      <c r="M233" s="244" t="s">
        <v>1</v>
      </c>
      <c r="N233" s="245" t="s">
        <v>41</v>
      </c>
      <c r="O233" s="91"/>
      <c r="P233" s="246">
        <f>O233*H233</f>
        <v>0</v>
      </c>
      <c r="Q233" s="246">
        <v>0.01385</v>
      </c>
      <c r="R233" s="246">
        <f>Q233*H233</f>
        <v>0.818812</v>
      </c>
      <c r="S233" s="246">
        <v>0</v>
      </c>
      <c r="T233" s="247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48" t="s">
        <v>211</v>
      </c>
      <c r="AT233" s="248" t="s">
        <v>137</v>
      </c>
      <c r="AU233" s="248" t="s">
        <v>86</v>
      </c>
      <c r="AY233" s="17" t="s">
        <v>134</v>
      </c>
      <c r="BE233" s="249">
        <f>IF(N233="základní",J233,0)</f>
        <v>0</v>
      </c>
      <c r="BF233" s="249">
        <f>IF(N233="snížená",J233,0)</f>
        <v>0</v>
      </c>
      <c r="BG233" s="249">
        <f>IF(N233="zákl. přenesená",J233,0)</f>
        <v>0</v>
      </c>
      <c r="BH233" s="249">
        <f>IF(N233="sníž. přenesená",J233,0)</f>
        <v>0</v>
      </c>
      <c r="BI233" s="249">
        <f>IF(N233="nulová",J233,0)</f>
        <v>0</v>
      </c>
      <c r="BJ233" s="17" t="s">
        <v>84</v>
      </c>
      <c r="BK233" s="249">
        <f>ROUND(I233*H233,2)</f>
        <v>0</v>
      </c>
      <c r="BL233" s="17" t="s">
        <v>211</v>
      </c>
      <c r="BM233" s="248" t="s">
        <v>372</v>
      </c>
    </row>
    <row r="234" spans="1:51" s="13" customFormat="1" ht="12">
      <c r="A234" s="13"/>
      <c r="B234" s="250"/>
      <c r="C234" s="251"/>
      <c r="D234" s="252" t="s">
        <v>143</v>
      </c>
      <c r="E234" s="253" t="s">
        <v>1</v>
      </c>
      <c r="F234" s="254" t="s">
        <v>373</v>
      </c>
      <c r="G234" s="251"/>
      <c r="H234" s="253" t="s">
        <v>1</v>
      </c>
      <c r="I234" s="255"/>
      <c r="J234" s="251"/>
      <c r="K234" s="251"/>
      <c r="L234" s="256"/>
      <c r="M234" s="257"/>
      <c r="N234" s="258"/>
      <c r="O234" s="258"/>
      <c r="P234" s="258"/>
      <c r="Q234" s="258"/>
      <c r="R234" s="258"/>
      <c r="S234" s="258"/>
      <c r="T234" s="25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0" t="s">
        <v>143</v>
      </c>
      <c r="AU234" s="260" t="s">
        <v>86</v>
      </c>
      <c r="AV234" s="13" t="s">
        <v>84</v>
      </c>
      <c r="AW234" s="13" t="s">
        <v>32</v>
      </c>
      <c r="AX234" s="13" t="s">
        <v>76</v>
      </c>
      <c r="AY234" s="260" t="s">
        <v>134</v>
      </c>
    </row>
    <row r="235" spans="1:51" s="14" customFormat="1" ht="12">
      <c r="A235" s="14"/>
      <c r="B235" s="261"/>
      <c r="C235" s="262"/>
      <c r="D235" s="252" t="s">
        <v>143</v>
      </c>
      <c r="E235" s="263" t="s">
        <v>1</v>
      </c>
      <c r="F235" s="264" t="s">
        <v>214</v>
      </c>
      <c r="G235" s="262"/>
      <c r="H235" s="265">
        <v>59.12</v>
      </c>
      <c r="I235" s="266"/>
      <c r="J235" s="262"/>
      <c r="K235" s="262"/>
      <c r="L235" s="267"/>
      <c r="M235" s="268"/>
      <c r="N235" s="269"/>
      <c r="O235" s="269"/>
      <c r="P235" s="269"/>
      <c r="Q235" s="269"/>
      <c r="R235" s="269"/>
      <c r="S235" s="269"/>
      <c r="T235" s="270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1" t="s">
        <v>143</v>
      </c>
      <c r="AU235" s="271" t="s">
        <v>86</v>
      </c>
      <c r="AV235" s="14" t="s">
        <v>86</v>
      </c>
      <c r="AW235" s="14" t="s">
        <v>32</v>
      </c>
      <c r="AX235" s="14" t="s">
        <v>84</v>
      </c>
      <c r="AY235" s="271" t="s">
        <v>134</v>
      </c>
    </row>
    <row r="236" spans="1:65" s="2" customFormat="1" ht="14.4" customHeight="1">
      <c r="A236" s="38"/>
      <c r="B236" s="39"/>
      <c r="C236" s="236" t="s">
        <v>374</v>
      </c>
      <c r="D236" s="236" t="s">
        <v>137</v>
      </c>
      <c r="E236" s="237" t="s">
        <v>375</v>
      </c>
      <c r="F236" s="238" t="s">
        <v>376</v>
      </c>
      <c r="G236" s="239" t="s">
        <v>140</v>
      </c>
      <c r="H236" s="240">
        <v>59.12</v>
      </c>
      <c r="I236" s="241"/>
      <c r="J236" s="242">
        <f>ROUND(I236*H236,2)</f>
        <v>0</v>
      </c>
      <c r="K236" s="243"/>
      <c r="L236" s="44"/>
      <c r="M236" s="244" t="s">
        <v>1</v>
      </c>
      <c r="N236" s="245" t="s">
        <v>41</v>
      </c>
      <c r="O236" s="91"/>
      <c r="P236" s="246">
        <f>O236*H236</f>
        <v>0</v>
      </c>
      <c r="Q236" s="246">
        <v>0.0001</v>
      </c>
      <c r="R236" s="246">
        <f>Q236*H236</f>
        <v>0.005912</v>
      </c>
      <c r="S236" s="246">
        <v>0</v>
      </c>
      <c r="T236" s="247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48" t="s">
        <v>211</v>
      </c>
      <c r="AT236" s="248" t="s">
        <v>137</v>
      </c>
      <c r="AU236" s="248" t="s">
        <v>86</v>
      </c>
      <c r="AY236" s="17" t="s">
        <v>134</v>
      </c>
      <c r="BE236" s="249">
        <f>IF(N236="základní",J236,0)</f>
        <v>0</v>
      </c>
      <c r="BF236" s="249">
        <f>IF(N236="snížená",J236,0)</f>
        <v>0</v>
      </c>
      <c r="BG236" s="249">
        <f>IF(N236="zákl. přenesená",J236,0)</f>
        <v>0</v>
      </c>
      <c r="BH236" s="249">
        <f>IF(N236="sníž. přenesená",J236,0)</f>
        <v>0</v>
      </c>
      <c r="BI236" s="249">
        <f>IF(N236="nulová",J236,0)</f>
        <v>0</v>
      </c>
      <c r="BJ236" s="17" t="s">
        <v>84</v>
      </c>
      <c r="BK236" s="249">
        <f>ROUND(I236*H236,2)</f>
        <v>0</v>
      </c>
      <c r="BL236" s="17" t="s">
        <v>211</v>
      </c>
      <c r="BM236" s="248" t="s">
        <v>377</v>
      </c>
    </row>
    <row r="237" spans="1:51" s="14" customFormat="1" ht="12">
      <c r="A237" s="14"/>
      <c r="B237" s="261"/>
      <c r="C237" s="262"/>
      <c r="D237" s="252" t="s">
        <v>143</v>
      </c>
      <c r="E237" s="263" t="s">
        <v>1</v>
      </c>
      <c r="F237" s="264" t="s">
        <v>214</v>
      </c>
      <c r="G237" s="262"/>
      <c r="H237" s="265">
        <v>59.12</v>
      </c>
      <c r="I237" s="266"/>
      <c r="J237" s="262"/>
      <c r="K237" s="262"/>
      <c r="L237" s="267"/>
      <c r="M237" s="268"/>
      <c r="N237" s="269"/>
      <c r="O237" s="269"/>
      <c r="P237" s="269"/>
      <c r="Q237" s="269"/>
      <c r="R237" s="269"/>
      <c r="S237" s="269"/>
      <c r="T237" s="270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71" t="s">
        <v>143</v>
      </c>
      <c r="AU237" s="271" t="s">
        <v>86</v>
      </c>
      <c r="AV237" s="14" t="s">
        <v>86</v>
      </c>
      <c r="AW237" s="14" t="s">
        <v>32</v>
      </c>
      <c r="AX237" s="14" t="s">
        <v>84</v>
      </c>
      <c r="AY237" s="271" t="s">
        <v>134</v>
      </c>
    </row>
    <row r="238" spans="1:65" s="2" customFormat="1" ht="14.4" customHeight="1">
      <c r="A238" s="38"/>
      <c r="B238" s="39"/>
      <c r="C238" s="236" t="s">
        <v>378</v>
      </c>
      <c r="D238" s="236" t="s">
        <v>137</v>
      </c>
      <c r="E238" s="237" t="s">
        <v>379</v>
      </c>
      <c r="F238" s="238" t="s">
        <v>380</v>
      </c>
      <c r="G238" s="239" t="s">
        <v>140</v>
      </c>
      <c r="H238" s="240">
        <v>59.12</v>
      </c>
      <c r="I238" s="241"/>
      <c r="J238" s="242">
        <f>ROUND(I238*H238,2)</f>
        <v>0</v>
      </c>
      <c r="K238" s="243"/>
      <c r="L238" s="44"/>
      <c r="M238" s="244" t="s">
        <v>1</v>
      </c>
      <c r="N238" s="245" t="s">
        <v>41</v>
      </c>
      <c r="O238" s="91"/>
      <c r="P238" s="246">
        <f>O238*H238</f>
        <v>0</v>
      </c>
      <c r="Q238" s="246">
        <v>0</v>
      </c>
      <c r="R238" s="246">
        <f>Q238*H238</f>
        <v>0</v>
      </c>
      <c r="S238" s="246">
        <v>0</v>
      </c>
      <c r="T238" s="247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48" t="s">
        <v>211</v>
      </c>
      <c r="AT238" s="248" t="s">
        <v>137</v>
      </c>
      <c r="AU238" s="248" t="s">
        <v>86</v>
      </c>
      <c r="AY238" s="17" t="s">
        <v>134</v>
      </c>
      <c r="BE238" s="249">
        <f>IF(N238="základní",J238,0)</f>
        <v>0</v>
      </c>
      <c r="BF238" s="249">
        <f>IF(N238="snížená",J238,0)</f>
        <v>0</v>
      </c>
      <c r="BG238" s="249">
        <f>IF(N238="zákl. přenesená",J238,0)</f>
        <v>0</v>
      </c>
      <c r="BH238" s="249">
        <f>IF(N238="sníž. přenesená",J238,0)</f>
        <v>0</v>
      </c>
      <c r="BI238" s="249">
        <f>IF(N238="nulová",J238,0)</f>
        <v>0</v>
      </c>
      <c r="BJ238" s="17" t="s">
        <v>84</v>
      </c>
      <c r="BK238" s="249">
        <f>ROUND(I238*H238,2)</f>
        <v>0</v>
      </c>
      <c r="BL238" s="17" t="s">
        <v>211</v>
      </c>
      <c r="BM238" s="248" t="s">
        <v>381</v>
      </c>
    </row>
    <row r="239" spans="1:51" s="13" customFormat="1" ht="12">
      <c r="A239" s="13"/>
      <c r="B239" s="250"/>
      <c r="C239" s="251"/>
      <c r="D239" s="252" t="s">
        <v>143</v>
      </c>
      <c r="E239" s="253" t="s">
        <v>1</v>
      </c>
      <c r="F239" s="254" t="s">
        <v>382</v>
      </c>
      <c r="G239" s="251"/>
      <c r="H239" s="253" t="s">
        <v>1</v>
      </c>
      <c r="I239" s="255"/>
      <c r="J239" s="251"/>
      <c r="K239" s="251"/>
      <c r="L239" s="256"/>
      <c r="M239" s="257"/>
      <c r="N239" s="258"/>
      <c r="O239" s="258"/>
      <c r="P239" s="258"/>
      <c r="Q239" s="258"/>
      <c r="R239" s="258"/>
      <c r="S239" s="258"/>
      <c r="T239" s="25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0" t="s">
        <v>143</v>
      </c>
      <c r="AU239" s="260" t="s">
        <v>86</v>
      </c>
      <c r="AV239" s="13" t="s">
        <v>84</v>
      </c>
      <c r="AW239" s="13" t="s">
        <v>32</v>
      </c>
      <c r="AX239" s="13" t="s">
        <v>76</v>
      </c>
      <c r="AY239" s="260" t="s">
        <v>134</v>
      </c>
    </row>
    <row r="240" spans="1:51" s="14" customFormat="1" ht="12">
      <c r="A240" s="14"/>
      <c r="B240" s="261"/>
      <c r="C240" s="262"/>
      <c r="D240" s="252" t="s">
        <v>143</v>
      </c>
      <c r="E240" s="263" t="s">
        <v>1</v>
      </c>
      <c r="F240" s="264" t="s">
        <v>214</v>
      </c>
      <c r="G240" s="262"/>
      <c r="H240" s="265">
        <v>59.12</v>
      </c>
      <c r="I240" s="266"/>
      <c r="J240" s="262"/>
      <c r="K240" s="262"/>
      <c r="L240" s="267"/>
      <c r="M240" s="268"/>
      <c r="N240" s="269"/>
      <c r="O240" s="269"/>
      <c r="P240" s="269"/>
      <c r="Q240" s="269"/>
      <c r="R240" s="269"/>
      <c r="S240" s="269"/>
      <c r="T240" s="270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71" t="s">
        <v>143</v>
      </c>
      <c r="AU240" s="271" t="s">
        <v>86</v>
      </c>
      <c r="AV240" s="14" t="s">
        <v>86</v>
      </c>
      <c r="AW240" s="14" t="s">
        <v>32</v>
      </c>
      <c r="AX240" s="14" t="s">
        <v>84</v>
      </c>
      <c r="AY240" s="271" t="s">
        <v>134</v>
      </c>
    </row>
    <row r="241" spans="1:65" s="2" customFormat="1" ht="14.4" customHeight="1">
      <c r="A241" s="38"/>
      <c r="B241" s="39"/>
      <c r="C241" s="272" t="s">
        <v>383</v>
      </c>
      <c r="D241" s="272" t="s">
        <v>225</v>
      </c>
      <c r="E241" s="273" t="s">
        <v>384</v>
      </c>
      <c r="F241" s="274" t="s">
        <v>385</v>
      </c>
      <c r="G241" s="275" t="s">
        <v>140</v>
      </c>
      <c r="H241" s="276">
        <v>123.112</v>
      </c>
      <c r="I241" s="277"/>
      <c r="J241" s="278">
        <f>ROUND(I241*H241,2)</f>
        <v>0</v>
      </c>
      <c r="K241" s="279"/>
      <c r="L241" s="280"/>
      <c r="M241" s="281" t="s">
        <v>1</v>
      </c>
      <c r="N241" s="282" t="s">
        <v>41</v>
      </c>
      <c r="O241" s="91"/>
      <c r="P241" s="246">
        <f>O241*H241</f>
        <v>0</v>
      </c>
      <c r="Q241" s="246">
        <v>0.00011</v>
      </c>
      <c r="R241" s="246">
        <f>Q241*H241</f>
        <v>0.01354232</v>
      </c>
      <c r="S241" s="246">
        <v>0</v>
      </c>
      <c r="T241" s="247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48" t="s">
        <v>228</v>
      </c>
      <c r="AT241" s="248" t="s">
        <v>225</v>
      </c>
      <c r="AU241" s="248" t="s">
        <v>86</v>
      </c>
      <c r="AY241" s="17" t="s">
        <v>134</v>
      </c>
      <c r="BE241" s="249">
        <f>IF(N241="základní",J241,0)</f>
        <v>0</v>
      </c>
      <c r="BF241" s="249">
        <f>IF(N241="snížená",J241,0)</f>
        <v>0</v>
      </c>
      <c r="BG241" s="249">
        <f>IF(N241="zákl. přenesená",J241,0)</f>
        <v>0</v>
      </c>
      <c r="BH241" s="249">
        <f>IF(N241="sníž. přenesená",J241,0)</f>
        <v>0</v>
      </c>
      <c r="BI241" s="249">
        <f>IF(N241="nulová",J241,0)</f>
        <v>0</v>
      </c>
      <c r="BJ241" s="17" t="s">
        <v>84</v>
      </c>
      <c r="BK241" s="249">
        <f>ROUND(I241*H241,2)</f>
        <v>0</v>
      </c>
      <c r="BL241" s="17" t="s">
        <v>211</v>
      </c>
      <c r="BM241" s="248" t="s">
        <v>386</v>
      </c>
    </row>
    <row r="242" spans="1:51" s="14" customFormat="1" ht="12">
      <c r="A242" s="14"/>
      <c r="B242" s="261"/>
      <c r="C242" s="262"/>
      <c r="D242" s="252" t="s">
        <v>143</v>
      </c>
      <c r="E242" s="263" t="s">
        <v>1</v>
      </c>
      <c r="F242" s="264" t="s">
        <v>387</v>
      </c>
      <c r="G242" s="262"/>
      <c r="H242" s="265">
        <v>111.92</v>
      </c>
      <c r="I242" s="266"/>
      <c r="J242" s="262"/>
      <c r="K242" s="262"/>
      <c r="L242" s="267"/>
      <c r="M242" s="268"/>
      <c r="N242" s="269"/>
      <c r="O242" s="269"/>
      <c r="P242" s="269"/>
      <c r="Q242" s="269"/>
      <c r="R242" s="269"/>
      <c r="S242" s="269"/>
      <c r="T242" s="270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71" t="s">
        <v>143</v>
      </c>
      <c r="AU242" s="271" t="s">
        <v>86</v>
      </c>
      <c r="AV242" s="14" t="s">
        <v>86</v>
      </c>
      <c r="AW242" s="14" t="s">
        <v>32</v>
      </c>
      <c r="AX242" s="14" t="s">
        <v>84</v>
      </c>
      <c r="AY242" s="271" t="s">
        <v>134</v>
      </c>
    </row>
    <row r="243" spans="1:51" s="14" customFormat="1" ht="12">
      <c r="A243" s="14"/>
      <c r="B243" s="261"/>
      <c r="C243" s="262"/>
      <c r="D243" s="252" t="s">
        <v>143</v>
      </c>
      <c r="E243" s="262"/>
      <c r="F243" s="264" t="s">
        <v>388</v>
      </c>
      <c r="G243" s="262"/>
      <c r="H243" s="265">
        <v>123.112</v>
      </c>
      <c r="I243" s="266"/>
      <c r="J243" s="262"/>
      <c r="K243" s="262"/>
      <c r="L243" s="267"/>
      <c r="M243" s="268"/>
      <c r="N243" s="269"/>
      <c r="O243" s="269"/>
      <c r="P243" s="269"/>
      <c r="Q243" s="269"/>
      <c r="R243" s="269"/>
      <c r="S243" s="269"/>
      <c r="T243" s="270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71" t="s">
        <v>143</v>
      </c>
      <c r="AU243" s="271" t="s">
        <v>86</v>
      </c>
      <c r="AV243" s="14" t="s">
        <v>86</v>
      </c>
      <c r="AW243" s="14" t="s">
        <v>4</v>
      </c>
      <c r="AX243" s="14" t="s">
        <v>84</v>
      </c>
      <c r="AY243" s="271" t="s">
        <v>134</v>
      </c>
    </row>
    <row r="244" spans="1:65" s="2" customFormat="1" ht="14.4" customHeight="1">
      <c r="A244" s="38"/>
      <c r="B244" s="39"/>
      <c r="C244" s="236" t="s">
        <v>389</v>
      </c>
      <c r="D244" s="236" t="s">
        <v>137</v>
      </c>
      <c r="E244" s="237" t="s">
        <v>390</v>
      </c>
      <c r="F244" s="238" t="s">
        <v>391</v>
      </c>
      <c r="G244" s="239" t="s">
        <v>150</v>
      </c>
      <c r="H244" s="240">
        <v>3</v>
      </c>
      <c r="I244" s="241"/>
      <c r="J244" s="242">
        <f>ROUND(I244*H244,2)</f>
        <v>0</v>
      </c>
      <c r="K244" s="243"/>
      <c r="L244" s="44"/>
      <c r="M244" s="244" t="s">
        <v>1</v>
      </c>
      <c r="N244" s="245" t="s">
        <v>41</v>
      </c>
      <c r="O244" s="91"/>
      <c r="P244" s="246">
        <f>O244*H244</f>
        <v>0</v>
      </c>
      <c r="Q244" s="246">
        <v>7E-05</v>
      </c>
      <c r="R244" s="246">
        <f>Q244*H244</f>
        <v>0.00020999999999999998</v>
      </c>
      <c r="S244" s="246">
        <v>0</v>
      </c>
      <c r="T244" s="247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48" t="s">
        <v>211</v>
      </c>
      <c r="AT244" s="248" t="s">
        <v>137</v>
      </c>
      <c r="AU244" s="248" t="s">
        <v>86</v>
      </c>
      <c r="AY244" s="17" t="s">
        <v>134</v>
      </c>
      <c r="BE244" s="249">
        <f>IF(N244="základní",J244,0)</f>
        <v>0</v>
      </c>
      <c r="BF244" s="249">
        <f>IF(N244="snížená",J244,0)</f>
        <v>0</v>
      </c>
      <c r="BG244" s="249">
        <f>IF(N244="zákl. přenesená",J244,0)</f>
        <v>0</v>
      </c>
      <c r="BH244" s="249">
        <f>IF(N244="sníž. přenesená",J244,0)</f>
        <v>0</v>
      </c>
      <c r="BI244" s="249">
        <f>IF(N244="nulová",J244,0)</f>
        <v>0</v>
      </c>
      <c r="BJ244" s="17" t="s">
        <v>84</v>
      </c>
      <c r="BK244" s="249">
        <f>ROUND(I244*H244,2)</f>
        <v>0</v>
      </c>
      <c r="BL244" s="17" t="s">
        <v>211</v>
      </c>
      <c r="BM244" s="248" t="s">
        <v>392</v>
      </c>
    </row>
    <row r="245" spans="1:65" s="2" customFormat="1" ht="14.4" customHeight="1">
      <c r="A245" s="38"/>
      <c r="B245" s="39"/>
      <c r="C245" s="272" t="s">
        <v>393</v>
      </c>
      <c r="D245" s="272" t="s">
        <v>225</v>
      </c>
      <c r="E245" s="273" t="s">
        <v>394</v>
      </c>
      <c r="F245" s="274" t="s">
        <v>395</v>
      </c>
      <c r="G245" s="275" t="s">
        <v>150</v>
      </c>
      <c r="H245" s="276">
        <v>3</v>
      </c>
      <c r="I245" s="277"/>
      <c r="J245" s="278">
        <f>ROUND(I245*H245,2)</f>
        <v>0</v>
      </c>
      <c r="K245" s="279"/>
      <c r="L245" s="280"/>
      <c r="M245" s="281" t="s">
        <v>1</v>
      </c>
      <c r="N245" s="282" t="s">
        <v>41</v>
      </c>
      <c r="O245" s="91"/>
      <c r="P245" s="246">
        <f>O245*H245</f>
        <v>0</v>
      </c>
      <c r="Q245" s="246">
        <v>0.009</v>
      </c>
      <c r="R245" s="246">
        <f>Q245*H245</f>
        <v>0.026999999999999996</v>
      </c>
      <c r="S245" s="246">
        <v>0</v>
      </c>
      <c r="T245" s="247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48" t="s">
        <v>228</v>
      </c>
      <c r="AT245" s="248" t="s">
        <v>225</v>
      </c>
      <c r="AU245" s="248" t="s">
        <v>86</v>
      </c>
      <c r="AY245" s="17" t="s">
        <v>134</v>
      </c>
      <c r="BE245" s="249">
        <f>IF(N245="základní",J245,0)</f>
        <v>0</v>
      </c>
      <c r="BF245" s="249">
        <f>IF(N245="snížená",J245,0)</f>
        <v>0</v>
      </c>
      <c r="BG245" s="249">
        <f>IF(N245="zákl. přenesená",J245,0)</f>
        <v>0</v>
      </c>
      <c r="BH245" s="249">
        <f>IF(N245="sníž. přenesená",J245,0)</f>
        <v>0</v>
      </c>
      <c r="BI245" s="249">
        <f>IF(N245="nulová",J245,0)</f>
        <v>0</v>
      </c>
      <c r="BJ245" s="17" t="s">
        <v>84</v>
      </c>
      <c r="BK245" s="249">
        <f>ROUND(I245*H245,2)</f>
        <v>0</v>
      </c>
      <c r="BL245" s="17" t="s">
        <v>211</v>
      </c>
      <c r="BM245" s="248" t="s">
        <v>396</v>
      </c>
    </row>
    <row r="246" spans="1:65" s="2" customFormat="1" ht="14.4" customHeight="1">
      <c r="A246" s="38"/>
      <c r="B246" s="39"/>
      <c r="C246" s="236" t="s">
        <v>397</v>
      </c>
      <c r="D246" s="236" t="s">
        <v>137</v>
      </c>
      <c r="E246" s="237" t="s">
        <v>398</v>
      </c>
      <c r="F246" s="238" t="s">
        <v>399</v>
      </c>
      <c r="G246" s="239" t="s">
        <v>150</v>
      </c>
      <c r="H246" s="240">
        <v>1</v>
      </c>
      <c r="I246" s="241"/>
      <c r="J246" s="242">
        <f>ROUND(I246*H246,2)</f>
        <v>0</v>
      </c>
      <c r="K246" s="243"/>
      <c r="L246" s="44"/>
      <c r="M246" s="244" t="s">
        <v>1</v>
      </c>
      <c r="N246" s="245" t="s">
        <v>41</v>
      </c>
      <c r="O246" s="91"/>
      <c r="P246" s="246">
        <f>O246*H246</f>
        <v>0</v>
      </c>
      <c r="Q246" s="246">
        <v>0.00022</v>
      </c>
      <c r="R246" s="246">
        <f>Q246*H246</f>
        <v>0.00022</v>
      </c>
      <c r="S246" s="246">
        <v>0</v>
      </c>
      <c r="T246" s="247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48" t="s">
        <v>211</v>
      </c>
      <c r="AT246" s="248" t="s">
        <v>137</v>
      </c>
      <c r="AU246" s="248" t="s">
        <v>86</v>
      </c>
      <c r="AY246" s="17" t="s">
        <v>134</v>
      </c>
      <c r="BE246" s="249">
        <f>IF(N246="základní",J246,0)</f>
        <v>0</v>
      </c>
      <c r="BF246" s="249">
        <f>IF(N246="snížená",J246,0)</f>
        <v>0</v>
      </c>
      <c r="BG246" s="249">
        <f>IF(N246="zákl. přenesená",J246,0)</f>
        <v>0</v>
      </c>
      <c r="BH246" s="249">
        <f>IF(N246="sníž. přenesená",J246,0)</f>
        <v>0</v>
      </c>
      <c r="BI246" s="249">
        <f>IF(N246="nulová",J246,0)</f>
        <v>0</v>
      </c>
      <c r="BJ246" s="17" t="s">
        <v>84</v>
      </c>
      <c r="BK246" s="249">
        <f>ROUND(I246*H246,2)</f>
        <v>0</v>
      </c>
      <c r="BL246" s="17" t="s">
        <v>211</v>
      </c>
      <c r="BM246" s="248" t="s">
        <v>400</v>
      </c>
    </row>
    <row r="247" spans="1:65" s="2" customFormat="1" ht="14.4" customHeight="1">
      <c r="A247" s="38"/>
      <c r="B247" s="39"/>
      <c r="C247" s="272" t="s">
        <v>401</v>
      </c>
      <c r="D247" s="272" t="s">
        <v>225</v>
      </c>
      <c r="E247" s="273" t="s">
        <v>402</v>
      </c>
      <c r="F247" s="274" t="s">
        <v>403</v>
      </c>
      <c r="G247" s="275" t="s">
        <v>150</v>
      </c>
      <c r="H247" s="276">
        <v>1</v>
      </c>
      <c r="I247" s="277"/>
      <c r="J247" s="278">
        <f>ROUND(I247*H247,2)</f>
        <v>0</v>
      </c>
      <c r="K247" s="279"/>
      <c r="L247" s="280"/>
      <c r="M247" s="281" t="s">
        <v>1</v>
      </c>
      <c r="N247" s="282" t="s">
        <v>41</v>
      </c>
      <c r="O247" s="91"/>
      <c r="P247" s="246">
        <f>O247*H247</f>
        <v>0</v>
      </c>
      <c r="Q247" s="246">
        <v>0.02474</v>
      </c>
      <c r="R247" s="246">
        <f>Q247*H247</f>
        <v>0.02474</v>
      </c>
      <c r="S247" s="246">
        <v>0</v>
      </c>
      <c r="T247" s="247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48" t="s">
        <v>228</v>
      </c>
      <c r="AT247" s="248" t="s">
        <v>225</v>
      </c>
      <c r="AU247" s="248" t="s">
        <v>86</v>
      </c>
      <c r="AY247" s="17" t="s">
        <v>134</v>
      </c>
      <c r="BE247" s="249">
        <f>IF(N247="základní",J247,0)</f>
        <v>0</v>
      </c>
      <c r="BF247" s="249">
        <f>IF(N247="snížená",J247,0)</f>
        <v>0</v>
      </c>
      <c r="BG247" s="249">
        <f>IF(N247="zákl. přenesená",J247,0)</f>
        <v>0</v>
      </c>
      <c r="BH247" s="249">
        <f>IF(N247="sníž. přenesená",J247,0)</f>
        <v>0</v>
      </c>
      <c r="BI247" s="249">
        <f>IF(N247="nulová",J247,0)</f>
        <v>0</v>
      </c>
      <c r="BJ247" s="17" t="s">
        <v>84</v>
      </c>
      <c r="BK247" s="249">
        <f>ROUND(I247*H247,2)</f>
        <v>0</v>
      </c>
      <c r="BL247" s="17" t="s">
        <v>211</v>
      </c>
      <c r="BM247" s="248" t="s">
        <v>404</v>
      </c>
    </row>
    <row r="248" spans="1:65" s="2" customFormat="1" ht="14.4" customHeight="1">
      <c r="A248" s="38"/>
      <c r="B248" s="39"/>
      <c r="C248" s="236" t="s">
        <v>405</v>
      </c>
      <c r="D248" s="236" t="s">
        <v>137</v>
      </c>
      <c r="E248" s="237" t="s">
        <v>406</v>
      </c>
      <c r="F248" s="238" t="s">
        <v>407</v>
      </c>
      <c r="G248" s="239" t="s">
        <v>241</v>
      </c>
      <c r="H248" s="283"/>
      <c r="I248" s="241"/>
      <c r="J248" s="242">
        <f>ROUND(I248*H248,2)</f>
        <v>0</v>
      </c>
      <c r="K248" s="243"/>
      <c r="L248" s="44"/>
      <c r="M248" s="244" t="s">
        <v>1</v>
      </c>
      <c r="N248" s="245" t="s">
        <v>41</v>
      </c>
      <c r="O248" s="91"/>
      <c r="P248" s="246">
        <f>O248*H248</f>
        <v>0</v>
      </c>
      <c r="Q248" s="246">
        <v>0</v>
      </c>
      <c r="R248" s="246">
        <f>Q248*H248</f>
        <v>0</v>
      </c>
      <c r="S248" s="246">
        <v>0</v>
      </c>
      <c r="T248" s="247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48" t="s">
        <v>211</v>
      </c>
      <c r="AT248" s="248" t="s">
        <v>137</v>
      </c>
      <c r="AU248" s="248" t="s">
        <v>86</v>
      </c>
      <c r="AY248" s="17" t="s">
        <v>134</v>
      </c>
      <c r="BE248" s="249">
        <f>IF(N248="základní",J248,0)</f>
        <v>0</v>
      </c>
      <c r="BF248" s="249">
        <f>IF(N248="snížená",J248,0)</f>
        <v>0</v>
      </c>
      <c r="BG248" s="249">
        <f>IF(N248="zákl. přenesená",J248,0)</f>
        <v>0</v>
      </c>
      <c r="BH248" s="249">
        <f>IF(N248="sníž. přenesená",J248,0)</f>
        <v>0</v>
      </c>
      <c r="BI248" s="249">
        <f>IF(N248="nulová",J248,0)</f>
        <v>0</v>
      </c>
      <c r="BJ248" s="17" t="s">
        <v>84</v>
      </c>
      <c r="BK248" s="249">
        <f>ROUND(I248*H248,2)</f>
        <v>0</v>
      </c>
      <c r="BL248" s="17" t="s">
        <v>211</v>
      </c>
      <c r="BM248" s="248" t="s">
        <v>408</v>
      </c>
    </row>
    <row r="249" spans="1:63" s="12" customFormat="1" ht="22.8" customHeight="1">
      <c r="A249" s="12"/>
      <c r="B249" s="220"/>
      <c r="C249" s="221"/>
      <c r="D249" s="222" t="s">
        <v>75</v>
      </c>
      <c r="E249" s="234" t="s">
        <v>409</v>
      </c>
      <c r="F249" s="234" t="s">
        <v>410</v>
      </c>
      <c r="G249" s="221"/>
      <c r="H249" s="221"/>
      <c r="I249" s="224"/>
      <c r="J249" s="235">
        <f>BK249</f>
        <v>0</v>
      </c>
      <c r="K249" s="221"/>
      <c r="L249" s="226"/>
      <c r="M249" s="227"/>
      <c r="N249" s="228"/>
      <c r="O249" s="228"/>
      <c r="P249" s="229">
        <f>SUM(P250:P259)</f>
        <v>0</v>
      </c>
      <c r="Q249" s="228"/>
      <c r="R249" s="229">
        <f>SUM(R250:R259)</f>
        <v>0.04363</v>
      </c>
      <c r="S249" s="228"/>
      <c r="T249" s="230">
        <f>SUM(T250:T259)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31" t="s">
        <v>86</v>
      </c>
      <c r="AT249" s="232" t="s">
        <v>75</v>
      </c>
      <c r="AU249" s="232" t="s">
        <v>84</v>
      </c>
      <c r="AY249" s="231" t="s">
        <v>134</v>
      </c>
      <c r="BK249" s="233">
        <f>SUM(BK250:BK259)</f>
        <v>0</v>
      </c>
    </row>
    <row r="250" spans="1:65" s="2" customFormat="1" ht="14.4" customHeight="1">
      <c r="A250" s="38"/>
      <c r="B250" s="39"/>
      <c r="C250" s="236" t="s">
        <v>411</v>
      </c>
      <c r="D250" s="236" t="s">
        <v>137</v>
      </c>
      <c r="E250" s="237" t="s">
        <v>412</v>
      </c>
      <c r="F250" s="238" t="s">
        <v>413</v>
      </c>
      <c r="G250" s="239" t="s">
        <v>150</v>
      </c>
      <c r="H250" s="240">
        <v>1</v>
      </c>
      <c r="I250" s="241"/>
      <c r="J250" s="242">
        <f>ROUND(I250*H250,2)</f>
        <v>0</v>
      </c>
      <c r="K250" s="243"/>
      <c r="L250" s="44"/>
      <c r="M250" s="244" t="s">
        <v>1</v>
      </c>
      <c r="N250" s="245" t="s">
        <v>41</v>
      </c>
      <c r="O250" s="91"/>
      <c r="P250" s="246">
        <f>O250*H250</f>
        <v>0</v>
      </c>
      <c r="Q250" s="246">
        <v>0</v>
      </c>
      <c r="R250" s="246">
        <f>Q250*H250</f>
        <v>0</v>
      </c>
      <c r="S250" s="246">
        <v>0</v>
      </c>
      <c r="T250" s="247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48" t="s">
        <v>211</v>
      </c>
      <c r="AT250" s="248" t="s">
        <v>137</v>
      </c>
      <c r="AU250" s="248" t="s">
        <v>86</v>
      </c>
      <c r="AY250" s="17" t="s">
        <v>134</v>
      </c>
      <c r="BE250" s="249">
        <f>IF(N250="základní",J250,0)</f>
        <v>0</v>
      </c>
      <c r="BF250" s="249">
        <f>IF(N250="snížená",J250,0)</f>
        <v>0</v>
      </c>
      <c r="BG250" s="249">
        <f>IF(N250="zákl. přenesená",J250,0)</f>
        <v>0</v>
      </c>
      <c r="BH250" s="249">
        <f>IF(N250="sníž. přenesená",J250,0)</f>
        <v>0</v>
      </c>
      <c r="BI250" s="249">
        <f>IF(N250="nulová",J250,0)</f>
        <v>0</v>
      </c>
      <c r="BJ250" s="17" t="s">
        <v>84</v>
      </c>
      <c r="BK250" s="249">
        <f>ROUND(I250*H250,2)</f>
        <v>0</v>
      </c>
      <c r="BL250" s="17" t="s">
        <v>211</v>
      </c>
      <c r="BM250" s="248" t="s">
        <v>414</v>
      </c>
    </row>
    <row r="251" spans="1:65" s="2" customFormat="1" ht="19.8" customHeight="1">
      <c r="A251" s="38"/>
      <c r="B251" s="39"/>
      <c r="C251" s="272" t="s">
        <v>415</v>
      </c>
      <c r="D251" s="272" t="s">
        <v>225</v>
      </c>
      <c r="E251" s="273" t="s">
        <v>416</v>
      </c>
      <c r="F251" s="274" t="s">
        <v>417</v>
      </c>
      <c r="G251" s="275" t="s">
        <v>150</v>
      </c>
      <c r="H251" s="276">
        <v>1</v>
      </c>
      <c r="I251" s="277"/>
      <c r="J251" s="278">
        <f>ROUND(I251*H251,2)</f>
        <v>0</v>
      </c>
      <c r="K251" s="279"/>
      <c r="L251" s="280"/>
      <c r="M251" s="281" t="s">
        <v>1</v>
      </c>
      <c r="N251" s="282" t="s">
        <v>41</v>
      </c>
      <c r="O251" s="91"/>
      <c r="P251" s="246">
        <f>O251*H251</f>
        <v>0</v>
      </c>
      <c r="Q251" s="246">
        <v>0.038</v>
      </c>
      <c r="R251" s="246">
        <f>Q251*H251</f>
        <v>0.038</v>
      </c>
      <c r="S251" s="246">
        <v>0</v>
      </c>
      <c r="T251" s="247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48" t="s">
        <v>228</v>
      </c>
      <c r="AT251" s="248" t="s">
        <v>225</v>
      </c>
      <c r="AU251" s="248" t="s">
        <v>86</v>
      </c>
      <c r="AY251" s="17" t="s">
        <v>134</v>
      </c>
      <c r="BE251" s="249">
        <f>IF(N251="základní",J251,0)</f>
        <v>0</v>
      </c>
      <c r="BF251" s="249">
        <f>IF(N251="snížená",J251,0)</f>
        <v>0</v>
      </c>
      <c r="BG251" s="249">
        <f>IF(N251="zákl. přenesená",J251,0)</f>
        <v>0</v>
      </c>
      <c r="BH251" s="249">
        <f>IF(N251="sníž. přenesená",J251,0)</f>
        <v>0</v>
      </c>
      <c r="BI251" s="249">
        <f>IF(N251="nulová",J251,0)</f>
        <v>0</v>
      </c>
      <c r="BJ251" s="17" t="s">
        <v>84</v>
      </c>
      <c r="BK251" s="249">
        <f>ROUND(I251*H251,2)</f>
        <v>0</v>
      </c>
      <c r="BL251" s="17" t="s">
        <v>211</v>
      </c>
      <c r="BM251" s="248" t="s">
        <v>418</v>
      </c>
    </row>
    <row r="252" spans="1:65" s="2" customFormat="1" ht="14.4" customHeight="1">
      <c r="A252" s="38"/>
      <c r="B252" s="39"/>
      <c r="C252" s="236" t="s">
        <v>419</v>
      </c>
      <c r="D252" s="236" t="s">
        <v>137</v>
      </c>
      <c r="E252" s="237" t="s">
        <v>420</v>
      </c>
      <c r="F252" s="238" t="s">
        <v>421</v>
      </c>
      <c r="G252" s="239" t="s">
        <v>150</v>
      </c>
      <c r="H252" s="240">
        <v>1</v>
      </c>
      <c r="I252" s="241"/>
      <c r="J252" s="242">
        <f>ROUND(I252*H252,2)</f>
        <v>0</v>
      </c>
      <c r="K252" s="243"/>
      <c r="L252" s="44"/>
      <c r="M252" s="244" t="s">
        <v>1</v>
      </c>
      <c r="N252" s="245" t="s">
        <v>41</v>
      </c>
      <c r="O252" s="91"/>
      <c r="P252" s="246">
        <f>O252*H252</f>
        <v>0</v>
      </c>
      <c r="Q252" s="246">
        <v>0</v>
      </c>
      <c r="R252" s="246">
        <f>Q252*H252</f>
        <v>0</v>
      </c>
      <c r="S252" s="246">
        <v>0</v>
      </c>
      <c r="T252" s="247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48" t="s">
        <v>211</v>
      </c>
      <c r="AT252" s="248" t="s">
        <v>137</v>
      </c>
      <c r="AU252" s="248" t="s">
        <v>86</v>
      </c>
      <c r="AY252" s="17" t="s">
        <v>134</v>
      </c>
      <c r="BE252" s="249">
        <f>IF(N252="základní",J252,0)</f>
        <v>0</v>
      </c>
      <c r="BF252" s="249">
        <f>IF(N252="snížená",J252,0)</f>
        <v>0</v>
      </c>
      <c r="BG252" s="249">
        <f>IF(N252="zákl. přenesená",J252,0)</f>
        <v>0</v>
      </c>
      <c r="BH252" s="249">
        <f>IF(N252="sníž. přenesená",J252,0)</f>
        <v>0</v>
      </c>
      <c r="BI252" s="249">
        <f>IF(N252="nulová",J252,0)</f>
        <v>0</v>
      </c>
      <c r="BJ252" s="17" t="s">
        <v>84</v>
      </c>
      <c r="BK252" s="249">
        <f>ROUND(I252*H252,2)</f>
        <v>0</v>
      </c>
      <c r="BL252" s="17" t="s">
        <v>211</v>
      </c>
      <c r="BM252" s="248" t="s">
        <v>422</v>
      </c>
    </row>
    <row r="253" spans="1:65" s="2" customFormat="1" ht="14.4" customHeight="1">
      <c r="A253" s="38"/>
      <c r="B253" s="39"/>
      <c r="C253" s="272" t="s">
        <v>423</v>
      </c>
      <c r="D253" s="272" t="s">
        <v>225</v>
      </c>
      <c r="E253" s="273" t="s">
        <v>424</v>
      </c>
      <c r="F253" s="274" t="s">
        <v>425</v>
      </c>
      <c r="G253" s="275" t="s">
        <v>150</v>
      </c>
      <c r="H253" s="276">
        <v>1</v>
      </c>
      <c r="I253" s="277"/>
      <c r="J253" s="278">
        <f>ROUND(I253*H253,2)</f>
        <v>0</v>
      </c>
      <c r="K253" s="279"/>
      <c r="L253" s="280"/>
      <c r="M253" s="281" t="s">
        <v>1</v>
      </c>
      <c r="N253" s="282" t="s">
        <v>41</v>
      </c>
      <c r="O253" s="91"/>
      <c r="P253" s="246">
        <f>O253*H253</f>
        <v>0</v>
      </c>
      <c r="Q253" s="246">
        <v>0.0032</v>
      </c>
      <c r="R253" s="246">
        <f>Q253*H253</f>
        <v>0.0032</v>
      </c>
      <c r="S253" s="246">
        <v>0</v>
      </c>
      <c r="T253" s="247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48" t="s">
        <v>228</v>
      </c>
      <c r="AT253" s="248" t="s">
        <v>225</v>
      </c>
      <c r="AU253" s="248" t="s">
        <v>86</v>
      </c>
      <c r="AY253" s="17" t="s">
        <v>134</v>
      </c>
      <c r="BE253" s="249">
        <f>IF(N253="základní",J253,0)</f>
        <v>0</v>
      </c>
      <c r="BF253" s="249">
        <f>IF(N253="snížená",J253,0)</f>
        <v>0</v>
      </c>
      <c r="BG253" s="249">
        <f>IF(N253="zákl. přenesená",J253,0)</f>
        <v>0</v>
      </c>
      <c r="BH253" s="249">
        <f>IF(N253="sníž. přenesená",J253,0)</f>
        <v>0</v>
      </c>
      <c r="BI253" s="249">
        <f>IF(N253="nulová",J253,0)</f>
        <v>0</v>
      </c>
      <c r="BJ253" s="17" t="s">
        <v>84</v>
      </c>
      <c r="BK253" s="249">
        <f>ROUND(I253*H253,2)</f>
        <v>0</v>
      </c>
      <c r="BL253" s="17" t="s">
        <v>211</v>
      </c>
      <c r="BM253" s="248" t="s">
        <v>426</v>
      </c>
    </row>
    <row r="254" spans="1:65" s="2" customFormat="1" ht="14.4" customHeight="1">
      <c r="A254" s="38"/>
      <c r="B254" s="39"/>
      <c r="C254" s="236" t="s">
        <v>427</v>
      </c>
      <c r="D254" s="236" t="s">
        <v>137</v>
      </c>
      <c r="E254" s="237" t="s">
        <v>428</v>
      </c>
      <c r="F254" s="238" t="s">
        <v>429</v>
      </c>
      <c r="G254" s="239" t="s">
        <v>150</v>
      </c>
      <c r="H254" s="240">
        <v>1</v>
      </c>
      <c r="I254" s="241"/>
      <c r="J254" s="242">
        <f>ROUND(I254*H254,2)</f>
        <v>0</v>
      </c>
      <c r="K254" s="243"/>
      <c r="L254" s="44"/>
      <c r="M254" s="244" t="s">
        <v>1</v>
      </c>
      <c r="N254" s="245" t="s">
        <v>41</v>
      </c>
      <c r="O254" s="91"/>
      <c r="P254" s="246">
        <f>O254*H254</f>
        <v>0</v>
      </c>
      <c r="Q254" s="246">
        <v>0</v>
      </c>
      <c r="R254" s="246">
        <f>Q254*H254</f>
        <v>0</v>
      </c>
      <c r="S254" s="246">
        <v>0</v>
      </c>
      <c r="T254" s="247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48" t="s">
        <v>211</v>
      </c>
      <c r="AT254" s="248" t="s">
        <v>137</v>
      </c>
      <c r="AU254" s="248" t="s">
        <v>86</v>
      </c>
      <c r="AY254" s="17" t="s">
        <v>134</v>
      </c>
      <c r="BE254" s="249">
        <f>IF(N254="základní",J254,0)</f>
        <v>0</v>
      </c>
      <c r="BF254" s="249">
        <f>IF(N254="snížená",J254,0)</f>
        <v>0</v>
      </c>
      <c r="BG254" s="249">
        <f>IF(N254="zákl. přenesená",J254,0)</f>
        <v>0</v>
      </c>
      <c r="BH254" s="249">
        <f>IF(N254="sníž. přenesená",J254,0)</f>
        <v>0</v>
      </c>
      <c r="BI254" s="249">
        <f>IF(N254="nulová",J254,0)</f>
        <v>0</v>
      </c>
      <c r="BJ254" s="17" t="s">
        <v>84</v>
      </c>
      <c r="BK254" s="249">
        <f>ROUND(I254*H254,2)</f>
        <v>0</v>
      </c>
      <c r="BL254" s="17" t="s">
        <v>211</v>
      </c>
      <c r="BM254" s="248" t="s">
        <v>430</v>
      </c>
    </row>
    <row r="255" spans="1:65" s="2" customFormat="1" ht="14.4" customHeight="1">
      <c r="A255" s="38"/>
      <c r="B255" s="39"/>
      <c r="C255" s="236" t="s">
        <v>431</v>
      </c>
      <c r="D255" s="236" t="s">
        <v>137</v>
      </c>
      <c r="E255" s="237" t="s">
        <v>432</v>
      </c>
      <c r="F255" s="238" t="s">
        <v>433</v>
      </c>
      <c r="G255" s="239" t="s">
        <v>150</v>
      </c>
      <c r="H255" s="240">
        <v>1</v>
      </c>
      <c r="I255" s="241"/>
      <c r="J255" s="242">
        <f>ROUND(I255*H255,2)</f>
        <v>0</v>
      </c>
      <c r="K255" s="243"/>
      <c r="L255" s="44"/>
      <c r="M255" s="244" t="s">
        <v>1</v>
      </c>
      <c r="N255" s="245" t="s">
        <v>41</v>
      </c>
      <c r="O255" s="91"/>
      <c r="P255" s="246">
        <f>O255*H255</f>
        <v>0</v>
      </c>
      <c r="Q255" s="246">
        <v>0</v>
      </c>
      <c r="R255" s="246">
        <f>Q255*H255</f>
        <v>0</v>
      </c>
      <c r="S255" s="246">
        <v>0</v>
      </c>
      <c r="T255" s="247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48" t="s">
        <v>211</v>
      </c>
      <c r="AT255" s="248" t="s">
        <v>137</v>
      </c>
      <c r="AU255" s="248" t="s">
        <v>86</v>
      </c>
      <c r="AY255" s="17" t="s">
        <v>134</v>
      </c>
      <c r="BE255" s="249">
        <f>IF(N255="základní",J255,0)</f>
        <v>0</v>
      </c>
      <c r="BF255" s="249">
        <f>IF(N255="snížená",J255,0)</f>
        <v>0</v>
      </c>
      <c r="BG255" s="249">
        <f>IF(N255="zákl. přenesená",J255,0)</f>
        <v>0</v>
      </c>
      <c r="BH255" s="249">
        <f>IF(N255="sníž. přenesená",J255,0)</f>
        <v>0</v>
      </c>
      <c r="BI255" s="249">
        <f>IF(N255="nulová",J255,0)</f>
        <v>0</v>
      </c>
      <c r="BJ255" s="17" t="s">
        <v>84</v>
      </c>
      <c r="BK255" s="249">
        <f>ROUND(I255*H255,2)</f>
        <v>0</v>
      </c>
      <c r="BL255" s="17" t="s">
        <v>211</v>
      </c>
      <c r="BM255" s="248" t="s">
        <v>434</v>
      </c>
    </row>
    <row r="256" spans="1:65" s="2" customFormat="1" ht="14.4" customHeight="1">
      <c r="A256" s="38"/>
      <c r="B256" s="39"/>
      <c r="C256" s="272" t="s">
        <v>435</v>
      </c>
      <c r="D256" s="272" t="s">
        <v>225</v>
      </c>
      <c r="E256" s="273" t="s">
        <v>436</v>
      </c>
      <c r="F256" s="274" t="s">
        <v>437</v>
      </c>
      <c r="G256" s="275" t="s">
        <v>150</v>
      </c>
      <c r="H256" s="276">
        <v>1</v>
      </c>
      <c r="I256" s="277"/>
      <c r="J256" s="278">
        <f>ROUND(I256*H256,2)</f>
        <v>0</v>
      </c>
      <c r="K256" s="279"/>
      <c r="L256" s="280"/>
      <c r="M256" s="281" t="s">
        <v>1</v>
      </c>
      <c r="N256" s="282" t="s">
        <v>41</v>
      </c>
      <c r="O256" s="91"/>
      <c r="P256" s="246">
        <f>O256*H256</f>
        <v>0</v>
      </c>
      <c r="Q256" s="246">
        <v>0.0012</v>
      </c>
      <c r="R256" s="246">
        <f>Q256*H256</f>
        <v>0.0012</v>
      </c>
      <c r="S256" s="246">
        <v>0</v>
      </c>
      <c r="T256" s="247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48" t="s">
        <v>228</v>
      </c>
      <c r="AT256" s="248" t="s">
        <v>225</v>
      </c>
      <c r="AU256" s="248" t="s">
        <v>86</v>
      </c>
      <c r="AY256" s="17" t="s">
        <v>134</v>
      </c>
      <c r="BE256" s="249">
        <f>IF(N256="základní",J256,0)</f>
        <v>0</v>
      </c>
      <c r="BF256" s="249">
        <f>IF(N256="snížená",J256,0)</f>
        <v>0</v>
      </c>
      <c r="BG256" s="249">
        <f>IF(N256="zákl. přenesená",J256,0)</f>
        <v>0</v>
      </c>
      <c r="BH256" s="249">
        <f>IF(N256="sníž. přenesená",J256,0)</f>
        <v>0</v>
      </c>
      <c r="BI256" s="249">
        <f>IF(N256="nulová",J256,0)</f>
        <v>0</v>
      </c>
      <c r="BJ256" s="17" t="s">
        <v>84</v>
      </c>
      <c r="BK256" s="249">
        <f>ROUND(I256*H256,2)</f>
        <v>0</v>
      </c>
      <c r="BL256" s="17" t="s">
        <v>211</v>
      </c>
      <c r="BM256" s="248" t="s">
        <v>438</v>
      </c>
    </row>
    <row r="257" spans="1:65" s="2" customFormat="1" ht="14.4" customHeight="1">
      <c r="A257" s="38"/>
      <c r="B257" s="39"/>
      <c r="C257" s="236" t="s">
        <v>439</v>
      </c>
      <c r="D257" s="236" t="s">
        <v>137</v>
      </c>
      <c r="E257" s="237" t="s">
        <v>440</v>
      </c>
      <c r="F257" s="238" t="s">
        <v>441</v>
      </c>
      <c r="G257" s="239" t="s">
        <v>150</v>
      </c>
      <c r="H257" s="240">
        <v>1</v>
      </c>
      <c r="I257" s="241"/>
      <c r="J257" s="242">
        <f>ROUND(I257*H257,2)</f>
        <v>0</v>
      </c>
      <c r="K257" s="243"/>
      <c r="L257" s="44"/>
      <c r="M257" s="244" t="s">
        <v>1</v>
      </c>
      <c r="N257" s="245" t="s">
        <v>41</v>
      </c>
      <c r="O257" s="91"/>
      <c r="P257" s="246">
        <f>O257*H257</f>
        <v>0</v>
      </c>
      <c r="Q257" s="246">
        <v>0</v>
      </c>
      <c r="R257" s="246">
        <f>Q257*H257</f>
        <v>0</v>
      </c>
      <c r="S257" s="246">
        <v>0</v>
      </c>
      <c r="T257" s="247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48" t="s">
        <v>211</v>
      </c>
      <c r="AT257" s="248" t="s">
        <v>137</v>
      </c>
      <c r="AU257" s="248" t="s">
        <v>86</v>
      </c>
      <c r="AY257" s="17" t="s">
        <v>134</v>
      </c>
      <c r="BE257" s="249">
        <f>IF(N257="základní",J257,0)</f>
        <v>0</v>
      </c>
      <c r="BF257" s="249">
        <f>IF(N257="snížená",J257,0)</f>
        <v>0</v>
      </c>
      <c r="BG257" s="249">
        <f>IF(N257="zákl. přenesená",J257,0)</f>
        <v>0</v>
      </c>
      <c r="BH257" s="249">
        <f>IF(N257="sníž. přenesená",J257,0)</f>
        <v>0</v>
      </c>
      <c r="BI257" s="249">
        <f>IF(N257="nulová",J257,0)</f>
        <v>0</v>
      </c>
      <c r="BJ257" s="17" t="s">
        <v>84</v>
      </c>
      <c r="BK257" s="249">
        <f>ROUND(I257*H257,2)</f>
        <v>0</v>
      </c>
      <c r="BL257" s="17" t="s">
        <v>211</v>
      </c>
      <c r="BM257" s="248" t="s">
        <v>442</v>
      </c>
    </row>
    <row r="258" spans="1:65" s="2" customFormat="1" ht="14.4" customHeight="1">
      <c r="A258" s="38"/>
      <c r="B258" s="39"/>
      <c r="C258" s="272" t="s">
        <v>443</v>
      </c>
      <c r="D258" s="272" t="s">
        <v>225</v>
      </c>
      <c r="E258" s="273" t="s">
        <v>444</v>
      </c>
      <c r="F258" s="274" t="s">
        <v>445</v>
      </c>
      <c r="G258" s="275" t="s">
        <v>150</v>
      </c>
      <c r="H258" s="276">
        <v>1</v>
      </c>
      <c r="I258" s="277"/>
      <c r="J258" s="278">
        <f>ROUND(I258*H258,2)</f>
        <v>0</v>
      </c>
      <c r="K258" s="279"/>
      <c r="L258" s="280"/>
      <c r="M258" s="281" t="s">
        <v>1</v>
      </c>
      <c r="N258" s="282" t="s">
        <v>41</v>
      </c>
      <c r="O258" s="91"/>
      <c r="P258" s="246">
        <f>O258*H258</f>
        <v>0</v>
      </c>
      <c r="Q258" s="246">
        <v>0.00123</v>
      </c>
      <c r="R258" s="246">
        <f>Q258*H258</f>
        <v>0.00123</v>
      </c>
      <c r="S258" s="246">
        <v>0</v>
      </c>
      <c r="T258" s="247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48" t="s">
        <v>228</v>
      </c>
      <c r="AT258" s="248" t="s">
        <v>225</v>
      </c>
      <c r="AU258" s="248" t="s">
        <v>86</v>
      </c>
      <c r="AY258" s="17" t="s">
        <v>134</v>
      </c>
      <c r="BE258" s="249">
        <f>IF(N258="základní",J258,0)</f>
        <v>0</v>
      </c>
      <c r="BF258" s="249">
        <f>IF(N258="snížená",J258,0)</f>
        <v>0</v>
      </c>
      <c r="BG258" s="249">
        <f>IF(N258="zákl. přenesená",J258,0)</f>
        <v>0</v>
      </c>
      <c r="BH258" s="249">
        <f>IF(N258="sníž. přenesená",J258,0)</f>
        <v>0</v>
      </c>
      <c r="BI258" s="249">
        <f>IF(N258="nulová",J258,0)</f>
        <v>0</v>
      </c>
      <c r="BJ258" s="17" t="s">
        <v>84</v>
      </c>
      <c r="BK258" s="249">
        <f>ROUND(I258*H258,2)</f>
        <v>0</v>
      </c>
      <c r="BL258" s="17" t="s">
        <v>211</v>
      </c>
      <c r="BM258" s="248" t="s">
        <v>446</v>
      </c>
    </row>
    <row r="259" spans="1:65" s="2" customFormat="1" ht="14.4" customHeight="1">
      <c r="A259" s="38"/>
      <c r="B259" s="39"/>
      <c r="C259" s="236" t="s">
        <v>447</v>
      </c>
      <c r="D259" s="236" t="s">
        <v>137</v>
      </c>
      <c r="E259" s="237" t="s">
        <v>448</v>
      </c>
      <c r="F259" s="238" t="s">
        <v>449</v>
      </c>
      <c r="G259" s="239" t="s">
        <v>241</v>
      </c>
      <c r="H259" s="283"/>
      <c r="I259" s="241"/>
      <c r="J259" s="242">
        <f>ROUND(I259*H259,2)</f>
        <v>0</v>
      </c>
      <c r="K259" s="243"/>
      <c r="L259" s="44"/>
      <c r="M259" s="244" t="s">
        <v>1</v>
      </c>
      <c r="N259" s="245" t="s">
        <v>41</v>
      </c>
      <c r="O259" s="91"/>
      <c r="P259" s="246">
        <f>O259*H259</f>
        <v>0</v>
      </c>
      <c r="Q259" s="246">
        <v>0</v>
      </c>
      <c r="R259" s="246">
        <f>Q259*H259</f>
        <v>0</v>
      </c>
      <c r="S259" s="246">
        <v>0</v>
      </c>
      <c r="T259" s="247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48" t="s">
        <v>211</v>
      </c>
      <c r="AT259" s="248" t="s">
        <v>137</v>
      </c>
      <c r="AU259" s="248" t="s">
        <v>86</v>
      </c>
      <c r="AY259" s="17" t="s">
        <v>134</v>
      </c>
      <c r="BE259" s="249">
        <f>IF(N259="základní",J259,0)</f>
        <v>0</v>
      </c>
      <c r="BF259" s="249">
        <f>IF(N259="snížená",J259,0)</f>
        <v>0</v>
      </c>
      <c r="BG259" s="249">
        <f>IF(N259="zákl. přenesená",J259,0)</f>
        <v>0</v>
      </c>
      <c r="BH259" s="249">
        <f>IF(N259="sníž. přenesená",J259,0)</f>
        <v>0</v>
      </c>
      <c r="BI259" s="249">
        <f>IF(N259="nulová",J259,0)</f>
        <v>0</v>
      </c>
      <c r="BJ259" s="17" t="s">
        <v>84</v>
      </c>
      <c r="BK259" s="249">
        <f>ROUND(I259*H259,2)</f>
        <v>0</v>
      </c>
      <c r="BL259" s="17" t="s">
        <v>211</v>
      </c>
      <c r="BM259" s="248" t="s">
        <v>450</v>
      </c>
    </row>
    <row r="260" spans="1:63" s="12" customFormat="1" ht="22.8" customHeight="1">
      <c r="A260" s="12"/>
      <c r="B260" s="220"/>
      <c r="C260" s="221"/>
      <c r="D260" s="222" t="s">
        <v>75</v>
      </c>
      <c r="E260" s="234" t="s">
        <v>451</v>
      </c>
      <c r="F260" s="234" t="s">
        <v>452</v>
      </c>
      <c r="G260" s="221"/>
      <c r="H260" s="221"/>
      <c r="I260" s="224"/>
      <c r="J260" s="235">
        <f>BK260</f>
        <v>0</v>
      </c>
      <c r="K260" s="221"/>
      <c r="L260" s="226"/>
      <c r="M260" s="227"/>
      <c r="N260" s="228"/>
      <c r="O260" s="228"/>
      <c r="P260" s="229">
        <f>SUM(P261:P262)</f>
        <v>0</v>
      </c>
      <c r="Q260" s="228"/>
      <c r="R260" s="229">
        <f>SUM(R261:R262)</f>
        <v>0</v>
      </c>
      <c r="S260" s="228"/>
      <c r="T260" s="230">
        <f>SUM(T261:T262)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31" t="s">
        <v>86</v>
      </c>
      <c r="AT260" s="232" t="s">
        <v>75</v>
      </c>
      <c r="AU260" s="232" t="s">
        <v>84</v>
      </c>
      <c r="AY260" s="231" t="s">
        <v>134</v>
      </c>
      <c r="BK260" s="233">
        <f>SUM(BK261:BK262)</f>
        <v>0</v>
      </c>
    </row>
    <row r="261" spans="1:65" s="2" customFormat="1" ht="14.4" customHeight="1">
      <c r="A261" s="38"/>
      <c r="B261" s="39"/>
      <c r="C261" s="236" t="s">
        <v>453</v>
      </c>
      <c r="D261" s="236" t="s">
        <v>137</v>
      </c>
      <c r="E261" s="237" t="s">
        <v>454</v>
      </c>
      <c r="F261" s="238" t="s">
        <v>455</v>
      </c>
      <c r="G261" s="239" t="s">
        <v>456</v>
      </c>
      <c r="H261" s="240">
        <v>315</v>
      </c>
      <c r="I261" s="241"/>
      <c r="J261" s="242">
        <f>ROUND(I261*H261,2)</f>
        <v>0</v>
      </c>
      <c r="K261" s="243"/>
      <c r="L261" s="44"/>
      <c r="M261" s="244" t="s">
        <v>1</v>
      </c>
      <c r="N261" s="245" t="s">
        <v>41</v>
      </c>
      <c r="O261" s="91"/>
      <c r="P261" s="246">
        <f>O261*H261</f>
        <v>0</v>
      </c>
      <c r="Q261" s="246">
        <v>0</v>
      </c>
      <c r="R261" s="246">
        <f>Q261*H261</f>
        <v>0</v>
      </c>
      <c r="S261" s="246">
        <v>0</v>
      </c>
      <c r="T261" s="247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48" t="s">
        <v>211</v>
      </c>
      <c r="AT261" s="248" t="s">
        <v>137</v>
      </c>
      <c r="AU261" s="248" t="s">
        <v>86</v>
      </c>
      <c r="AY261" s="17" t="s">
        <v>134</v>
      </c>
      <c r="BE261" s="249">
        <f>IF(N261="základní",J261,0)</f>
        <v>0</v>
      </c>
      <c r="BF261" s="249">
        <f>IF(N261="snížená",J261,0)</f>
        <v>0</v>
      </c>
      <c r="BG261" s="249">
        <f>IF(N261="zákl. přenesená",J261,0)</f>
        <v>0</v>
      </c>
      <c r="BH261" s="249">
        <f>IF(N261="sníž. přenesená",J261,0)</f>
        <v>0</v>
      </c>
      <c r="BI261" s="249">
        <f>IF(N261="nulová",J261,0)</f>
        <v>0</v>
      </c>
      <c r="BJ261" s="17" t="s">
        <v>84</v>
      </c>
      <c r="BK261" s="249">
        <f>ROUND(I261*H261,2)</f>
        <v>0</v>
      </c>
      <c r="BL261" s="17" t="s">
        <v>211</v>
      </c>
      <c r="BM261" s="248" t="s">
        <v>457</v>
      </c>
    </row>
    <row r="262" spans="1:65" s="2" customFormat="1" ht="14.4" customHeight="1">
      <c r="A262" s="38"/>
      <c r="B262" s="39"/>
      <c r="C262" s="236" t="s">
        <v>458</v>
      </c>
      <c r="D262" s="236" t="s">
        <v>137</v>
      </c>
      <c r="E262" s="237" t="s">
        <v>459</v>
      </c>
      <c r="F262" s="238" t="s">
        <v>460</v>
      </c>
      <c r="G262" s="239" t="s">
        <v>241</v>
      </c>
      <c r="H262" s="283"/>
      <c r="I262" s="241"/>
      <c r="J262" s="242">
        <f>ROUND(I262*H262,2)</f>
        <v>0</v>
      </c>
      <c r="K262" s="243"/>
      <c r="L262" s="44"/>
      <c r="M262" s="244" t="s">
        <v>1</v>
      </c>
      <c r="N262" s="245" t="s">
        <v>41</v>
      </c>
      <c r="O262" s="91"/>
      <c r="P262" s="246">
        <f>O262*H262</f>
        <v>0</v>
      </c>
      <c r="Q262" s="246">
        <v>0</v>
      </c>
      <c r="R262" s="246">
        <f>Q262*H262</f>
        <v>0</v>
      </c>
      <c r="S262" s="246">
        <v>0</v>
      </c>
      <c r="T262" s="247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48" t="s">
        <v>211</v>
      </c>
      <c r="AT262" s="248" t="s">
        <v>137</v>
      </c>
      <c r="AU262" s="248" t="s">
        <v>86</v>
      </c>
      <c r="AY262" s="17" t="s">
        <v>134</v>
      </c>
      <c r="BE262" s="249">
        <f>IF(N262="základní",J262,0)</f>
        <v>0</v>
      </c>
      <c r="BF262" s="249">
        <f>IF(N262="snížená",J262,0)</f>
        <v>0</v>
      </c>
      <c r="BG262" s="249">
        <f>IF(N262="zákl. přenesená",J262,0)</f>
        <v>0</v>
      </c>
      <c r="BH262" s="249">
        <f>IF(N262="sníž. přenesená",J262,0)</f>
        <v>0</v>
      </c>
      <c r="BI262" s="249">
        <f>IF(N262="nulová",J262,0)</f>
        <v>0</v>
      </c>
      <c r="BJ262" s="17" t="s">
        <v>84</v>
      </c>
      <c r="BK262" s="249">
        <f>ROUND(I262*H262,2)</f>
        <v>0</v>
      </c>
      <c r="BL262" s="17" t="s">
        <v>211</v>
      </c>
      <c r="BM262" s="248" t="s">
        <v>461</v>
      </c>
    </row>
    <row r="263" spans="1:63" s="12" customFormat="1" ht="22.8" customHeight="1">
      <c r="A263" s="12"/>
      <c r="B263" s="220"/>
      <c r="C263" s="221"/>
      <c r="D263" s="222" t="s">
        <v>75</v>
      </c>
      <c r="E263" s="234" t="s">
        <v>462</v>
      </c>
      <c r="F263" s="234" t="s">
        <v>463</v>
      </c>
      <c r="G263" s="221"/>
      <c r="H263" s="221"/>
      <c r="I263" s="224"/>
      <c r="J263" s="235">
        <f>BK263</f>
        <v>0</v>
      </c>
      <c r="K263" s="221"/>
      <c r="L263" s="226"/>
      <c r="M263" s="227"/>
      <c r="N263" s="228"/>
      <c r="O263" s="228"/>
      <c r="P263" s="229">
        <f>SUM(P264:P269)</f>
        <v>0</v>
      </c>
      <c r="Q263" s="228"/>
      <c r="R263" s="229">
        <f>SUM(R264:R269)</f>
        <v>0.01782</v>
      </c>
      <c r="S263" s="228"/>
      <c r="T263" s="230">
        <f>SUM(T264:T269)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31" t="s">
        <v>86</v>
      </c>
      <c r="AT263" s="232" t="s">
        <v>75</v>
      </c>
      <c r="AU263" s="232" t="s">
        <v>84</v>
      </c>
      <c r="AY263" s="231" t="s">
        <v>134</v>
      </c>
      <c r="BK263" s="233">
        <f>SUM(BK264:BK269)</f>
        <v>0</v>
      </c>
    </row>
    <row r="264" spans="1:65" s="2" customFormat="1" ht="14.4" customHeight="1">
      <c r="A264" s="38"/>
      <c r="B264" s="39"/>
      <c r="C264" s="236" t="s">
        <v>464</v>
      </c>
      <c r="D264" s="236" t="s">
        <v>137</v>
      </c>
      <c r="E264" s="237" t="s">
        <v>465</v>
      </c>
      <c r="F264" s="238" t="s">
        <v>466</v>
      </c>
      <c r="G264" s="239" t="s">
        <v>140</v>
      </c>
      <c r="H264" s="240">
        <v>40.5</v>
      </c>
      <c r="I264" s="241"/>
      <c r="J264" s="242">
        <f>ROUND(I264*H264,2)</f>
        <v>0</v>
      </c>
      <c r="K264" s="243"/>
      <c r="L264" s="44"/>
      <c r="M264" s="244" t="s">
        <v>1</v>
      </c>
      <c r="N264" s="245" t="s">
        <v>41</v>
      </c>
      <c r="O264" s="91"/>
      <c r="P264" s="246">
        <f>O264*H264</f>
        <v>0</v>
      </c>
      <c r="Q264" s="246">
        <v>0</v>
      </c>
      <c r="R264" s="246">
        <f>Q264*H264</f>
        <v>0</v>
      </c>
      <c r="S264" s="246">
        <v>0</v>
      </c>
      <c r="T264" s="247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48" t="s">
        <v>211</v>
      </c>
      <c r="AT264" s="248" t="s">
        <v>137</v>
      </c>
      <c r="AU264" s="248" t="s">
        <v>86</v>
      </c>
      <c r="AY264" s="17" t="s">
        <v>134</v>
      </c>
      <c r="BE264" s="249">
        <f>IF(N264="základní",J264,0)</f>
        <v>0</v>
      </c>
      <c r="BF264" s="249">
        <f>IF(N264="snížená",J264,0)</f>
        <v>0</v>
      </c>
      <c r="BG264" s="249">
        <f>IF(N264="zákl. přenesená",J264,0)</f>
        <v>0</v>
      </c>
      <c r="BH264" s="249">
        <f>IF(N264="sníž. přenesená",J264,0)</f>
        <v>0</v>
      </c>
      <c r="BI264" s="249">
        <f>IF(N264="nulová",J264,0)</f>
        <v>0</v>
      </c>
      <c r="BJ264" s="17" t="s">
        <v>84</v>
      </c>
      <c r="BK264" s="249">
        <f>ROUND(I264*H264,2)</f>
        <v>0</v>
      </c>
      <c r="BL264" s="17" t="s">
        <v>211</v>
      </c>
      <c r="BM264" s="248" t="s">
        <v>467</v>
      </c>
    </row>
    <row r="265" spans="1:51" s="14" customFormat="1" ht="12">
      <c r="A265" s="14"/>
      <c r="B265" s="261"/>
      <c r="C265" s="262"/>
      <c r="D265" s="252" t="s">
        <v>143</v>
      </c>
      <c r="E265" s="263" t="s">
        <v>1</v>
      </c>
      <c r="F265" s="264" t="s">
        <v>468</v>
      </c>
      <c r="G265" s="262"/>
      <c r="H265" s="265">
        <v>40.5</v>
      </c>
      <c r="I265" s="266"/>
      <c r="J265" s="262"/>
      <c r="K265" s="262"/>
      <c r="L265" s="267"/>
      <c r="M265" s="268"/>
      <c r="N265" s="269"/>
      <c r="O265" s="269"/>
      <c r="P265" s="269"/>
      <c r="Q265" s="269"/>
      <c r="R265" s="269"/>
      <c r="S265" s="269"/>
      <c r="T265" s="270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71" t="s">
        <v>143</v>
      </c>
      <c r="AU265" s="271" t="s">
        <v>86</v>
      </c>
      <c r="AV265" s="14" t="s">
        <v>86</v>
      </c>
      <c r="AW265" s="14" t="s">
        <v>32</v>
      </c>
      <c r="AX265" s="14" t="s">
        <v>84</v>
      </c>
      <c r="AY265" s="271" t="s">
        <v>134</v>
      </c>
    </row>
    <row r="266" spans="1:65" s="2" customFormat="1" ht="14.4" customHeight="1">
      <c r="A266" s="38"/>
      <c r="B266" s="39"/>
      <c r="C266" s="272" t="s">
        <v>469</v>
      </c>
      <c r="D266" s="272" t="s">
        <v>225</v>
      </c>
      <c r="E266" s="273" t="s">
        <v>470</v>
      </c>
      <c r="F266" s="274" t="s">
        <v>471</v>
      </c>
      <c r="G266" s="275" t="s">
        <v>140</v>
      </c>
      <c r="H266" s="276">
        <v>44.55</v>
      </c>
      <c r="I266" s="277"/>
      <c r="J266" s="278">
        <f>ROUND(I266*H266,2)</f>
        <v>0</v>
      </c>
      <c r="K266" s="279"/>
      <c r="L266" s="280"/>
      <c r="M266" s="281" t="s">
        <v>1</v>
      </c>
      <c r="N266" s="282" t="s">
        <v>41</v>
      </c>
      <c r="O266" s="91"/>
      <c r="P266" s="246">
        <f>O266*H266</f>
        <v>0</v>
      </c>
      <c r="Q266" s="246">
        <v>0.0004</v>
      </c>
      <c r="R266" s="246">
        <f>Q266*H266</f>
        <v>0.01782</v>
      </c>
      <c r="S266" s="246">
        <v>0</v>
      </c>
      <c r="T266" s="247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48" t="s">
        <v>228</v>
      </c>
      <c r="AT266" s="248" t="s">
        <v>225</v>
      </c>
      <c r="AU266" s="248" t="s">
        <v>86</v>
      </c>
      <c r="AY266" s="17" t="s">
        <v>134</v>
      </c>
      <c r="BE266" s="249">
        <f>IF(N266="základní",J266,0)</f>
        <v>0</v>
      </c>
      <c r="BF266" s="249">
        <f>IF(N266="snížená",J266,0)</f>
        <v>0</v>
      </c>
      <c r="BG266" s="249">
        <f>IF(N266="zákl. přenesená",J266,0)</f>
        <v>0</v>
      </c>
      <c r="BH266" s="249">
        <f>IF(N266="sníž. přenesená",J266,0)</f>
        <v>0</v>
      </c>
      <c r="BI266" s="249">
        <f>IF(N266="nulová",J266,0)</f>
        <v>0</v>
      </c>
      <c r="BJ266" s="17" t="s">
        <v>84</v>
      </c>
      <c r="BK266" s="249">
        <f>ROUND(I266*H266,2)</f>
        <v>0</v>
      </c>
      <c r="BL266" s="17" t="s">
        <v>211</v>
      </c>
      <c r="BM266" s="248" t="s">
        <v>472</v>
      </c>
    </row>
    <row r="267" spans="1:51" s="14" customFormat="1" ht="12">
      <c r="A267" s="14"/>
      <c r="B267" s="261"/>
      <c r="C267" s="262"/>
      <c r="D267" s="252" t="s">
        <v>143</v>
      </c>
      <c r="E267" s="263" t="s">
        <v>1</v>
      </c>
      <c r="F267" s="264" t="s">
        <v>473</v>
      </c>
      <c r="G267" s="262"/>
      <c r="H267" s="265">
        <v>40.5</v>
      </c>
      <c r="I267" s="266"/>
      <c r="J267" s="262"/>
      <c r="K267" s="262"/>
      <c r="L267" s="267"/>
      <c r="M267" s="268"/>
      <c r="N267" s="269"/>
      <c r="O267" s="269"/>
      <c r="P267" s="269"/>
      <c r="Q267" s="269"/>
      <c r="R267" s="269"/>
      <c r="S267" s="269"/>
      <c r="T267" s="270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71" t="s">
        <v>143</v>
      </c>
      <c r="AU267" s="271" t="s">
        <v>86</v>
      </c>
      <c r="AV267" s="14" t="s">
        <v>86</v>
      </c>
      <c r="AW267" s="14" t="s">
        <v>32</v>
      </c>
      <c r="AX267" s="14" t="s">
        <v>84</v>
      </c>
      <c r="AY267" s="271" t="s">
        <v>134</v>
      </c>
    </row>
    <row r="268" spans="1:51" s="14" customFormat="1" ht="12">
      <c r="A268" s="14"/>
      <c r="B268" s="261"/>
      <c r="C268" s="262"/>
      <c r="D268" s="252" t="s">
        <v>143</v>
      </c>
      <c r="E268" s="262"/>
      <c r="F268" s="264" t="s">
        <v>474</v>
      </c>
      <c r="G268" s="262"/>
      <c r="H268" s="265">
        <v>44.55</v>
      </c>
      <c r="I268" s="266"/>
      <c r="J268" s="262"/>
      <c r="K268" s="262"/>
      <c r="L268" s="267"/>
      <c r="M268" s="268"/>
      <c r="N268" s="269"/>
      <c r="O268" s="269"/>
      <c r="P268" s="269"/>
      <c r="Q268" s="269"/>
      <c r="R268" s="269"/>
      <c r="S268" s="269"/>
      <c r="T268" s="270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71" t="s">
        <v>143</v>
      </c>
      <c r="AU268" s="271" t="s">
        <v>86</v>
      </c>
      <c r="AV268" s="14" t="s">
        <v>86</v>
      </c>
      <c r="AW268" s="14" t="s">
        <v>4</v>
      </c>
      <c r="AX268" s="14" t="s">
        <v>84</v>
      </c>
      <c r="AY268" s="271" t="s">
        <v>134</v>
      </c>
    </row>
    <row r="269" spans="1:65" s="2" customFormat="1" ht="14.4" customHeight="1">
      <c r="A269" s="38"/>
      <c r="B269" s="39"/>
      <c r="C269" s="236" t="s">
        <v>475</v>
      </c>
      <c r="D269" s="236" t="s">
        <v>137</v>
      </c>
      <c r="E269" s="237" t="s">
        <v>476</v>
      </c>
      <c r="F269" s="238" t="s">
        <v>477</v>
      </c>
      <c r="G269" s="239" t="s">
        <v>241</v>
      </c>
      <c r="H269" s="283"/>
      <c r="I269" s="241"/>
      <c r="J269" s="242">
        <f>ROUND(I269*H269,2)</f>
        <v>0</v>
      </c>
      <c r="K269" s="243"/>
      <c r="L269" s="44"/>
      <c r="M269" s="244" t="s">
        <v>1</v>
      </c>
      <c r="N269" s="245" t="s">
        <v>41</v>
      </c>
      <c r="O269" s="91"/>
      <c r="P269" s="246">
        <f>O269*H269</f>
        <v>0</v>
      </c>
      <c r="Q269" s="246">
        <v>0</v>
      </c>
      <c r="R269" s="246">
        <f>Q269*H269</f>
        <v>0</v>
      </c>
      <c r="S269" s="246">
        <v>0</v>
      </c>
      <c r="T269" s="247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48" t="s">
        <v>211</v>
      </c>
      <c r="AT269" s="248" t="s">
        <v>137</v>
      </c>
      <c r="AU269" s="248" t="s">
        <v>86</v>
      </c>
      <c r="AY269" s="17" t="s">
        <v>134</v>
      </c>
      <c r="BE269" s="249">
        <f>IF(N269="základní",J269,0)</f>
        <v>0</v>
      </c>
      <c r="BF269" s="249">
        <f>IF(N269="snížená",J269,0)</f>
        <v>0</v>
      </c>
      <c r="BG269" s="249">
        <f>IF(N269="zákl. přenesená",J269,0)</f>
        <v>0</v>
      </c>
      <c r="BH269" s="249">
        <f>IF(N269="sníž. přenesená",J269,0)</f>
        <v>0</v>
      </c>
      <c r="BI269" s="249">
        <f>IF(N269="nulová",J269,0)</f>
        <v>0</v>
      </c>
      <c r="BJ269" s="17" t="s">
        <v>84</v>
      </c>
      <c r="BK269" s="249">
        <f>ROUND(I269*H269,2)</f>
        <v>0</v>
      </c>
      <c r="BL269" s="17" t="s">
        <v>211</v>
      </c>
      <c r="BM269" s="248" t="s">
        <v>478</v>
      </c>
    </row>
    <row r="270" spans="1:63" s="12" customFormat="1" ht="22.8" customHeight="1">
      <c r="A270" s="12"/>
      <c r="B270" s="220"/>
      <c r="C270" s="221"/>
      <c r="D270" s="222" t="s">
        <v>75</v>
      </c>
      <c r="E270" s="234" t="s">
        <v>479</v>
      </c>
      <c r="F270" s="234" t="s">
        <v>480</v>
      </c>
      <c r="G270" s="221"/>
      <c r="H270" s="221"/>
      <c r="I270" s="224"/>
      <c r="J270" s="235">
        <f>BK270</f>
        <v>0</v>
      </c>
      <c r="K270" s="221"/>
      <c r="L270" s="226"/>
      <c r="M270" s="227"/>
      <c r="N270" s="228"/>
      <c r="O270" s="228"/>
      <c r="P270" s="229">
        <f>SUM(P271:P281)</f>
        <v>0</v>
      </c>
      <c r="Q270" s="228"/>
      <c r="R270" s="229">
        <f>SUM(R271:R281)</f>
        <v>0.15109189999999997</v>
      </c>
      <c r="S270" s="228"/>
      <c r="T270" s="230">
        <f>SUM(T271:T281)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31" t="s">
        <v>86</v>
      </c>
      <c r="AT270" s="232" t="s">
        <v>75</v>
      </c>
      <c r="AU270" s="232" t="s">
        <v>84</v>
      </c>
      <c r="AY270" s="231" t="s">
        <v>134</v>
      </c>
      <c r="BK270" s="233">
        <f>SUM(BK271:BK281)</f>
        <v>0</v>
      </c>
    </row>
    <row r="271" spans="1:65" s="2" customFormat="1" ht="14.4" customHeight="1">
      <c r="A271" s="38"/>
      <c r="B271" s="39"/>
      <c r="C271" s="236" t="s">
        <v>481</v>
      </c>
      <c r="D271" s="236" t="s">
        <v>137</v>
      </c>
      <c r="E271" s="237" t="s">
        <v>482</v>
      </c>
      <c r="F271" s="238" t="s">
        <v>483</v>
      </c>
      <c r="G271" s="239" t="s">
        <v>140</v>
      </c>
      <c r="H271" s="240">
        <v>40.5</v>
      </c>
      <c r="I271" s="241"/>
      <c r="J271" s="242">
        <f>ROUND(I271*H271,2)</f>
        <v>0</v>
      </c>
      <c r="K271" s="243"/>
      <c r="L271" s="44"/>
      <c r="M271" s="244" t="s">
        <v>1</v>
      </c>
      <c r="N271" s="245" t="s">
        <v>41</v>
      </c>
      <c r="O271" s="91"/>
      <c r="P271" s="246">
        <f>O271*H271</f>
        <v>0</v>
      </c>
      <c r="Q271" s="246">
        <v>0.0003</v>
      </c>
      <c r="R271" s="246">
        <f>Q271*H271</f>
        <v>0.01215</v>
      </c>
      <c r="S271" s="246">
        <v>0</v>
      </c>
      <c r="T271" s="247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48" t="s">
        <v>211</v>
      </c>
      <c r="AT271" s="248" t="s">
        <v>137</v>
      </c>
      <c r="AU271" s="248" t="s">
        <v>86</v>
      </c>
      <c r="AY271" s="17" t="s">
        <v>134</v>
      </c>
      <c r="BE271" s="249">
        <f>IF(N271="základní",J271,0)</f>
        <v>0</v>
      </c>
      <c r="BF271" s="249">
        <f>IF(N271="snížená",J271,0)</f>
        <v>0</v>
      </c>
      <c r="BG271" s="249">
        <f>IF(N271="zákl. přenesená",J271,0)</f>
        <v>0</v>
      </c>
      <c r="BH271" s="249">
        <f>IF(N271="sníž. přenesená",J271,0)</f>
        <v>0</v>
      </c>
      <c r="BI271" s="249">
        <f>IF(N271="nulová",J271,0)</f>
        <v>0</v>
      </c>
      <c r="BJ271" s="17" t="s">
        <v>84</v>
      </c>
      <c r="BK271" s="249">
        <f>ROUND(I271*H271,2)</f>
        <v>0</v>
      </c>
      <c r="BL271" s="17" t="s">
        <v>211</v>
      </c>
      <c r="BM271" s="248" t="s">
        <v>484</v>
      </c>
    </row>
    <row r="272" spans="1:51" s="14" customFormat="1" ht="12">
      <c r="A272" s="14"/>
      <c r="B272" s="261"/>
      <c r="C272" s="262"/>
      <c r="D272" s="252" t="s">
        <v>143</v>
      </c>
      <c r="E272" s="263" t="s">
        <v>1</v>
      </c>
      <c r="F272" s="264" t="s">
        <v>468</v>
      </c>
      <c r="G272" s="262"/>
      <c r="H272" s="265">
        <v>40.5</v>
      </c>
      <c r="I272" s="266"/>
      <c r="J272" s="262"/>
      <c r="K272" s="262"/>
      <c r="L272" s="267"/>
      <c r="M272" s="268"/>
      <c r="N272" s="269"/>
      <c r="O272" s="269"/>
      <c r="P272" s="269"/>
      <c r="Q272" s="269"/>
      <c r="R272" s="269"/>
      <c r="S272" s="269"/>
      <c r="T272" s="270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71" t="s">
        <v>143</v>
      </c>
      <c r="AU272" s="271" t="s">
        <v>86</v>
      </c>
      <c r="AV272" s="14" t="s">
        <v>86</v>
      </c>
      <c r="AW272" s="14" t="s">
        <v>32</v>
      </c>
      <c r="AX272" s="14" t="s">
        <v>84</v>
      </c>
      <c r="AY272" s="271" t="s">
        <v>134</v>
      </c>
    </row>
    <row r="273" spans="1:65" s="2" customFormat="1" ht="19.8" customHeight="1">
      <c r="A273" s="38"/>
      <c r="B273" s="39"/>
      <c r="C273" s="272" t="s">
        <v>485</v>
      </c>
      <c r="D273" s="272" t="s">
        <v>225</v>
      </c>
      <c r="E273" s="273" t="s">
        <v>486</v>
      </c>
      <c r="F273" s="274" t="s">
        <v>487</v>
      </c>
      <c r="G273" s="275" t="s">
        <v>140</v>
      </c>
      <c r="H273" s="276">
        <v>44.55</v>
      </c>
      <c r="I273" s="277"/>
      <c r="J273" s="278">
        <f>ROUND(I273*H273,2)</f>
        <v>0</v>
      </c>
      <c r="K273" s="279"/>
      <c r="L273" s="280"/>
      <c r="M273" s="281" t="s">
        <v>1</v>
      </c>
      <c r="N273" s="282" t="s">
        <v>41</v>
      </c>
      <c r="O273" s="91"/>
      <c r="P273" s="246">
        <f>O273*H273</f>
        <v>0</v>
      </c>
      <c r="Q273" s="246">
        <v>0.00287</v>
      </c>
      <c r="R273" s="246">
        <f>Q273*H273</f>
        <v>0.12785849999999999</v>
      </c>
      <c r="S273" s="246">
        <v>0</v>
      </c>
      <c r="T273" s="247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48" t="s">
        <v>228</v>
      </c>
      <c r="AT273" s="248" t="s">
        <v>225</v>
      </c>
      <c r="AU273" s="248" t="s">
        <v>86</v>
      </c>
      <c r="AY273" s="17" t="s">
        <v>134</v>
      </c>
      <c r="BE273" s="249">
        <f>IF(N273="základní",J273,0)</f>
        <v>0</v>
      </c>
      <c r="BF273" s="249">
        <f>IF(N273="snížená",J273,0)</f>
        <v>0</v>
      </c>
      <c r="BG273" s="249">
        <f>IF(N273="zákl. přenesená",J273,0)</f>
        <v>0</v>
      </c>
      <c r="BH273" s="249">
        <f>IF(N273="sníž. přenesená",J273,0)</f>
        <v>0</v>
      </c>
      <c r="BI273" s="249">
        <f>IF(N273="nulová",J273,0)</f>
        <v>0</v>
      </c>
      <c r="BJ273" s="17" t="s">
        <v>84</v>
      </c>
      <c r="BK273" s="249">
        <f>ROUND(I273*H273,2)</f>
        <v>0</v>
      </c>
      <c r="BL273" s="17" t="s">
        <v>211</v>
      </c>
      <c r="BM273" s="248" t="s">
        <v>488</v>
      </c>
    </row>
    <row r="274" spans="1:51" s="14" customFormat="1" ht="12">
      <c r="A274" s="14"/>
      <c r="B274" s="261"/>
      <c r="C274" s="262"/>
      <c r="D274" s="252" t="s">
        <v>143</v>
      </c>
      <c r="E274" s="263" t="s">
        <v>1</v>
      </c>
      <c r="F274" s="264" t="s">
        <v>473</v>
      </c>
      <c r="G274" s="262"/>
      <c r="H274" s="265">
        <v>40.5</v>
      </c>
      <c r="I274" s="266"/>
      <c r="J274" s="262"/>
      <c r="K274" s="262"/>
      <c r="L274" s="267"/>
      <c r="M274" s="268"/>
      <c r="N274" s="269"/>
      <c r="O274" s="269"/>
      <c r="P274" s="269"/>
      <c r="Q274" s="269"/>
      <c r="R274" s="269"/>
      <c r="S274" s="269"/>
      <c r="T274" s="270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71" t="s">
        <v>143</v>
      </c>
      <c r="AU274" s="271" t="s">
        <v>86</v>
      </c>
      <c r="AV274" s="14" t="s">
        <v>86</v>
      </c>
      <c r="AW274" s="14" t="s">
        <v>32</v>
      </c>
      <c r="AX274" s="14" t="s">
        <v>84</v>
      </c>
      <c r="AY274" s="271" t="s">
        <v>134</v>
      </c>
    </row>
    <row r="275" spans="1:51" s="14" customFormat="1" ht="12">
      <c r="A275" s="14"/>
      <c r="B275" s="261"/>
      <c r="C275" s="262"/>
      <c r="D275" s="252" t="s">
        <v>143</v>
      </c>
      <c r="E275" s="262"/>
      <c r="F275" s="264" t="s">
        <v>474</v>
      </c>
      <c r="G275" s="262"/>
      <c r="H275" s="265">
        <v>44.55</v>
      </c>
      <c r="I275" s="266"/>
      <c r="J275" s="262"/>
      <c r="K275" s="262"/>
      <c r="L275" s="267"/>
      <c r="M275" s="268"/>
      <c r="N275" s="269"/>
      <c r="O275" s="269"/>
      <c r="P275" s="269"/>
      <c r="Q275" s="269"/>
      <c r="R275" s="269"/>
      <c r="S275" s="269"/>
      <c r="T275" s="270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71" t="s">
        <v>143</v>
      </c>
      <c r="AU275" s="271" t="s">
        <v>86</v>
      </c>
      <c r="AV275" s="14" t="s">
        <v>86</v>
      </c>
      <c r="AW275" s="14" t="s">
        <v>4</v>
      </c>
      <c r="AX275" s="14" t="s">
        <v>84</v>
      </c>
      <c r="AY275" s="271" t="s">
        <v>134</v>
      </c>
    </row>
    <row r="276" spans="1:65" s="2" customFormat="1" ht="14.4" customHeight="1">
      <c r="A276" s="38"/>
      <c r="B276" s="39"/>
      <c r="C276" s="236" t="s">
        <v>489</v>
      </c>
      <c r="D276" s="236" t="s">
        <v>137</v>
      </c>
      <c r="E276" s="237" t="s">
        <v>490</v>
      </c>
      <c r="F276" s="238" t="s">
        <v>491</v>
      </c>
      <c r="G276" s="239" t="s">
        <v>163</v>
      </c>
      <c r="H276" s="240">
        <v>30.2</v>
      </c>
      <c r="I276" s="241"/>
      <c r="J276" s="242">
        <f>ROUND(I276*H276,2)</f>
        <v>0</v>
      </c>
      <c r="K276" s="243"/>
      <c r="L276" s="44"/>
      <c r="M276" s="244" t="s">
        <v>1</v>
      </c>
      <c r="N276" s="245" t="s">
        <v>41</v>
      </c>
      <c r="O276" s="91"/>
      <c r="P276" s="246">
        <f>O276*H276</f>
        <v>0</v>
      </c>
      <c r="Q276" s="246">
        <v>1E-05</v>
      </c>
      <c r="R276" s="246">
        <f>Q276*H276</f>
        <v>0.000302</v>
      </c>
      <c r="S276" s="246">
        <v>0</v>
      </c>
      <c r="T276" s="247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48" t="s">
        <v>211</v>
      </c>
      <c r="AT276" s="248" t="s">
        <v>137</v>
      </c>
      <c r="AU276" s="248" t="s">
        <v>86</v>
      </c>
      <c r="AY276" s="17" t="s">
        <v>134</v>
      </c>
      <c r="BE276" s="249">
        <f>IF(N276="základní",J276,0)</f>
        <v>0</v>
      </c>
      <c r="BF276" s="249">
        <f>IF(N276="snížená",J276,0)</f>
        <v>0</v>
      </c>
      <c r="BG276" s="249">
        <f>IF(N276="zákl. přenesená",J276,0)</f>
        <v>0</v>
      </c>
      <c r="BH276" s="249">
        <f>IF(N276="sníž. přenesená",J276,0)</f>
        <v>0</v>
      </c>
      <c r="BI276" s="249">
        <f>IF(N276="nulová",J276,0)</f>
        <v>0</v>
      </c>
      <c r="BJ276" s="17" t="s">
        <v>84</v>
      </c>
      <c r="BK276" s="249">
        <f>ROUND(I276*H276,2)</f>
        <v>0</v>
      </c>
      <c r="BL276" s="17" t="s">
        <v>211</v>
      </c>
      <c r="BM276" s="248" t="s">
        <v>492</v>
      </c>
    </row>
    <row r="277" spans="1:51" s="14" customFormat="1" ht="12">
      <c r="A277" s="14"/>
      <c r="B277" s="261"/>
      <c r="C277" s="262"/>
      <c r="D277" s="252" t="s">
        <v>143</v>
      </c>
      <c r="E277" s="263" t="s">
        <v>1</v>
      </c>
      <c r="F277" s="264" t="s">
        <v>493</v>
      </c>
      <c r="G277" s="262"/>
      <c r="H277" s="265">
        <v>30.2</v>
      </c>
      <c r="I277" s="266"/>
      <c r="J277" s="262"/>
      <c r="K277" s="262"/>
      <c r="L277" s="267"/>
      <c r="M277" s="268"/>
      <c r="N277" s="269"/>
      <c r="O277" s="269"/>
      <c r="P277" s="269"/>
      <c r="Q277" s="269"/>
      <c r="R277" s="269"/>
      <c r="S277" s="269"/>
      <c r="T277" s="270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71" t="s">
        <v>143</v>
      </c>
      <c r="AU277" s="271" t="s">
        <v>86</v>
      </c>
      <c r="AV277" s="14" t="s">
        <v>86</v>
      </c>
      <c r="AW277" s="14" t="s">
        <v>32</v>
      </c>
      <c r="AX277" s="14" t="s">
        <v>84</v>
      </c>
      <c r="AY277" s="271" t="s">
        <v>134</v>
      </c>
    </row>
    <row r="278" spans="1:65" s="2" customFormat="1" ht="14.4" customHeight="1">
      <c r="A278" s="38"/>
      <c r="B278" s="39"/>
      <c r="C278" s="272" t="s">
        <v>494</v>
      </c>
      <c r="D278" s="272" t="s">
        <v>225</v>
      </c>
      <c r="E278" s="273" t="s">
        <v>495</v>
      </c>
      <c r="F278" s="274" t="s">
        <v>496</v>
      </c>
      <c r="G278" s="275" t="s">
        <v>163</v>
      </c>
      <c r="H278" s="276">
        <v>30.804</v>
      </c>
      <c r="I278" s="277"/>
      <c r="J278" s="278">
        <f>ROUND(I278*H278,2)</f>
        <v>0</v>
      </c>
      <c r="K278" s="279"/>
      <c r="L278" s="280"/>
      <c r="M278" s="281" t="s">
        <v>1</v>
      </c>
      <c r="N278" s="282" t="s">
        <v>41</v>
      </c>
      <c r="O278" s="91"/>
      <c r="P278" s="246">
        <f>O278*H278</f>
        <v>0</v>
      </c>
      <c r="Q278" s="246">
        <v>0.00035</v>
      </c>
      <c r="R278" s="246">
        <f>Q278*H278</f>
        <v>0.0107814</v>
      </c>
      <c r="S278" s="246">
        <v>0</v>
      </c>
      <c r="T278" s="247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48" t="s">
        <v>228</v>
      </c>
      <c r="AT278" s="248" t="s">
        <v>225</v>
      </c>
      <c r="AU278" s="248" t="s">
        <v>86</v>
      </c>
      <c r="AY278" s="17" t="s">
        <v>134</v>
      </c>
      <c r="BE278" s="249">
        <f>IF(N278="základní",J278,0)</f>
        <v>0</v>
      </c>
      <c r="BF278" s="249">
        <f>IF(N278="snížená",J278,0)</f>
        <v>0</v>
      </c>
      <c r="BG278" s="249">
        <f>IF(N278="zákl. přenesená",J278,0)</f>
        <v>0</v>
      </c>
      <c r="BH278" s="249">
        <f>IF(N278="sníž. přenesená",J278,0)</f>
        <v>0</v>
      </c>
      <c r="BI278" s="249">
        <f>IF(N278="nulová",J278,0)</f>
        <v>0</v>
      </c>
      <c r="BJ278" s="17" t="s">
        <v>84</v>
      </c>
      <c r="BK278" s="249">
        <f>ROUND(I278*H278,2)</f>
        <v>0</v>
      </c>
      <c r="BL278" s="17" t="s">
        <v>211</v>
      </c>
      <c r="BM278" s="248" t="s">
        <v>497</v>
      </c>
    </row>
    <row r="279" spans="1:51" s="14" customFormat="1" ht="12">
      <c r="A279" s="14"/>
      <c r="B279" s="261"/>
      <c r="C279" s="262"/>
      <c r="D279" s="252" t="s">
        <v>143</v>
      </c>
      <c r="E279" s="263" t="s">
        <v>1</v>
      </c>
      <c r="F279" s="264" t="s">
        <v>498</v>
      </c>
      <c r="G279" s="262"/>
      <c r="H279" s="265">
        <v>30.2</v>
      </c>
      <c r="I279" s="266"/>
      <c r="J279" s="262"/>
      <c r="K279" s="262"/>
      <c r="L279" s="267"/>
      <c r="M279" s="268"/>
      <c r="N279" s="269"/>
      <c r="O279" s="269"/>
      <c r="P279" s="269"/>
      <c r="Q279" s="269"/>
      <c r="R279" s="269"/>
      <c r="S279" s="269"/>
      <c r="T279" s="270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71" t="s">
        <v>143</v>
      </c>
      <c r="AU279" s="271" t="s">
        <v>86</v>
      </c>
      <c r="AV279" s="14" t="s">
        <v>86</v>
      </c>
      <c r="AW279" s="14" t="s">
        <v>32</v>
      </c>
      <c r="AX279" s="14" t="s">
        <v>84</v>
      </c>
      <c r="AY279" s="271" t="s">
        <v>134</v>
      </c>
    </row>
    <row r="280" spans="1:51" s="14" customFormat="1" ht="12">
      <c r="A280" s="14"/>
      <c r="B280" s="261"/>
      <c r="C280" s="262"/>
      <c r="D280" s="252" t="s">
        <v>143</v>
      </c>
      <c r="E280" s="262"/>
      <c r="F280" s="264" t="s">
        <v>499</v>
      </c>
      <c r="G280" s="262"/>
      <c r="H280" s="265">
        <v>30.804</v>
      </c>
      <c r="I280" s="266"/>
      <c r="J280" s="262"/>
      <c r="K280" s="262"/>
      <c r="L280" s="267"/>
      <c r="M280" s="268"/>
      <c r="N280" s="269"/>
      <c r="O280" s="269"/>
      <c r="P280" s="269"/>
      <c r="Q280" s="269"/>
      <c r="R280" s="269"/>
      <c r="S280" s="269"/>
      <c r="T280" s="270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71" t="s">
        <v>143</v>
      </c>
      <c r="AU280" s="271" t="s">
        <v>86</v>
      </c>
      <c r="AV280" s="14" t="s">
        <v>86</v>
      </c>
      <c r="AW280" s="14" t="s">
        <v>4</v>
      </c>
      <c r="AX280" s="14" t="s">
        <v>84</v>
      </c>
      <c r="AY280" s="271" t="s">
        <v>134</v>
      </c>
    </row>
    <row r="281" spans="1:65" s="2" customFormat="1" ht="14.4" customHeight="1">
      <c r="A281" s="38"/>
      <c r="B281" s="39"/>
      <c r="C281" s="236" t="s">
        <v>500</v>
      </c>
      <c r="D281" s="236" t="s">
        <v>137</v>
      </c>
      <c r="E281" s="237" t="s">
        <v>501</v>
      </c>
      <c r="F281" s="238" t="s">
        <v>502</v>
      </c>
      <c r="G281" s="239" t="s">
        <v>241</v>
      </c>
      <c r="H281" s="283"/>
      <c r="I281" s="241"/>
      <c r="J281" s="242">
        <f>ROUND(I281*H281,2)</f>
        <v>0</v>
      </c>
      <c r="K281" s="243"/>
      <c r="L281" s="44"/>
      <c r="M281" s="244" t="s">
        <v>1</v>
      </c>
      <c r="N281" s="245" t="s">
        <v>41</v>
      </c>
      <c r="O281" s="91"/>
      <c r="P281" s="246">
        <f>O281*H281</f>
        <v>0</v>
      </c>
      <c r="Q281" s="246">
        <v>0</v>
      </c>
      <c r="R281" s="246">
        <f>Q281*H281</f>
        <v>0</v>
      </c>
      <c r="S281" s="246">
        <v>0</v>
      </c>
      <c r="T281" s="247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48" t="s">
        <v>211</v>
      </c>
      <c r="AT281" s="248" t="s">
        <v>137</v>
      </c>
      <c r="AU281" s="248" t="s">
        <v>86</v>
      </c>
      <c r="AY281" s="17" t="s">
        <v>134</v>
      </c>
      <c r="BE281" s="249">
        <f>IF(N281="základní",J281,0)</f>
        <v>0</v>
      </c>
      <c r="BF281" s="249">
        <f>IF(N281="snížená",J281,0)</f>
        <v>0</v>
      </c>
      <c r="BG281" s="249">
        <f>IF(N281="zákl. přenesená",J281,0)</f>
        <v>0</v>
      </c>
      <c r="BH281" s="249">
        <f>IF(N281="sníž. přenesená",J281,0)</f>
        <v>0</v>
      </c>
      <c r="BI281" s="249">
        <f>IF(N281="nulová",J281,0)</f>
        <v>0</v>
      </c>
      <c r="BJ281" s="17" t="s">
        <v>84</v>
      </c>
      <c r="BK281" s="249">
        <f>ROUND(I281*H281,2)</f>
        <v>0</v>
      </c>
      <c r="BL281" s="17" t="s">
        <v>211</v>
      </c>
      <c r="BM281" s="248" t="s">
        <v>503</v>
      </c>
    </row>
    <row r="282" spans="1:63" s="12" customFormat="1" ht="22.8" customHeight="1">
      <c r="A282" s="12"/>
      <c r="B282" s="220"/>
      <c r="C282" s="221"/>
      <c r="D282" s="222" t="s">
        <v>75</v>
      </c>
      <c r="E282" s="234" t="s">
        <v>504</v>
      </c>
      <c r="F282" s="234" t="s">
        <v>505</v>
      </c>
      <c r="G282" s="221"/>
      <c r="H282" s="221"/>
      <c r="I282" s="224"/>
      <c r="J282" s="235">
        <f>BK282</f>
        <v>0</v>
      </c>
      <c r="K282" s="221"/>
      <c r="L282" s="226"/>
      <c r="M282" s="227"/>
      <c r="N282" s="228"/>
      <c r="O282" s="228"/>
      <c r="P282" s="229">
        <f>SUM(P283:P285)</f>
        <v>0</v>
      </c>
      <c r="Q282" s="228"/>
      <c r="R282" s="229">
        <f>SUM(R283:R285)</f>
        <v>0.01925</v>
      </c>
      <c r="S282" s="228"/>
      <c r="T282" s="230">
        <f>SUM(T283:T285)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31" t="s">
        <v>86</v>
      </c>
      <c r="AT282" s="232" t="s">
        <v>75</v>
      </c>
      <c r="AU282" s="232" t="s">
        <v>84</v>
      </c>
      <c r="AY282" s="231" t="s">
        <v>134</v>
      </c>
      <c r="BK282" s="233">
        <f>SUM(BK283:BK285)</f>
        <v>0</v>
      </c>
    </row>
    <row r="283" spans="1:65" s="2" customFormat="1" ht="19.8" customHeight="1">
      <c r="A283" s="38"/>
      <c r="B283" s="39"/>
      <c r="C283" s="236" t="s">
        <v>506</v>
      </c>
      <c r="D283" s="236" t="s">
        <v>137</v>
      </c>
      <c r="E283" s="237" t="s">
        <v>507</v>
      </c>
      <c r="F283" s="238" t="s">
        <v>508</v>
      </c>
      <c r="G283" s="239" t="s">
        <v>140</v>
      </c>
      <c r="H283" s="240">
        <v>137.5</v>
      </c>
      <c r="I283" s="241"/>
      <c r="J283" s="242">
        <f>ROUND(I283*H283,2)</f>
        <v>0</v>
      </c>
      <c r="K283" s="243"/>
      <c r="L283" s="44"/>
      <c r="M283" s="244" t="s">
        <v>1</v>
      </c>
      <c r="N283" s="245" t="s">
        <v>41</v>
      </c>
      <c r="O283" s="91"/>
      <c r="P283" s="246">
        <f>O283*H283</f>
        <v>0</v>
      </c>
      <c r="Q283" s="246">
        <v>0.00014</v>
      </c>
      <c r="R283" s="246">
        <f>Q283*H283</f>
        <v>0.01925</v>
      </c>
      <c r="S283" s="246">
        <v>0</v>
      </c>
      <c r="T283" s="247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48" t="s">
        <v>211</v>
      </c>
      <c r="AT283" s="248" t="s">
        <v>137</v>
      </c>
      <c r="AU283" s="248" t="s">
        <v>86</v>
      </c>
      <c r="AY283" s="17" t="s">
        <v>134</v>
      </c>
      <c r="BE283" s="249">
        <f>IF(N283="základní",J283,0)</f>
        <v>0</v>
      </c>
      <c r="BF283" s="249">
        <f>IF(N283="snížená",J283,0)</f>
        <v>0</v>
      </c>
      <c r="BG283" s="249">
        <f>IF(N283="zákl. přenesená",J283,0)</f>
        <v>0</v>
      </c>
      <c r="BH283" s="249">
        <f>IF(N283="sníž. přenesená",J283,0)</f>
        <v>0</v>
      </c>
      <c r="BI283" s="249">
        <f>IF(N283="nulová",J283,0)</f>
        <v>0</v>
      </c>
      <c r="BJ283" s="17" t="s">
        <v>84</v>
      </c>
      <c r="BK283" s="249">
        <f>ROUND(I283*H283,2)</f>
        <v>0</v>
      </c>
      <c r="BL283" s="17" t="s">
        <v>211</v>
      </c>
      <c r="BM283" s="248" t="s">
        <v>509</v>
      </c>
    </row>
    <row r="284" spans="1:51" s="13" customFormat="1" ht="12">
      <c r="A284" s="13"/>
      <c r="B284" s="250"/>
      <c r="C284" s="251"/>
      <c r="D284" s="252" t="s">
        <v>143</v>
      </c>
      <c r="E284" s="253" t="s">
        <v>1</v>
      </c>
      <c r="F284" s="254" t="s">
        <v>510</v>
      </c>
      <c r="G284" s="251"/>
      <c r="H284" s="253" t="s">
        <v>1</v>
      </c>
      <c r="I284" s="255"/>
      <c r="J284" s="251"/>
      <c r="K284" s="251"/>
      <c r="L284" s="256"/>
      <c r="M284" s="257"/>
      <c r="N284" s="258"/>
      <c r="O284" s="258"/>
      <c r="P284" s="258"/>
      <c r="Q284" s="258"/>
      <c r="R284" s="258"/>
      <c r="S284" s="258"/>
      <c r="T284" s="259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60" t="s">
        <v>143</v>
      </c>
      <c r="AU284" s="260" t="s">
        <v>86</v>
      </c>
      <c r="AV284" s="13" t="s">
        <v>84</v>
      </c>
      <c r="AW284" s="13" t="s">
        <v>32</v>
      </c>
      <c r="AX284" s="13" t="s">
        <v>76</v>
      </c>
      <c r="AY284" s="260" t="s">
        <v>134</v>
      </c>
    </row>
    <row r="285" spans="1:51" s="14" customFormat="1" ht="12">
      <c r="A285" s="14"/>
      <c r="B285" s="261"/>
      <c r="C285" s="262"/>
      <c r="D285" s="252" t="s">
        <v>143</v>
      </c>
      <c r="E285" s="263" t="s">
        <v>1</v>
      </c>
      <c r="F285" s="264" t="s">
        <v>511</v>
      </c>
      <c r="G285" s="262"/>
      <c r="H285" s="265">
        <v>137.5</v>
      </c>
      <c r="I285" s="266"/>
      <c r="J285" s="262"/>
      <c r="K285" s="262"/>
      <c r="L285" s="267"/>
      <c r="M285" s="268"/>
      <c r="N285" s="269"/>
      <c r="O285" s="269"/>
      <c r="P285" s="269"/>
      <c r="Q285" s="269"/>
      <c r="R285" s="269"/>
      <c r="S285" s="269"/>
      <c r="T285" s="270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71" t="s">
        <v>143</v>
      </c>
      <c r="AU285" s="271" t="s">
        <v>86</v>
      </c>
      <c r="AV285" s="14" t="s">
        <v>86</v>
      </c>
      <c r="AW285" s="14" t="s">
        <v>32</v>
      </c>
      <c r="AX285" s="14" t="s">
        <v>84</v>
      </c>
      <c r="AY285" s="271" t="s">
        <v>134</v>
      </c>
    </row>
    <row r="286" spans="1:63" s="12" customFormat="1" ht="22.8" customHeight="1">
      <c r="A286" s="12"/>
      <c r="B286" s="220"/>
      <c r="C286" s="221"/>
      <c r="D286" s="222" t="s">
        <v>75</v>
      </c>
      <c r="E286" s="234" t="s">
        <v>512</v>
      </c>
      <c r="F286" s="234" t="s">
        <v>513</v>
      </c>
      <c r="G286" s="221"/>
      <c r="H286" s="221"/>
      <c r="I286" s="224"/>
      <c r="J286" s="235">
        <f>BK286</f>
        <v>0</v>
      </c>
      <c r="K286" s="221"/>
      <c r="L286" s="226"/>
      <c r="M286" s="227"/>
      <c r="N286" s="228"/>
      <c r="O286" s="228"/>
      <c r="P286" s="229">
        <f>SUM(P287:P289)</f>
        <v>0</v>
      </c>
      <c r="Q286" s="228"/>
      <c r="R286" s="229">
        <f>SUM(R287:R289)</f>
        <v>0.04122819999999999</v>
      </c>
      <c r="S286" s="228"/>
      <c r="T286" s="230">
        <f>SUM(T287:T289)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31" t="s">
        <v>86</v>
      </c>
      <c r="AT286" s="232" t="s">
        <v>75</v>
      </c>
      <c r="AU286" s="232" t="s">
        <v>84</v>
      </c>
      <c r="AY286" s="231" t="s">
        <v>134</v>
      </c>
      <c r="BK286" s="233">
        <f>SUM(BK287:BK289)</f>
        <v>0</v>
      </c>
    </row>
    <row r="287" spans="1:65" s="2" customFormat="1" ht="19.8" customHeight="1">
      <c r="A287" s="38"/>
      <c r="B287" s="39"/>
      <c r="C287" s="236" t="s">
        <v>514</v>
      </c>
      <c r="D287" s="236" t="s">
        <v>137</v>
      </c>
      <c r="E287" s="237" t="s">
        <v>515</v>
      </c>
      <c r="F287" s="238" t="s">
        <v>516</v>
      </c>
      <c r="G287" s="239" t="s">
        <v>140</v>
      </c>
      <c r="H287" s="240">
        <v>158.57</v>
      </c>
      <c r="I287" s="241"/>
      <c r="J287" s="242">
        <f>ROUND(I287*H287,2)</f>
        <v>0</v>
      </c>
      <c r="K287" s="243"/>
      <c r="L287" s="44"/>
      <c r="M287" s="244" t="s">
        <v>1</v>
      </c>
      <c r="N287" s="245" t="s">
        <v>41</v>
      </c>
      <c r="O287" s="91"/>
      <c r="P287" s="246">
        <f>O287*H287</f>
        <v>0</v>
      </c>
      <c r="Q287" s="246">
        <v>0.00026</v>
      </c>
      <c r="R287" s="246">
        <f>Q287*H287</f>
        <v>0.04122819999999999</v>
      </c>
      <c r="S287" s="246">
        <v>0</v>
      </c>
      <c r="T287" s="247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48" t="s">
        <v>211</v>
      </c>
      <c r="AT287" s="248" t="s">
        <v>137</v>
      </c>
      <c r="AU287" s="248" t="s">
        <v>86</v>
      </c>
      <c r="AY287" s="17" t="s">
        <v>134</v>
      </c>
      <c r="BE287" s="249">
        <f>IF(N287="základní",J287,0)</f>
        <v>0</v>
      </c>
      <c r="BF287" s="249">
        <f>IF(N287="snížená",J287,0)</f>
        <v>0</v>
      </c>
      <c r="BG287" s="249">
        <f>IF(N287="zákl. přenesená",J287,0)</f>
        <v>0</v>
      </c>
      <c r="BH287" s="249">
        <f>IF(N287="sníž. přenesená",J287,0)</f>
        <v>0</v>
      </c>
      <c r="BI287" s="249">
        <f>IF(N287="nulová",J287,0)</f>
        <v>0</v>
      </c>
      <c r="BJ287" s="17" t="s">
        <v>84</v>
      </c>
      <c r="BK287" s="249">
        <f>ROUND(I287*H287,2)</f>
        <v>0</v>
      </c>
      <c r="BL287" s="17" t="s">
        <v>211</v>
      </c>
      <c r="BM287" s="248" t="s">
        <v>517</v>
      </c>
    </row>
    <row r="288" spans="1:51" s="13" customFormat="1" ht="12">
      <c r="A288" s="13"/>
      <c r="B288" s="250"/>
      <c r="C288" s="251"/>
      <c r="D288" s="252" t="s">
        <v>143</v>
      </c>
      <c r="E288" s="253" t="s">
        <v>1</v>
      </c>
      <c r="F288" s="254" t="s">
        <v>518</v>
      </c>
      <c r="G288" s="251"/>
      <c r="H288" s="253" t="s">
        <v>1</v>
      </c>
      <c r="I288" s="255"/>
      <c r="J288" s="251"/>
      <c r="K288" s="251"/>
      <c r="L288" s="256"/>
      <c r="M288" s="257"/>
      <c r="N288" s="258"/>
      <c r="O288" s="258"/>
      <c r="P288" s="258"/>
      <c r="Q288" s="258"/>
      <c r="R288" s="258"/>
      <c r="S288" s="258"/>
      <c r="T288" s="259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0" t="s">
        <v>143</v>
      </c>
      <c r="AU288" s="260" t="s">
        <v>86</v>
      </c>
      <c r="AV288" s="13" t="s">
        <v>84</v>
      </c>
      <c r="AW288" s="13" t="s">
        <v>32</v>
      </c>
      <c r="AX288" s="13" t="s">
        <v>76</v>
      </c>
      <c r="AY288" s="260" t="s">
        <v>134</v>
      </c>
    </row>
    <row r="289" spans="1:51" s="14" customFormat="1" ht="12">
      <c r="A289" s="14"/>
      <c r="B289" s="261"/>
      <c r="C289" s="262"/>
      <c r="D289" s="252" t="s">
        <v>143</v>
      </c>
      <c r="E289" s="263" t="s">
        <v>1</v>
      </c>
      <c r="F289" s="264" t="s">
        <v>519</v>
      </c>
      <c r="G289" s="262"/>
      <c r="H289" s="265">
        <v>158.57</v>
      </c>
      <c r="I289" s="266"/>
      <c r="J289" s="262"/>
      <c r="K289" s="262"/>
      <c r="L289" s="267"/>
      <c r="M289" s="295"/>
      <c r="N289" s="296"/>
      <c r="O289" s="296"/>
      <c r="P289" s="296"/>
      <c r="Q289" s="296"/>
      <c r="R289" s="296"/>
      <c r="S289" s="296"/>
      <c r="T289" s="297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71" t="s">
        <v>143</v>
      </c>
      <c r="AU289" s="271" t="s">
        <v>86</v>
      </c>
      <c r="AV289" s="14" t="s">
        <v>86</v>
      </c>
      <c r="AW289" s="14" t="s">
        <v>32</v>
      </c>
      <c r="AX289" s="14" t="s">
        <v>84</v>
      </c>
      <c r="AY289" s="271" t="s">
        <v>134</v>
      </c>
    </row>
    <row r="290" spans="1:31" s="2" customFormat="1" ht="6.95" customHeight="1">
      <c r="A290" s="38"/>
      <c r="B290" s="66"/>
      <c r="C290" s="67"/>
      <c r="D290" s="67"/>
      <c r="E290" s="67"/>
      <c r="F290" s="67"/>
      <c r="G290" s="67"/>
      <c r="H290" s="67"/>
      <c r="I290" s="183"/>
      <c r="J290" s="67"/>
      <c r="K290" s="67"/>
      <c r="L290" s="44"/>
      <c r="M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</row>
  </sheetData>
  <sheetProtection password="CC35" sheet="1" objects="1" scenarios="1" formatColumns="0" formatRows="0" autoFilter="0"/>
  <autoFilter ref="C130:K289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6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6.00390625" style="1" customWidth="1"/>
    <col min="8" max="8" width="9.8515625" style="1" customWidth="1"/>
    <col min="9" max="9" width="17.28125" style="136" customWidth="1"/>
    <col min="10" max="10" width="17.28125" style="1" customWidth="1"/>
    <col min="11" max="11" width="17.28125" style="1" hidden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86</v>
      </c>
    </row>
    <row r="4" spans="2:46" s="1" customFormat="1" ht="24.95" customHeight="1">
      <c r="B4" s="20"/>
      <c r="D4" s="140" t="s">
        <v>96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4.4" customHeight="1">
      <c r="B7" s="20"/>
      <c r="E7" s="143" t="str">
        <f>'Rekapitulace stavby'!K6</f>
        <v>Ostrov - využití půdního prostoru Městské knihovny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97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4.4" customHeight="1">
      <c r="A9" s="38"/>
      <c r="B9" s="44"/>
      <c r="C9" s="38"/>
      <c r="D9" s="38"/>
      <c r="E9" s="145" t="s">
        <v>520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4. 8. 2020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26</v>
      </c>
      <c r="F15" s="38"/>
      <c r="G15" s="38"/>
      <c r="H15" s="38"/>
      <c r="I15" s="147" t="s">
        <v>27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31</v>
      </c>
      <c r="F21" s="38"/>
      <c r="G21" s="38"/>
      <c r="H21" s="38"/>
      <c r="I21" s="147" t="s">
        <v>27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33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34</v>
      </c>
      <c r="F24" s="38"/>
      <c r="G24" s="38"/>
      <c r="H24" s="38"/>
      <c r="I24" s="147" t="s">
        <v>27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35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36</v>
      </c>
      <c r="E30" s="38"/>
      <c r="F30" s="38"/>
      <c r="G30" s="38"/>
      <c r="H30" s="38"/>
      <c r="I30" s="144"/>
      <c r="J30" s="157">
        <f>ROUND(J132,2)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38</v>
      </c>
      <c r="G32" s="38"/>
      <c r="H32" s="38"/>
      <c r="I32" s="159" t="s">
        <v>37</v>
      </c>
      <c r="J32" s="158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40</v>
      </c>
      <c r="E33" s="142" t="s">
        <v>41</v>
      </c>
      <c r="F33" s="161">
        <f>ROUND((SUM(BE132:BE325)),2)</f>
        <v>0</v>
      </c>
      <c r="G33" s="38"/>
      <c r="H33" s="38"/>
      <c r="I33" s="162">
        <v>0.21</v>
      </c>
      <c r="J33" s="161">
        <f>ROUND(((SUM(BE132:BE325))*I33),2)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42</v>
      </c>
      <c r="F34" s="161">
        <f>ROUND((SUM(BF132:BF325)),2)</f>
        <v>0</v>
      </c>
      <c r="G34" s="38"/>
      <c r="H34" s="38"/>
      <c r="I34" s="162">
        <v>0.15</v>
      </c>
      <c r="J34" s="161">
        <f>ROUND(((SUM(BF132:BF325))*I34),2)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43</v>
      </c>
      <c r="F35" s="161">
        <f>ROUND((SUM(BG132:BG325)),2)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61">
        <f>ROUND((SUM(BH132:BH325)),2)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61">
        <f>ROUND((SUM(BI132:BI325)),2)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46</v>
      </c>
      <c r="E39" s="165"/>
      <c r="F39" s="165"/>
      <c r="G39" s="166" t="s">
        <v>47</v>
      </c>
      <c r="H39" s="167" t="s">
        <v>48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49</v>
      </c>
      <c r="E50" s="172"/>
      <c r="F50" s="172"/>
      <c r="G50" s="171" t="s">
        <v>50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7"/>
      <c r="J61" s="178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53</v>
      </c>
      <c r="E65" s="179"/>
      <c r="F65" s="179"/>
      <c r="G65" s="171" t="s">
        <v>54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7"/>
      <c r="J76" s="178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99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87" t="str">
        <f>E7</f>
        <v>Ostrov - využití půdního prostoru Městské knihovny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97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4.4" customHeight="1">
      <c r="A87" s="38"/>
      <c r="B87" s="39"/>
      <c r="C87" s="40"/>
      <c r="D87" s="40"/>
      <c r="E87" s="76" t="str">
        <f>E9</f>
        <v>02 - Sklad za spisovnou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4. 8. 2020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6.4" customHeight="1">
      <c r="A91" s="38"/>
      <c r="B91" s="39"/>
      <c r="C91" s="32" t="s">
        <v>24</v>
      </c>
      <c r="D91" s="40"/>
      <c r="E91" s="40"/>
      <c r="F91" s="27" t="str">
        <f>E15</f>
        <v>Město Ostrov</v>
      </c>
      <c r="G91" s="40"/>
      <c r="H91" s="40"/>
      <c r="I91" s="147" t="s">
        <v>30</v>
      </c>
      <c r="J91" s="36" t="str">
        <f>E21</f>
        <v>Ing.Koutný, Merklín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6.4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33</v>
      </c>
      <c r="J92" s="36" t="str">
        <f>E24</f>
        <v>Šimková Dita, K.Vary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100</v>
      </c>
      <c r="D94" s="189"/>
      <c r="E94" s="189"/>
      <c r="F94" s="189"/>
      <c r="G94" s="189"/>
      <c r="H94" s="189"/>
      <c r="I94" s="190"/>
      <c r="J94" s="191" t="s">
        <v>101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102</v>
      </c>
      <c r="D96" s="40"/>
      <c r="E96" s="40"/>
      <c r="F96" s="40"/>
      <c r="G96" s="40"/>
      <c r="H96" s="40"/>
      <c r="I96" s="144"/>
      <c r="J96" s="110">
        <f>J132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103</v>
      </c>
    </row>
    <row r="97" spans="1:31" s="9" customFormat="1" ht="24.95" customHeight="1">
      <c r="A97" s="9"/>
      <c r="B97" s="193"/>
      <c r="C97" s="194"/>
      <c r="D97" s="195" t="s">
        <v>104</v>
      </c>
      <c r="E97" s="196"/>
      <c r="F97" s="196"/>
      <c r="G97" s="196"/>
      <c r="H97" s="196"/>
      <c r="I97" s="197"/>
      <c r="J97" s="198">
        <f>J133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105</v>
      </c>
      <c r="E98" s="203"/>
      <c r="F98" s="203"/>
      <c r="G98" s="203"/>
      <c r="H98" s="203"/>
      <c r="I98" s="204"/>
      <c r="J98" s="205">
        <f>J134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106</v>
      </c>
      <c r="E99" s="203"/>
      <c r="F99" s="203"/>
      <c r="G99" s="203"/>
      <c r="H99" s="203"/>
      <c r="I99" s="204"/>
      <c r="J99" s="205">
        <f>J138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107</v>
      </c>
      <c r="E100" s="203"/>
      <c r="F100" s="203"/>
      <c r="G100" s="203"/>
      <c r="H100" s="203"/>
      <c r="I100" s="204"/>
      <c r="J100" s="205">
        <f>J149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108</v>
      </c>
      <c r="E101" s="203"/>
      <c r="F101" s="203"/>
      <c r="G101" s="203"/>
      <c r="H101" s="203"/>
      <c r="I101" s="204"/>
      <c r="J101" s="205">
        <f>J156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93"/>
      <c r="C102" s="194"/>
      <c r="D102" s="195" t="s">
        <v>109</v>
      </c>
      <c r="E102" s="196"/>
      <c r="F102" s="196"/>
      <c r="G102" s="196"/>
      <c r="H102" s="196"/>
      <c r="I102" s="197"/>
      <c r="J102" s="198">
        <f>J158</f>
        <v>0</v>
      </c>
      <c r="K102" s="194"/>
      <c r="L102" s="19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200"/>
      <c r="C103" s="201"/>
      <c r="D103" s="202" t="s">
        <v>110</v>
      </c>
      <c r="E103" s="203"/>
      <c r="F103" s="203"/>
      <c r="G103" s="203"/>
      <c r="H103" s="203"/>
      <c r="I103" s="204"/>
      <c r="J103" s="205">
        <f>J159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0"/>
      <c r="C104" s="201"/>
      <c r="D104" s="202" t="s">
        <v>521</v>
      </c>
      <c r="E104" s="203"/>
      <c r="F104" s="203"/>
      <c r="G104" s="203"/>
      <c r="H104" s="203"/>
      <c r="I104" s="204"/>
      <c r="J104" s="205">
        <f>J190</f>
        <v>0</v>
      </c>
      <c r="K104" s="201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0"/>
      <c r="C105" s="201"/>
      <c r="D105" s="202" t="s">
        <v>111</v>
      </c>
      <c r="E105" s="203"/>
      <c r="F105" s="203"/>
      <c r="G105" s="203"/>
      <c r="H105" s="203"/>
      <c r="I105" s="204"/>
      <c r="J105" s="205">
        <f>J194</f>
        <v>0</v>
      </c>
      <c r="K105" s="201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0"/>
      <c r="C106" s="201"/>
      <c r="D106" s="202" t="s">
        <v>112</v>
      </c>
      <c r="E106" s="203"/>
      <c r="F106" s="203"/>
      <c r="G106" s="203"/>
      <c r="H106" s="203"/>
      <c r="I106" s="204"/>
      <c r="J106" s="205">
        <f>J240</f>
        <v>0</v>
      </c>
      <c r="K106" s="201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0"/>
      <c r="C107" s="201"/>
      <c r="D107" s="202" t="s">
        <v>113</v>
      </c>
      <c r="E107" s="203"/>
      <c r="F107" s="203"/>
      <c r="G107" s="203"/>
      <c r="H107" s="203"/>
      <c r="I107" s="204"/>
      <c r="J107" s="205">
        <f>J283</f>
        <v>0</v>
      </c>
      <c r="K107" s="201"/>
      <c r="L107" s="20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0"/>
      <c r="C108" s="201"/>
      <c r="D108" s="202" t="s">
        <v>114</v>
      </c>
      <c r="E108" s="203"/>
      <c r="F108" s="203"/>
      <c r="G108" s="203"/>
      <c r="H108" s="203"/>
      <c r="I108" s="204"/>
      <c r="J108" s="205">
        <f>J294</f>
        <v>0</v>
      </c>
      <c r="K108" s="201"/>
      <c r="L108" s="20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0"/>
      <c r="C109" s="201"/>
      <c r="D109" s="202" t="s">
        <v>115</v>
      </c>
      <c r="E109" s="203"/>
      <c r="F109" s="203"/>
      <c r="G109" s="203"/>
      <c r="H109" s="203"/>
      <c r="I109" s="204"/>
      <c r="J109" s="205">
        <f>J298</f>
        <v>0</v>
      </c>
      <c r="K109" s="201"/>
      <c r="L109" s="20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00"/>
      <c r="C110" s="201"/>
      <c r="D110" s="202" t="s">
        <v>116</v>
      </c>
      <c r="E110" s="203"/>
      <c r="F110" s="203"/>
      <c r="G110" s="203"/>
      <c r="H110" s="203"/>
      <c r="I110" s="204"/>
      <c r="J110" s="205">
        <f>J304</f>
        <v>0</v>
      </c>
      <c r="K110" s="201"/>
      <c r="L110" s="20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00"/>
      <c r="C111" s="201"/>
      <c r="D111" s="202" t="s">
        <v>117</v>
      </c>
      <c r="E111" s="203"/>
      <c r="F111" s="203"/>
      <c r="G111" s="203"/>
      <c r="H111" s="203"/>
      <c r="I111" s="204"/>
      <c r="J111" s="205">
        <f>J318</f>
        <v>0</v>
      </c>
      <c r="K111" s="201"/>
      <c r="L111" s="20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00"/>
      <c r="C112" s="201"/>
      <c r="D112" s="202" t="s">
        <v>118</v>
      </c>
      <c r="E112" s="203"/>
      <c r="F112" s="203"/>
      <c r="G112" s="203"/>
      <c r="H112" s="203"/>
      <c r="I112" s="204"/>
      <c r="J112" s="205">
        <f>J322</f>
        <v>0</v>
      </c>
      <c r="K112" s="201"/>
      <c r="L112" s="20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38"/>
      <c r="B113" s="39"/>
      <c r="C113" s="40"/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66"/>
      <c r="C114" s="67"/>
      <c r="D114" s="67"/>
      <c r="E114" s="67"/>
      <c r="F114" s="67"/>
      <c r="G114" s="67"/>
      <c r="H114" s="67"/>
      <c r="I114" s="183"/>
      <c r="J114" s="67"/>
      <c r="K114" s="67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8" spans="1:31" s="2" customFormat="1" ht="6.95" customHeight="1">
      <c r="A118" s="38"/>
      <c r="B118" s="68"/>
      <c r="C118" s="69"/>
      <c r="D118" s="69"/>
      <c r="E118" s="69"/>
      <c r="F118" s="69"/>
      <c r="G118" s="69"/>
      <c r="H118" s="69"/>
      <c r="I118" s="186"/>
      <c r="J118" s="69"/>
      <c r="K118" s="69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4.95" customHeight="1">
      <c r="A119" s="38"/>
      <c r="B119" s="39"/>
      <c r="C119" s="23" t="s">
        <v>119</v>
      </c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14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16</v>
      </c>
      <c r="D121" s="40"/>
      <c r="E121" s="40"/>
      <c r="F121" s="40"/>
      <c r="G121" s="40"/>
      <c r="H121" s="40"/>
      <c r="I121" s="14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4.4" customHeight="1">
      <c r="A122" s="38"/>
      <c r="B122" s="39"/>
      <c r="C122" s="40"/>
      <c r="D122" s="40"/>
      <c r="E122" s="187" t="str">
        <f>E7</f>
        <v>Ostrov - využití půdního prostoru Městské knihovny</v>
      </c>
      <c r="F122" s="32"/>
      <c r="G122" s="32"/>
      <c r="H122" s="32"/>
      <c r="I122" s="14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97</v>
      </c>
      <c r="D123" s="40"/>
      <c r="E123" s="40"/>
      <c r="F123" s="40"/>
      <c r="G123" s="40"/>
      <c r="H123" s="40"/>
      <c r="I123" s="144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4.4" customHeight="1">
      <c r="A124" s="38"/>
      <c r="B124" s="39"/>
      <c r="C124" s="40"/>
      <c r="D124" s="40"/>
      <c r="E124" s="76" t="str">
        <f>E9</f>
        <v>02 - Sklad za spisovnou</v>
      </c>
      <c r="F124" s="40"/>
      <c r="G124" s="40"/>
      <c r="H124" s="40"/>
      <c r="I124" s="14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144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20</v>
      </c>
      <c r="D126" s="40"/>
      <c r="E126" s="40"/>
      <c r="F126" s="27" t="str">
        <f>F12</f>
        <v xml:space="preserve"> </v>
      </c>
      <c r="G126" s="40"/>
      <c r="H126" s="40"/>
      <c r="I126" s="147" t="s">
        <v>22</v>
      </c>
      <c r="J126" s="79" t="str">
        <f>IF(J12="","",J12)</f>
        <v>4. 8. 2020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144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26.4" customHeight="1">
      <c r="A128" s="38"/>
      <c r="B128" s="39"/>
      <c r="C128" s="32" t="s">
        <v>24</v>
      </c>
      <c r="D128" s="40"/>
      <c r="E128" s="40"/>
      <c r="F128" s="27" t="str">
        <f>E15</f>
        <v>Město Ostrov</v>
      </c>
      <c r="G128" s="40"/>
      <c r="H128" s="40"/>
      <c r="I128" s="147" t="s">
        <v>30</v>
      </c>
      <c r="J128" s="36" t="str">
        <f>E21</f>
        <v>Ing.Koutný, Merklín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26.4" customHeight="1">
      <c r="A129" s="38"/>
      <c r="B129" s="39"/>
      <c r="C129" s="32" t="s">
        <v>28</v>
      </c>
      <c r="D129" s="40"/>
      <c r="E129" s="40"/>
      <c r="F129" s="27" t="str">
        <f>IF(E18="","",E18)</f>
        <v>Vyplň údaj</v>
      </c>
      <c r="G129" s="40"/>
      <c r="H129" s="40"/>
      <c r="I129" s="147" t="s">
        <v>33</v>
      </c>
      <c r="J129" s="36" t="str">
        <f>E24</f>
        <v>Šimková Dita, K.Vary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0.3" customHeight="1">
      <c r="A130" s="38"/>
      <c r="B130" s="39"/>
      <c r="C130" s="40"/>
      <c r="D130" s="40"/>
      <c r="E130" s="40"/>
      <c r="F130" s="40"/>
      <c r="G130" s="40"/>
      <c r="H130" s="40"/>
      <c r="I130" s="144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11" customFormat="1" ht="29.25" customHeight="1">
      <c r="A131" s="207"/>
      <c r="B131" s="208"/>
      <c r="C131" s="209" t="s">
        <v>120</v>
      </c>
      <c r="D131" s="210" t="s">
        <v>61</v>
      </c>
      <c r="E131" s="210" t="s">
        <v>57</v>
      </c>
      <c r="F131" s="210" t="s">
        <v>58</v>
      </c>
      <c r="G131" s="210" t="s">
        <v>121</v>
      </c>
      <c r="H131" s="210" t="s">
        <v>122</v>
      </c>
      <c r="I131" s="211" t="s">
        <v>123</v>
      </c>
      <c r="J131" s="212" t="s">
        <v>101</v>
      </c>
      <c r="K131" s="213" t="s">
        <v>124</v>
      </c>
      <c r="L131" s="214"/>
      <c r="M131" s="100" t="s">
        <v>1</v>
      </c>
      <c r="N131" s="101" t="s">
        <v>40</v>
      </c>
      <c r="O131" s="101" t="s">
        <v>125</v>
      </c>
      <c r="P131" s="101" t="s">
        <v>126</v>
      </c>
      <c r="Q131" s="101" t="s">
        <v>127</v>
      </c>
      <c r="R131" s="101" t="s">
        <v>128</v>
      </c>
      <c r="S131" s="101" t="s">
        <v>129</v>
      </c>
      <c r="T131" s="102" t="s">
        <v>130</v>
      </c>
      <c r="U131" s="207"/>
      <c r="V131" s="207"/>
      <c r="W131" s="207"/>
      <c r="X131" s="207"/>
      <c r="Y131" s="207"/>
      <c r="Z131" s="207"/>
      <c r="AA131" s="207"/>
      <c r="AB131" s="207"/>
      <c r="AC131" s="207"/>
      <c r="AD131" s="207"/>
      <c r="AE131" s="207"/>
    </row>
    <row r="132" spans="1:63" s="2" customFormat="1" ht="22.8" customHeight="1">
      <c r="A132" s="38"/>
      <c r="B132" s="39"/>
      <c r="C132" s="107" t="s">
        <v>131</v>
      </c>
      <c r="D132" s="40"/>
      <c r="E132" s="40"/>
      <c r="F132" s="40"/>
      <c r="G132" s="40"/>
      <c r="H132" s="40"/>
      <c r="I132" s="144"/>
      <c r="J132" s="215">
        <f>BK132</f>
        <v>0</v>
      </c>
      <c r="K132" s="40"/>
      <c r="L132" s="44"/>
      <c r="M132" s="103"/>
      <c r="N132" s="216"/>
      <c r="O132" s="104"/>
      <c r="P132" s="217">
        <f>P133+P158</f>
        <v>0</v>
      </c>
      <c r="Q132" s="104"/>
      <c r="R132" s="217">
        <f>R133+R158</f>
        <v>5.33704227</v>
      </c>
      <c r="S132" s="104"/>
      <c r="T132" s="218">
        <f>T133+T158</f>
        <v>0.46668000000000004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75</v>
      </c>
      <c r="AU132" s="17" t="s">
        <v>103</v>
      </c>
      <c r="BK132" s="219">
        <f>BK133+BK158</f>
        <v>0</v>
      </c>
    </row>
    <row r="133" spans="1:63" s="12" customFormat="1" ht="25.9" customHeight="1">
      <c r="A133" s="12"/>
      <c r="B133" s="220"/>
      <c r="C133" s="221"/>
      <c r="D133" s="222" t="s">
        <v>75</v>
      </c>
      <c r="E133" s="223" t="s">
        <v>132</v>
      </c>
      <c r="F133" s="223" t="s">
        <v>133</v>
      </c>
      <c r="G133" s="221"/>
      <c r="H133" s="221"/>
      <c r="I133" s="224"/>
      <c r="J133" s="225">
        <f>BK133</f>
        <v>0</v>
      </c>
      <c r="K133" s="221"/>
      <c r="L133" s="226"/>
      <c r="M133" s="227"/>
      <c r="N133" s="228"/>
      <c r="O133" s="228"/>
      <c r="P133" s="229">
        <f>P134+P138+P149+P156</f>
        <v>0</v>
      </c>
      <c r="Q133" s="228"/>
      <c r="R133" s="229">
        <f>R134+R138+R149+R156</f>
        <v>0.084116</v>
      </c>
      <c r="S133" s="228"/>
      <c r="T133" s="230">
        <f>T134+T138+T149+T156</f>
        <v>0.08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1" t="s">
        <v>84</v>
      </c>
      <c r="AT133" s="232" t="s">
        <v>75</v>
      </c>
      <c r="AU133" s="232" t="s">
        <v>76</v>
      </c>
      <c r="AY133" s="231" t="s">
        <v>134</v>
      </c>
      <c r="BK133" s="233">
        <f>BK134+BK138+BK149+BK156</f>
        <v>0</v>
      </c>
    </row>
    <row r="134" spans="1:63" s="12" customFormat="1" ht="22.8" customHeight="1">
      <c r="A134" s="12"/>
      <c r="B134" s="220"/>
      <c r="C134" s="221"/>
      <c r="D134" s="222" t="s">
        <v>75</v>
      </c>
      <c r="E134" s="234" t="s">
        <v>135</v>
      </c>
      <c r="F134" s="234" t="s">
        <v>136</v>
      </c>
      <c r="G134" s="221"/>
      <c r="H134" s="221"/>
      <c r="I134" s="224"/>
      <c r="J134" s="235">
        <f>BK134</f>
        <v>0</v>
      </c>
      <c r="K134" s="221"/>
      <c r="L134" s="226"/>
      <c r="M134" s="227"/>
      <c r="N134" s="228"/>
      <c r="O134" s="228"/>
      <c r="P134" s="229">
        <f>SUM(P135:P137)</f>
        <v>0</v>
      </c>
      <c r="Q134" s="228"/>
      <c r="R134" s="229">
        <f>SUM(R135:R137)</f>
        <v>0.07875</v>
      </c>
      <c r="S134" s="228"/>
      <c r="T134" s="230">
        <f>SUM(T135:T137)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1" t="s">
        <v>84</v>
      </c>
      <c r="AT134" s="232" t="s">
        <v>75</v>
      </c>
      <c r="AU134" s="232" t="s">
        <v>84</v>
      </c>
      <c r="AY134" s="231" t="s">
        <v>134</v>
      </c>
      <c r="BK134" s="233">
        <f>SUM(BK135:BK137)</f>
        <v>0</v>
      </c>
    </row>
    <row r="135" spans="1:65" s="2" customFormat="1" ht="14.4" customHeight="1">
      <c r="A135" s="38"/>
      <c r="B135" s="39"/>
      <c r="C135" s="236" t="s">
        <v>84</v>
      </c>
      <c r="D135" s="236" t="s">
        <v>137</v>
      </c>
      <c r="E135" s="237" t="s">
        <v>138</v>
      </c>
      <c r="F135" s="238" t="s">
        <v>139</v>
      </c>
      <c r="G135" s="239" t="s">
        <v>140</v>
      </c>
      <c r="H135" s="240">
        <v>0.75</v>
      </c>
      <c r="I135" s="241"/>
      <c r="J135" s="242">
        <f>ROUND(I135*H135,2)</f>
        <v>0</v>
      </c>
      <c r="K135" s="243"/>
      <c r="L135" s="44"/>
      <c r="M135" s="244" t="s">
        <v>1</v>
      </c>
      <c r="N135" s="245" t="s">
        <v>41</v>
      </c>
      <c r="O135" s="91"/>
      <c r="P135" s="246">
        <f>O135*H135</f>
        <v>0</v>
      </c>
      <c r="Q135" s="246">
        <v>0.105</v>
      </c>
      <c r="R135" s="246">
        <f>Q135*H135</f>
        <v>0.07875</v>
      </c>
      <c r="S135" s="246">
        <v>0</v>
      </c>
      <c r="T135" s="24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8" t="s">
        <v>141</v>
      </c>
      <c r="AT135" s="248" t="s">
        <v>137</v>
      </c>
      <c r="AU135" s="248" t="s">
        <v>86</v>
      </c>
      <c r="AY135" s="17" t="s">
        <v>134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17" t="s">
        <v>84</v>
      </c>
      <c r="BK135" s="249">
        <f>ROUND(I135*H135,2)</f>
        <v>0</v>
      </c>
      <c r="BL135" s="17" t="s">
        <v>141</v>
      </c>
      <c r="BM135" s="248" t="s">
        <v>522</v>
      </c>
    </row>
    <row r="136" spans="1:51" s="13" customFormat="1" ht="12">
      <c r="A136" s="13"/>
      <c r="B136" s="250"/>
      <c r="C136" s="251"/>
      <c r="D136" s="252" t="s">
        <v>143</v>
      </c>
      <c r="E136" s="253" t="s">
        <v>1</v>
      </c>
      <c r="F136" s="254" t="s">
        <v>144</v>
      </c>
      <c r="G136" s="251"/>
      <c r="H136" s="253" t="s">
        <v>1</v>
      </c>
      <c r="I136" s="255"/>
      <c r="J136" s="251"/>
      <c r="K136" s="251"/>
      <c r="L136" s="256"/>
      <c r="M136" s="257"/>
      <c r="N136" s="258"/>
      <c r="O136" s="258"/>
      <c r="P136" s="258"/>
      <c r="Q136" s="258"/>
      <c r="R136" s="258"/>
      <c r="S136" s="258"/>
      <c r="T136" s="25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0" t="s">
        <v>143</v>
      </c>
      <c r="AU136" s="260" t="s">
        <v>86</v>
      </c>
      <c r="AV136" s="13" t="s">
        <v>84</v>
      </c>
      <c r="AW136" s="13" t="s">
        <v>32</v>
      </c>
      <c r="AX136" s="13" t="s">
        <v>76</v>
      </c>
      <c r="AY136" s="260" t="s">
        <v>134</v>
      </c>
    </row>
    <row r="137" spans="1:51" s="14" customFormat="1" ht="12">
      <c r="A137" s="14"/>
      <c r="B137" s="261"/>
      <c r="C137" s="262"/>
      <c r="D137" s="252" t="s">
        <v>143</v>
      </c>
      <c r="E137" s="263" t="s">
        <v>1</v>
      </c>
      <c r="F137" s="264" t="s">
        <v>523</v>
      </c>
      <c r="G137" s="262"/>
      <c r="H137" s="265">
        <v>0.75</v>
      </c>
      <c r="I137" s="266"/>
      <c r="J137" s="262"/>
      <c r="K137" s="262"/>
      <c r="L137" s="267"/>
      <c r="M137" s="268"/>
      <c r="N137" s="269"/>
      <c r="O137" s="269"/>
      <c r="P137" s="269"/>
      <c r="Q137" s="269"/>
      <c r="R137" s="269"/>
      <c r="S137" s="269"/>
      <c r="T137" s="27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71" t="s">
        <v>143</v>
      </c>
      <c r="AU137" s="271" t="s">
        <v>86</v>
      </c>
      <c r="AV137" s="14" t="s">
        <v>86</v>
      </c>
      <c r="AW137" s="14" t="s">
        <v>32</v>
      </c>
      <c r="AX137" s="14" t="s">
        <v>84</v>
      </c>
      <c r="AY137" s="271" t="s">
        <v>134</v>
      </c>
    </row>
    <row r="138" spans="1:63" s="12" customFormat="1" ht="22.8" customHeight="1">
      <c r="A138" s="12"/>
      <c r="B138" s="220"/>
      <c r="C138" s="221"/>
      <c r="D138" s="222" t="s">
        <v>75</v>
      </c>
      <c r="E138" s="234" t="s">
        <v>146</v>
      </c>
      <c r="F138" s="234" t="s">
        <v>147</v>
      </c>
      <c r="G138" s="221"/>
      <c r="H138" s="221"/>
      <c r="I138" s="224"/>
      <c r="J138" s="235">
        <f>BK138</f>
        <v>0</v>
      </c>
      <c r="K138" s="221"/>
      <c r="L138" s="226"/>
      <c r="M138" s="227"/>
      <c r="N138" s="228"/>
      <c r="O138" s="228"/>
      <c r="P138" s="229">
        <f>SUM(P139:P148)</f>
        <v>0</v>
      </c>
      <c r="Q138" s="228"/>
      <c r="R138" s="229">
        <f>SUM(R139:R148)</f>
        <v>0.005365999999999999</v>
      </c>
      <c r="S138" s="228"/>
      <c r="T138" s="230">
        <f>SUM(T139:T148)</f>
        <v>0.08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1" t="s">
        <v>84</v>
      </c>
      <c r="AT138" s="232" t="s">
        <v>75</v>
      </c>
      <c r="AU138" s="232" t="s">
        <v>84</v>
      </c>
      <c r="AY138" s="231" t="s">
        <v>134</v>
      </c>
      <c r="BK138" s="233">
        <f>SUM(BK139:BK148)</f>
        <v>0</v>
      </c>
    </row>
    <row r="139" spans="1:65" s="2" customFormat="1" ht="14.4" customHeight="1">
      <c r="A139" s="38"/>
      <c r="B139" s="39"/>
      <c r="C139" s="236" t="s">
        <v>86</v>
      </c>
      <c r="D139" s="236" t="s">
        <v>137</v>
      </c>
      <c r="E139" s="237" t="s">
        <v>148</v>
      </c>
      <c r="F139" s="238" t="s">
        <v>149</v>
      </c>
      <c r="G139" s="239" t="s">
        <v>150</v>
      </c>
      <c r="H139" s="240">
        <v>1</v>
      </c>
      <c r="I139" s="241"/>
      <c r="J139" s="242">
        <f>ROUND(I139*H139,2)</f>
        <v>0</v>
      </c>
      <c r="K139" s="243"/>
      <c r="L139" s="44"/>
      <c r="M139" s="244" t="s">
        <v>1</v>
      </c>
      <c r="N139" s="245" t="s">
        <v>41</v>
      </c>
      <c r="O139" s="91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8" t="s">
        <v>141</v>
      </c>
      <c r="AT139" s="248" t="s">
        <v>137</v>
      </c>
      <c r="AU139" s="248" t="s">
        <v>86</v>
      </c>
      <c r="AY139" s="17" t="s">
        <v>134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7" t="s">
        <v>84</v>
      </c>
      <c r="BK139" s="249">
        <f>ROUND(I139*H139,2)</f>
        <v>0</v>
      </c>
      <c r="BL139" s="17" t="s">
        <v>141</v>
      </c>
      <c r="BM139" s="248" t="s">
        <v>524</v>
      </c>
    </row>
    <row r="140" spans="1:65" s="2" customFormat="1" ht="19.8" customHeight="1">
      <c r="A140" s="38"/>
      <c r="B140" s="39"/>
      <c r="C140" s="236" t="s">
        <v>152</v>
      </c>
      <c r="D140" s="236" t="s">
        <v>137</v>
      </c>
      <c r="E140" s="237" t="s">
        <v>153</v>
      </c>
      <c r="F140" s="238" t="s">
        <v>154</v>
      </c>
      <c r="G140" s="239" t="s">
        <v>140</v>
      </c>
      <c r="H140" s="240">
        <v>34.6</v>
      </c>
      <c r="I140" s="241"/>
      <c r="J140" s="242">
        <f>ROUND(I140*H140,2)</f>
        <v>0</v>
      </c>
      <c r="K140" s="243"/>
      <c r="L140" s="44"/>
      <c r="M140" s="244" t="s">
        <v>1</v>
      </c>
      <c r="N140" s="245" t="s">
        <v>41</v>
      </c>
      <c r="O140" s="91"/>
      <c r="P140" s="246">
        <f>O140*H140</f>
        <v>0</v>
      </c>
      <c r="Q140" s="246">
        <v>0.00013</v>
      </c>
      <c r="R140" s="246">
        <f>Q140*H140</f>
        <v>0.004497999999999999</v>
      </c>
      <c r="S140" s="246">
        <v>0</v>
      </c>
      <c r="T140" s="24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8" t="s">
        <v>141</v>
      </c>
      <c r="AT140" s="248" t="s">
        <v>137</v>
      </c>
      <c r="AU140" s="248" t="s">
        <v>86</v>
      </c>
      <c r="AY140" s="17" t="s">
        <v>134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7" t="s">
        <v>84</v>
      </c>
      <c r="BK140" s="249">
        <f>ROUND(I140*H140,2)</f>
        <v>0</v>
      </c>
      <c r="BL140" s="17" t="s">
        <v>141</v>
      </c>
      <c r="BM140" s="248" t="s">
        <v>525</v>
      </c>
    </row>
    <row r="141" spans="1:51" s="14" customFormat="1" ht="12">
      <c r="A141" s="14"/>
      <c r="B141" s="261"/>
      <c r="C141" s="262"/>
      <c r="D141" s="252" t="s">
        <v>143</v>
      </c>
      <c r="E141" s="263" t="s">
        <v>1</v>
      </c>
      <c r="F141" s="264" t="s">
        <v>526</v>
      </c>
      <c r="G141" s="262"/>
      <c r="H141" s="265">
        <v>34.6</v>
      </c>
      <c r="I141" s="266"/>
      <c r="J141" s="262"/>
      <c r="K141" s="262"/>
      <c r="L141" s="267"/>
      <c r="M141" s="268"/>
      <c r="N141" s="269"/>
      <c r="O141" s="269"/>
      <c r="P141" s="269"/>
      <c r="Q141" s="269"/>
      <c r="R141" s="269"/>
      <c r="S141" s="269"/>
      <c r="T141" s="27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1" t="s">
        <v>143</v>
      </c>
      <c r="AU141" s="271" t="s">
        <v>86</v>
      </c>
      <c r="AV141" s="14" t="s">
        <v>86</v>
      </c>
      <c r="AW141" s="14" t="s">
        <v>32</v>
      </c>
      <c r="AX141" s="14" t="s">
        <v>84</v>
      </c>
      <c r="AY141" s="271" t="s">
        <v>134</v>
      </c>
    </row>
    <row r="142" spans="1:65" s="2" customFormat="1" ht="14.4" customHeight="1">
      <c r="A142" s="38"/>
      <c r="B142" s="39"/>
      <c r="C142" s="236" t="s">
        <v>141</v>
      </c>
      <c r="D142" s="236" t="s">
        <v>137</v>
      </c>
      <c r="E142" s="237" t="s">
        <v>157</v>
      </c>
      <c r="F142" s="238" t="s">
        <v>158</v>
      </c>
      <c r="G142" s="239" t="s">
        <v>140</v>
      </c>
      <c r="H142" s="240">
        <v>21.7</v>
      </c>
      <c r="I142" s="241"/>
      <c r="J142" s="242">
        <f>ROUND(I142*H142,2)</f>
        <v>0</v>
      </c>
      <c r="K142" s="243"/>
      <c r="L142" s="44"/>
      <c r="M142" s="244" t="s">
        <v>1</v>
      </c>
      <c r="N142" s="245" t="s">
        <v>41</v>
      </c>
      <c r="O142" s="91"/>
      <c r="P142" s="246">
        <f>O142*H142</f>
        <v>0</v>
      </c>
      <c r="Q142" s="246">
        <v>4E-05</v>
      </c>
      <c r="R142" s="246">
        <f>Q142*H142</f>
        <v>0.0008680000000000001</v>
      </c>
      <c r="S142" s="246">
        <v>0</v>
      </c>
      <c r="T142" s="24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8" t="s">
        <v>141</v>
      </c>
      <c r="AT142" s="248" t="s">
        <v>137</v>
      </c>
      <c r="AU142" s="248" t="s">
        <v>86</v>
      </c>
      <c r="AY142" s="17" t="s">
        <v>134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7" t="s">
        <v>84</v>
      </c>
      <c r="BK142" s="249">
        <f>ROUND(I142*H142,2)</f>
        <v>0</v>
      </c>
      <c r="BL142" s="17" t="s">
        <v>141</v>
      </c>
      <c r="BM142" s="248" t="s">
        <v>527</v>
      </c>
    </row>
    <row r="143" spans="1:65" s="2" customFormat="1" ht="14.4" customHeight="1">
      <c r="A143" s="38"/>
      <c r="B143" s="39"/>
      <c r="C143" s="236" t="s">
        <v>160</v>
      </c>
      <c r="D143" s="236" t="s">
        <v>137</v>
      </c>
      <c r="E143" s="237" t="s">
        <v>161</v>
      </c>
      <c r="F143" s="238" t="s">
        <v>162</v>
      </c>
      <c r="G143" s="239" t="s">
        <v>163</v>
      </c>
      <c r="H143" s="240">
        <v>5</v>
      </c>
      <c r="I143" s="241"/>
      <c r="J143" s="242">
        <f>ROUND(I143*H143,2)</f>
        <v>0</v>
      </c>
      <c r="K143" s="243"/>
      <c r="L143" s="44"/>
      <c r="M143" s="244" t="s">
        <v>1</v>
      </c>
      <c r="N143" s="245" t="s">
        <v>41</v>
      </c>
      <c r="O143" s="91"/>
      <c r="P143" s="246">
        <f>O143*H143</f>
        <v>0</v>
      </c>
      <c r="Q143" s="246">
        <v>0</v>
      </c>
      <c r="R143" s="246">
        <f>Q143*H143</f>
        <v>0</v>
      </c>
      <c r="S143" s="246">
        <v>0.016</v>
      </c>
      <c r="T143" s="247">
        <f>S143*H143</f>
        <v>0.08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8" t="s">
        <v>141</v>
      </c>
      <c r="AT143" s="248" t="s">
        <v>137</v>
      </c>
      <c r="AU143" s="248" t="s">
        <v>86</v>
      </c>
      <c r="AY143" s="17" t="s">
        <v>134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17" t="s">
        <v>84</v>
      </c>
      <c r="BK143" s="249">
        <f>ROUND(I143*H143,2)</f>
        <v>0</v>
      </c>
      <c r="BL143" s="17" t="s">
        <v>141</v>
      </c>
      <c r="BM143" s="248" t="s">
        <v>528</v>
      </c>
    </row>
    <row r="144" spans="1:51" s="14" customFormat="1" ht="12">
      <c r="A144" s="14"/>
      <c r="B144" s="261"/>
      <c r="C144" s="262"/>
      <c r="D144" s="252" t="s">
        <v>143</v>
      </c>
      <c r="E144" s="263" t="s">
        <v>1</v>
      </c>
      <c r="F144" s="264" t="s">
        <v>529</v>
      </c>
      <c r="G144" s="262"/>
      <c r="H144" s="265">
        <v>5</v>
      </c>
      <c r="I144" s="266"/>
      <c r="J144" s="262"/>
      <c r="K144" s="262"/>
      <c r="L144" s="267"/>
      <c r="M144" s="268"/>
      <c r="N144" s="269"/>
      <c r="O144" s="269"/>
      <c r="P144" s="269"/>
      <c r="Q144" s="269"/>
      <c r="R144" s="269"/>
      <c r="S144" s="269"/>
      <c r="T144" s="27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1" t="s">
        <v>143</v>
      </c>
      <c r="AU144" s="271" t="s">
        <v>86</v>
      </c>
      <c r="AV144" s="14" t="s">
        <v>86</v>
      </c>
      <c r="AW144" s="14" t="s">
        <v>32</v>
      </c>
      <c r="AX144" s="14" t="s">
        <v>84</v>
      </c>
      <c r="AY144" s="271" t="s">
        <v>134</v>
      </c>
    </row>
    <row r="145" spans="1:51" s="13" customFormat="1" ht="12">
      <c r="A145" s="13"/>
      <c r="B145" s="250"/>
      <c r="C145" s="251"/>
      <c r="D145" s="252" t="s">
        <v>143</v>
      </c>
      <c r="E145" s="253" t="s">
        <v>1</v>
      </c>
      <c r="F145" s="254" t="s">
        <v>165</v>
      </c>
      <c r="G145" s="251"/>
      <c r="H145" s="253" t="s">
        <v>1</v>
      </c>
      <c r="I145" s="255"/>
      <c r="J145" s="251"/>
      <c r="K145" s="251"/>
      <c r="L145" s="256"/>
      <c r="M145" s="257"/>
      <c r="N145" s="258"/>
      <c r="O145" s="258"/>
      <c r="P145" s="258"/>
      <c r="Q145" s="258"/>
      <c r="R145" s="258"/>
      <c r="S145" s="258"/>
      <c r="T145" s="25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0" t="s">
        <v>143</v>
      </c>
      <c r="AU145" s="260" t="s">
        <v>86</v>
      </c>
      <c r="AV145" s="13" t="s">
        <v>84</v>
      </c>
      <c r="AW145" s="13" t="s">
        <v>32</v>
      </c>
      <c r="AX145" s="13" t="s">
        <v>76</v>
      </c>
      <c r="AY145" s="260" t="s">
        <v>134</v>
      </c>
    </row>
    <row r="146" spans="1:65" s="2" customFormat="1" ht="14.4" customHeight="1">
      <c r="A146" s="38"/>
      <c r="B146" s="39"/>
      <c r="C146" s="236" t="s">
        <v>135</v>
      </c>
      <c r="D146" s="236" t="s">
        <v>137</v>
      </c>
      <c r="E146" s="237" t="s">
        <v>167</v>
      </c>
      <c r="F146" s="238" t="s">
        <v>168</v>
      </c>
      <c r="G146" s="239" t="s">
        <v>163</v>
      </c>
      <c r="H146" s="240">
        <v>8.5</v>
      </c>
      <c r="I146" s="241"/>
      <c r="J146" s="242">
        <f>ROUND(I146*H146,2)</f>
        <v>0</v>
      </c>
      <c r="K146" s="243"/>
      <c r="L146" s="44"/>
      <c r="M146" s="244" t="s">
        <v>1</v>
      </c>
      <c r="N146" s="245" t="s">
        <v>41</v>
      </c>
      <c r="O146" s="91"/>
      <c r="P146" s="246">
        <f>O146*H146</f>
        <v>0</v>
      </c>
      <c r="Q146" s="246">
        <v>0</v>
      </c>
      <c r="R146" s="246">
        <f>Q146*H146</f>
        <v>0</v>
      </c>
      <c r="S146" s="246">
        <v>0</v>
      </c>
      <c r="T146" s="24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8" t="s">
        <v>141</v>
      </c>
      <c r="AT146" s="248" t="s">
        <v>137</v>
      </c>
      <c r="AU146" s="248" t="s">
        <v>86</v>
      </c>
      <c r="AY146" s="17" t="s">
        <v>134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17" t="s">
        <v>84</v>
      </c>
      <c r="BK146" s="249">
        <f>ROUND(I146*H146,2)</f>
        <v>0</v>
      </c>
      <c r="BL146" s="17" t="s">
        <v>141</v>
      </c>
      <c r="BM146" s="248" t="s">
        <v>530</v>
      </c>
    </row>
    <row r="147" spans="1:65" s="2" customFormat="1" ht="19.8" customHeight="1">
      <c r="A147" s="38"/>
      <c r="B147" s="39"/>
      <c r="C147" s="236" t="s">
        <v>170</v>
      </c>
      <c r="D147" s="236" t="s">
        <v>137</v>
      </c>
      <c r="E147" s="237" t="s">
        <v>171</v>
      </c>
      <c r="F147" s="238" t="s">
        <v>172</v>
      </c>
      <c r="G147" s="239" t="s">
        <v>140</v>
      </c>
      <c r="H147" s="240">
        <v>29</v>
      </c>
      <c r="I147" s="241"/>
      <c r="J147" s="242">
        <f>ROUND(I147*H147,2)</f>
        <v>0</v>
      </c>
      <c r="K147" s="243"/>
      <c r="L147" s="44"/>
      <c r="M147" s="244" t="s">
        <v>1</v>
      </c>
      <c r="N147" s="245" t="s">
        <v>41</v>
      </c>
      <c r="O147" s="91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8" t="s">
        <v>141</v>
      </c>
      <c r="AT147" s="248" t="s">
        <v>137</v>
      </c>
      <c r="AU147" s="248" t="s">
        <v>86</v>
      </c>
      <c r="AY147" s="17" t="s">
        <v>134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7" t="s">
        <v>84</v>
      </c>
      <c r="BK147" s="249">
        <f>ROUND(I147*H147,2)</f>
        <v>0</v>
      </c>
      <c r="BL147" s="17" t="s">
        <v>141</v>
      </c>
      <c r="BM147" s="248" t="s">
        <v>531</v>
      </c>
    </row>
    <row r="148" spans="1:51" s="14" customFormat="1" ht="12">
      <c r="A148" s="14"/>
      <c r="B148" s="261"/>
      <c r="C148" s="262"/>
      <c r="D148" s="252" t="s">
        <v>143</v>
      </c>
      <c r="E148" s="263" t="s">
        <v>1</v>
      </c>
      <c r="F148" s="264" t="s">
        <v>532</v>
      </c>
      <c r="G148" s="262"/>
      <c r="H148" s="265">
        <v>29</v>
      </c>
      <c r="I148" s="266"/>
      <c r="J148" s="262"/>
      <c r="K148" s="262"/>
      <c r="L148" s="267"/>
      <c r="M148" s="268"/>
      <c r="N148" s="269"/>
      <c r="O148" s="269"/>
      <c r="P148" s="269"/>
      <c r="Q148" s="269"/>
      <c r="R148" s="269"/>
      <c r="S148" s="269"/>
      <c r="T148" s="27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1" t="s">
        <v>143</v>
      </c>
      <c r="AU148" s="271" t="s">
        <v>86</v>
      </c>
      <c r="AV148" s="14" t="s">
        <v>86</v>
      </c>
      <c r="AW148" s="14" t="s">
        <v>32</v>
      </c>
      <c r="AX148" s="14" t="s">
        <v>84</v>
      </c>
      <c r="AY148" s="271" t="s">
        <v>134</v>
      </c>
    </row>
    <row r="149" spans="1:63" s="12" customFormat="1" ht="22.8" customHeight="1">
      <c r="A149" s="12"/>
      <c r="B149" s="220"/>
      <c r="C149" s="221"/>
      <c r="D149" s="222" t="s">
        <v>75</v>
      </c>
      <c r="E149" s="234" t="s">
        <v>175</v>
      </c>
      <c r="F149" s="234" t="s">
        <v>176</v>
      </c>
      <c r="G149" s="221"/>
      <c r="H149" s="221"/>
      <c r="I149" s="224"/>
      <c r="J149" s="235">
        <f>BK149</f>
        <v>0</v>
      </c>
      <c r="K149" s="221"/>
      <c r="L149" s="226"/>
      <c r="M149" s="227"/>
      <c r="N149" s="228"/>
      <c r="O149" s="228"/>
      <c r="P149" s="229">
        <f>SUM(P150:P155)</f>
        <v>0</v>
      </c>
      <c r="Q149" s="228"/>
      <c r="R149" s="229">
        <f>SUM(R150:R155)</f>
        <v>0</v>
      </c>
      <c r="S149" s="228"/>
      <c r="T149" s="230">
        <f>SUM(T150:T155)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1" t="s">
        <v>84</v>
      </c>
      <c r="AT149" s="232" t="s">
        <v>75</v>
      </c>
      <c r="AU149" s="232" t="s">
        <v>84</v>
      </c>
      <c r="AY149" s="231" t="s">
        <v>134</v>
      </c>
      <c r="BK149" s="233">
        <f>SUM(BK150:BK155)</f>
        <v>0</v>
      </c>
    </row>
    <row r="150" spans="1:65" s="2" customFormat="1" ht="14.4" customHeight="1">
      <c r="A150" s="38"/>
      <c r="B150" s="39"/>
      <c r="C150" s="236" t="s">
        <v>177</v>
      </c>
      <c r="D150" s="236" t="s">
        <v>137</v>
      </c>
      <c r="E150" s="237" t="s">
        <v>178</v>
      </c>
      <c r="F150" s="238" t="s">
        <v>179</v>
      </c>
      <c r="G150" s="239" t="s">
        <v>180</v>
      </c>
      <c r="H150" s="240">
        <v>0.467</v>
      </c>
      <c r="I150" s="241"/>
      <c r="J150" s="242">
        <f>ROUND(I150*H150,2)</f>
        <v>0</v>
      </c>
      <c r="K150" s="243"/>
      <c r="L150" s="44"/>
      <c r="M150" s="244" t="s">
        <v>1</v>
      </c>
      <c r="N150" s="245" t="s">
        <v>41</v>
      </c>
      <c r="O150" s="91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8" t="s">
        <v>141</v>
      </c>
      <c r="AT150" s="248" t="s">
        <v>137</v>
      </c>
      <c r="AU150" s="248" t="s">
        <v>86</v>
      </c>
      <c r="AY150" s="17" t="s">
        <v>134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17" t="s">
        <v>84</v>
      </c>
      <c r="BK150" s="249">
        <f>ROUND(I150*H150,2)</f>
        <v>0</v>
      </c>
      <c r="BL150" s="17" t="s">
        <v>141</v>
      </c>
      <c r="BM150" s="248" t="s">
        <v>533</v>
      </c>
    </row>
    <row r="151" spans="1:65" s="2" customFormat="1" ht="19.8" customHeight="1">
      <c r="A151" s="38"/>
      <c r="B151" s="39"/>
      <c r="C151" s="236" t="s">
        <v>146</v>
      </c>
      <c r="D151" s="236" t="s">
        <v>137</v>
      </c>
      <c r="E151" s="237" t="s">
        <v>182</v>
      </c>
      <c r="F151" s="238" t="s">
        <v>183</v>
      </c>
      <c r="G151" s="239" t="s">
        <v>180</v>
      </c>
      <c r="H151" s="240">
        <v>0.467</v>
      </c>
      <c r="I151" s="241"/>
      <c r="J151" s="242">
        <f>ROUND(I151*H151,2)</f>
        <v>0</v>
      </c>
      <c r="K151" s="243"/>
      <c r="L151" s="44"/>
      <c r="M151" s="244" t="s">
        <v>1</v>
      </c>
      <c r="N151" s="245" t="s">
        <v>41</v>
      </c>
      <c r="O151" s="91"/>
      <c r="P151" s="246">
        <f>O151*H151</f>
        <v>0</v>
      </c>
      <c r="Q151" s="246">
        <v>0</v>
      </c>
      <c r="R151" s="246">
        <f>Q151*H151</f>
        <v>0</v>
      </c>
      <c r="S151" s="246">
        <v>0</v>
      </c>
      <c r="T151" s="24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8" t="s">
        <v>141</v>
      </c>
      <c r="AT151" s="248" t="s">
        <v>137</v>
      </c>
      <c r="AU151" s="248" t="s">
        <v>86</v>
      </c>
      <c r="AY151" s="17" t="s">
        <v>134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17" t="s">
        <v>84</v>
      </c>
      <c r="BK151" s="249">
        <f>ROUND(I151*H151,2)</f>
        <v>0</v>
      </c>
      <c r="BL151" s="17" t="s">
        <v>141</v>
      </c>
      <c r="BM151" s="248" t="s">
        <v>534</v>
      </c>
    </row>
    <row r="152" spans="1:65" s="2" customFormat="1" ht="14.4" customHeight="1">
      <c r="A152" s="38"/>
      <c r="B152" s="39"/>
      <c r="C152" s="236" t="s">
        <v>185</v>
      </c>
      <c r="D152" s="236" t="s">
        <v>137</v>
      </c>
      <c r="E152" s="237" t="s">
        <v>186</v>
      </c>
      <c r="F152" s="238" t="s">
        <v>187</v>
      </c>
      <c r="G152" s="239" t="s">
        <v>180</v>
      </c>
      <c r="H152" s="240">
        <v>0.467</v>
      </c>
      <c r="I152" s="241"/>
      <c r="J152" s="242">
        <f>ROUND(I152*H152,2)</f>
        <v>0</v>
      </c>
      <c r="K152" s="243"/>
      <c r="L152" s="44"/>
      <c r="M152" s="244" t="s">
        <v>1</v>
      </c>
      <c r="N152" s="245" t="s">
        <v>41</v>
      </c>
      <c r="O152" s="91"/>
      <c r="P152" s="246">
        <f>O152*H152</f>
        <v>0</v>
      </c>
      <c r="Q152" s="246">
        <v>0</v>
      </c>
      <c r="R152" s="246">
        <f>Q152*H152</f>
        <v>0</v>
      </c>
      <c r="S152" s="246">
        <v>0</v>
      </c>
      <c r="T152" s="24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8" t="s">
        <v>141</v>
      </c>
      <c r="AT152" s="248" t="s">
        <v>137</v>
      </c>
      <c r="AU152" s="248" t="s">
        <v>86</v>
      </c>
      <c r="AY152" s="17" t="s">
        <v>134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17" t="s">
        <v>84</v>
      </c>
      <c r="BK152" s="249">
        <f>ROUND(I152*H152,2)</f>
        <v>0</v>
      </c>
      <c r="BL152" s="17" t="s">
        <v>141</v>
      </c>
      <c r="BM152" s="248" t="s">
        <v>535</v>
      </c>
    </row>
    <row r="153" spans="1:65" s="2" customFormat="1" ht="14.4" customHeight="1">
      <c r="A153" s="38"/>
      <c r="B153" s="39"/>
      <c r="C153" s="236" t="s">
        <v>189</v>
      </c>
      <c r="D153" s="236" t="s">
        <v>137</v>
      </c>
      <c r="E153" s="237" t="s">
        <v>190</v>
      </c>
      <c r="F153" s="238" t="s">
        <v>191</v>
      </c>
      <c r="G153" s="239" t="s">
        <v>180</v>
      </c>
      <c r="H153" s="240">
        <v>11.208</v>
      </c>
      <c r="I153" s="241"/>
      <c r="J153" s="242">
        <f>ROUND(I153*H153,2)</f>
        <v>0</v>
      </c>
      <c r="K153" s="243"/>
      <c r="L153" s="44"/>
      <c r="M153" s="244" t="s">
        <v>1</v>
      </c>
      <c r="N153" s="245" t="s">
        <v>41</v>
      </c>
      <c r="O153" s="91"/>
      <c r="P153" s="246">
        <f>O153*H153</f>
        <v>0</v>
      </c>
      <c r="Q153" s="246">
        <v>0</v>
      </c>
      <c r="R153" s="246">
        <f>Q153*H153</f>
        <v>0</v>
      </c>
      <c r="S153" s="246">
        <v>0</v>
      </c>
      <c r="T153" s="24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8" t="s">
        <v>141</v>
      </c>
      <c r="AT153" s="248" t="s">
        <v>137</v>
      </c>
      <c r="AU153" s="248" t="s">
        <v>86</v>
      </c>
      <c r="AY153" s="17" t="s">
        <v>134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17" t="s">
        <v>84</v>
      </c>
      <c r="BK153" s="249">
        <f>ROUND(I153*H153,2)</f>
        <v>0</v>
      </c>
      <c r="BL153" s="17" t="s">
        <v>141</v>
      </c>
      <c r="BM153" s="248" t="s">
        <v>536</v>
      </c>
    </row>
    <row r="154" spans="1:51" s="14" customFormat="1" ht="12">
      <c r="A154" s="14"/>
      <c r="B154" s="261"/>
      <c r="C154" s="262"/>
      <c r="D154" s="252" t="s">
        <v>143</v>
      </c>
      <c r="E154" s="263" t="s">
        <v>1</v>
      </c>
      <c r="F154" s="264" t="s">
        <v>537</v>
      </c>
      <c r="G154" s="262"/>
      <c r="H154" s="265">
        <v>11.208</v>
      </c>
      <c r="I154" s="266"/>
      <c r="J154" s="262"/>
      <c r="K154" s="262"/>
      <c r="L154" s="267"/>
      <c r="M154" s="268"/>
      <c r="N154" s="269"/>
      <c r="O154" s="269"/>
      <c r="P154" s="269"/>
      <c r="Q154" s="269"/>
      <c r="R154" s="269"/>
      <c r="S154" s="269"/>
      <c r="T154" s="27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1" t="s">
        <v>143</v>
      </c>
      <c r="AU154" s="271" t="s">
        <v>86</v>
      </c>
      <c r="AV154" s="14" t="s">
        <v>86</v>
      </c>
      <c r="AW154" s="14" t="s">
        <v>32</v>
      </c>
      <c r="AX154" s="14" t="s">
        <v>84</v>
      </c>
      <c r="AY154" s="271" t="s">
        <v>134</v>
      </c>
    </row>
    <row r="155" spans="1:65" s="2" customFormat="1" ht="19.8" customHeight="1">
      <c r="A155" s="38"/>
      <c r="B155" s="39"/>
      <c r="C155" s="236" t="s">
        <v>194</v>
      </c>
      <c r="D155" s="236" t="s">
        <v>137</v>
      </c>
      <c r="E155" s="237" t="s">
        <v>195</v>
      </c>
      <c r="F155" s="238" t="s">
        <v>196</v>
      </c>
      <c r="G155" s="239" t="s">
        <v>180</v>
      </c>
      <c r="H155" s="240">
        <v>0.467</v>
      </c>
      <c r="I155" s="241"/>
      <c r="J155" s="242">
        <f>ROUND(I155*H155,2)</f>
        <v>0</v>
      </c>
      <c r="K155" s="243"/>
      <c r="L155" s="44"/>
      <c r="M155" s="244" t="s">
        <v>1</v>
      </c>
      <c r="N155" s="245" t="s">
        <v>41</v>
      </c>
      <c r="O155" s="91"/>
      <c r="P155" s="246">
        <f>O155*H155</f>
        <v>0</v>
      </c>
      <c r="Q155" s="246">
        <v>0</v>
      </c>
      <c r="R155" s="246">
        <f>Q155*H155</f>
        <v>0</v>
      </c>
      <c r="S155" s="246">
        <v>0</v>
      </c>
      <c r="T155" s="24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8" t="s">
        <v>141</v>
      </c>
      <c r="AT155" s="248" t="s">
        <v>137</v>
      </c>
      <c r="AU155" s="248" t="s">
        <v>86</v>
      </c>
      <c r="AY155" s="17" t="s">
        <v>134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17" t="s">
        <v>84</v>
      </c>
      <c r="BK155" s="249">
        <f>ROUND(I155*H155,2)</f>
        <v>0</v>
      </c>
      <c r="BL155" s="17" t="s">
        <v>141</v>
      </c>
      <c r="BM155" s="248" t="s">
        <v>538</v>
      </c>
    </row>
    <row r="156" spans="1:63" s="12" customFormat="1" ht="22.8" customHeight="1">
      <c r="A156" s="12"/>
      <c r="B156" s="220"/>
      <c r="C156" s="221"/>
      <c r="D156" s="222" t="s">
        <v>75</v>
      </c>
      <c r="E156" s="234" t="s">
        <v>198</v>
      </c>
      <c r="F156" s="234" t="s">
        <v>199</v>
      </c>
      <c r="G156" s="221"/>
      <c r="H156" s="221"/>
      <c r="I156" s="224"/>
      <c r="J156" s="235">
        <f>BK156</f>
        <v>0</v>
      </c>
      <c r="K156" s="221"/>
      <c r="L156" s="226"/>
      <c r="M156" s="227"/>
      <c r="N156" s="228"/>
      <c r="O156" s="228"/>
      <c r="P156" s="229">
        <f>P157</f>
        <v>0</v>
      </c>
      <c r="Q156" s="228"/>
      <c r="R156" s="229">
        <f>R157</f>
        <v>0</v>
      </c>
      <c r="S156" s="228"/>
      <c r="T156" s="230">
        <f>T157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31" t="s">
        <v>84</v>
      </c>
      <c r="AT156" s="232" t="s">
        <v>75</v>
      </c>
      <c r="AU156" s="232" t="s">
        <v>84</v>
      </c>
      <c r="AY156" s="231" t="s">
        <v>134</v>
      </c>
      <c r="BK156" s="233">
        <f>BK157</f>
        <v>0</v>
      </c>
    </row>
    <row r="157" spans="1:65" s="2" customFormat="1" ht="14.4" customHeight="1">
      <c r="A157" s="38"/>
      <c r="B157" s="39"/>
      <c r="C157" s="236" t="s">
        <v>200</v>
      </c>
      <c r="D157" s="236" t="s">
        <v>137</v>
      </c>
      <c r="E157" s="237" t="s">
        <v>201</v>
      </c>
      <c r="F157" s="238" t="s">
        <v>202</v>
      </c>
      <c r="G157" s="239" t="s">
        <v>180</v>
      </c>
      <c r="H157" s="240">
        <v>0.091</v>
      </c>
      <c r="I157" s="241"/>
      <c r="J157" s="242">
        <f>ROUND(I157*H157,2)</f>
        <v>0</v>
      </c>
      <c r="K157" s="243"/>
      <c r="L157" s="44"/>
      <c r="M157" s="244" t="s">
        <v>1</v>
      </c>
      <c r="N157" s="245" t="s">
        <v>41</v>
      </c>
      <c r="O157" s="91"/>
      <c r="P157" s="246">
        <f>O157*H157</f>
        <v>0</v>
      </c>
      <c r="Q157" s="246">
        <v>0</v>
      </c>
      <c r="R157" s="246">
        <f>Q157*H157</f>
        <v>0</v>
      </c>
      <c r="S157" s="246">
        <v>0</v>
      </c>
      <c r="T157" s="24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8" t="s">
        <v>141</v>
      </c>
      <c r="AT157" s="248" t="s">
        <v>137</v>
      </c>
      <c r="AU157" s="248" t="s">
        <v>86</v>
      </c>
      <c r="AY157" s="17" t="s">
        <v>134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17" t="s">
        <v>84</v>
      </c>
      <c r="BK157" s="249">
        <f>ROUND(I157*H157,2)</f>
        <v>0</v>
      </c>
      <c r="BL157" s="17" t="s">
        <v>141</v>
      </c>
      <c r="BM157" s="248" t="s">
        <v>539</v>
      </c>
    </row>
    <row r="158" spans="1:63" s="12" customFormat="1" ht="25.9" customHeight="1">
      <c r="A158" s="12"/>
      <c r="B158" s="220"/>
      <c r="C158" s="221"/>
      <c r="D158" s="222" t="s">
        <v>75</v>
      </c>
      <c r="E158" s="223" t="s">
        <v>204</v>
      </c>
      <c r="F158" s="223" t="s">
        <v>205</v>
      </c>
      <c r="G158" s="221"/>
      <c r="H158" s="221"/>
      <c r="I158" s="224"/>
      <c r="J158" s="225">
        <f>BK158</f>
        <v>0</v>
      </c>
      <c r="K158" s="221"/>
      <c r="L158" s="226"/>
      <c r="M158" s="227"/>
      <c r="N158" s="228"/>
      <c r="O158" s="228"/>
      <c r="P158" s="229">
        <f>P159+P190+P194+P240+P283+P294+P298+P304+P318+P322</f>
        <v>0</v>
      </c>
      <c r="Q158" s="228"/>
      <c r="R158" s="229">
        <f>R159+R190+R194+R240+R283+R294+R298+R304+R318+R322</f>
        <v>5.252926270000001</v>
      </c>
      <c r="S158" s="228"/>
      <c r="T158" s="230">
        <f>T159+T190+T194+T240+T283+T294+T298+T304+T318+T322</f>
        <v>0.38668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31" t="s">
        <v>86</v>
      </c>
      <c r="AT158" s="232" t="s">
        <v>75</v>
      </c>
      <c r="AU158" s="232" t="s">
        <v>76</v>
      </c>
      <c r="AY158" s="231" t="s">
        <v>134</v>
      </c>
      <c r="BK158" s="233">
        <f>BK159+BK190+BK194+BK240+BK283+BK294+BK298+BK304+BK318+BK322</f>
        <v>0</v>
      </c>
    </row>
    <row r="159" spans="1:63" s="12" customFormat="1" ht="22.8" customHeight="1">
      <c r="A159" s="12"/>
      <c r="B159" s="220"/>
      <c r="C159" s="221"/>
      <c r="D159" s="222" t="s">
        <v>75</v>
      </c>
      <c r="E159" s="234" t="s">
        <v>206</v>
      </c>
      <c r="F159" s="234" t="s">
        <v>207</v>
      </c>
      <c r="G159" s="221"/>
      <c r="H159" s="221"/>
      <c r="I159" s="224"/>
      <c r="J159" s="235">
        <f>BK159</f>
        <v>0</v>
      </c>
      <c r="K159" s="221"/>
      <c r="L159" s="226"/>
      <c r="M159" s="227"/>
      <c r="N159" s="228"/>
      <c r="O159" s="228"/>
      <c r="P159" s="229">
        <f>SUM(P160:P189)</f>
        <v>0</v>
      </c>
      <c r="Q159" s="228"/>
      <c r="R159" s="229">
        <f>SUM(R160:R189)</f>
        <v>0.62292876</v>
      </c>
      <c r="S159" s="228"/>
      <c r="T159" s="230">
        <f>SUM(T160:T189)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31" t="s">
        <v>86</v>
      </c>
      <c r="AT159" s="232" t="s">
        <v>75</v>
      </c>
      <c r="AU159" s="232" t="s">
        <v>84</v>
      </c>
      <c r="AY159" s="231" t="s">
        <v>134</v>
      </c>
      <c r="BK159" s="233">
        <f>SUM(BK160:BK189)</f>
        <v>0</v>
      </c>
    </row>
    <row r="160" spans="1:65" s="2" customFormat="1" ht="14.4" customHeight="1">
      <c r="A160" s="38"/>
      <c r="B160" s="39"/>
      <c r="C160" s="236" t="s">
        <v>208</v>
      </c>
      <c r="D160" s="236" t="s">
        <v>137</v>
      </c>
      <c r="E160" s="237" t="s">
        <v>209</v>
      </c>
      <c r="F160" s="238" t="s">
        <v>210</v>
      </c>
      <c r="G160" s="239" t="s">
        <v>140</v>
      </c>
      <c r="H160" s="240">
        <v>83.87</v>
      </c>
      <c r="I160" s="241"/>
      <c r="J160" s="242">
        <f>ROUND(I160*H160,2)</f>
        <v>0</v>
      </c>
      <c r="K160" s="243"/>
      <c r="L160" s="44"/>
      <c r="M160" s="244" t="s">
        <v>1</v>
      </c>
      <c r="N160" s="245" t="s">
        <v>41</v>
      </c>
      <c r="O160" s="91"/>
      <c r="P160" s="246">
        <f>O160*H160</f>
        <v>0</v>
      </c>
      <c r="Q160" s="246">
        <v>0</v>
      </c>
      <c r="R160" s="246">
        <f>Q160*H160</f>
        <v>0</v>
      </c>
      <c r="S160" s="246">
        <v>0</v>
      </c>
      <c r="T160" s="24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8" t="s">
        <v>211</v>
      </c>
      <c r="AT160" s="248" t="s">
        <v>137</v>
      </c>
      <c r="AU160" s="248" t="s">
        <v>86</v>
      </c>
      <c r="AY160" s="17" t="s">
        <v>134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17" t="s">
        <v>84</v>
      </c>
      <c r="BK160" s="249">
        <f>ROUND(I160*H160,2)</f>
        <v>0</v>
      </c>
      <c r="BL160" s="17" t="s">
        <v>211</v>
      </c>
      <c r="BM160" s="248" t="s">
        <v>540</v>
      </c>
    </row>
    <row r="161" spans="1:51" s="13" customFormat="1" ht="12">
      <c r="A161" s="13"/>
      <c r="B161" s="250"/>
      <c r="C161" s="251"/>
      <c r="D161" s="252" t="s">
        <v>143</v>
      </c>
      <c r="E161" s="253" t="s">
        <v>1</v>
      </c>
      <c r="F161" s="254" t="s">
        <v>541</v>
      </c>
      <c r="G161" s="251"/>
      <c r="H161" s="253" t="s">
        <v>1</v>
      </c>
      <c r="I161" s="255"/>
      <c r="J161" s="251"/>
      <c r="K161" s="251"/>
      <c r="L161" s="256"/>
      <c r="M161" s="257"/>
      <c r="N161" s="258"/>
      <c r="O161" s="258"/>
      <c r="P161" s="258"/>
      <c r="Q161" s="258"/>
      <c r="R161" s="258"/>
      <c r="S161" s="258"/>
      <c r="T161" s="25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0" t="s">
        <v>143</v>
      </c>
      <c r="AU161" s="260" t="s">
        <v>86</v>
      </c>
      <c r="AV161" s="13" t="s">
        <v>84</v>
      </c>
      <c r="AW161" s="13" t="s">
        <v>32</v>
      </c>
      <c r="AX161" s="13" t="s">
        <v>76</v>
      </c>
      <c r="AY161" s="260" t="s">
        <v>134</v>
      </c>
    </row>
    <row r="162" spans="1:51" s="14" customFormat="1" ht="12">
      <c r="A162" s="14"/>
      <c r="B162" s="261"/>
      <c r="C162" s="262"/>
      <c r="D162" s="252" t="s">
        <v>143</v>
      </c>
      <c r="E162" s="263" t="s">
        <v>1</v>
      </c>
      <c r="F162" s="264" t="s">
        <v>542</v>
      </c>
      <c r="G162" s="262"/>
      <c r="H162" s="265">
        <v>29.88</v>
      </c>
      <c r="I162" s="266"/>
      <c r="J162" s="262"/>
      <c r="K162" s="262"/>
      <c r="L162" s="267"/>
      <c r="M162" s="268"/>
      <c r="N162" s="269"/>
      <c r="O162" s="269"/>
      <c r="P162" s="269"/>
      <c r="Q162" s="269"/>
      <c r="R162" s="269"/>
      <c r="S162" s="269"/>
      <c r="T162" s="270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1" t="s">
        <v>143</v>
      </c>
      <c r="AU162" s="271" t="s">
        <v>86</v>
      </c>
      <c r="AV162" s="14" t="s">
        <v>86</v>
      </c>
      <c r="AW162" s="14" t="s">
        <v>32</v>
      </c>
      <c r="AX162" s="14" t="s">
        <v>76</v>
      </c>
      <c r="AY162" s="271" t="s">
        <v>134</v>
      </c>
    </row>
    <row r="163" spans="1:51" s="13" customFormat="1" ht="12">
      <c r="A163" s="13"/>
      <c r="B163" s="250"/>
      <c r="C163" s="251"/>
      <c r="D163" s="252" t="s">
        <v>143</v>
      </c>
      <c r="E163" s="253" t="s">
        <v>1</v>
      </c>
      <c r="F163" s="254" t="s">
        <v>543</v>
      </c>
      <c r="G163" s="251"/>
      <c r="H163" s="253" t="s">
        <v>1</v>
      </c>
      <c r="I163" s="255"/>
      <c r="J163" s="251"/>
      <c r="K163" s="251"/>
      <c r="L163" s="256"/>
      <c r="M163" s="257"/>
      <c r="N163" s="258"/>
      <c r="O163" s="258"/>
      <c r="P163" s="258"/>
      <c r="Q163" s="258"/>
      <c r="R163" s="258"/>
      <c r="S163" s="258"/>
      <c r="T163" s="25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0" t="s">
        <v>143</v>
      </c>
      <c r="AU163" s="260" t="s">
        <v>86</v>
      </c>
      <c r="AV163" s="13" t="s">
        <v>84</v>
      </c>
      <c r="AW163" s="13" t="s">
        <v>32</v>
      </c>
      <c r="AX163" s="13" t="s">
        <v>76</v>
      </c>
      <c r="AY163" s="260" t="s">
        <v>134</v>
      </c>
    </row>
    <row r="164" spans="1:51" s="14" customFormat="1" ht="12">
      <c r="A164" s="14"/>
      <c r="B164" s="261"/>
      <c r="C164" s="262"/>
      <c r="D164" s="252" t="s">
        <v>143</v>
      </c>
      <c r="E164" s="263" t="s">
        <v>1</v>
      </c>
      <c r="F164" s="264" t="s">
        <v>544</v>
      </c>
      <c r="G164" s="262"/>
      <c r="H164" s="265">
        <v>53.99</v>
      </c>
      <c r="I164" s="266"/>
      <c r="J164" s="262"/>
      <c r="K164" s="262"/>
      <c r="L164" s="267"/>
      <c r="M164" s="268"/>
      <c r="N164" s="269"/>
      <c r="O164" s="269"/>
      <c r="P164" s="269"/>
      <c r="Q164" s="269"/>
      <c r="R164" s="269"/>
      <c r="S164" s="269"/>
      <c r="T164" s="27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1" t="s">
        <v>143</v>
      </c>
      <c r="AU164" s="271" t="s">
        <v>86</v>
      </c>
      <c r="AV164" s="14" t="s">
        <v>86</v>
      </c>
      <c r="AW164" s="14" t="s">
        <v>32</v>
      </c>
      <c r="AX164" s="14" t="s">
        <v>76</v>
      </c>
      <c r="AY164" s="271" t="s">
        <v>134</v>
      </c>
    </row>
    <row r="165" spans="1:51" s="15" customFormat="1" ht="12">
      <c r="A165" s="15"/>
      <c r="B165" s="284"/>
      <c r="C165" s="285"/>
      <c r="D165" s="252" t="s">
        <v>143</v>
      </c>
      <c r="E165" s="286" t="s">
        <v>1</v>
      </c>
      <c r="F165" s="287" t="s">
        <v>337</v>
      </c>
      <c r="G165" s="285"/>
      <c r="H165" s="288">
        <v>83.87</v>
      </c>
      <c r="I165" s="289"/>
      <c r="J165" s="285"/>
      <c r="K165" s="285"/>
      <c r="L165" s="290"/>
      <c r="M165" s="291"/>
      <c r="N165" s="292"/>
      <c r="O165" s="292"/>
      <c r="P165" s="292"/>
      <c r="Q165" s="292"/>
      <c r="R165" s="292"/>
      <c r="S165" s="292"/>
      <c r="T165" s="293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94" t="s">
        <v>143</v>
      </c>
      <c r="AU165" s="294" t="s">
        <v>86</v>
      </c>
      <c r="AV165" s="15" t="s">
        <v>141</v>
      </c>
      <c r="AW165" s="15" t="s">
        <v>32</v>
      </c>
      <c r="AX165" s="15" t="s">
        <v>84</v>
      </c>
      <c r="AY165" s="294" t="s">
        <v>134</v>
      </c>
    </row>
    <row r="166" spans="1:65" s="2" customFormat="1" ht="14.4" customHeight="1">
      <c r="A166" s="38"/>
      <c r="B166" s="39"/>
      <c r="C166" s="236" t="s">
        <v>8</v>
      </c>
      <c r="D166" s="236" t="s">
        <v>137</v>
      </c>
      <c r="E166" s="237" t="s">
        <v>215</v>
      </c>
      <c r="F166" s="238" t="s">
        <v>216</v>
      </c>
      <c r="G166" s="239" t="s">
        <v>140</v>
      </c>
      <c r="H166" s="240">
        <v>25.73</v>
      </c>
      <c r="I166" s="241"/>
      <c r="J166" s="242">
        <f>ROUND(I166*H166,2)</f>
        <v>0</v>
      </c>
      <c r="K166" s="243"/>
      <c r="L166" s="44"/>
      <c r="M166" s="244" t="s">
        <v>1</v>
      </c>
      <c r="N166" s="245" t="s">
        <v>41</v>
      </c>
      <c r="O166" s="91"/>
      <c r="P166" s="246">
        <f>O166*H166</f>
        <v>0</v>
      </c>
      <c r="Q166" s="246">
        <v>0</v>
      </c>
      <c r="R166" s="246">
        <f>Q166*H166</f>
        <v>0</v>
      </c>
      <c r="S166" s="246">
        <v>0</v>
      </c>
      <c r="T166" s="24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8" t="s">
        <v>211</v>
      </c>
      <c r="AT166" s="248" t="s">
        <v>137</v>
      </c>
      <c r="AU166" s="248" t="s">
        <v>86</v>
      </c>
      <c r="AY166" s="17" t="s">
        <v>134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17" t="s">
        <v>84</v>
      </c>
      <c r="BK166" s="249">
        <f>ROUND(I166*H166,2)</f>
        <v>0</v>
      </c>
      <c r="BL166" s="17" t="s">
        <v>211</v>
      </c>
      <c r="BM166" s="248" t="s">
        <v>545</v>
      </c>
    </row>
    <row r="167" spans="1:51" s="13" customFormat="1" ht="12">
      <c r="A167" s="13"/>
      <c r="B167" s="250"/>
      <c r="C167" s="251"/>
      <c r="D167" s="252" t="s">
        <v>143</v>
      </c>
      <c r="E167" s="253" t="s">
        <v>1</v>
      </c>
      <c r="F167" s="254" t="s">
        <v>546</v>
      </c>
      <c r="G167" s="251"/>
      <c r="H167" s="253" t="s">
        <v>1</v>
      </c>
      <c r="I167" s="255"/>
      <c r="J167" s="251"/>
      <c r="K167" s="251"/>
      <c r="L167" s="256"/>
      <c r="M167" s="257"/>
      <c r="N167" s="258"/>
      <c r="O167" s="258"/>
      <c r="P167" s="258"/>
      <c r="Q167" s="258"/>
      <c r="R167" s="258"/>
      <c r="S167" s="258"/>
      <c r="T167" s="25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0" t="s">
        <v>143</v>
      </c>
      <c r="AU167" s="260" t="s">
        <v>86</v>
      </c>
      <c r="AV167" s="13" t="s">
        <v>84</v>
      </c>
      <c r="AW167" s="13" t="s">
        <v>32</v>
      </c>
      <c r="AX167" s="13" t="s">
        <v>76</v>
      </c>
      <c r="AY167" s="260" t="s">
        <v>134</v>
      </c>
    </row>
    <row r="168" spans="1:51" s="14" customFormat="1" ht="12">
      <c r="A168" s="14"/>
      <c r="B168" s="261"/>
      <c r="C168" s="262"/>
      <c r="D168" s="252" t="s">
        <v>143</v>
      </c>
      <c r="E168" s="263" t="s">
        <v>1</v>
      </c>
      <c r="F168" s="264" t="s">
        <v>547</v>
      </c>
      <c r="G168" s="262"/>
      <c r="H168" s="265">
        <v>25.73</v>
      </c>
      <c r="I168" s="266"/>
      <c r="J168" s="262"/>
      <c r="K168" s="262"/>
      <c r="L168" s="267"/>
      <c r="M168" s="268"/>
      <c r="N168" s="269"/>
      <c r="O168" s="269"/>
      <c r="P168" s="269"/>
      <c r="Q168" s="269"/>
      <c r="R168" s="269"/>
      <c r="S168" s="269"/>
      <c r="T168" s="27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1" t="s">
        <v>143</v>
      </c>
      <c r="AU168" s="271" t="s">
        <v>86</v>
      </c>
      <c r="AV168" s="14" t="s">
        <v>86</v>
      </c>
      <c r="AW168" s="14" t="s">
        <v>32</v>
      </c>
      <c r="AX168" s="14" t="s">
        <v>84</v>
      </c>
      <c r="AY168" s="271" t="s">
        <v>134</v>
      </c>
    </row>
    <row r="169" spans="1:65" s="2" customFormat="1" ht="19.8" customHeight="1">
      <c r="A169" s="38"/>
      <c r="B169" s="39"/>
      <c r="C169" s="236" t="s">
        <v>211</v>
      </c>
      <c r="D169" s="236" t="s">
        <v>137</v>
      </c>
      <c r="E169" s="237" t="s">
        <v>220</v>
      </c>
      <c r="F169" s="238" t="s">
        <v>221</v>
      </c>
      <c r="G169" s="239" t="s">
        <v>140</v>
      </c>
      <c r="H169" s="240">
        <v>78.915</v>
      </c>
      <c r="I169" s="241"/>
      <c r="J169" s="242">
        <f>ROUND(I169*H169,2)</f>
        <v>0</v>
      </c>
      <c r="K169" s="243"/>
      <c r="L169" s="44"/>
      <c r="M169" s="244" t="s">
        <v>1</v>
      </c>
      <c r="N169" s="245" t="s">
        <v>41</v>
      </c>
      <c r="O169" s="91"/>
      <c r="P169" s="246">
        <f>O169*H169</f>
        <v>0</v>
      </c>
      <c r="Q169" s="246">
        <v>0</v>
      </c>
      <c r="R169" s="246">
        <f>Q169*H169</f>
        <v>0</v>
      </c>
      <c r="S169" s="246">
        <v>0</v>
      </c>
      <c r="T169" s="24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8" t="s">
        <v>211</v>
      </c>
      <c r="AT169" s="248" t="s">
        <v>137</v>
      </c>
      <c r="AU169" s="248" t="s">
        <v>86</v>
      </c>
      <c r="AY169" s="17" t="s">
        <v>134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17" t="s">
        <v>84</v>
      </c>
      <c r="BK169" s="249">
        <f>ROUND(I169*H169,2)</f>
        <v>0</v>
      </c>
      <c r="BL169" s="17" t="s">
        <v>211</v>
      </c>
      <c r="BM169" s="248" t="s">
        <v>548</v>
      </c>
    </row>
    <row r="170" spans="1:51" s="14" customFormat="1" ht="12">
      <c r="A170" s="14"/>
      <c r="B170" s="261"/>
      <c r="C170" s="262"/>
      <c r="D170" s="252" t="s">
        <v>143</v>
      </c>
      <c r="E170" s="263" t="s">
        <v>1</v>
      </c>
      <c r="F170" s="264" t="s">
        <v>549</v>
      </c>
      <c r="G170" s="262"/>
      <c r="H170" s="265">
        <v>60.24</v>
      </c>
      <c r="I170" s="266"/>
      <c r="J170" s="262"/>
      <c r="K170" s="262"/>
      <c r="L170" s="267"/>
      <c r="M170" s="268"/>
      <c r="N170" s="269"/>
      <c r="O170" s="269"/>
      <c r="P170" s="269"/>
      <c r="Q170" s="269"/>
      <c r="R170" s="269"/>
      <c r="S170" s="269"/>
      <c r="T170" s="270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1" t="s">
        <v>143</v>
      </c>
      <c r="AU170" s="271" t="s">
        <v>86</v>
      </c>
      <c r="AV170" s="14" t="s">
        <v>86</v>
      </c>
      <c r="AW170" s="14" t="s">
        <v>32</v>
      </c>
      <c r="AX170" s="14" t="s">
        <v>76</v>
      </c>
      <c r="AY170" s="271" t="s">
        <v>134</v>
      </c>
    </row>
    <row r="171" spans="1:51" s="13" customFormat="1" ht="12">
      <c r="A171" s="13"/>
      <c r="B171" s="250"/>
      <c r="C171" s="251"/>
      <c r="D171" s="252" t="s">
        <v>143</v>
      </c>
      <c r="E171" s="253" t="s">
        <v>1</v>
      </c>
      <c r="F171" s="254" t="s">
        <v>550</v>
      </c>
      <c r="G171" s="251"/>
      <c r="H171" s="253" t="s">
        <v>1</v>
      </c>
      <c r="I171" s="255"/>
      <c r="J171" s="251"/>
      <c r="K171" s="251"/>
      <c r="L171" s="256"/>
      <c r="M171" s="257"/>
      <c r="N171" s="258"/>
      <c r="O171" s="258"/>
      <c r="P171" s="258"/>
      <c r="Q171" s="258"/>
      <c r="R171" s="258"/>
      <c r="S171" s="258"/>
      <c r="T171" s="25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0" t="s">
        <v>143</v>
      </c>
      <c r="AU171" s="260" t="s">
        <v>86</v>
      </c>
      <c r="AV171" s="13" t="s">
        <v>84</v>
      </c>
      <c r="AW171" s="13" t="s">
        <v>32</v>
      </c>
      <c r="AX171" s="13" t="s">
        <v>76</v>
      </c>
      <c r="AY171" s="260" t="s">
        <v>134</v>
      </c>
    </row>
    <row r="172" spans="1:51" s="14" customFormat="1" ht="12">
      <c r="A172" s="14"/>
      <c r="B172" s="261"/>
      <c r="C172" s="262"/>
      <c r="D172" s="252" t="s">
        <v>143</v>
      </c>
      <c r="E172" s="263" t="s">
        <v>1</v>
      </c>
      <c r="F172" s="264" t="s">
        <v>551</v>
      </c>
      <c r="G172" s="262"/>
      <c r="H172" s="265">
        <v>18.675</v>
      </c>
      <c r="I172" s="266"/>
      <c r="J172" s="262"/>
      <c r="K172" s="262"/>
      <c r="L172" s="267"/>
      <c r="M172" s="268"/>
      <c r="N172" s="269"/>
      <c r="O172" s="269"/>
      <c r="P172" s="269"/>
      <c r="Q172" s="269"/>
      <c r="R172" s="269"/>
      <c r="S172" s="269"/>
      <c r="T172" s="27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1" t="s">
        <v>143</v>
      </c>
      <c r="AU172" s="271" t="s">
        <v>86</v>
      </c>
      <c r="AV172" s="14" t="s">
        <v>86</v>
      </c>
      <c r="AW172" s="14" t="s">
        <v>32</v>
      </c>
      <c r="AX172" s="14" t="s">
        <v>76</v>
      </c>
      <c r="AY172" s="271" t="s">
        <v>134</v>
      </c>
    </row>
    <row r="173" spans="1:51" s="15" customFormat="1" ht="12">
      <c r="A173" s="15"/>
      <c r="B173" s="284"/>
      <c r="C173" s="285"/>
      <c r="D173" s="252" t="s">
        <v>143</v>
      </c>
      <c r="E173" s="286" t="s">
        <v>1</v>
      </c>
      <c r="F173" s="287" t="s">
        <v>337</v>
      </c>
      <c r="G173" s="285"/>
      <c r="H173" s="288">
        <v>78.915</v>
      </c>
      <c r="I173" s="289"/>
      <c r="J173" s="285"/>
      <c r="K173" s="285"/>
      <c r="L173" s="290"/>
      <c r="M173" s="291"/>
      <c r="N173" s="292"/>
      <c r="O173" s="292"/>
      <c r="P173" s="292"/>
      <c r="Q173" s="292"/>
      <c r="R173" s="292"/>
      <c r="S173" s="292"/>
      <c r="T173" s="293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94" t="s">
        <v>143</v>
      </c>
      <c r="AU173" s="294" t="s">
        <v>86</v>
      </c>
      <c r="AV173" s="15" t="s">
        <v>141</v>
      </c>
      <c r="AW173" s="15" t="s">
        <v>32</v>
      </c>
      <c r="AX173" s="15" t="s">
        <v>84</v>
      </c>
      <c r="AY173" s="294" t="s">
        <v>134</v>
      </c>
    </row>
    <row r="174" spans="1:65" s="2" customFormat="1" ht="14.4" customHeight="1">
      <c r="A174" s="38"/>
      <c r="B174" s="39"/>
      <c r="C174" s="272" t="s">
        <v>224</v>
      </c>
      <c r="D174" s="272" t="s">
        <v>225</v>
      </c>
      <c r="E174" s="273" t="s">
        <v>226</v>
      </c>
      <c r="F174" s="274" t="s">
        <v>227</v>
      </c>
      <c r="G174" s="275" t="s">
        <v>140</v>
      </c>
      <c r="H174" s="276">
        <v>53.581</v>
      </c>
      <c r="I174" s="277"/>
      <c r="J174" s="278">
        <f>ROUND(I174*H174,2)</f>
        <v>0</v>
      </c>
      <c r="K174" s="279"/>
      <c r="L174" s="280"/>
      <c r="M174" s="281" t="s">
        <v>1</v>
      </c>
      <c r="N174" s="282" t="s">
        <v>41</v>
      </c>
      <c r="O174" s="91"/>
      <c r="P174" s="246">
        <f>O174*H174</f>
        <v>0</v>
      </c>
      <c r="Q174" s="246">
        <v>0.00168</v>
      </c>
      <c r="R174" s="246">
        <f>Q174*H174</f>
        <v>0.09001608000000001</v>
      </c>
      <c r="S174" s="246">
        <v>0</v>
      </c>
      <c r="T174" s="24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8" t="s">
        <v>228</v>
      </c>
      <c r="AT174" s="248" t="s">
        <v>225</v>
      </c>
      <c r="AU174" s="248" t="s">
        <v>86</v>
      </c>
      <c r="AY174" s="17" t="s">
        <v>134</v>
      </c>
      <c r="BE174" s="249">
        <f>IF(N174="základní",J174,0)</f>
        <v>0</v>
      </c>
      <c r="BF174" s="249">
        <f>IF(N174="snížená",J174,0)</f>
        <v>0</v>
      </c>
      <c r="BG174" s="249">
        <f>IF(N174="zákl. přenesená",J174,0)</f>
        <v>0</v>
      </c>
      <c r="BH174" s="249">
        <f>IF(N174="sníž. přenesená",J174,0)</f>
        <v>0</v>
      </c>
      <c r="BI174" s="249">
        <f>IF(N174="nulová",J174,0)</f>
        <v>0</v>
      </c>
      <c r="BJ174" s="17" t="s">
        <v>84</v>
      </c>
      <c r="BK174" s="249">
        <f>ROUND(I174*H174,2)</f>
        <v>0</v>
      </c>
      <c r="BL174" s="17" t="s">
        <v>211</v>
      </c>
      <c r="BM174" s="248" t="s">
        <v>552</v>
      </c>
    </row>
    <row r="175" spans="1:51" s="14" customFormat="1" ht="12">
      <c r="A175" s="14"/>
      <c r="B175" s="261"/>
      <c r="C175" s="262"/>
      <c r="D175" s="252" t="s">
        <v>143</v>
      </c>
      <c r="E175" s="263" t="s">
        <v>1</v>
      </c>
      <c r="F175" s="264" t="s">
        <v>553</v>
      </c>
      <c r="G175" s="262"/>
      <c r="H175" s="265">
        <v>52.53</v>
      </c>
      <c r="I175" s="266"/>
      <c r="J175" s="262"/>
      <c r="K175" s="262"/>
      <c r="L175" s="267"/>
      <c r="M175" s="268"/>
      <c r="N175" s="269"/>
      <c r="O175" s="269"/>
      <c r="P175" s="269"/>
      <c r="Q175" s="269"/>
      <c r="R175" s="269"/>
      <c r="S175" s="269"/>
      <c r="T175" s="27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1" t="s">
        <v>143</v>
      </c>
      <c r="AU175" s="271" t="s">
        <v>86</v>
      </c>
      <c r="AV175" s="14" t="s">
        <v>86</v>
      </c>
      <c r="AW175" s="14" t="s">
        <v>32</v>
      </c>
      <c r="AX175" s="14" t="s">
        <v>84</v>
      </c>
      <c r="AY175" s="271" t="s">
        <v>134</v>
      </c>
    </row>
    <row r="176" spans="1:51" s="14" customFormat="1" ht="12">
      <c r="A176" s="14"/>
      <c r="B176" s="261"/>
      <c r="C176" s="262"/>
      <c r="D176" s="252" t="s">
        <v>143</v>
      </c>
      <c r="E176" s="262"/>
      <c r="F176" s="264" t="s">
        <v>554</v>
      </c>
      <c r="G176" s="262"/>
      <c r="H176" s="265">
        <v>53.581</v>
      </c>
      <c r="I176" s="266"/>
      <c r="J176" s="262"/>
      <c r="K176" s="262"/>
      <c r="L176" s="267"/>
      <c r="M176" s="268"/>
      <c r="N176" s="269"/>
      <c r="O176" s="269"/>
      <c r="P176" s="269"/>
      <c r="Q176" s="269"/>
      <c r="R176" s="269"/>
      <c r="S176" s="269"/>
      <c r="T176" s="270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1" t="s">
        <v>143</v>
      </c>
      <c r="AU176" s="271" t="s">
        <v>86</v>
      </c>
      <c r="AV176" s="14" t="s">
        <v>86</v>
      </c>
      <c r="AW176" s="14" t="s">
        <v>4</v>
      </c>
      <c r="AX176" s="14" t="s">
        <v>84</v>
      </c>
      <c r="AY176" s="271" t="s">
        <v>134</v>
      </c>
    </row>
    <row r="177" spans="1:65" s="2" customFormat="1" ht="14.4" customHeight="1">
      <c r="A177" s="38"/>
      <c r="B177" s="39"/>
      <c r="C177" s="272" t="s">
        <v>232</v>
      </c>
      <c r="D177" s="272" t="s">
        <v>225</v>
      </c>
      <c r="E177" s="273" t="s">
        <v>555</v>
      </c>
      <c r="F177" s="274" t="s">
        <v>556</v>
      </c>
      <c r="G177" s="275" t="s">
        <v>140</v>
      </c>
      <c r="H177" s="276">
        <v>37.072</v>
      </c>
      <c r="I177" s="277"/>
      <c r="J177" s="278">
        <f>ROUND(I177*H177,2)</f>
        <v>0</v>
      </c>
      <c r="K177" s="279"/>
      <c r="L177" s="280"/>
      <c r="M177" s="281" t="s">
        <v>1</v>
      </c>
      <c r="N177" s="282" t="s">
        <v>41</v>
      </c>
      <c r="O177" s="91"/>
      <c r="P177" s="246">
        <f>O177*H177</f>
        <v>0</v>
      </c>
      <c r="Q177" s="246">
        <v>0.00224</v>
      </c>
      <c r="R177" s="246">
        <f>Q177*H177</f>
        <v>0.08304128</v>
      </c>
      <c r="S177" s="246">
        <v>0</v>
      </c>
      <c r="T177" s="24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8" t="s">
        <v>228</v>
      </c>
      <c r="AT177" s="248" t="s">
        <v>225</v>
      </c>
      <c r="AU177" s="248" t="s">
        <v>86</v>
      </c>
      <c r="AY177" s="17" t="s">
        <v>134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17" t="s">
        <v>84</v>
      </c>
      <c r="BK177" s="249">
        <f>ROUND(I177*H177,2)</f>
        <v>0</v>
      </c>
      <c r="BL177" s="17" t="s">
        <v>211</v>
      </c>
      <c r="BM177" s="248" t="s">
        <v>557</v>
      </c>
    </row>
    <row r="178" spans="1:51" s="14" customFormat="1" ht="12">
      <c r="A178" s="14"/>
      <c r="B178" s="261"/>
      <c r="C178" s="262"/>
      <c r="D178" s="252" t="s">
        <v>143</v>
      </c>
      <c r="E178" s="263" t="s">
        <v>1</v>
      </c>
      <c r="F178" s="264" t="s">
        <v>558</v>
      </c>
      <c r="G178" s="262"/>
      <c r="H178" s="265">
        <v>36.345</v>
      </c>
      <c r="I178" s="266"/>
      <c r="J178" s="262"/>
      <c r="K178" s="262"/>
      <c r="L178" s="267"/>
      <c r="M178" s="268"/>
      <c r="N178" s="269"/>
      <c r="O178" s="269"/>
      <c r="P178" s="269"/>
      <c r="Q178" s="269"/>
      <c r="R178" s="269"/>
      <c r="S178" s="269"/>
      <c r="T178" s="27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1" t="s">
        <v>143</v>
      </c>
      <c r="AU178" s="271" t="s">
        <v>86</v>
      </c>
      <c r="AV178" s="14" t="s">
        <v>86</v>
      </c>
      <c r="AW178" s="14" t="s">
        <v>32</v>
      </c>
      <c r="AX178" s="14" t="s">
        <v>84</v>
      </c>
      <c r="AY178" s="271" t="s">
        <v>134</v>
      </c>
    </row>
    <row r="179" spans="1:51" s="14" customFormat="1" ht="12">
      <c r="A179" s="14"/>
      <c r="B179" s="261"/>
      <c r="C179" s="262"/>
      <c r="D179" s="252" t="s">
        <v>143</v>
      </c>
      <c r="E179" s="262"/>
      <c r="F179" s="264" t="s">
        <v>559</v>
      </c>
      <c r="G179" s="262"/>
      <c r="H179" s="265">
        <v>37.072</v>
      </c>
      <c r="I179" s="266"/>
      <c r="J179" s="262"/>
      <c r="K179" s="262"/>
      <c r="L179" s="267"/>
      <c r="M179" s="268"/>
      <c r="N179" s="269"/>
      <c r="O179" s="269"/>
      <c r="P179" s="269"/>
      <c r="Q179" s="269"/>
      <c r="R179" s="269"/>
      <c r="S179" s="269"/>
      <c r="T179" s="27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1" t="s">
        <v>143</v>
      </c>
      <c r="AU179" s="271" t="s">
        <v>86</v>
      </c>
      <c r="AV179" s="14" t="s">
        <v>86</v>
      </c>
      <c r="AW179" s="14" t="s">
        <v>4</v>
      </c>
      <c r="AX179" s="14" t="s">
        <v>84</v>
      </c>
      <c r="AY179" s="271" t="s">
        <v>134</v>
      </c>
    </row>
    <row r="180" spans="1:65" s="2" customFormat="1" ht="14.4" customHeight="1">
      <c r="A180" s="38"/>
      <c r="B180" s="39"/>
      <c r="C180" s="272" t="s">
        <v>238</v>
      </c>
      <c r="D180" s="272" t="s">
        <v>225</v>
      </c>
      <c r="E180" s="273" t="s">
        <v>233</v>
      </c>
      <c r="F180" s="274" t="s">
        <v>234</v>
      </c>
      <c r="G180" s="275" t="s">
        <v>140</v>
      </c>
      <c r="H180" s="276">
        <v>74.098</v>
      </c>
      <c r="I180" s="277"/>
      <c r="J180" s="278">
        <f>ROUND(I180*H180,2)</f>
        <v>0</v>
      </c>
      <c r="K180" s="279"/>
      <c r="L180" s="280"/>
      <c r="M180" s="281" t="s">
        <v>1</v>
      </c>
      <c r="N180" s="282" t="s">
        <v>41</v>
      </c>
      <c r="O180" s="91"/>
      <c r="P180" s="246">
        <f>O180*H180</f>
        <v>0</v>
      </c>
      <c r="Q180" s="246">
        <v>0.0028</v>
      </c>
      <c r="R180" s="246">
        <f>Q180*H180</f>
        <v>0.2074744</v>
      </c>
      <c r="S180" s="246">
        <v>0</v>
      </c>
      <c r="T180" s="247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8" t="s">
        <v>228</v>
      </c>
      <c r="AT180" s="248" t="s">
        <v>225</v>
      </c>
      <c r="AU180" s="248" t="s">
        <v>86</v>
      </c>
      <c r="AY180" s="17" t="s">
        <v>134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17" t="s">
        <v>84</v>
      </c>
      <c r="BK180" s="249">
        <f>ROUND(I180*H180,2)</f>
        <v>0</v>
      </c>
      <c r="BL180" s="17" t="s">
        <v>211</v>
      </c>
      <c r="BM180" s="248" t="s">
        <v>560</v>
      </c>
    </row>
    <row r="181" spans="1:51" s="14" customFormat="1" ht="12">
      <c r="A181" s="14"/>
      <c r="B181" s="261"/>
      <c r="C181" s="262"/>
      <c r="D181" s="252" t="s">
        <v>143</v>
      </c>
      <c r="E181" s="263" t="s">
        <v>1</v>
      </c>
      <c r="F181" s="264" t="s">
        <v>561</v>
      </c>
      <c r="G181" s="262"/>
      <c r="H181" s="265">
        <v>72.645</v>
      </c>
      <c r="I181" s="266"/>
      <c r="J181" s="262"/>
      <c r="K181" s="262"/>
      <c r="L181" s="267"/>
      <c r="M181" s="268"/>
      <c r="N181" s="269"/>
      <c r="O181" s="269"/>
      <c r="P181" s="269"/>
      <c r="Q181" s="269"/>
      <c r="R181" s="269"/>
      <c r="S181" s="269"/>
      <c r="T181" s="270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1" t="s">
        <v>143</v>
      </c>
      <c r="AU181" s="271" t="s">
        <v>86</v>
      </c>
      <c r="AV181" s="14" t="s">
        <v>86</v>
      </c>
      <c r="AW181" s="14" t="s">
        <v>32</v>
      </c>
      <c r="AX181" s="14" t="s">
        <v>84</v>
      </c>
      <c r="AY181" s="271" t="s">
        <v>134</v>
      </c>
    </row>
    <row r="182" spans="1:51" s="14" customFormat="1" ht="12">
      <c r="A182" s="14"/>
      <c r="B182" s="261"/>
      <c r="C182" s="262"/>
      <c r="D182" s="252" t="s">
        <v>143</v>
      </c>
      <c r="E182" s="262"/>
      <c r="F182" s="264" t="s">
        <v>562</v>
      </c>
      <c r="G182" s="262"/>
      <c r="H182" s="265">
        <v>74.098</v>
      </c>
      <c r="I182" s="266"/>
      <c r="J182" s="262"/>
      <c r="K182" s="262"/>
      <c r="L182" s="267"/>
      <c r="M182" s="268"/>
      <c r="N182" s="269"/>
      <c r="O182" s="269"/>
      <c r="P182" s="269"/>
      <c r="Q182" s="269"/>
      <c r="R182" s="269"/>
      <c r="S182" s="269"/>
      <c r="T182" s="270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1" t="s">
        <v>143</v>
      </c>
      <c r="AU182" s="271" t="s">
        <v>86</v>
      </c>
      <c r="AV182" s="14" t="s">
        <v>86</v>
      </c>
      <c r="AW182" s="14" t="s">
        <v>4</v>
      </c>
      <c r="AX182" s="14" t="s">
        <v>84</v>
      </c>
      <c r="AY182" s="271" t="s">
        <v>134</v>
      </c>
    </row>
    <row r="183" spans="1:65" s="2" customFormat="1" ht="14.4" customHeight="1">
      <c r="A183" s="38"/>
      <c r="B183" s="39"/>
      <c r="C183" s="272" t="s">
        <v>245</v>
      </c>
      <c r="D183" s="272" t="s">
        <v>225</v>
      </c>
      <c r="E183" s="273" t="s">
        <v>563</v>
      </c>
      <c r="F183" s="274" t="s">
        <v>564</v>
      </c>
      <c r="G183" s="275" t="s">
        <v>140</v>
      </c>
      <c r="H183" s="276">
        <v>26.245</v>
      </c>
      <c r="I183" s="277"/>
      <c r="J183" s="278">
        <f>ROUND(I183*H183,2)</f>
        <v>0</v>
      </c>
      <c r="K183" s="279"/>
      <c r="L183" s="280"/>
      <c r="M183" s="281" t="s">
        <v>1</v>
      </c>
      <c r="N183" s="282" t="s">
        <v>41</v>
      </c>
      <c r="O183" s="91"/>
      <c r="P183" s="246">
        <f>O183*H183</f>
        <v>0</v>
      </c>
      <c r="Q183" s="246">
        <v>0.0042</v>
      </c>
      <c r="R183" s="246">
        <f>Q183*H183</f>
        <v>0.110229</v>
      </c>
      <c r="S183" s="246">
        <v>0</v>
      </c>
      <c r="T183" s="247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8" t="s">
        <v>228</v>
      </c>
      <c r="AT183" s="248" t="s">
        <v>225</v>
      </c>
      <c r="AU183" s="248" t="s">
        <v>86</v>
      </c>
      <c r="AY183" s="17" t="s">
        <v>134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17" t="s">
        <v>84</v>
      </c>
      <c r="BK183" s="249">
        <f>ROUND(I183*H183,2)</f>
        <v>0</v>
      </c>
      <c r="BL183" s="17" t="s">
        <v>211</v>
      </c>
      <c r="BM183" s="248" t="s">
        <v>565</v>
      </c>
    </row>
    <row r="184" spans="1:51" s="14" customFormat="1" ht="12">
      <c r="A184" s="14"/>
      <c r="B184" s="261"/>
      <c r="C184" s="262"/>
      <c r="D184" s="252" t="s">
        <v>143</v>
      </c>
      <c r="E184" s="263" t="s">
        <v>1</v>
      </c>
      <c r="F184" s="264" t="s">
        <v>566</v>
      </c>
      <c r="G184" s="262"/>
      <c r="H184" s="265">
        <v>25.73</v>
      </c>
      <c r="I184" s="266"/>
      <c r="J184" s="262"/>
      <c r="K184" s="262"/>
      <c r="L184" s="267"/>
      <c r="M184" s="268"/>
      <c r="N184" s="269"/>
      <c r="O184" s="269"/>
      <c r="P184" s="269"/>
      <c r="Q184" s="269"/>
      <c r="R184" s="269"/>
      <c r="S184" s="269"/>
      <c r="T184" s="270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1" t="s">
        <v>143</v>
      </c>
      <c r="AU184" s="271" t="s">
        <v>86</v>
      </c>
      <c r="AV184" s="14" t="s">
        <v>86</v>
      </c>
      <c r="AW184" s="14" t="s">
        <v>32</v>
      </c>
      <c r="AX184" s="14" t="s">
        <v>84</v>
      </c>
      <c r="AY184" s="271" t="s">
        <v>134</v>
      </c>
    </row>
    <row r="185" spans="1:51" s="14" customFormat="1" ht="12">
      <c r="A185" s="14"/>
      <c r="B185" s="261"/>
      <c r="C185" s="262"/>
      <c r="D185" s="252" t="s">
        <v>143</v>
      </c>
      <c r="E185" s="262"/>
      <c r="F185" s="264" t="s">
        <v>567</v>
      </c>
      <c r="G185" s="262"/>
      <c r="H185" s="265">
        <v>26.245</v>
      </c>
      <c r="I185" s="266"/>
      <c r="J185" s="262"/>
      <c r="K185" s="262"/>
      <c r="L185" s="267"/>
      <c r="M185" s="268"/>
      <c r="N185" s="269"/>
      <c r="O185" s="269"/>
      <c r="P185" s="269"/>
      <c r="Q185" s="269"/>
      <c r="R185" s="269"/>
      <c r="S185" s="269"/>
      <c r="T185" s="270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71" t="s">
        <v>143</v>
      </c>
      <c r="AU185" s="271" t="s">
        <v>86</v>
      </c>
      <c r="AV185" s="14" t="s">
        <v>86</v>
      </c>
      <c r="AW185" s="14" t="s">
        <v>4</v>
      </c>
      <c r="AX185" s="14" t="s">
        <v>84</v>
      </c>
      <c r="AY185" s="271" t="s">
        <v>134</v>
      </c>
    </row>
    <row r="186" spans="1:65" s="2" customFormat="1" ht="14.4" customHeight="1">
      <c r="A186" s="38"/>
      <c r="B186" s="39"/>
      <c r="C186" s="272" t="s">
        <v>7</v>
      </c>
      <c r="D186" s="272" t="s">
        <v>225</v>
      </c>
      <c r="E186" s="273" t="s">
        <v>568</v>
      </c>
      <c r="F186" s="274" t="s">
        <v>569</v>
      </c>
      <c r="G186" s="275" t="s">
        <v>140</v>
      </c>
      <c r="H186" s="276">
        <v>27.535</v>
      </c>
      <c r="I186" s="277"/>
      <c r="J186" s="278">
        <f>ROUND(I186*H186,2)</f>
        <v>0</v>
      </c>
      <c r="K186" s="279"/>
      <c r="L186" s="280"/>
      <c r="M186" s="281" t="s">
        <v>1</v>
      </c>
      <c r="N186" s="282" t="s">
        <v>41</v>
      </c>
      <c r="O186" s="91"/>
      <c r="P186" s="246">
        <f>O186*H186</f>
        <v>0</v>
      </c>
      <c r="Q186" s="246">
        <v>0.0048</v>
      </c>
      <c r="R186" s="246">
        <f>Q186*H186</f>
        <v>0.13216799999999998</v>
      </c>
      <c r="S186" s="246">
        <v>0</v>
      </c>
      <c r="T186" s="247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8" t="s">
        <v>228</v>
      </c>
      <c r="AT186" s="248" t="s">
        <v>225</v>
      </c>
      <c r="AU186" s="248" t="s">
        <v>86</v>
      </c>
      <c r="AY186" s="17" t="s">
        <v>134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17" t="s">
        <v>84</v>
      </c>
      <c r="BK186" s="249">
        <f>ROUND(I186*H186,2)</f>
        <v>0</v>
      </c>
      <c r="BL186" s="17" t="s">
        <v>211</v>
      </c>
      <c r="BM186" s="248" t="s">
        <v>570</v>
      </c>
    </row>
    <row r="187" spans="1:51" s="14" customFormat="1" ht="12">
      <c r="A187" s="14"/>
      <c r="B187" s="261"/>
      <c r="C187" s="262"/>
      <c r="D187" s="252" t="s">
        <v>143</v>
      </c>
      <c r="E187" s="263" t="s">
        <v>1</v>
      </c>
      <c r="F187" s="264" t="s">
        <v>571</v>
      </c>
      <c r="G187" s="262"/>
      <c r="H187" s="265">
        <v>26.995</v>
      </c>
      <c r="I187" s="266"/>
      <c r="J187" s="262"/>
      <c r="K187" s="262"/>
      <c r="L187" s="267"/>
      <c r="M187" s="268"/>
      <c r="N187" s="269"/>
      <c r="O187" s="269"/>
      <c r="P187" s="269"/>
      <c r="Q187" s="269"/>
      <c r="R187" s="269"/>
      <c r="S187" s="269"/>
      <c r="T187" s="270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1" t="s">
        <v>143</v>
      </c>
      <c r="AU187" s="271" t="s">
        <v>86</v>
      </c>
      <c r="AV187" s="14" t="s">
        <v>86</v>
      </c>
      <c r="AW187" s="14" t="s">
        <v>32</v>
      </c>
      <c r="AX187" s="14" t="s">
        <v>84</v>
      </c>
      <c r="AY187" s="271" t="s">
        <v>134</v>
      </c>
    </row>
    <row r="188" spans="1:51" s="14" customFormat="1" ht="12">
      <c r="A188" s="14"/>
      <c r="B188" s="261"/>
      <c r="C188" s="262"/>
      <c r="D188" s="252" t="s">
        <v>143</v>
      </c>
      <c r="E188" s="262"/>
      <c r="F188" s="264" t="s">
        <v>572</v>
      </c>
      <c r="G188" s="262"/>
      <c r="H188" s="265">
        <v>27.535</v>
      </c>
      <c r="I188" s="266"/>
      <c r="J188" s="262"/>
      <c r="K188" s="262"/>
      <c r="L188" s="267"/>
      <c r="M188" s="268"/>
      <c r="N188" s="269"/>
      <c r="O188" s="269"/>
      <c r="P188" s="269"/>
      <c r="Q188" s="269"/>
      <c r="R188" s="269"/>
      <c r="S188" s="269"/>
      <c r="T188" s="270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1" t="s">
        <v>143</v>
      </c>
      <c r="AU188" s="271" t="s">
        <v>86</v>
      </c>
      <c r="AV188" s="14" t="s">
        <v>86</v>
      </c>
      <c r="AW188" s="14" t="s">
        <v>4</v>
      </c>
      <c r="AX188" s="14" t="s">
        <v>84</v>
      </c>
      <c r="AY188" s="271" t="s">
        <v>134</v>
      </c>
    </row>
    <row r="189" spans="1:65" s="2" customFormat="1" ht="14.4" customHeight="1">
      <c r="A189" s="38"/>
      <c r="B189" s="39"/>
      <c r="C189" s="236" t="s">
        <v>254</v>
      </c>
      <c r="D189" s="236" t="s">
        <v>137</v>
      </c>
      <c r="E189" s="237" t="s">
        <v>239</v>
      </c>
      <c r="F189" s="238" t="s">
        <v>240</v>
      </c>
      <c r="G189" s="239" t="s">
        <v>241</v>
      </c>
      <c r="H189" s="283"/>
      <c r="I189" s="241"/>
      <c r="J189" s="242">
        <f>ROUND(I189*H189,2)</f>
        <v>0</v>
      </c>
      <c r="K189" s="243"/>
      <c r="L189" s="44"/>
      <c r="M189" s="244" t="s">
        <v>1</v>
      </c>
      <c r="N189" s="245" t="s">
        <v>41</v>
      </c>
      <c r="O189" s="91"/>
      <c r="P189" s="246">
        <f>O189*H189</f>
        <v>0</v>
      </c>
      <c r="Q189" s="246">
        <v>0</v>
      </c>
      <c r="R189" s="246">
        <f>Q189*H189</f>
        <v>0</v>
      </c>
      <c r="S189" s="246">
        <v>0</v>
      </c>
      <c r="T189" s="247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8" t="s">
        <v>211</v>
      </c>
      <c r="AT189" s="248" t="s">
        <v>137</v>
      </c>
      <c r="AU189" s="248" t="s">
        <v>86</v>
      </c>
      <c r="AY189" s="17" t="s">
        <v>134</v>
      </c>
      <c r="BE189" s="249">
        <f>IF(N189="základní",J189,0)</f>
        <v>0</v>
      </c>
      <c r="BF189" s="249">
        <f>IF(N189="snížená",J189,0)</f>
        <v>0</v>
      </c>
      <c r="BG189" s="249">
        <f>IF(N189="zákl. přenesená",J189,0)</f>
        <v>0</v>
      </c>
      <c r="BH189" s="249">
        <f>IF(N189="sníž. přenesená",J189,0)</f>
        <v>0</v>
      </c>
      <c r="BI189" s="249">
        <f>IF(N189="nulová",J189,0)</f>
        <v>0</v>
      </c>
      <c r="BJ189" s="17" t="s">
        <v>84</v>
      </c>
      <c r="BK189" s="249">
        <f>ROUND(I189*H189,2)</f>
        <v>0</v>
      </c>
      <c r="BL189" s="17" t="s">
        <v>211</v>
      </c>
      <c r="BM189" s="248" t="s">
        <v>573</v>
      </c>
    </row>
    <row r="190" spans="1:63" s="12" customFormat="1" ht="22.8" customHeight="1">
      <c r="A190" s="12"/>
      <c r="B190" s="220"/>
      <c r="C190" s="221"/>
      <c r="D190" s="222" t="s">
        <v>75</v>
      </c>
      <c r="E190" s="234" t="s">
        <v>574</v>
      </c>
      <c r="F190" s="234" t="s">
        <v>575</v>
      </c>
      <c r="G190" s="221"/>
      <c r="H190" s="221"/>
      <c r="I190" s="224"/>
      <c r="J190" s="235">
        <f>BK190</f>
        <v>0</v>
      </c>
      <c r="K190" s="221"/>
      <c r="L190" s="226"/>
      <c r="M190" s="227"/>
      <c r="N190" s="228"/>
      <c r="O190" s="228"/>
      <c r="P190" s="229">
        <f>SUM(P191:P193)</f>
        <v>0</v>
      </c>
      <c r="Q190" s="228"/>
      <c r="R190" s="229">
        <f>SUM(R191:R193)</f>
        <v>0</v>
      </c>
      <c r="S190" s="228"/>
      <c r="T190" s="230">
        <f>SUM(T191:T193)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31" t="s">
        <v>86</v>
      </c>
      <c r="AT190" s="232" t="s">
        <v>75</v>
      </c>
      <c r="AU190" s="232" t="s">
        <v>84</v>
      </c>
      <c r="AY190" s="231" t="s">
        <v>134</v>
      </c>
      <c r="BK190" s="233">
        <f>SUM(BK191:BK193)</f>
        <v>0</v>
      </c>
    </row>
    <row r="191" spans="1:65" s="2" customFormat="1" ht="14.4" customHeight="1">
      <c r="A191" s="38"/>
      <c r="B191" s="39"/>
      <c r="C191" s="236" t="s">
        <v>260</v>
      </c>
      <c r="D191" s="236" t="s">
        <v>137</v>
      </c>
      <c r="E191" s="237" t="s">
        <v>576</v>
      </c>
      <c r="F191" s="238" t="s">
        <v>577</v>
      </c>
      <c r="G191" s="239" t="s">
        <v>578</v>
      </c>
      <c r="H191" s="240">
        <v>1</v>
      </c>
      <c r="I191" s="241"/>
      <c r="J191" s="242">
        <f>ROUND(I191*H191,2)</f>
        <v>0</v>
      </c>
      <c r="K191" s="243"/>
      <c r="L191" s="44"/>
      <c r="M191" s="244" t="s">
        <v>1</v>
      </c>
      <c r="N191" s="245" t="s">
        <v>41</v>
      </c>
      <c r="O191" s="91"/>
      <c r="P191" s="246">
        <f>O191*H191</f>
        <v>0</v>
      </c>
      <c r="Q191" s="246">
        <v>0</v>
      </c>
      <c r="R191" s="246">
        <f>Q191*H191</f>
        <v>0</v>
      </c>
      <c r="S191" s="246">
        <v>0</v>
      </c>
      <c r="T191" s="247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8" t="s">
        <v>211</v>
      </c>
      <c r="AT191" s="248" t="s">
        <v>137</v>
      </c>
      <c r="AU191" s="248" t="s">
        <v>86</v>
      </c>
      <c r="AY191" s="17" t="s">
        <v>134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17" t="s">
        <v>84</v>
      </c>
      <c r="BK191" s="249">
        <f>ROUND(I191*H191,2)</f>
        <v>0</v>
      </c>
      <c r="BL191" s="17" t="s">
        <v>211</v>
      </c>
      <c r="BM191" s="248" t="s">
        <v>579</v>
      </c>
    </row>
    <row r="192" spans="1:65" s="2" customFormat="1" ht="14.4" customHeight="1">
      <c r="A192" s="38"/>
      <c r="B192" s="39"/>
      <c r="C192" s="236" t="s">
        <v>265</v>
      </c>
      <c r="D192" s="236" t="s">
        <v>137</v>
      </c>
      <c r="E192" s="237" t="s">
        <v>580</v>
      </c>
      <c r="F192" s="238" t="s">
        <v>581</v>
      </c>
      <c r="G192" s="239" t="s">
        <v>241</v>
      </c>
      <c r="H192" s="283"/>
      <c r="I192" s="241"/>
      <c r="J192" s="242">
        <f>ROUND(I192*H192,2)</f>
        <v>0</v>
      </c>
      <c r="K192" s="243"/>
      <c r="L192" s="44"/>
      <c r="M192" s="244" t="s">
        <v>1</v>
      </c>
      <c r="N192" s="245" t="s">
        <v>41</v>
      </c>
      <c r="O192" s="91"/>
      <c r="P192" s="246">
        <f>O192*H192</f>
        <v>0</v>
      </c>
      <c r="Q192" s="246">
        <v>0</v>
      </c>
      <c r="R192" s="246">
        <f>Q192*H192</f>
        <v>0</v>
      </c>
      <c r="S192" s="246">
        <v>0</v>
      </c>
      <c r="T192" s="247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8" t="s">
        <v>211</v>
      </c>
      <c r="AT192" s="248" t="s">
        <v>137</v>
      </c>
      <c r="AU192" s="248" t="s">
        <v>86</v>
      </c>
      <c r="AY192" s="17" t="s">
        <v>134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17" t="s">
        <v>84</v>
      </c>
      <c r="BK192" s="249">
        <f>ROUND(I192*H192,2)</f>
        <v>0</v>
      </c>
      <c r="BL192" s="17" t="s">
        <v>211</v>
      </c>
      <c r="BM192" s="248" t="s">
        <v>582</v>
      </c>
    </row>
    <row r="193" spans="1:65" s="2" customFormat="1" ht="14.4" customHeight="1">
      <c r="A193" s="38"/>
      <c r="B193" s="39"/>
      <c r="C193" s="236" t="s">
        <v>271</v>
      </c>
      <c r="D193" s="236" t="s">
        <v>137</v>
      </c>
      <c r="E193" s="237" t="s">
        <v>583</v>
      </c>
      <c r="F193" s="238" t="s">
        <v>584</v>
      </c>
      <c r="G193" s="239" t="s">
        <v>248</v>
      </c>
      <c r="H193" s="240">
        <v>1</v>
      </c>
      <c r="I193" s="241"/>
      <c r="J193" s="242">
        <f>ROUND(I193*H193,2)</f>
        <v>0</v>
      </c>
      <c r="K193" s="243"/>
      <c r="L193" s="44"/>
      <c r="M193" s="244" t="s">
        <v>1</v>
      </c>
      <c r="N193" s="245" t="s">
        <v>41</v>
      </c>
      <c r="O193" s="91"/>
      <c r="P193" s="246">
        <f>O193*H193</f>
        <v>0</v>
      </c>
      <c r="Q193" s="246">
        <v>0</v>
      </c>
      <c r="R193" s="246">
        <f>Q193*H193</f>
        <v>0</v>
      </c>
      <c r="S193" s="246">
        <v>0</v>
      </c>
      <c r="T193" s="247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8" t="s">
        <v>211</v>
      </c>
      <c r="AT193" s="248" t="s">
        <v>137</v>
      </c>
      <c r="AU193" s="248" t="s">
        <v>86</v>
      </c>
      <c r="AY193" s="17" t="s">
        <v>134</v>
      </c>
      <c r="BE193" s="249">
        <f>IF(N193="základní",J193,0)</f>
        <v>0</v>
      </c>
      <c r="BF193" s="249">
        <f>IF(N193="snížená",J193,0)</f>
        <v>0</v>
      </c>
      <c r="BG193" s="249">
        <f>IF(N193="zákl. přenesená",J193,0)</f>
        <v>0</v>
      </c>
      <c r="BH193" s="249">
        <f>IF(N193="sníž. přenesená",J193,0)</f>
        <v>0</v>
      </c>
      <c r="BI193" s="249">
        <f>IF(N193="nulová",J193,0)</f>
        <v>0</v>
      </c>
      <c r="BJ193" s="17" t="s">
        <v>84</v>
      </c>
      <c r="BK193" s="249">
        <f>ROUND(I193*H193,2)</f>
        <v>0</v>
      </c>
      <c r="BL193" s="17" t="s">
        <v>211</v>
      </c>
      <c r="BM193" s="248" t="s">
        <v>585</v>
      </c>
    </row>
    <row r="194" spans="1:63" s="12" customFormat="1" ht="22.8" customHeight="1">
      <c r="A194" s="12"/>
      <c r="B194" s="220"/>
      <c r="C194" s="221"/>
      <c r="D194" s="222" t="s">
        <v>75</v>
      </c>
      <c r="E194" s="234" t="s">
        <v>243</v>
      </c>
      <c r="F194" s="234" t="s">
        <v>244</v>
      </c>
      <c r="G194" s="221"/>
      <c r="H194" s="221"/>
      <c r="I194" s="224"/>
      <c r="J194" s="235">
        <f>BK194</f>
        <v>0</v>
      </c>
      <c r="K194" s="221"/>
      <c r="L194" s="226"/>
      <c r="M194" s="227"/>
      <c r="N194" s="228"/>
      <c r="O194" s="228"/>
      <c r="P194" s="229">
        <f>SUM(P195:P239)</f>
        <v>0</v>
      </c>
      <c r="Q194" s="228"/>
      <c r="R194" s="229">
        <f>SUM(R195:R239)</f>
        <v>1.9741675</v>
      </c>
      <c r="S194" s="228"/>
      <c r="T194" s="230">
        <f>SUM(T195:T239)</f>
        <v>0.21200000000000002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31" t="s">
        <v>86</v>
      </c>
      <c r="AT194" s="232" t="s">
        <v>75</v>
      </c>
      <c r="AU194" s="232" t="s">
        <v>84</v>
      </c>
      <c r="AY194" s="231" t="s">
        <v>134</v>
      </c>
      <c r="BK194" s="233">
        <f>SUM(BK195:BK239)</f>
        <v>0</v>
      </c>
    </row>
    <row r="195" spans="1:65" s="2" customFormat="1" ht="14.4" customHeight="1">
      <c r="A195" s="38"/>
      <c r="B195" s="39"/>
      <c r="C195" s="236" t="s">
        <v>276</v>
      </c>
      <c r="D195" s="236" t="s">
        <v>137</v>
      </c>
      <c r="E195" s="237" t="s">
        <v>246</v>
      </c>
      <c r="F195" s="238" t="s">
        <v>247</v>
      </c>
      <c r="G195" s="239" t="s">
        <v>248</v>
      </c>
      <c r="H195" s="240">
        <v>1</v>
      </c>
      <c r="I195" s="241"/>
      <c r="J195" s="242">
        <f>ROUND(I195*H195,2)</f>
        <v>0</v>
      </c>
      <c r="K195" s="243"/>
      <c r="L195" s="44"/>
      <c r="M195" s="244" t="s">
        <v>1</v>
      </c>
      <c r="N195" s="245" t="s">
        <v>41</v>
      </c>
      <c r="O195" s="91"/>
      <c r="P195" s="246">
        <f>O195*H195</f>
        <v>0</v>
      </c>
      <c r="Q195" s="246">
        <v>0</v>
      </c>
      <c r="R195" s="246">
        <f>Q195*H195</f>
        <v>0</v>
      </c>
      <c r="S195" s="246">
        <v>0</v>
      </c>
      <c r="T195" s="247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8" t="s">
        <v>211</v>
      </c>
      <c r="AT195" s="248" t="s">
        <v>137</v>
      </c>
      <c r="AU195" s="248" t="s">
        <v>86</v>
      </c>
      <c r="AY195" s="17" t="s">
        <v>134</v>
      </c>
      <c r="BE195" s="249">
        <f>IF(N195="základní",J195,0)</f>
        <v>0</v>
      </c>
      <c r="BF195" s="249">
        <f>IF(N195="snížená",J195,0)</f>
        <v>0</v>
      </c>
      <c r="BG195" s="249">
        <f>IF(N195="zákl. přenesená",J195,0)</f>
        <v>0</v>
      </c>
      <c r="BH195" s="249">
        <f>IF(N195="sníž. přenesená",J195,0)</f>
        <v>0</v>
      </c>
      <c r="BI195" s="249">
        <f>IF(N195="nulová",J195,0)</f>
        <v>0</v>
      </c>
      <c r="BJ195" s="17" t="s">
        <v>84</v>
      </c>
      <c r="BK195" s="249">
        <f>ROUND(I195*H195,2)</f>
        <v>0</v>
      </c>
      <c r="BL195" s="17" t="s">
        <v>211</v>
      </c>
      <c r="BM195" s="248" t="s">
        <v>586</v>
      </c>
    </row>
    <row r="196" spans="1:65" s="2" customFormat="1" ht="19.8" customHeight="1">
      <c r="A196" s="38"/>
      <c r="B196" s="39"/>
      <c r="C196" s="236" t="s">
        <v>281</v>
      </c>
      <c r="D196" s="236" t="s">
        <v>137</v>
      </c>
      <c r="E196" s="237" t="s">
        <v>255</v>
      </c>
      <c r="F196" s="238" t="s">
        <v>256</v>
      </c>
      <c r="G196" s="239" t="s">
        <v>257</v>
      </c>
      <c r="H196" s="240">
        <v>3.253</v>
      </c>
      <c r="I196" s="241"/>
      <c r="J196" s="242">
        <f>ROUND(I196*H196,2)</f>
        <v>0</v>
      </c>
      <c r="K196" s="243"/>
      <c r="L196" s="44"/>
      <c r="M196" s="244" t="s">
        <v>1</v>
      </c>
      <c r="N196" s="245" t="s">
        <v>41</v>
      </c>
      <c r="O196" s="91"/>
      <c r="P196" s="246">
        <f>O196*H196</f>
        <v>0</v>
      </c>
      <c r="Q196" s="246">
        <v>0.00108</v>
      </c>
      <c r="R196" s="246">
        <f>Q196*H196</f>
        <v>0.0035132400000000004</v>
      </c>
      <c r="S196" s="246">
        <v>0</v>
      </c>
      <c r="T196" s="247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8" t="s">
        <v>211</v>
      </c>
      <c r="AT196" s="248" t="s">
        <v>137</v>
      </c>
      <c r="AU196" s="248" t="s">
        <v>86</v>
      </c>
      <c r="AY196" s="17" t="s">
        <v>134</v>
      </c>
      <c r="BE196" s="249">
        <f>IF(N196="základní",J196,0)</f>
        <v>0</v>
      </c>
      <c r="BF196" s="249">
        <f>IF(N196="snížená",J196,0)</f>
        <v>0</v>
      </c>
      <c r="BG196" s="249">
        <f>IF(N196="zákl. přenesená",J196,0)</f>
        <v>0</v>
      </c>
      <c r="BH196" s="249">
        <f>IF(N196="sníž. přenesená",J196,0)</f>
        <v>0</v>
      </c>
      <c r="BI196" s="249">
        <f>IF(N196="nulová",J196,0)</f>
        <v>0</v>
      </c>
      <c r="BJ196" s="17" t="s">
        <v>84</v>
      </c>
      <c r="BK196" s="249">
        <f>ROUND(I196*H196,2)</f>
        <v>0</v>
      </c>
      <c r="BL196" s="17" t="s">
        <v>211</v>
      </c>
      <c r="BM196" s="248" t="s">
        <v>587</v>
      </c>
    </row>
    <row r="197" spans="1:51" s="14" customFormat="1" ht="12">
      <c r="A197" s="14"/>
      <c r="B197" s="261"/>
      <c r="C197" s="262"/>
      <c r="D197" s="252" t="s">
        <v>143</v>
      </c>
      <c r="E197" s="263" t="s">
        <v>1</v>
      </c>
      <c r="F197" s="264" t="s">
        <v>588</v>
      </c>
      <c r="G197" s="262"/>
      <c r="H197" s="265">
        <v>3.253</v>
      </c>
      <c r="I197" s="266"/>
      <c r="J197" s="262"/>
      <c r="K197" s="262"/>
      <c r="L197" s="267"/>
      <c r="M197" s="268"/>
      <c r="N197" s="269"/>
      <c r="O197" s="269"/>
      <c r="P197" s="269"/>
      <c r="Q197" s="269"/>
      <c r="R197" s="269"/>
      <c r="S197" s="269"/>
      <c r="T197" s="270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1" t="s">
        <v>143</v>
      </c>
      <c r="AU197" s="271" t="s">
        <v>86</v>
      </c>
      <c r="AV197" s="14" t="s">
        <v>86</v>
      </c>
      <c r="AW197" s="14" t="s">
        <v>32</v>
      </c>
      <c r="AX197" s="14" t="s">
        <v>84</v>
      </c>
      <c r="AY197" s="271" t="s">
        <v>134</v>
      </c>
    </row>
    <row r="198" spans="1:65" s="2" customFormat="1" ht="14.4" customHeight="1">
      <c r="A198" s="38"/>
      <c r="B198" s="39"/>
      <c r="C198" s="236" t="s">
        <v>287</v>
      </c>
      <c r="D198" s="236" t="s">
        <v>137</v>
      </c>
      <c r="E198" s="237" t="s">
        <v>589</v>
      </c>
      <c r="F198" s="238" t="s">
        <v>590</v>
      </c>
      <c r="G198" s="239" t="s">
        <v>150</v>
      </c>
      <c r="H198" s="240">
        <v>36</v>
      </c>
      <c r="I198" s="241"/>
      <c r="J198" s="242">
        <f>ROUND(I198*H198,2)</f>
        <v>0</v>
      </c>
      <c r="K198" s="243"/>
      <c r="L198" s="44"/>
      <c r="M198" s="244" t="s">
        <v>1</v>
      </c>
      <c r="N198" s="245" t="s">
        <v>41</v>
      </c>
      <c r="O198" s="91"/>
      <c r="P198" s="246">
        <f>O198*H198</f>
        <v>0</v>
      </c>
      <c r="Q198" s="246">
        <v>0.00267</v>
      </c>
      <c r="R198" s="246">
        <f>Q198*H198</f>
        <v>0.09612</v>
      </c>
      <c r="S198" s="246">
        <v>0</v>
      </c>
      <c r="T198" s="247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8" t="s">
        <v>211</v>
      </c>
      <c r="AT198" s="248" t="s">
        <v>137</v>
      </c>
      <c r="AU198" s="248" t="s">
        <v>86</v>
      </c>
      <c r="AY198" s="17" t="s">
        <v>134</v>
      </c>
      <c r="BE198" s="249">
        <f>IF(N198="základní",J198,0)</f>
        <v>0</v>
      </c>
      <c r="BF198" s="249">
        <f>IF(N198="snížená",J198,0)</f>
        <v>0</v>
      </c>
      <c r="BG198" s="249">
        <f>IF(N198="zákl. přenesená",J198,0)</f>
        <v>0</v>
      </c>
      <c r="BH198" s="249">
        <f>IF(N198="sníž. přenesená",J198,0)</f>
        <v>0</v>
      </c>
      <c r="BI198" s="249">
        <f>IF(N198="nulová",J198,0)</f>
        <v>0</v>
      </c>
      <c r="BJ198" s="17" t="s">
        <v>84</v>
      </c>
      <c r="BK198" s="249">
        <f>ROUND(I198*H198,2)</f>
        <v>0</v>
      </c>
      <c r="BL198" s="17" t="s">
        <v>211</v>
      </c>
      <c r="BM198" s="248" t="s">
        <v>591</v>
      </c>
    </row>
    <row r="199" spans="1:51" s="14" customFormat="1" ht="12">
      <c r="A199" s="14"/>
      <c r="B199" s="261"/>
      <c r="C199" s="262"/>
      <c r="D199" s="252" t="s">
        <v>143</v>
      </c>
      <c r="E199" s="263" t="s">
        <v>1</v>
      </c>
      <c r="F199" s="264" t="s">
        <v>592</v>
      </c>
      <c r="G199" s="262"/>
      <c r="H199" s="265">
        <v>36</v>
      </c>
      <c r="I199" s="266"/>
      <c r="J199" s="262"/>
      <c r="K199" s="262"/>
      <c r="L199" s="267"/>
      <c r="M199" s="268"/>
      <c r="N199" s="269"/>
      <c r="O199" s="269"/>
      <c r="P199" s="269"/>
      <c r="Q199" s="269"/>
      <c r="R199" s="269"/>
      <c r="S199" s="269"/>
      <c r="T199" s="270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71" t="s">
        <v>143</v>
      </c>
      <c r="AU199" s="271" t="s">
        <v>86</v>
      </c>
      <c r="AV199" s="14" t="s">
        <v>86</v>
      </c>
      <c r="AW199" s="14" t="s">
        <v>32</v>
      </c>
      <c r="AX199" s="14" t="s">
        <v>84</v>
      </c>
      <c r="AY199" s="271" t="s">
        <v>134</v>
      </c>
    </row>
    <row r="200" spans="1:65" s="2" customFormat="1" ht="14.4" customHeight="1">
      <c r="A200" s="38"/>
      <c r="B200" s="39"/>
      <c r="C200" s="272" t="s">
        <v>292</v>
      </c>
      <c r="D200" s="272" t="s">
        <v>225</v>
      </c>
      <c r="E200" s="273" t="s">
        <v>593</v>
      </c>
      <c r="F200" s="274" t="s">
        <v>594</v>
      </c>
      <c r="G200" s="275" t="s">
        <v>150</v>
      </c>
      <c r="H200" s="276">
        <v>36</v>
      </c>
      <c r="I200" s="277"/>
      <c r="J200" s="278">
        <f>ROUND(I200*H200,2)</f>
        <v>0</v>
      </c>
      <c r="K200" s="279"/>
      <c r="L200" s="280"/>
      <c r="M200" s="281" t="s">
        <v>1</v>
      </c>
      <c r="N200" s="282" t="s">
        <v>41</v>
      </c>
      <c r="O200" s="91"/>
      <c r="P200" s="246">
        <f>O200*H200</f>
        <v>0</v>
      </c>
      <c r="Q200" s="246">
        <v>0</v>
      </c>
      <c r="R200" s="246">
        <f>Q200*H200</f>
        <v>0</v>
      </c>
      <c r="S200" s="246">
        <v>0</v>
      </c>
      <c r="T200" s="247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8" t="s">
        <v>228</v>
      </c>
      <c r="AT200" s="248" t="s">
        <v>225</v>
      </c>
      <c r="AU200" s="248" t="s">
        <v>86</v>
      </c>
      <c r="AY200" s="17" t="s">
        <v>134</v>
      </c>
      <c r="BE200" s="249">
        <f>IF(N200="základní",J200,0)</f>
        <v>0</v>
      </c>
      <c r="BF200" s="249">
        <f>IF(N200="snížená",J200,0)</f>
        <v>0</v>
      </c>
      <c r="BG200" s="249">
        <f>IF(N200="zákl. přenesená",J200,0)</f>
        <v>0</v>
      </c>
      <c r="BH200" s="249">
        <f>IF(N200="sníž. přenesená",J200,0)</f>
        <v>0</v>
      </c>
      <c r="BI200" s="249">
        <f>IF(N200="nulová",J200,0)</f>
        <v>0</v>
      </c>
      <c r="BJ200" s="17" t="s">
        <v>84</v>
      </c>
      <c r="BK200" s="249">
        <f>ROUND(I200*H200,2)</f>
        <v>0</v>
      </c>
      <c r="BL200" s="17" t="s">
        <v>211</v>
      </c>
      <c r="BM200" s="248" t="s">
        <v>595</v>
      </c>
    </row>
    <row r="201" spans="1:65" s="2" customFormat="1" ht="14.4" customHeight="1">
      <c r="A201" s="38"/>
      <c r="B201" s="39"/>
      <c r="C201" s="236" t="s">
        <v>297</v>
      </c>
      <c r="D201" s="236" t="s">
        <v>137</v>
      </c>
      <c r="E201" s="237" t="s">
        <v>596</v>
      </c>
      <c r="F201" s="238" t="s">
        <v>597</v>
      </c>
      <c r="G201" s="239" t="s">
        <v>150</v>
      </c>
      <c r="H201" s="240">
        <v>14</v>
      </c>
      <c r="I201" s="241"/>
      <c r="J201" s="242">
        <f>ROUND(I201*H201,2)</f>
        <v>0</v>
      </c>
      <c r="K201" s="243"/>
      <c r="L201" s="44"/>
      <c r="M201" s="244" t="s">
        <v>1</v>
      </c>
      <c r="N201" s="245" t="s">
        <v>41</v>
      </c>
      <c r="O201" s="91"/>
      <c r="P201" s="246">
        <f>O201*H201</f>
        <v>0</v>
      </c>
      <c r="Q201" s="246">
        <v>0</v>
      </c>
      <c r="R201" s="246">
        <f>Q201*H201</f>
        <v>0</v>
      </c>
      <c r="S201" s="246">
        <v>0.005</v>
      </c>
      <c r="T201" s="247">
        <f>S201*H201</f>
        <v>0.07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8" t="s">
        <v>211</v>
      </c>
      <c r="AT201" s="248" t="s">
        <v>137</v>
      </c>
      <c r="AU201" s="248" t="s">
        <v>86</v>
      </c>
      <c r="AY201" s="17" t="s">
        <v>134</v>
      </c>
      <c r="BE201" s="249">
        <f>IF(N201="základní",J201,0)</f>
        <v>0</v>
      </c>
      <c r="BF201" s="249">
        <f>IF(N201="snížená",J201,0)</f>
        <v>0</v>
      </c>
      <c r="BG201" s="249">
        <f>IF(N201="zákl. přenesená",J201,0)</f>
        <v>0</v>
      </c>
      <c r="BH201" s="249">
        <f>IF(N201="sníž. přenesená",J201,0)</f>
        <v>0</v>
      </c>
      <c r="BI201" s="249">
        <f>IF(N201="nulová",J201,0)</f>
        <v>0</v>
      </c>
      <c r="BJ201" s="17" t="s">
        <v>84</v>
      </c>
      <c r="BK201" s="249">
        <f>ROUND(I201*H201,2)</f>
        <v>0</v>
      </c>
      <c r="BL201" s="17" t="s">
        <v>211</v>
      </c>
      <c r="BM201" s="248" t="s">
        <v>598</v>
      </c>
    </row>
    <row r="202" spans="1:51" s="13" customFormat="1" ht="12">
      <c r="A202" s="13"/>
      <c r="B202" s="250"/>
      <c r="C202" s="251"/>
      <c r="D202" s="252" t="s">
        <v>143</v>
      </c>
      <c r="E202" s="253" t="s">
        <v>1</v>
      </c>
      <c r="F202" s="254" t="s">
        <v>599</v>
      </c>
      <c r="G202" s="251"/>
      <c r="H202" s="253" t="s">
        <v>1</v>
      </c>
      <c r="I202" s="255"/>
      <c r="J202" s="251"/>
      <c r="K202" s="251"/>
      <c r="L202" s="256"/>
      <c r="M202" s="257"/>
      <c r="N202" s="258"/>
      <c r="O202" s="258"/>
      <c r="P202" s="258"/>
      <c r="Q202" s="258"/>
      <c r="R202" s="258"/>
      <c r="S202" s="258"/>
      <c r="T202" s="25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0" t="s">
        <v>143</v>
      </c>
      <c r="AU202" s="260" t="s">
        <v>86</v>
      </c>
      <c r="AV202" s="13" t="s">
        <v>84</v>
      </c>
      <c r="AW202" s="13" t="s">
        <v>32</v>
      </c>
      <c r="AX202" s="13" t="s">
        <v>76</v>
      </c>
      <c r="AY202" s="260" t="s">
        <v>134</v>
      </c>
    </row>
    <row r="203" spans="1:51" s="14" customFormat="1" ht="12">
      <c r="A203" s="14"/>
      <c r="B203" s="261"/>
      <c r="C203" s="262"/>
      <c r="D203" s="252" t="s">
        <v>143</v>
      </c>
      <c r="E203" s="263" t="s">
        <v>1</v>
      </c>
      <c r="F203" s="264" t="s">
        <v>208</v>
      </c>
      <c r="G203" s="262"/>
      <c r="H203" s="265">
        <v>14</v>
      </c>
      <c r="I203" s="266"/>
      <c r="J203" s="262"/>
      <c r="K203" s="262"/>
      <c r="L203" s="267"/>
      <c r="M203" s="268"/>
      <c r="N203" s="269"/>
      <c r="O203" s="269"/>
      <c r="P203" s="269"/>
      <c r="Q203" s="269"/>
      <c r="R203" s="269"/>
      <c r="S203" s="269"/>
      <c r="T203" s="27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1" t="s">
        <v>143</v>
      </c>
      <c r="AU203" s="271" t="s">
        <v>86</v>
      </c>
      <c r="AV203" s="14" t="s">
        <v>86</v>
      </c>
      <c r="AW203" s="14" t="s">
        <v>32</v>
      </c>
      <c r="AX203" s="14" t="s">
        <v>84</v>
      </c>
      <c r="AY203" s="271" t="s">
        <v>134</v>
      </c>
    </row>
    <row r="204" spans="1:65" s="2" customFormat="1" ht="14.4" customHeight="1">
      <c r="A204" s="38"/>
      <c r="B204" s="39"/>
      <c r="C204" s="236" t="s">
        <v>302</v>
      </c>
      <c r="D204" s="236" t="s">
        <v>137</v>
      </c>
      <c r="E204" s="237" t="s">
        <v>261</v>
      </c>
      <c r="F204" s="238" t="s">
        <v>262</v>
      </c>
      <c r="G204" s="239" t="s">
        <v>140</v>
      </c>
      <c r="H204" s="240">
        <v>27.5</v>
      </c>
      <c r="I204" s="241"/>
      <c r="J204" s="242">
        <f>ROUND(I204*H204,2)</f>
        <v>0</v>
      </c>
      <c r="K204" s="243"/>
      <c r="L204" s="44"/>
      <c r="M204" s="244" t="s">
        <v>1</v>
      </c>
      <c r="N204" s="245" t="s">
        <v>41</v>
      </c>
      <c r="O204" s="91"/>
      <c r="P204" s="246">
        <f>O204*H204</f>
        <v>0</v>
      </c>
      <c r="Q204" s="246">
        <v>0</v>
      </c>
      <c r="R204" s="246">
        <f>Q204*H204</f>
        <v>0</v>
      </c>
      <c r="S204" s="246">
        <v>0</v>
      </c>
      <c r="T204" s="247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8" t="s">
        <v>211</v>
      </c>
      <c r="AT204" s="248" t="s">
        <v>137</v>
      </c>
      <c r="AU204" s="248" t="s">
        <v>86</v>
      </c>
      <c r="AY204" s="17" t="s">
        <v>134</v>
      </c>
      <c r="BE204" s="249">
        <f>IF(N204="základní",J204,0)</f>
        <v>0</v>
      </c>
      <c r="BF204" s="249">
        <f>IF(N204="snížená",J204,0)</f>
        <v>0</v>
      </c>
      <c r="BG204" s="249">
        <f>IF(N204="zákl. přenesená",J204,0)</f>
        <v>0</v>
      </c>
      <c r="BH204" s="249">
        <f>IF(N204="sníž. přenesená",J204,0)</f>
        <v>0</v>
      </c>
      <c r="BI204" s="249">
        <f>IF(N204="nulová",J204,0)</f>
        <v>0</v>
      </c>
      <c r="BJ204" s="17" t="s">
        <v>84</v>
      </c>
      <c r="BK204" s="249">
        <f>ROUND(I204*H204,2)</f>
        <v>0</v>
      </c>
      <c r="BL204" s="17" t="s">
        <v>211</v>
      </c>
      <c r="BM204" s="248" t="s">
        <v>600</v>
      </c>
    </row>
    <row r="205" spans="1:51" s="13" customFormat="1" ht="12">
      <c r="A205" s="13"/>
      <c r="B205" s="250"/>
      <c r="C205" s="251"/>
      <c r="D205" s="252" t="s">
        <v>143</v>
      </c>
      <c r="E205" s="253" t="s">
        <v>1</v>
      </c>
      <c r="F205" s="254" t="s">
        <v>311</v>
      </c>
      <c r="G205" s="251"/>
      <c r="H205" s="253" t="s">
        <v>1</v>
      </c>
      <c r="I205" s="255"/>
      <c r="J205" s="251"/>
      <c r="K205" s="251"/>
      <c r="L205" s="256"/>
      <c r="M205" s="257"/>
      <c r="N205" s="258"/>
      <c r="O205" s="258"/>
      <c r="P205" s="258"/>
      <c r="Q205" s="258"/>
      <c r="R205" s="258"/>
      <c r="S205" s="258"/>
      <c r="T205" s="25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0" t="s">
        <v>143</v>
      </c>
      <c r="AU205" s="260" t="s">
        <v>86</v>
      </c>
      <c r="AV205" s="13" t="s">
        <v>84</v>
      </c>
      <c r="AW205" s="13" t="s">
        <v>32</v>
      </c>
      <c r="AX205" s="13" t="s">
        <v>76</v>
      </c>
      <c r="AY205" s="260" t="s">
        <v>134</v>
      </c>
    </row>
    <row r="206" spans="1:51" s="14" customFormat="1" ht="12">
      <c r="A206" s="14"/>
      <c r="B206" s="261"/>
      <c r="C206" s="262"/>
      <c r="D206" s="252" t="s">
        <v>143</v>
      </c>
      <c r="E206" s="263" t="s">
        <v>1</v>
      </c>
      <c r="F206" s="264" t="s">
        <v>601</v>
      </c>
      <c r="G206" s="262"/>
      <c r="H206" s="265">
        <v>27.5</v>
      </c>
      <c r="I206" s="266"/>
      <c r="J206" s="262"/>
      <c r="K206" s="262"/>
      <c r="L206" s="267"/>
      <c r="M206" s="268"/>
      <c r="N206" s="269"/>
      <c r="O206" s="269"/>
      <c r="P206" s="269"/>
      <c r="Q206" s="269"/>
      <c r="R206" s="269"/>
      <c r="S206" s="269"/>
      <c r="T206" s="270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71" t="s">
        <v>143</v>
      </c>
      <c r="AU206" s="271" t="s">
        <v>86</v>
      </c>
      <c r="AV206" s="14" t="s">
        <v>86</v>
      </c>
      <c r="AW206" s="14" t="s">
        <v>32</v>
      </c>
      <c r="AX206" s="14" t="s">
        <v>84</v>
      </c>
      <c r="AY206" s="271" t="s">
        <v>134</v>
      </c>
    </row>
    <row r="207" spans="1:65" s="2" customFormat="1" ht="14.4" customHeight="1">
      <c r="A207" s="38"/>
      <c r="B207" s="39"/>
      <c r="C207" s="272" t="s">
        <v>228</v>
      </c>
      <c r="D207" s="272" t="s">
        <v>225</v>
      </c>
      <c r="E207" s="273" t="s">
        <v>266</v>
      </c>
      <c r="F207" s="274" t="s">
        <v>267</v>
      </c>
      <c r="G207" s="275" t="s">
        <v>257</v>
      </c>
      <c r="H207" s="276">
        <v>1.54</v>
      </c>
      <c r="I207" s="277"/>
      <c r="J207" s="278">
        <f>ROUND(I207*H207,2)</f>
        <v>0</v>
      </c>
      <c r="K207" s="279"/>
      <c r="L207" s="280"/>
      <c r="M207" s="281" t="s">
        <v>1</v>
      </c>
      <c r="N207" s="282" t="s">
        <v>41</v>
      </c>
      <c r="O207" s="91"/>
      <c r="P207" s="246">
        <f>O207*H207</f>
        <v>0</v>
      </c>
      <c r="Q207" s="246">
        <v>0.55</v>
      </c>
      <c r="R207" s="246">
        <f>Q207*H207</f>
        <v>0.8470000000000001</v>
      </c>
      <c r="S207" s="246">
        <v>0</v>
      </c>
      <c r="T207" s="247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8" t="s">
        <v>228</v>
      </c>
      <c r="AT207" s="248" t="s">
        <v>225</v>
      </c>
      <c r="AU207" s="248" t="s">
        <v>86</v>
      </c>
      <c r="AY207" s="17" t="s">
        <v>134</v>
      </c>
      <c r="BE207" s="249">
        <f>IF(N207="základní",J207,0)</f>
        <v>0</v>
      </c>
      <c r="BF207" s="249">
        <f>IF(N207="snížená",J207,0)</f>
        <v>0</v>
      </c>
      <c r="BG207" s="249">
        <f>IF(N207="zákl. přenesená",J207,0)</f>
        <v>0</v>
      </c>
      <c r="BH207" s="249">
        <f>IF(N207="sníž. přenesená",J207,0)</f>
        <v>0</v>
      </c>
      <c r="BI207" s="249">
        <f>IF(N207="nulová",J207,0)</f>
        <v>0</v>
      </c>
      <c r="BJ207" s="17" t="s">
        <v>84</v>
      </c>
      <c r="BK207" s="249">
        <f>ROUND(I207*H207,2)</f>
        <v>0</v>
      </c>
      <c r="BL207" s="17" t="s">
        <v>211</v>
      </c>
      <c r="BM207" s="248" t="s">
        <v>602</v>
      </c>
    </row>
    <row r="208" spans="1:51" s="14" customFormat="1" ht="12">
      <c r="A208" s="14"/>
      <c r="B208" s="261"/>
      <c r="C208" s="262"/>
      <c r="D208" s="252" t="s">
        <v>143</v>
      </c>
      <c r="E208" s="263" t="s">
        <v>1</v>
      </c>
      <c r="F208" s="264" t="s">
        <v>603</v>
      </c>
      <c r="G208" s="262"/>
      <c r="H208" s="265">
        <v>1.375</v>
      </c>
      <c r="I208" s="266"/>
      <c r="J208" s="262"/>
      <c r="K208" s="262"/>
      <c r="L208" s="267"/>
      <c r="M208" s="268"/>
      <c r="N208" s="269"/>
      <c r="O208" s="269"/>
      <c r="P208" s="269"/>
      <c r="Q208" s="269"/>
      <c r="R208" s="269"/>
      <c r="S208" s="269"/>
      <c r="T208" s="270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71" t="s">
        <v>143</v>
      </c>
      <c r="AU208" s="271" t="s">
        <v>86</v>
      </c>
      <c r="AV208" s="14" t="s">
        <v>86</v>
      </c>
      <c r="AW208" s="14" t="s">
        <v>32</v>
      </c>
      <c r="AX208" s="14" t="s">
        <v>84</v>
      </c>
      <c r="AY208" s="271" t="s">
        <v>134</v>
      </c>
    </row>
    <row r="209" spans="1:51" s="14" customFormat="1" ht="12">
      <c r="A209" s="14"/>
      <c r="B209" s="261"/>
      <c r="C209" s="262"/>
      <c r="D209" s="252" t="s">
        <v>143</v>
      </c>
      <c r="E209" s="262"/>
      <c r="F209" s="264" t="s">
        <v>604</v>
      </c>
      <c r="G209" s="262"/>
      <c r="H209" s="265">
        <v>1.54</v>
      </c>
      <c r="I209" s="266"/>
      <c r="J209" s="262"/>
      <c r="K209" s="262"/>
      <c r="L209" s="267"/>
      <c r="M209" s="268"/>
      <c r="N209" s="269"/>
      <c r="O209" s="269"/>
      <c r="P209" s="269"/>
      <c r="Q209" s="269"/>
      <c r="R209" s="269"/>
      <c r="S209" s="269"/>
      <c r="T209" s="270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71" t="s">
        <v>143</v>
      </c>
      <c r="AU209" s="271" t="s">
        <v>86</v>
      </c>
      <c r="AV209" s="14" t="s">
        <v>86</v>
      </c>
      <c r="AW209" s="14" t="s">
        <v>4</v>
      </c>
      <c r="AX209" s="14" t="s">
        <v>84</v>
      </c>
      <c r="AY209" s="271" t="s">
        <v>134</v>
      </c>
    </row>
    <row r="210" spans="1:65" s="2" customFormat="1" ht="14.4" customHeight="1">
      <c r="A210" s="38"/>
      <c r="B210" s="39"/>
      <c r="C210" s="236" t="s">
        <v>313</v>
      </c>
      <c r="D210" s="236" t="s">
        <v>137</v>
      </c>
      <c r="E210" s="237" t="s">
        <v>272</v>
      </c>
      <c r="F210" s="238" t="s">
        <v>273</v>
      </c>
      <c r="G210" s="239" t="s">
        <v>140</v>
      </c>
      <c r="H210" s="240">
        <v>2.5</v>
      </c>
      <c r="I210" s="241"/>
      <c r="J210" s="242">
        <f>ROUND(I210*H210,2)</f>
        <v>0</v>
      </c>
      <c r="K210" s="243"/>
      <c r="L210" s="44"/>
      <c r="M210" s="244" t="s">
        <v>1</v>
      </c>
      <c r="N210" s="245" t="s">
        <v>41</v>
      </c>
      <c r="O210" s="91"/>
      <c r="P210" s="246">
        <f>O210*H210</f>
        <v>0</v>
      </c>
      <c r="Q210" s="246">
        <v>0</v>
      </c>
      <c r="R210" s="246">
        <f>Q210*H210</f>
        <v>0</v>
      </c>
      <c r="S210" s="246">
        <v>0.016</v>
      </c>
      <c r="T210" s="247">
        <f>S210*H210</f>
        <v>0.04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8" t="s">
        <v>211</v>
      </c>
      <c r="AT210" s="248" t="s">
        <v>137</v>
      </c>
      <c r="AU210" s="248" t="s">
        <v>86</v>
      </c>
      <c r="AY210" s="17" t="s">
        <v>134</v>
      </c>
      <c r="BE210" s="249">
        <f>IF(N210="základní",J210,0)</f>
        <v>0</v>
      </c>
      <c r="BF210" s="249">
        <f>IF(N210="snížená",J210,0)</f>
        <v>0</v>
      </c>
      <c r="BG210" s="249">
        <f>IF(N210="zákl. přenesená",J210,0)</f>
        <v>0</v>
      </c>
      <c r="BH210" s="249">
        <f>IF(N210="sníž. přenesená",J210,0)</f>
        <v>0</v>
      </c>
      <c r="BI210" s="249">
        <f>IF(N210="nulová",J210,0)</f>
        <v>0</v>
      </c>
      <c r="BJ210" s="17" t="s">
        <v>84</v>
      </c>
      <c r="BK210" s="249">
        <f>ROUND(I210*H210,2)</f>
        <v>0</v>
      </c>
      <c r="BL210" s="17" t="s">
        <v>211</v>
      </c>
      <c r="BM210" s="248" t="s">
        <v>605</v>
      </c>
    </row>
    <row r="211" spans="1:51" s="14" customFormat="1" ht="12">
      <c r="A211" s="14"/>
      <c r="B211" s="261"/>
      <c r="C211" s="262"/>
      <c r="D211" s="252" t="s">
        <v>143</v>
      </c>
      <c r="E211" s="263" t="s">
        <v>1</v>
      </c>
      <c r="F211" s="264" t="s">
        <v>606</v>
      </c>
      <c r="G211" s="262"/>
      <c r="H211" s="265">
        <v>2.5</v>
      </c>
      <c r="I211" s="266"/>
      <c r="J211" s="262"/>
      <c r="K211" s="262"/>
      <c r="L211" s="267"/>
      <c r="M211" s="268"/>
      <c r="N211" s="269"/>
      <c r="O211" s="269"/>
      <c r="P211" s="269"/>
      <c r="Q211" s="269"/>
      <c r="R211" s="269"/>
      <c r="S211" s="269"/>
      <c r="T211" s="270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1" t="s">
        <v>143</v>
      </c>
      <c r="AU211" s="271" t="s">
        <v>86</v>
      </c>
      <c r="AV211" s="14" t="s">
        <v>86</v>
      </c>
      <c r="AW211" s="14" t="s">
        <v>32</v>
      </c>
      <c r="AX211" s="14" t="s">
        <v>84</v>
      </c>
      <c r="AY211" s="271" t="s">
        <v>134</v>
      </c>
    </row>
    <row r="212" spans="1:51" s="13" customFormat="1" ht="12">
      <c r="A212" s="13"/>
      <c r="B212" s="250"/>
      <c r="C212" s="251"/>
      <c r="D212" s="252" t="s">
        <v>143</v>
      </c>
      <c r="E212" s="253" t="s">
        <v>1</v>
      </c>
      <c r="F212" s="254" t="s">
        <v>165</v>
      </c>
      <c r="G212" s="251"/>
      <c r="H212" s="253" t="s">
        <v>1</v>
      </c>
      <c r="I212" s="255"/>
      <c r="J212" s="251"/>
      <c r="K212" s="251"/>
      <c r="L212" s="256"/>
      <c r="M212" s="257"/>
      <c r="N212" s="258"/>
      <c r="O212" s="258"/>
      <c r="P212" s="258"/>
      <c r="Q212" s="258"/>
      <c r="R212" s="258"/>
      <c r="S212" s="258"/>
      <c r="T212" s="25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0" t="s">
        <v>143</v>
      </c>
      <c r="AU212" s="260" t="s">
        <v>86</v>
      </c>
      <c r="AV212" s="13" t="s">
        <v>84</v>
      </c>
      <c r="AW212" s="13" t="s">
        <v>32</v>
      </c>
      <c r="AX212" s="13" t="s">
        <v>76</v>
      </c>
      <c r="AY212" s="260" t="s">
        <v>134</v>
      </c>
    </row>
    <row r="213" spans="1:65" s="2" customFormat="1" ht="14.4" customHeight="1">
      <c r="A213" s="38"/>
      <c r="B213" s="39"/>
      <c r="C213" s="236" t="s">
        <v>319</v>
      </c>
      <c r="D213" s="236" t="s">
        <v>137</v>
      </c>
      <c r="E213" s="237" t="s">
        <v>277</v>
      </c>
      <c r="F213" s="238" t="s">
        <v>278</v>
      </c>
      <c r="G213" s="239" t="s">
        <v>140</v>
      </c>
      <c r="H213" s="240">
        <v>24</v>
      </c>
      <c r="I213" s="241"/>
      <c r="J213" s="242">
        <f>ROUND(I213*H213,2)</f>
        <v>0</v>
      </c>
      <c r="K213" s="243"/>
      <c r="L213" s="44"/>
      <c r="M213" s="244" t="s">
        <v>1</v>
      </c>
      <c r="N213" s="245" t="s">
        <v>41</v>
      </c>
      <c r="O213" s="91"/>
      <c r="P213" s="246">
        <f>O213*H213</f>
        <v>0</v>
      </c>
      <c r="Q213" s="246">
        <v>0</v>
      </c>
      <c r="R213" s="246">
        <f>Q213*H213</f>
        <v>0</v>
      </c>
      <c r="S213" s="246">
        <v>0</v>
      </c>
      <c r="T213" s="247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48" t="s">
        <v>211</v>
      </c>
      <c r="AT213" s="248" t="s">
        <v>137</v>
      </c>
      <c r="AU213" s="248" t="s">
        <v>86</v>
      </c>
      <c r="AY213" s="17" t="s">
        <v>134</v>
      </c>
      <c r="BE213" s="249">
        <f>IF(N213="základní",J213,0)</f>
        <v>0</v>
      </c>
      <c r="BF213" s="249">
        <f>IF(N213="snížená",J213,0)</f>
        <v>0</v>
      </c>
      <c r="BG213" s="249">
        <f>IF(N213="zákl. přenesená",J213,0)</f>
        <v>0</v>
      </c>
      <c r="BH213" s="249">
        <f>IF(N213="sníž. přenesená",J213,0)</f>
        <v>0</v>
      </c>
      <c r="BI213" s="249">
        <f>IF(N213="nulová",J213,0)</f>
        <v>0</v>
      </c>
      <c r="BJ213" s="17" t="s">
        <v>84</v>
      </c>
      <c r="BK213" s="249">
        <f>ROUND(I213*H213,2)</f>
        <v>0</v>
      </c>
      <c r="BL213" s="17" t="s">
        <v>211</v>
      </c>
      <c r="BM213" s="248" t="s">
        <v>607</v>
      </c>
    </row>
    <row r="214" spans="1:51" s="13" customFormat="1" ht="12">
      <c r="A214" s="13"/>
      <c r="B214" s="250"/>
      <c r="C214" s="251"/>
      <c r="D214" s="252" t="s">
        <v>143</v>
      </c>
      <c r="E214" s="253" t="s">
        <v>1</v>
      </c>
      <c r="F214" s="254" t="s">
        <v>311</v>
      </c>
      <c r="G214" s="251"/>
      <c r="H214" s="253" t="s">
        <v>1</v>
      </c>
      <c r="I214" s="255"/>
      <c r="J214" s="251"/>
      <c r="K214" s="251"/>
      <c r="L214" s="256"/>
      <c r="M214" s="257"/>
      <c r="N214" s="258"/>
      <c r="O214" s="258"/>
      <c r="P214" s="258"/>
      <c r="Q214" s="258"/>
      <c r="R214" s="258"/>
      <c r="S214" s="258"/>
      <c r="T214" s="25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0" t="s">
        <v>143</v>
      </c>
      <c r="AU214" s="260" t="s">
        <v>86</v>
      </c>
      <c r="AV214" s="13" t="s">
        <v>84</v>
      </c>
      <c r="AW214" s="13" t="s">
        <v>32</v>
      </c>
      <c r="AX214" s="13" t="s">
        <v>76</v>
      </c>
      <c r="AY214" s="260" t="s">
        <v>134</v>
      </c>
    </row>
    <row r="215" spans="1:51" s="14" customFormat="1" ht="12">
      <c r="A215" s="14"/>
      <c r="B215" s="261"/>
      <c r="C215" s="262"/>
      <c r="D215" s="252" t="s">
        <v>143</v>
      </c>
      <c r="E215" s="263" t="s">
        <v>1</v>
      </c>
      <c r="F215" s="264" t="s">
        <v>608</v>
      </c>
      <c r="G215" s="262"/>
      <c r="H215" s="265">
        <v>24</v>
      </c>
      <c r="I215" s="266"/>
      <c r="J215" s="262"/>
      <c r="K215" s="262"/>
      <c r="L215" s="267"/>
      <c r="M215" s="268"/>
      <c r="N215" s="269"/>
      <c r="O215" s="269"/>
      <c r="P215" s="269"/>
      <c r="Q215" s="269"/>
      <c r="R215" s="269"/>
      <c r="S215" s="269"/>
      <c r="T215" s="270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1" t="s">
        <v>143</v>
      </c>
      <c r="AU215" s="271" t="s">
        <v>86</v>
      </c>
      <c r="AV215" s="14" t="s">
        <v>86</v>
      </c>
      <c r="AW215" s="14" t="s">
        <v>32</v>
      </c>
      <c r="AX215" s="14" t="s">
        <v>84</v>
      </c>
      <c r="AY215" s="271" t="s">
        <v>134</v>
      </c>
    </row>
    <row r="216" spans="1:65" s="2" customFormat="1" ht="14.4" customHeight="1">
      <c r="A216" s="38"/>
      <c r="B216" s="39"/>
      <c r="C216" s="272" t="s">
        <v>324</v>
      </c>
      <c r="D216" s="272" t="s">
        <v>225</v>
      </c>
      <c r="E216" s="273" t="s">
        <v>609</v>
      </c>
      <c r="F216" s="274" t="s">
        <v>610</v>
      </c>
      <c r="G216" s="275" t="s">
        <v>140</v>
      </c>
      <c r="H216" s="276">
        <v>25.92</v>
      </c>
      <c r="I216" s="277"/>
      <c r="J216" s="278">
        <f>ROUND(I216*H216,2)</f>
        <v>0</v>
      </c>
      <c r="K216" s="279"/>
      <c r="L216" s="280"/>
      <c r="M216" s="281" t="s">
        <v>1</v>
      </c>
      <c r="N216" s="282" t="s">
        <v>41</v>
      </c>
      <c r="O216" s="91"/>
      <c r="P216" s="246">
        <f>O216*H216</f>
        <v>0</v>
      </c>
      <c r="Q216" s="246">
        <v>0.01176</v>
      </c>
      <c r="R216" s="246">
        <f>Q216*H216</f>
        <v>0.3048192</v>
      </c>
      <c r="S216" s="246">
        <v>0</v>
      </c>
      <c r="T216" s="247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48" t="s">
        <v>228</v>
      </c>
      <c r="AT216" s="248" t="s">
        <v>225</v>
      </c>
      <c r="AU216" s="248" t="s">
        <v>86</v>
      </c>
      <c r="AY216" s="17" t="s">
        <v>134</v>
      </c>
      <c r="BE216" s="249">
        <f>IF(N216="základní",J216,0)</f>
        <v>0</v>
      </c>
      <c r="BF216" s="249">
        <f>IF(N216="snížená",J216,0)</f>
        <v>0</v>
      </c>
      <c r="BG216" s="249">
        <f>IF(N216="zákl. přenesená",J216,0)</f>
        <v>0</v>
      </c>
      <c r="BH216" s="249">
        <f>IF(N216="sníž. přenesená",J216,0)</f>
        <v>0</v>
      </c>
      <c r="BI216" s="249">
        <f>IF(N216="nulová",J216,0)</f>
        <v>0</v>
      </c>
      <c r="BJ216" s="17" t="s">
        <v>84</v>
      </c>
      <c r="BK216" s="249">
        <f>ROUND(I216*H216,2)</f>
        <v>0</v>
      </c>
      <c r="BL216" s="17" t="s">
        <v>211</v>
      </c>
      <c r="BM216" s="248" t="s">
        <v>611</v>
      </c>
    </row>
    <row r="217" spans="1:51" s="14" customFormat="1" ht="12">
      <c r="A217" s="14"/>
      <c r="B217" s="261"/>
      <c r="C217" s="262"/>
      <c r="D217" s="252" t="s">
        <v>143</v>
      </c>
      <c r="E217" s="263" t="s">
        <v>1</v>
      </c>
      <c r="F217" s="264" t="s">
        <v>265</v>
      </c>
      <c r="G217" s="262"/>
      <c r="H217" s="265">
        <v>24</v>
      </c>
      <c r="I217" s="266"/>
      <c r="J217" s="262"/>
      <c r="K217" s="262"/>
      <c r="L217" s="267"/>
      <c r="M217" s="268"/>
      <c r="N217" s="269"/>
      <c r="O217" s="269"/>
      <c r="P217" s="269"/>
      <c r="Q217" s="269"/>
      <c r="R217" s="269"/>
      <c r="S217" s="269"/>
      <c r="T217" s="270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1" t="s">
        <v>143</v>
      </c>
      <c r="AU217" s="271" t="s">
        <v>86</v>
      </c>
      <c r="AV217" s="14" t="s">
        <v>86</v>
      </c>
      <c r="AW217" s="14" t="s">
        <v>32</v>
      </c>
      <c r="AX217" s="14" t="s">
        <v>84</v>
      </c>
      <c r="AY217" s="271" t="s">
        <v>134</v>
      </c>
    </row>
    <row r="218" spans="1:51" s="14" customFormat="1" ht="12">
      <c r="A218" s="14"/>
      <c r="B218" s="261"/>
      <c r="C218" s="262"/>
      <c r="D218" s="252" t="s">
        <v>143</v>
      </c>
      <c r="E218" s="262"/>
      <c r="F218" s="264" t="s">
        <v>612</v>
      </c>
      <c r="G218" s="262"/>
      <c r="H218" s="265">
        <v>25.92</v>
      </c>
      <c r="I218" s="266"/>
      <c r="J218" s="262"/>
      <c r="K218" s="262"/>
      <c r="L218" s="267"/>
      <c r="M218" s="268"/>
      <c r="N218" s="269"/>
      <c r="O218" s="269"/>
      <c r="P218" s="269"/>
      <c r="Q218" s="269"/>
      <c r="R218" s="269"/>
      <c r="S218" s="269"/>
      <c r="T218" s="270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71" t="s">
        <v>143</v>
      </c>
      <c r="AU218" s="271" t="s">
        <v>86</v>
      </c>
      <c r="AV218" s="14" t="s">
        <v>86</v>
      </c>
      <c r="AW218" s="14" t="s">
        <v>4</v>
      </c>
      <c r="AX218" s="14" t="s">
        <v>84</v>
      </c>
      <c r="AY218" s="271" t="s">
        <v>134</v>
      </c>
    </row>
    <row r="219" spans="1:65" s="2" customFormat="1" ht="14.4" customHeight="1">
      <c r="A219" s="38"/>
      <c r="B219" s="39"/>
      <c r="C219" s="236" t="s">
        <v>330</v>
      </c>
      <c r="D219" s="236" t="s">
        <v>137</v>
      </c>
      <c r="E219" s="237" t="s">
        <v>288</v>
      </c>
      <c r="F219" s="238" t="s">
        <v>289</v>
      </c>
      <c r="G219" s="239" t="s">
        <v>140</v>
      </c>
      <c r="H219" s="240">
        <v>51.5</v>
      </c>
      <c r="I219" s="241"/>
      <c r="J219" s="242">
        <f>ROUND(I219*H219,2)</f>
        <v>0</v>
      </c>
      <c r="K219" s="243"/>
      <c r="L219" s="44"/>
      <c r="M219" s="244" t="s">
        <v>1</v>
      </c>
      <c r="N219" s="245" t="s">
        <v>41</v>
      </c>
      <c r="O219" s="91"/>
      <c r="P219" s="246">
        <f>O219*H219</f>
        <v>0</v>
      </c>
      <c r="Q219" s="246">
        <v>0.0002</v>
      </c>
      <c r="R219" s="246">
        <f>Q219*H219</f>
        <v>0.0103</v>
      </c>
      <c r="S219" s="246">
        <v>0</v>
      </c>
      <c r="T219" s="247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48" t="s">
        <v>211</v>
      </c>
      <c r="AT219" s="248" t="s">
        <v>137</v>
      </c>
      <c r="AU219" s="248" t="s">
        <v>86</v>
      </c>
      <c r="AY219" s="17" t="s">
        <v>134</v>
      </c>
      <c r="BE219" s="249">
        <f>IF(N219="základní",J219,0)</f>
        <v>0</v>
      </c>
      <c r="BF219" s="249">
        <f>IF(N219="snížená",J219,0)</f>
        <v>0</v>
      </c>
      <c r="BG219" s="249">
        <f>IF(N219="zákl. přenesená",J219,0)</f>
        <v>0</v>
      </c>
      <c r="BH219" s="249">
        <f>IF(N219="sníž. přenesená",J219,0)</f>
        <v>0</v>
      </c>
      <c r="BI219" s="249">
        <f>IF(N219="nulová",J219,0)</f>
        <v>0</v>
      </c>
      <c r="BJ219" s="17" t="s">
        <v>84</v>
      </c>
      <c r="BK219" s="249">
        <f>ROUND(I219*H219,2)</f>
        <v>0</v>
      </c>
      <c r="BL219" s="17" t="s">
        <v>211</v>
      </c>
      <c r="BM219" s="248" t="s">
        <v>613</v>
      </c>
    </row>
    <row r="220" spans="1:51" s="14" customFormat="1" ht="12">
      <c r="A220" s="14"/>
      <c r="B220" s="261"/>
      <c r="C220" s="262"/>
      <c r="D220" s="252" t="s">
        <v>143</v>
      </c>
      <c r="E220" s="263" t="s">
        <v>1</v>
      </c>
      <c r="F220" s="264" t="s">
        <v>614</v>
      </c>
      <c r="G220" s="262"/>
      <c r="H220" s="265">
        <v>51.5</v>
      </c>
      <c r="I220" s="266"/>
      <c r="J220" s="262"/>
      <c r="K220" s="262"/>
      <c r="L220" s="267"/>
      <c r="M220" s="268"/>
      <c r="N220" s="269"/>
      <c r="O220" s="269"/>
      <c r="P220" s="269"/>
      <c r="Q220" s="269"/>
      <c r="R220" s="269"/>
      <c r="S220" s="269"/>
      <c r="T220" s="27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1" t="s">
        <v>143</v>
      </c>
      <c r="AU220" s="271" t="s">
        <v>86</v>
      </c>
      <c r="AV220" s="14" t="s">
        <v>86</v>
      </c>
      <c r="AW220" s="14" t="s">
        <v>32</v>
      </c>
      <c r="AX220" s="14" t="s">
        <v>84</v>
      </c>
      <c r="AY220" s="271" t="s">
        <v>134</v>
      </c>
    </row>
    <row r="221" spans="1:65" s="2" customFormat="1" ht="14.4" customHeight="1">
      <c r="A221" s="38"/>
      <c r="B221" s="39"/>
      <c r="C221" s="236" t="s">
        <v>338</v>
      </c>
      <c r="D221" s="236" t="s">
        <v>137</v>
      </c>
      <c r="E221" s="237" t="s">
        <v>293</v>
      </c>
      <c r="F221" s="238" t="s">
        <v>294</v>
      </c>
      <c r="G221" s="239" t="s">
        <v>163</v>
      </c>
      <c r="H221" s="240">
        <v>17</v>
      </c>
      <c r="I221" s="241"/>
      <c r="J221" s="242">
        <f>ROUND(I221*H221,2)</f>
        <v>0</v>
      </c>
      <c r="K221" s="243"/>
      <c r="L221" s="44"/>
      <c r="M221" s="244" t="s">
        <v>1</v>
      </c>
      <c r="N221" s="245" t="s">
        <v>41</v>
      </c>
      <c r="O221" s="91"/>
      <c r="P221" s="246">
        <f>O221*H221</f>
        <v>0</v>
      </c>
      <c r="Q221" s="246">
        <v>0</v>
      </c>
      <c r="R221" s="246">
        <f>Q221*H221</f>
        <v>0</v>
      </c>
      <c r="S221" s="246">
        <v>0.006</v>
      </c>
      <c r="T221" s="247">
        <f>S221*H221</f>
        <v>0.10200000000000001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48" t="s">
        <v>211</v>
      </c>
      <c r="AT221" s="248" t="s">
        <v>137</v>
      </c>
      <c r="AU221" s="248" t="s">
        <v>86</v>
      </c>
      <c r="AY221" s="17" t="s">
        <v>134</v>
      </c>
      <c r="BE221" s="249">
        <f>IF(N221="základní",J221,0)</f>
        <v>0</v>
      </c>
      <c r="BF221" s="249">
        <f>IF(N221="snížená",J221,0)</f>
        <v>0</v>
      </c>
      <c r="BG221" s="249">
        <f>IF(N221="zákl. přenesená",J221,0)</f>
        <v>0</v>
      </c>
      <c r="BH221" s="249">
        <f>IF(N221="sníž. přenesená",J221,0)</f>
        <v>0</v>
      </c>
      <c r="BI221" s="249">
        <f>IF(N221="nulová",J221,0)</f>
        <v>0</v>
      </c>
      <c r="BJ221" s="17" t="s">
        <v>84</v>
      </c>
      <c r="BK221" s="249">
        <f>ROUND(I221*H221,2)</f>
        <v>0</v>
      </c>
      <c r="BL221" s="17" t="s">
        <v>211</v>
      </c>
      <c r="BM221" s="248" t="s">
        <v>615</v>
      </c>
    </row>
    <row r="222" spans="1:51" s="14" customFormat="1" ht="12">
      <c r="A222" s="14"/>
      <c r="B222" s="261"/>
      <c r="C222" s="262"/>
      <c r="D222" s="252" t="s">
        <v>143</v>
      </c>
      <c r="E222" s="263" t="s">
        <v>1</v>
      </c>
      <c r="F222" s="264" t="s">
        <v>616</v>
      </c>
      <c r="G222" s="262"/>
      <c r="H222" s="265">
        <v>5</v>
      </c>
      <c r="I222" s="266"/>
      <c r="J222" s="262"/>
      <c r="K222" s="262"/>
      <c r="L222" s="267"/>
      <c r="M222" s="268"/>
      <c r="N222" s="269"/>
      <c r="O222" s="269"/>
      <c r="P222" s="269"/>
      <c r="Q222" s="269"/>
      <c r="R222" s="269"/>
      <c r="S222" s="269"/>
      <c r="T222" s="270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1" t="s">
        <v>143</v>
      </c>
      <c r="AU222" s="271" t="s">
        <v>86</v>
      </c>
      <c r="AV222" s="14" t="s">
        <v>86</v>
      </c>
      <c r="AW222" s="14" t="s">
        <v>32</v>
      </c>
      <c r="AX222" s="14" t="s">
        <v>76</v>
      </c>
      <c r="AY222" s="271" t="s">
        <v>134</v>
      </c>
    </row>
    <row r="223" spans="1:51" s="14" customFormat="1" ht="12">
      <c r="A223" s="14"/>
      <c r="B223" s="261"/>
      <c r="C223" s="262"/>
      <c r="D223" s="252" t="s">
        <v>143</v>
      </c>
      <c r="E223" s="263" t="s">
        <v>1</v>
      </c>
      <c r="F223" s="264" t="s">
        <v>617</v>
      </c>
      <c r="G223" s="262"/>
      <c r="H223" s="265">
        <v>12</v>
      </c>
      <c r="I223" s="266"/>
      <c r="J223" s="262"/>
      <c r="K223" s="262"/>
      <c r="L223" s="267"/>
      <c r="M223" s="268"/>
      <c r="N223" s="269"/>
      <c r="O223" s="269"/>
      <c r="P223" s="269"/>
      <c r="Q223" s="269"/>
      <c r="R223" s="269"/>
      <c r="S223" s="269"/>
      <c r="T223" s="270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1" t="s">
        <v>143</v>
      </c>
      <c r="AU223" s="271" t="s">
        <v>86</v>
      </c>
      <c r="AV223" s="14" t="s">
        <v>86</v>
      </c>
      <c r="AW223" s="14" t="s">
        <v>32</v>
      </c>
      <c r="AX223" s="14" t="s">
        <v>76</v>
      </c>
      <c r="AY223" s="271" t="s">
        <v>134</v>
      </c>
    </row>
    <row r="224" spans="1:51" s="15" customFormat="1" ht="12">
      <c r="A224" s="15"/>
      <c r="B224" s="284"/>
      <c r="C224" s="285"/>
      <c r="D224" s="252" t="s">
        <v>143</v>
      </c>
      <c r="E224" s="286" t="s">
        <v>1</v>
      </c>
      <c r="F224" s="287" t="s">
        <v>337</v>
      </c>
      <c r="G224" s="285"/>
      <c r="H224" s="288">
        <v>17</v>
      </c>
      <c r="I224" s="289"/>
      <c r="J224" s="285"/>
      <c r="K224" s="285"/>
      <c r="L224" s="290"/>
      <c r="M224" s="291"/>
      <c r="N224" s="292"/>
      <c r="O224" s="292"/>
      <c r="P224" s="292"/>
      <c r="Q224" s="292"/>
      <c r="R224" s="292"/>
      <c r="S224" s="292"/>
      <c r="T224" s="293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94" t="s">
        <v>143</v>
      </c>
      <c r="AU224" s="294" t="s">
        <v>86</v>
      </c>
      <c r="AV224" s="15" t="s">
        <v>141</v>
      </c>
      <c r="AW224" s="15" t="s">
        <v>32</v>
      </c>
      <c r="AX224" s="15" t="s">
        <v>84</v>
      </c>
      <c r="AY224" s="294" t="s">
        <v>134</v>
      </c>
    </row>
    <row r="225" spans="1:65" s="2" customFormat="1" ht="14.4" customHeight="1">
      <c r="A225" s="38"/>
      <c r="B225" s="39"/>
      <c r="C225" s="236" t="s">
        <v>343</v>
      </c>
      <c r="D225" s="236" t="s">
        <v>137</v>
      </c>
      <c r="E225" s="237" t="s">
        <v>298</v>
      </c>
      <c r="F225" s="238" t="s">
        <v>299</v>
      </c>
      <c r="G225" s="239" t="s">
        <v>163</v>
      </c>
      <c r="H225" s="240">
        <v>77.6</v>
      </c>
      <c r="I225" s="241"/>
      <c r="J225" s="242">
        <f>ROUND(I225*H225,2)</f>
        <v>0</v>
      </c>
      <c r="K225" s="243"/>
      <c r="L225" s="44"/>
      <c r="M225" s="244" t="s">
        <v>1</v>
      </c>
      <c r="N225" s="245" t="s">
        <v>41</v>
      </c>
      <c r="O225" s="91"/>
      <c r="P225" s="246">
        <f>O225*H225</f>
        <v>0</v>
      </c>
      <c r="Q225" s="246">
        <v>0</v>
      </c>
      <c r="R225" s="246">
        <f>Q225*H225</f>
        <v>0</v>
      </c>
      <c r="S225" s="246">
        <v>0</v>
      </c>
      <c r="T225" s="247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48" t="s">
        <v>211</v>
      </c>
      <c r="AT225" s="248" t="s">
        <v>137</v>
      </c>
      <c r="AU225" s="248" t="s">
        <v>86</v>
      </c>
      <c r="AY225" s="17" t="s">
        <v>134</v>
      </c>
      <c r="BE225" s="249">
        <f>IF(N225="základní",J225,0)</f>
        <v>0</v>
      </c>
      <c r="BF225" s="249">
        <f>IF(N225="snížená",J225,0)</f>
        <v>0</v>
      </c>
      <c r="BG225" s="249">
        <f>IF(N225="zákl. přenesená",J225,0)</f>
        <v>0</v>
      </c>
      <c r="BH225" s="249">
        <f>IF(N225="sníž. přenesená",J225,0)</f>
        <v>0</v>
      </c>
      <c r="BI225" s="249">
        <f>IF(N225="nulová",J225,0)</f>
        <v>0</v>
      </c>
      <c r="BJ225" s="17" t="s">
        <v>84</v>
      </c>
      <c r="BK225" s="249">
        <f>ROUND(I225*H225,2)</f>
        <v>0</v>
      </c>
      <c r="BL225" s="17" t="s">
        <v>211</v>
      </c>
      <c r="BM225" s="248" t="s">
        <v>618</v>
      </c>
    </row>
    <row r="226" spans="1:51" s="13" customFormat="1" ht="12">
      <c r="A226" s="13"/>
      <c r="B226" s="250"/>
      <c r="C226" s="251"/>
      <c r="D226" s="252" t="s">
        <v>143</v>
      </c>
      <c r="E226" s="253" t="s">
        <v>1</v>
      </c>
      <c r="F226" s="254" t="s">
        <v>311</v>
      </c>
      <c r="G226" s="251"/>
      <c r="H226" s="253" t="s">
        <v>1</v>
      </c>
      <c r="I226" s="255"/>
      <c r="J226" s="251"/>
      <c r="K226" s="251"/>
      <c r="L226" s="256"/>
      <c r="M226" s="257"/>
      <c r="N226" s="258"/>
      <c r="O226" s="258"/>
      <c r="P226" s="258"/>
      <c r="Q226" s="258"/>
      <c r="R226" s="258"/>
      <c r="S226" s="258"/>
      <c r="T226" s="25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0" t="s">
        <v>143</v>
      </c>
      <c r="AU226" s="260" t="s">
        <v>86</v>
      </c>
      <c r="AV226" s="13" t="s">
        <v>84</v>
      </c>
      <c r="AW226" s="13" t="s">
        <v>32</v>
      </c>
      <c r="AX226" s="13" t="s">
        <v>76</v>
      </c>
      <c r="AY226" s="260" t="s">
        <v>134</v>
      </c>
    </row>
    <row r="227" spans="1:51" s="14" customFormat="1" ht="12">
      <c r="A227" s="14"/>
      <c r="B227" s="261"/>
      <c r="C227" s="262"/>
      <c r="D227" s="252" t="s">
        <v>143</v>
      </c>
      <c r="E227" s="263" t="s">
        <v>1</v>
      </c>
      <c r="F227" s="264" t="s">
        <v>619</v>
      </c>
      <c r="G227" s="262"/>
      <c r="H227" s="265">
        <v>77.6</v>
      </c>
      <c r="I227" s="266"/>
      <c r="J227" s="262"/>
      <c r="K227" s="262"/>
      <c r="L227" s="267"/>
      <c r="M227" s="268"/>
      <c r="N227" s="269"/>
      <c r="O227" s="269"/>
      <c r="P227" s="269"/>
      <c r="Q227" s="269"/>
      <c r="R227" s="269"/>
      <c r="S227" s="269"/>
      <c r="T227" s="270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1" t="s">
        <v>143</v>
      </c>
      <c r="AU227" s="271" t="s">
        <v>86</v>
      </c>
      <c r="AV227" s="14" t="s">
        <v>86</v>
      </c>
      <c r="AW227" s="14" t="s">
        <v>32</v>
      </c>
      <c r="AX227" s="14" t="s">
        <v>84</v>
      </c>
      <c r="AY227" s="271" t="s">
        <v>134</v>
      </c>
    </row>
    <row r="228" spans="1:65" s="2" customFormat="1" ht="14.4" customHeight="1">
      <c r="A228" s="38"/>
      <c r="B228" s="39"/>
      <c r="C228" s="272" t="s">
        <v>349</v>
      </c>
      <c r="D228" s="272" t="s">
        <v>225</v>
      </c>
      <c r="E228" s="273" t="s">
        <v>303</v>
      </c>
      <c r="F228" s="274" t="s">
        <v>304</v>
      </c>
      <c r="G228" s="275" t="s">
        <v>257</v>
      </c>
      <c r="H228" s="276">
        <v>0.869</v>
      </c>
      <c r="I228" s="277"/>
      <c r="J228" s="278">
        <f>ROUND(I228*H228,2)</f>
        <v>0</v>
      </c>
      <c r="K228" s="279"/>
      <c r="L228" s="280"/>
      <c r="M228" s="281" t="s">
        <v>1</v>
      </c>
      <c r="N228" s="282" t="s">
        <v>41</v>
      </c>
      <c r="O228" s="91"/>
      <c r="P228" s="246">
        <f>O228*H228</f>
        <v>0</v>
      </c>
      <c r="Q228" s="246">
        <v>0.55</v>
      </c>
      <c r="R228" s="246">
        <f>Q228*H228</f>
        <v>0.47795000000000004</v>
      </c>
      <c r="S228" s="246">
        <v>0</v>
      </c>
      <c r="T228" s="247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48" t="s">
        <v>228</v>
      </c>
      <c r="AT228" s="248" t="s">
        <v>225</v>
      </c>
      <c r="AU228" s="248" t="s">
        <v>86</v>
      </c>
      <c r="AY228" s="17" t="s">
        <v>134</v>
      </c>
      <c r="BE228" s="249">
        <f>IF(N228="základní",J228,0)</f>
        <v>0</v>
      </c>
      <c r="BF228" s="249">
        <f>IF(N228="snížená",J228,0)</f>
        <v>0</v>
      </c>
      <c r="BG228" s="249">
        <f>IF(N228="zákl. přenesená",J228,0)</f>
        <v>0</v>
      </c>
      <c r="BH228" s="249">
        <f>IF(N228="sníž. přenesená",J228,0)</f>
        <v>0</v>
      </c>
      <c r="BI228" s="249">
        <f>IF(N228="nulová",J228,0)</f>
        <v>0</v>
      </c>
      <c r="BJ228" s="17" t="s">
        <v>84</v>
      </c>
      <c r="BK228" s="249">
        <f>ROUND(I228*H228,2)</f>
        <v>0</v>
      </c>
      <c r="BL228" s="17" t="s">
        <v>211</v>
      </c>
      <c r="BM228" s="248" t="s">
        <v>620</v>
      </c>
    </row>
    <row r="229" spans="1:51" s="14" customFormat="1" ht="12">
      <c r="A229" s="14"/>
      <c r="B229" s="261"/>
      <c r="C229" s="262"/>
      <c r="D229" s="252" t="s">
        <v>143</v>
      </c>
      <c r="E229" s="263" t="s">
        <v>1</v>
      </c>
      <c r="F229" s="264" t="s">
        <v>621</v>
      </c>
      <c r="G229" s="262"/>
      <c r="H229" s="265">
        <v>0.776</v>
      </c>
      <c r="I229" s="266"/>
      <c r="J229" s="262"/>
      <c r="K229" s="262"/>
      <c r="L229" s="267"/>
      <c r="M229" s="268"/>
      <c r="N229" s="269"/>
      <c r="O229" s="269"/>
      <c r="P229" s="269"/>
      <c r="Q229" s="269"/>
      <c r="R229" s="269"/>
      <c r="S229" s="269"/>
      <c r="T229" s="270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71" t="s">
        <v>143</v>
      </c>
      <c r="AU229" s="271" t="s">
        <v>86</v>
      </c>
      <c r="AV229" s="14" t="s">
        <v>86</v>
      </c>
      <c r="AW229" s="14" t="s">
        <v>32</v>
      </c>
      <c r="AX229" s="14" t="s">
        <v>84</v>
      </c>
      <c r="AY229" s="271" t="s">
        <v>134</v>
      </c>
    </row>
    <row r="230" spans="1:51" s="14" customFormat="1" ht="12">
      <c r="A230" s="14"/>
      <c r="B230" s="261"/>
      <c r="C230" s="262"/>
      <c r="D230" s="252" t="s">
        <v>143</v>
      </c>
      <c r="E230" s="262"/>
      <c r="F230" s="264" t="s">
        <v>622</v>
      </c>
      <c r="G230" s="262"/>
      <c r="H230" s="265">
        <v>0.869</v>
      </c>
      <c r="I230" s="266"/>
      <c r="J230" s="262"/>
      <c r="K230" s="262"/>
      <c r="L230" s="267"/>
      <c r="M230" s="268"/>
      <c r="N230" s="269"/>
      <c r="O230" s="269"/>
      <c r="P230" s="269"/>
      <c r="Q230" s="269"/>
      <c r="R230" s="269"/>
      <c r="S230" s="269"/>
      <c r="T230" s="270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71" t="s">
        <v>143</v>
      </c>
      <c r="AU230" s="271" t="s">
        <v>86</v>
      </c>
      <c r="AV230" s="14" t="s">
        <v>86</v>
      </c>
      <c r="AW230" s="14" t="s">
        <v>4</v>
      </c>
      <c r="AX230" s="14" t="s">
        <v>84</v>
      </c>
      <c r="AY230" s="271" t="s">
        <v>134</v>
      </c>
    </row>
    <row r="231" spans="1:65" s="2" customFormat="1" ht="14.4" customHeight="1">
      <c r="A231" s="38"/>
      <c r="B231" s="39"/>
      <c r="C231" s="236" t="s">
        <v>353</v>
      </c>
      <c r="D231" s="236" t="s">
        <v>137</v>
      </c>
      <c r="E231" s="237" t="s">
        <v>308</v>
      </c>
      <c r="F231" s="238" t="s">
        <v>309</v>
      </c>
      <c r="G231" s="239" t="s">
        <v>163</v>
      </c>
      <c r="H231" s="240">
        <v>13</v>
      </c>
      <c r="I231" s="241"/>
      <c r="J231" s="242">
        <f>ROUND(I231*H231,2)</f>
        <v>0</v>
      </c>
      <c r="K231" s="243"/>
      <c r="L231" s="44"/>
      <c r="M231" s="244" t="s">
        <v>1</v>
      </c>
      <c r="N231" s="245" t="s">
        <v>41</v>
      </c>
      <c r="O231" s="91"/>
      <c r="P231" s="246">
        <f>O231*H231</f>
        <v>0</v>
      </c>
      <c r="Q231" s="246">
        <v>0</v>
      </c>
      <c r="R231" s="246">
        <f>Q231*H231</f>
        <v>0</v>
      </c>
      <c r="S231" s="246">
        <v>0</v>
      </c>
      <c r="T231" s="247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48" t="s">
        <v>211</v>
      </c>
      <c r="AT231" s="248" t="s">
        <v>137</v>
      </c>
      <c r="AU231" s="248" t="s">
        <v>86</v>
      </c>
      <c r="AY231" s="17" t="s">
        <v>134</v>
      </c>
      <c r="BE231" s="249">
        <f>IF(N231="základní",J231,0)</f>
        <v>0</v>
      </c>
      <c r="BF231" s="249">
        <f>IF(N231="snížená",J231,0)</f>
        <v>0</v>
      </c>
      <c r="BG231" s="249">
        <f>IF(N231="zákl. přenesená",J231,0)</f>
        <v>0</v>
      </c>
      <c r="BH231" s="249">
        <f>IF(N231="sníž. přenesená",J231,0)</f>
        <v>0</v>
      </c>
      <c r="BI231" s="249">
        <f>IF(N231="nulová",J231,0)</f>
        <v>0</v>
      </c>
      <c r="BJ231" s="17" t="s">
        <v>84</v>
      </c>
      <c r="BK231" s="249">
        <f>ROUND(I231*H231,2)</f>
        <v>0</v>
      </c>
      <c r="BL231" s="17" t="s">
        <v>211</v>
      </c>
      <c r="BM231" s="248" t="s">
        <v>623</v>
      </c>
    </row>
    <row r="232" spans="1:51" s="13" customFormat="1" ht="12">
      <c r="A232" s="13"/>
      <c r="B232" s="250"/>
      <c r="C232" s="251"/>
      <c r="D232" s="252" t="s">
        <v>143</v>
      </c>
      <c r="E232" s="253" t="s">
        <v>1</v>
      </c>
      <c r="F232" s="254" t="s">
        <v>311</v>
      </c>
      <c r="G232" s="251"/>
      <c r="H232" s="253" t="s">
        <v>1</v>
      </c>
      <c r="I232" s="255"/>
      <c r="J232" s="251"/>
      <c r="K232" s="251"/>
      <c r="L232" s="256"/>
      <c r="M232" s="257"/>
      <c r="N232" s="258"/>
      <c r="O232" s="258"/>
      <c r="P232" s="258"/>
      <c r="Q232" s="258"/>
      <c r="R232" s="258"/>
      <c r="S232" s="258"/>
      <c r="T232" s="25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0" t="s">
        <v>143</v>
      </c>
      <c r="AU232" s="260" t="s">
        <v>86</v>
      </c>
      <c r="AV232" s="13" t="s">
        <v>84</v>
      </c>
      <c r="AW232" s="13" t="s">
        <v>32</v>
      </c>
      <c r="AX232" s="13" t="s">
        <v>76</v>
      </c>
      <c r="AY232" s="260" t="s">
        <v>134</v>
      </c>
    </row>
    <row r="233" spans="1:51" s="14" customFormat="1" ht="12">
      <c r="A233" s="14"/>
      <c r="B233" s="261"/>
      <c r="C233" s="262"/>
      <c r="D233" s="252" t="s">
        <v>143</v>
      </c>
      <c r="E233" s="263" t="s">
        <v>1</v>
      </c>
      <c r="F233" s="264" t="s">
        <v>624</v>
      </c>
      <c r="G233" s="262"/>
      <c r="H233" s="265">
        <v>13</v>
      </c>
      <c r="I233" s="266"/>
      <c r="J233" s="262"/>
      <c r="K233" s="262"/>
      <c r="L233" s="267"/>
      <c r="M233" s="268"/>
      <c r="N233" s="269"/>
      <c r="O233" s="269"/>
      <c r="P233" s="269"/>
      <c r="Q233" s="269"/>
      <c r="R233" s="269"/>
      <c r="S233" s="269"/>
      <c r="T233" s="270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1" t="s">
        <v>143</v>
      </c>
      <c r="AU233" s="271" t="s">
        <v>86</v>
      </c>
      <c r="AV233" s="14" t="s">
        <v>86</v>
      </c>
      <c r="AW233" s="14" t="s">
        <v>32</v>
      </c>
      <c r="AX233" s="14" t="s">
        <v>84</v>
      </c>
      <c r="AY233" s="271" t="s">
        <v>134</v>
      </c>
    </row>
    <row r="234" spans="1:65" s="2" customFormat="1" ht="14.4" customHeight="1">
      <c r="A234" s="38"/>
      <c r="B234" s="39"/>
      <c r="C234" s="272" t="s">
        <v>358</v>
      </c>
      <c r="D234" s="272" t="s">
        <v>225</v>
      </c>
      <c r="E234" s="273" t="s">
        <v>314</v>
      </c>
      <c r="F234" s="274" t="s">
        <v>315</v>
      </c>
      <c r="G234" s="275" t="s">
        <v>257</v>
      </c>
      <c r="H234" s="276">
        <v>0.373</v>
      </c>
      <c r="I234" s="277"/>
      <c r="J234" s="278">
        <f>ROUND(I234*H234,2)</f>
        <v>0</v>
      </c>
      <c r="K234" s="279"/>
      <c r="L234" s="280"/>
      <c r="M234" s="281" t="s">
        <v>1</v>
      </c>
      <c r="N234" s="282" t="s">
        <v>41</v>
      </c>
      <c r="O234" s="91"/>
      <c r="P234" s="246">
        <f>O234*H234</f>
        <v>0</v>
      </c>
      <c r="Q234" s="246">
        <v>0.55</v>
      </c>
      <c r="R234" s="246">
        <f>Q234*H234</f>
        <v>0.20515000000000003</v>
      </c>
      <c r="S234" s="246">
        <v>0</v>
      </c>
      <c r="T234" s="247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48" t="s">
        <v>228</v>
      </c>
      <c r="AT234" s="248" t="s">
        <v>225</v>
      </c>
      <c r="AU234" s="248" t="s">
        <v>86</v>
      </c>
      <c r="AY234" s="17" t="s">
        <v>134</v>
      </c>
      <c r="BE234" s="249">
        <f>IF(N234="základní",J234,0)</f>
        <v>0</v>
      </c>
      <c r="BF234" s="249">
        <f>IF(N234="snížená",J234,0)</f>
        <v>0</v>
      </c>
      <c r="BG234" s="249">
        <f>IF(N234="zákl. přenesená",J234,0)</f>
        <v>0</v>
      </c>
      <c r="BH234" s="249">
        <f>IF(N234="sníž. přenesená",J234,0)</f>
        <v>0</v>
      </c>
      <c r="BI234" s="249">
        <f>IF(N234="nulová",J234,0)</f>
        <v>0</v>
      </c>
      <c r="BJ234" s="17" t="s">
        <v>84</v>
      </c>
      <c r="BK234" s="249">
        <f>ROUND(I234*H234,2)</f>
        <v>0</v>
      </c>
      <c r="BL234" s="17" t="s">
        <v>211</v>
      </c>
      <c r="BM234" s="248" t="s">
        <v>625</v>
      </c>
    </row>
    <row r="235" spans="1:51" s="14" customFormat="1" ht="12">
      <c r="A235" s="14"/>
      <c r="B235" s="261"/>
      <c r="C235" s="262"/>
      <c r="D235" s="252" t="s">
        <v>143</v>
      </c>
      <c r="E235" s="263" t="s">
        <v>1</v>
      </c>
      <c r="F235" s="264" t="s">
        <v>626</v>
      </c>
      <c r="G235" s="262"/>
      <c r="H235" s="265">
        <v>0.333</v>
      </c>
      <c r="I235" s="266"/>
      <c r="J235" s="262"/>
      <c r="K235" s="262"/>
      <c r="L235" s="267"/>
      <c r="M235" s="268"/>
      <c r="N235" s="269"/>
      <c r="O235" s="269"/>
      <c r="P235" s="269"/>
      <c r="Q235" s="269"/>
      <c r="R235" s="269"/>
      <c r="S235" s="269"/>
      <c r="T235" s="270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1" t="s">
        <v>143</v>
      </c>
      <c r="AU235" s="271" t="s">
        <v>86</v>
      </c>
      <c r="AV235" s="14" t="s">
        <v>86</v>
      </c>
      <c r="AW235" s="14" t="s">
        <v>32</v>
      </c>
      <c r="AX235" s="14" t="s">
        <v>84</v>
      </c>
      <c r="AY235" s="271" t="s">
        <v>134</v>
      </c>
    </row>
    <row r="236" spans="1:51" s="14" customFormat="1" ht="12">
      <c r="A236" s="14"/>
      <c r="B236" s="261"/>
      <c r="C236" s="262"/>
      <c r="D236" s="252" t="s">
        <v>143</v>
      </c>
      <c r="E236" s="262"/>
      <c r="F236" s="264" t="s">
        <v>627</v>
      </c>
      <c r="G236" s="262"/>
      <c r="H236" s="265">
        <v>0.373</v>
      </c>
      <c r="I236" s="266"/>
      <c r="J236" s="262"/>
      <c r="K236" s="262"/>
      <c r="L236" s="267"/>
      <c r="M236" s="268"/>
      <c r="N236" s="269"/>
      <c r="O236" s="269"/>
      <c r="P236" s="269"/>
      <c r="Q236" s="269"/>
      <c r="R236" s="269"/>
      <c r="S236" s="269"/>
      <c r="T236" s="270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71" t="s">
        <v>143</v>
      </c>
      <c r="AU236" s="271" t="s">
        <v>86</v>
      </c>
      <c r="AV236" s="14" t="s">
        <v>86</v>
      </c>
      <c r="AW236" s="14" t="s">
        <v>4</v>
      </c>
      <c r="AX236" s="14" t="s">
        <v>84</v>
      </c>
      <c r="AY236" s="271" t="s">
        <v>134</v>
      </c>
    </row>
    <row r="237" spans="1:65" s="2" customFormat="1" ht="14.4" customHeight="1">
      <c r="A237" s="38"/>
      <c r="B237" s="39"/>
      <c r="C237" s="236" t="s">
        <v>364</v>
      </c>
      <c r="D237" s="236" t="s">
        <v>137</v>
      </c>
      <c r="E237" s="237" t="s">
        <v>320</v>
      </c>
      <c r="F237" s="238" t="s">
        <v>321</v>
      </c>
      <c r="G237" s="239" t="s">
        <v>257</v>
      </c>
      <c r="H237" s="240">
        <v>1.198</v>
      </c>
      <c r="I237" s="241"/>
      <c r="J237" s="242">
        <f>ROUND(I237*H237,2)</f>
        <v>0</v>
      </c>
      <c r="K237" s="243"/>
      <c r="L237" s="44"/>
      <c r="M237" s="244" t="s">
        <v>1</v>
      </c>
      <c r="N237" s="245" t="s">
        <v>41</v>
      </c>
      <c r="O237" s="91"/>
      <c r="P237" s="246">
        <f>O237*H237</f>
        <v>0</v>
      </c>
      <c r="Q237" s="246">
        <v>0.02447</v>
      </c>
      <c r="R237" s="246">
        <f>Q237*H237</f>
        <v>0.029315059999999997</v>
      </c>
      <c r="S237" s="246">
        <v>0</v>
      </c>
      <c r="T237" s="247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48" t="s">
        <v>211</v>
      </c>
      <c r="AT237" s="248" t="s">
        <v>137</v>
      </c>
      <c r="AU237" s="248" t="s">
        <v>86</v>
      </c>
      <c r="AY237" s="17" t="s">
        <v>134</v>
      </c>
      <c r="BE237" s="249">
        <f>IF(N237="základní",J237,0)</f>
        <v>0</v>
      </c>
      <c r="BF237" s="249">
        <f>IF(N237="snížená",J237,0)</f>
        <v>0</v>
      </c>
      <c r="BG237" s="249">
        <f>IF(N237="zákl. přenesená",J237,0)</f>
        <v>0</v>
      </c>
      <c r="BH237" s="249">
        <f>IF(N237="sníž. přenesená",J237,0)</f>
        <v>0</v>
      </c>
      <c r="BI237" s="249">
        <f>IF(N237="nulová",J237,0)</f>
        <v>0</v>
      </c>
      <c r="BJ237" s="17" t="s">
        <v>84</v>
      </c>
      <c r="BK237" s="249">
        <f>ROUND(I237*H237,2)</f>
        <v>0</v>
      </c>
      <c r="BL237" s="17" t="s">
        <v>211</v>
      </c>
      <c r="BM237" s="248" t="s">
        <v>628</v>
      </c>
    </row>
    <row r="238" spans="1:51" s="14" customFormat="1" ht="12">
      <c r="A238" s="14"/>
      <c r="B238" s="261"/>
      <c r="C238" s="262"/>
      <c r="D238" s="252" t="s">
        <v>143</v>
      </c>
      <c r="E238" s="263" t="s">
        <v>1</v>
      </c>
      <c r="F238" s="264" t="s">
        <v>629</v>
      </c>
      <c r="G238" s="262"/>
      <c r="H238" s="265">
        <v>1.198</v>
      </c>
      <c r="I238" s="266"/>
      <c r="J238" s="262"/>
      <c r="K238" s="262"/>
      <c r="L238" s="267"/>
      <c r="M238" s="268"/>
      <c r="N238" s="269"/>
      <c r="O238" s="269"/>
      <c r="P238" s="269"/>
      <c r="Q238" s="269"/>
      <c r="R238" s="269"/>
      <c r="S238" s="269"/>
      <c r="T238" s="270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71" t="s">
        <v>143</v>
      </c>
      <c r="AU238" s="271" t="s">
        <v>86</v>
      </c>
      <c r="AV238" s="14" t="s">
        <v>86</v>
      </c>
      <c r="AW238" s="14" t="s">
        <v>32</v>
      </c>
      <c r="AX238" s="14" t="s">
        <v>84</v>
      </c>
      <c r="AY238" s="271" t="s">
        <v>134</v>
      </c>
    </row>
    <row r="239" spans="1:65" s="2" customFormat="1" ht="14.4" customHeight="1">
      <c r="A239" s="38"/>
      <c r="B239" s="39"/>
      <c r="C239" s="236" t="s">
        <v>369</v>
      </c>
      <c r="D239" s="236" t="s">
        <v>137</v>
      </c>
      <c r="E239" s="237" t="s">
        <v>325</v>
      </c>
      <c r="F239" s="238" t="s">
        <v>326</v>
      </c>
      <c r="G239" s="239" t="s">
        <v>241</v>
      </c>
      <c r="H239" s="283"/>
      <c r="I239" s="241"/>
      <c r="J239" s="242">
        <f>ROUND(I239*H239,2)</f>
        <v>0</v>
      </c>
      <c r="K239" s="243"/>
      <c r="L239" s="44"/>
      <c r="M239" s="244" t="s">
        <v>1</v>
      </c>
      <c r="N239" s="245" t="s">
        <v>41</v>
      </c>
      <c r="O239" s="91"/>
      <c r="P239" s="246">
        <f>O239*H239</f>
        <v>0</v>
      </c>
      <c r="Q239" s="246">
        <v>0</v>
      </c>
      <c r="R239" s="246">
        <f>Q239*H239</f>
        <v>0</v>
      </c>
      <c r="S239" s="246">
        <v>0</v>
      </c>
      <c r="T239" s="247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48" t="s">
        <v>211</v>
      </c>
      <c r="AT239" s="248" t="s">
        <v>137</v>
      </c>
      <c r="AU239" s="248" t="s">
        <v>86</v>
      </c>
      <c r="AY239" s="17" t="s">
        <v>134</v>
      </c>
      <c r="BE239" s="249">
        <f>IF(N239="základní",J239,0)</f>
        <v>0</v>
      </c>
      <c r="BF239" s="249">
        <f>IF(N239="snížená",J239,0)</f>
        <v>0</v>
      </c>
      <c r="BG239" s="249">
        <f>IF(N239="zákl. přenesená",J239,0)</f>
        <v>0</v>
      </c>
      <c r="BH239" s="249">
        <f>IF(N239="sníž. přenesená",J239,0)</f>
        <v>0</v>
      </c>
      <c r="BI239" s="249">
        <f>IF(N239="nulová",J239,0)</f>
        <v>0</v>
      </c>
      <c r="BJ239" s="17" t="s">
        <v>84</v>
      </c>
      <c r="BK239" s="249">
        <f>ROUND(I239*H239,2)</f>
        <v>0</v>
      </c>
      <c r="BL239" s="17" t="s">
        <v>211</v>
      </c>
      <c r="BM239" s="248" t="s">
        <v>630</v>
      </c>
    </row>
    <row r="240" spans="1:63" s="12" customFormat="1" ht="22.8" customHeight="1">
      <c r="A240" s="12"/>
      <c r="B240" s="220"/>
      <c r="C240" s="221"/>
      <c r="D240" s="222" t="s">
        <v>75</v>
      </c>
      <c r="E240" s="234" t="s">
        <v>328</v>
      </c>
      <c r="F240" s="234" t="s">
        <v>329</v>
      </c>
      <c r="G240" s="221"/>
      <c r="H240" s="221"/>
      <c r="I240" s="224"/>
      <c r="J240" s="235">
        <f>BK240</f>
        <v>0</v>
      </c>
      <c r="K240" s="221"/>
      <c r="L240" s="226"/>
      <c r="M240" s="227"/>
      <c r="N240" s="228"/>
      <c r="O240" s="228"/>
      <c r="P240" s="229">
        <f>SUM(P241:P282)</f>
        <v>0</v>
      </c>
      <c r="Q240" s="228"/>
      <c r="R240" s="229">
        <f>SUM(R241:R282)</f>
        <v>2.4366227100000004</v>
      </c>
      <c r="S240" s="228"/>
      <c r="T240" s="230">
        <f>SUM(T241:T282)</f>
        <v>0.17468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31" t="s">
        <v>86</v>
      </c>
      <c r="AT240" s="232" t="s">
        <v>75</v>
      </c>
      <c r="AU240" s="232" t="s">
        <v>84</v>
      </c>
      <c r="AY240" s="231" t="s">
        <v>134</v>
      </c>
      <c r="BK240" s="233">
        <f>SUM(BK241:BK282)</f>
        <v>0</v>
      </c>
    </row>
    <row r="241" spans="1:65" s="2" customFormat="1" ht="14.4" customHeight="1">
      <c r="A241" s="38"/>
      <c r="B241" s="39"/>
      <c r="C241" s="236" t="s">
        <v>374</v>
      </c>
      <c r="D241" s="236" t="s">
        <v>137</v>
      </c>
      <c r="E241" s="237" t="s">
        <v>631</v>
      </c>
      <c r="F241" s="238" t="s">
        <v>632</v>
      </c>
      <c r="G241" s="239" t="s">
        <v>140</v>
      </c>
      <c r="H241" s="240">
        <v>30.12</v>
      </c>
      <c r="I241" s="241"/>
      <c r="J241" s="242">
        <f>ROUND(I241*H241,2)</f>
        <v>0</v>
      </c>
      <c r="K241" s="243"/>
      <c r="L241" s="44"/>
      <c r="M241" s="244" t="s">
        <v>1</v>
      </c>
      <c r="N241" s="245" t="s">
        <v>41</v>
      </c>
      <c r="O241" s="91"/>
      <c r="P241" s="246">
        <f>O241*H241</f>
        <v>0</v>
      </c>
      <c r="Q241" s="246">
        <v>0.05276</v>
      </c>
      <c r="R241" s="246">
        <f>Q241*H241</f>
        <v>1.5891312000000002</v>
      </c>
      <c r="S241" s="246">
        <v>0</v>
      </c>
      <c r="T241" s="247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48" t="s">
        <v>211</v>
      </c>
      <c r="AT241" s="248" t="s">
        <v>137</v>
      </c>
      <c r="AU241" s="248" t="s">
        <v>86</v>
      </c>
      <c r="AY241" s="17" t="s">
        <v>134</v>
      </c>
      <c r="BE241" s="249">
        <f>IF(N241="základní",J241,0)</f>
        <v>0</v>
      </c>
      <c r="BF241" s="249">
        <f>IF(N241="snížená",J241,0)</f>
        <v>0</v>
      </c>
      <c r="BG241" s="249">
        <f>IF(N241="zákl. přenesená",J241,0)</f>
        <v>0</v>
      </c>
      <c r="BH241" s="249">
        <f>IF(N241="sníž. přenesená",J241,0)</f>
        <v>0</v>
      </c>
      <c r="BI241" s="249">
        <f>IF(N241="nulová",J241,0)</f>
        <v>0</v>
      </c>
      <c r="BJ241" s="17" t="s">
        <v>84</v>
      </c>
      <c r="BK241" s="249">
        <f>ROUND(I241*H241,2)</f>
        <v>0</v>
      </c>
      <c r="BL241" s="17" t="s">
        <v>211</v>
      </c>
      <c r="BM241" s="248" t="s">
        <v>633</v>
      </c>
    </row>
    <row r="242" spans="1:51" s="13" customFormat="1" ht="12">
      <c r="A242" s="13"/>
      <c r="B242" s="250"/>
      <c r="C242" s="251"/>
      <c r="D242" s="252" t="s">
        <v>143</v>
      </c>
      <c r="E242" s="253" t="s">
        <v>1</v>
      </c>
      <c r="F242" s="254" t="s">
        <v>634</v>
      </c>
      <c r="G242" s="251"/>
      <c r="H242" s="253" t="s">
        <v>1</v>
      </c>
      <c r="I242" s="255"/>
      <c r="J242" s="251"/>
      <c r="K242" s="251"/>
      <c r="L242" s="256"/>
      <c r="M242" s="257"/>
      <c r="N242" s="258"/>
      <c r="O242" s="258"/>
      <c r="P242" s="258"/>
      <c r="Q242" s="258"/>
      <c r="R242" s="258"/>
      <c r="S242" s="258"/>
      <c r="T242" s="25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0" t="s">
        <v>143</v>
      </c>
      <c r="AU242" s="260" t="s">
        <v>86</v>
      </c>
      <c r="AV242" s="13" t="s">
        <v>84</v>
      </c>
      <c r="AW242" s="13" t="s">
        <v>32</v>
      </c>
      <c r="AX242" s="13" t="s">
        <v>76</v>
      </c>
      <c r="AY242" s="260" t="s">
        <v>134</v>
      </c>
    </row>
    <row r="243" spans="1:51" s="14" customFormat="1" ht="12">
      <c r="A243" s="14"/>
      <c r="B243" s="261"/>
      <c r="C243" s="262"/>
      <c r="D243" s="252" t="s">
        <v>143</v>
      </c>
      <c r="E243" s="263" t="s">
        <v>1</v>
      </c>
      <c r="F243" s="264" t="s">
        <v>635</v>
      </c>
      <c r="G243" s="262"/>
      <c r="H243" s="265">
        <v>33.32</v>
      </c>
      <c r="I243" s="266"/>
      <c r="J243" s="262"/>
      <c r="K243" s="262"/>
      <c r="L243" s="267"/>
      <c r="M243" s="268"/>
      <c r="N243" s="269"/>
      <c r="O243" s="269"/>
      <c r="P243" s="269"/>
      <c r="Q243" s="269"/>
      <c r="R243" s="269"/>
      <c r="S243" s="269"/>
      <c r="T243" s="270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71" t="s">
        <v>143</v>
      </c>
      <c r="AU243" s="271" t="s">
        <v>86</v>
      </c>
      <c r="AV243" s="14" t="s">
        <v>86</v>
      </c>
      <c r="AW243" s="14" t="s">
        <v>32</v>
      </c>
      <c r="AX243" s="14" t="s">
        <v>76</v>
      </c>
      <c r="AY243" s="271" t="s">
        <v>134</v>
      </c>
    </row>
    <row r="244" spans="1:51" s="14" customFormat="1" ht="12">
      <c r="A244" s="14"/>
      <c r="B244" s="261"/>
      <c r="C244" s="262"/>
      <c r="D244" s="252" t="s">
        <v>143</v>
      </c>
      <c r="E244" s="263" t="s">
        <v>1</v>
      </c>
      <c r="F244" s="264" t="s">
        <v>636</v>
      </c>
      <c r="G244" s="262"/>
      <c r="H244" s="265">
        <v>-3.2</v>
      </c>
      <c r="I244" s="266"/>
      <c r="J244" s="262"/>
      <c r="K244" s="262"/>
      <c r="L244" s="267"/>
      <c r="M244" s="268"/>
      <c r="N244" s="269"/>
      <c r="O244" s="269"/>
      <c r="P244" s="269"/>
      <c r="Q244" s="269"/>
      <c r="R244" s="269"/>
      <c r="S244" s="269"/>
      <c r="T244" s="270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71" t="s">
        <v>143</v>
      </c>
      <c r="AU244" s="271" t="s">
        <v>86</v>
      </c>
      <c r="AV244" s="14" t="s">
        <v>86</v>
      </c>
      <c r="AW244" s="14" t="s">
        <v>32</v>
      </c>
      <c r="AX244" s="14" t="s">
        <v>76</v>
      </c>
      <c r="AY244" s="271" t="s">
        <v>134</v>
      </c>
    </row>
    <row r="245" spans="1:51" s="15" customFormat="1" ht="12">
      <c r="A245" s="15"/>
      <c r="B245" s="284"/>
      <c r="C245" s="285"/>
      <c r="D245" s="252" t="s">
        <v>143</v>
      </c>
      <c r="E245" s="286" t="s">
        <v>1</v>
      </c>
      <c r="F245" s="287" t="s">
        <v>337</v>
      </c>
      <c r="G245" s="285"/>
      <c r="H245" s="288">
        <v>30.12</v>
      </c>
      <c r="I245" s="289"/>
      <c r="J245" s="285"/>
      <c r="K245" s="285"/>
      <c r="L245" s="290"/>
      <c r="M245" s="291"/>
      <c r="N245" s="292"/>
      <c r="O245" s="292"/>
      <c r="P245" s="292"/>
      <c r="Q245" s="292"/>
      <c r="R245" s="292"/>
      <c r="S245" s="292"/>
      <c r="T245" s="293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94" t="s">
        <v>143</v>
      </c>
      <c r="AU245" s="294" t="s">
        <v>86</v>
      </c>
      <c r="AV245" s="15" t="s">
        <v>141</v>
      </c>
      <c r="AW245" s="15" t="s">
        <v>32</v>
      </c>
      <c r="AX245" s="15" t="s">
        <v>84</v>
      </c>
      <c r="AY245" s="294" t="s">
        <v>134</v>
      </c>
    </row>
    <row r="246" spans="1:65" s="2" customFormat="1" ht="14.4" customHeight="1">
      <c r="A246" s="38"/>
      <c r="B246" s="39"/>
      <c r="C246" s="236" t="s">
        <v>378</v>
      </c>
      <c r="D246" s="236" t="s">
        <v>137</v>
      </c>
      <c r="E246" s="237" t="s">
        <v>339</v>
      </c>
      <c r="F246" s="238" t="s">
        <v>340</v>
      </c>
      <c r="G246" s="239" t="s">
        <v>140</v>
      </c>
      <c r="H246" s="240">
        <v>60.24</v>
      </c>
      <c r="I246" s="241"/>
      <c r="J246" s="242">
        <f>ROUND(I246*H246,2)</f>
        <v>0</v>
      </c>
      <c r="K246" s="243"/>
      <c r="L246" s="44"/>
      <c r="M246" s="244" t="s">
        <v>1</v>
      </c>
      <c r="N246" s="245" t="s">
        <v>41</v>
      </c>
      <c r="O246" s="91"/>
      <c r="P246" s="246">
        <f>O246*H246</f>
        <v>0</v>
      </c>
      <c r="Q246" s="246">
        <v>0.0002</v>
      </c>
      <c r="R246" s="246">
        <f>Q246*H246</f>
        <v>0.012048000000000001</v>
      </c>
      <c r="S246" s="246">
        <v>0</v>
      </c>
      <c r="T246" s="247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48" t="s">
        <v>211</v>
      </c>
      <c r="AT246" s="248" t="s">
        <v>137</v>
      </c>
      <c r="AU246" s="248" t="s">
        <v>86</v>
      </c>
      <c r="AY246" s="17" t="s">
        <v>134</v>
      </c>
      <c r="BE246" s="249">
        <f>IF(N246="základní",J246,0)</f>
        <v>0</v>
      </c>
      <c r="BF246" s="249">
        <f>IF(N246="snížená",J246,0)</f>
        <v>0</v>
      </c>
      <c r="BG246" s="249">
        <f>IF(N246="zákl. přenesená",J246,0)</f>
        <v>0</v>
      </c>
      <c r="BH246" s="249">
        <f>IF(N246="sníž. přenesená",J246,0)</f>
        <v>0</v>
      </c>
      <c r="BI246" s="249">
        <f>IF(N246="nulová",J246,0)</f>
        <v>0</v>
      </c>
      <c r="BJ246" s="17" t="s">
        <v>84</v>
      </c>
      <c r="BK246" s="249">
        <f>ROUND(I246*H246,2)</f>
        <v>0</v>
      </c>
      <c r="BL246" s="17" t="s">
        <v>211</v>
      </c>
      <c r="BM246" s="248" t="s">
        <v>637</v>
      </c>
    </row>
    <row r="247" spans="1:51" s="14" customFormat="1" ht="12">
      <c r="A247" s="14"/>
      <c r="B247" s="261"/>
      <c r="C247" s="262"/>
      <c r="D247" s="252" t="s">
        <v>143</v>
      </c>
      <c r="E247" s="263" t="s">
        <v>1</v>
      </c>
      <c r="F247" s="264" t="s">
        <v>638</v>
      </c>
      <c r="G247" s="262"/>
      <c r="H247" s="265">
        <v>60.24</v>
      </c>
      <c r="I247" s="266"/>
      <c r="J247" s="262"/>
      <c r="K247" s="262"/>
      <c r="L247" s="267"/>
      <c r="M247" s="268"/>
      <c r="N247" s="269"/>
      <c r="O247" s="269"/>
      <c r="P247" s="269"/>
      <c r="Q247" s="269"/>
      <c r="R247" s="269"/>
      <c r="S247" s="269"/>
      <c r="T247" s="270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71" t="s">
        <v>143</v>
      </c>
      <c r="AU247" s="271" t="s">
        <v>86</v>
      </c>
      <c r="AV247" s="14" t="s">
        <v>86</v>
      </c>
      <c r="AW247" s="14" t="s">
        <v>32</v>
      </c>
      <c r="AX247" s="14" t="s">
        <v>84</v>
      </c>
      <c r="AY247" s="271" t="s">
        <v>134</v>
      </c>
    </row>
    <row r="248" spans="1:65" s="2" customFormat="1" ht="14.4" customHeight="1">
      <c r="A248" s="38"/>
      <c r="B248" s="39"/>
      <c r="C248" s="236" t="s">
        <v>383</v>
      </c>
      <c r="D248" s="236" t="s">
        <v>137</v>
      </c>
      <c r="E248" s="237" t="s">
        <v>344</v>
      </c>
      <c r="F248" s="238" t="s">
        <v>345</v>
      </c>
      <c r="G248" s="239" t="s">
        <v>140</v>
      </c>
      <c r="H248" s="240">
        <v>36.345</v>
      </c>
      <c r="I248" s="241"/>
      <c r="J248" s="242">
        <f>ROUND(I248*H248,2)</f>
        <v>0</v>
      </c>
      <c r="K248" s="243"/>
      <c r="L248" s="44"/>
      <c r="M248" s="244" t="s">
        <v>1</v>
      </c>
      <c r="N248" s="245" t="s">
        <v>41</v>
      </c>
      <c r="O248" s="91"/>
      <c r="P248" s="246">
        <f>O248*H248</f>
        <v>0</v>
      </c>
      <c r="Q248" s="246">
        <v>0</v>
      </c>
      <c r="R248" s="246">
        <f>Q248*H248</f>
        <v>0</v>
      </c>
      <c r="S248" s="246">
        <v>0</v>
      </c>
      <c r="T248" s="247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48" t="s">
        <v>211</v>
      </c>
      <c r="AT248" s="248" t="s">
        <v>137</v>
      </c>
      <c r="AU248" s="248" t="s">
        <v>86</v>
      </c>
      <c r="AY248" s="17" t="s">
        <v>134</v>
      </c>
      <c r="BE248" s="249">
        <f>IF(N248="základní",J248,0)</f>
        <v>0</v>
      </c>
      <c r="BF248" s="249">
        <f>IF(N248="snížená",J248,0)</f>
        <v>0</v>
      </c>
      <c r="BG248" s="249">
        <f>IF(N248="zákl. přenesená",J248,0)</f>
        <v>0</v>
      </c>
      <c r="BH248" s="249">
        <f>IF(N248="sníž. přenesená",J248,0)</f>
        <v>0</v>
      </c>
      <c r="BI248" s="249">
        <f>IF(N248="nulová",J248,0)</f>
        <v>0</v>
      </c>
      <c r="BJ248" s="17" t="s">
        <v>84</v>
      </c>
      <c r="BK248" s="249">
        <f>ROUND(I248*H248,2)</f>
        <v>0</v>
      </c>
      <c r="BL248" s="17" t="s">
        <v>211</v>
      </c>
      <c r="BM248" s="248" t="s">
        <v>639</v>
      </c>
    </row>
    <row r="249" spans="1:51" s="14" customFormat="1" ht="12">
      <c r="A249" s="14"/>
      <c r="B249" s="261"/>
      <c r="C249" s="262"/>
      <c r="D249" s="252" t="s">
        <v>143</v>
      </c>
      <c r="E249" s="263" t="s">
        <v>1</v>
      </c>
      <c r="F249" s="264" t="s">
        <v>640</v>
      </c>
      <c r="G249" s="262"/>
      <c r="H249" s="265">
        <v>30.12</v>
      </c>
      <c r="I249" s="266"/>
      <c r="J249" s="262"/>
      <c r="K249" s="262"/>
      <c r="L249" s="267"/>
      <c r="M249" s="268"/>
      <c r="N249" s="269"/>
      <c r="O249" s="269"/>
      <c r="P249" s="269"/>
      <c r="Q249" s="269"/>
      <c r="R249" s="269"/>
      <c r="S249" s="269"/>
      <c r="T249" s="270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71" t="s">
        <v>143</v>
      </c>
      <c r="AU249" s="271" t="s">
        <v>86</v>
      </c>
      <c r="AV249" s="14" t="s">
        <v>86</v>
      </c>
      <c r="AW249" s="14" t="s">
        <v>32</v>
      </c>
      <c r="AX249" s="14" t="s">
        <v>76</v>
      </c>
      <c r="AY249" s="271" t="s">
        <v>134</v>
      </c>
    </row>
    <row r="250" spans="1:51" s="14" customFormat="1" ht="12">
      <c r="A250" s="14"/>
      <c r="B250" s="261"/>
      <c r="C250" s="262"/>
      <c r="D250" s="252" t="s">
        <v>143</v>
      </c>
      <c r="E250" s="263" t="s">
        <v>1</v>
      </c>
      <c r="F250" s="264" t="s">
        <v>641</v>
      </c>
      <c r="G250" s="262"/>
      <c r="H250" s="265">
        <v>6.225</v>
      </c>
      <c r="I250" s="266"/>
      <c r="J250" s="262"/>
      <c r="K250" s="262"/>
      <c r="L250" s="267"/>
      <c r="M250" s="268"/>
      <c r="N250" s="269"/>
      <c r="O250" s="269"/>
      <c r="P250" s="269"/>
      <c r="Q250" s="269"/>
      <c r="R250" s="269"/>
      <c r="S250" s="269"/>
      <c r="T250" s="270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71" t="s">
        <v>143</v>
      </c>
      <c r="AU250" s="271" t="s">
        <v>86</v>
      </c>
      <c r="AV250" s="14" t="s">
        <v>86</v>
      </c>
      <c r="AW250" s="14" t="s">
        <v>32</v>
      </c>
      <c r="AX250" s="14" t="s">
        <v>76</v>
      </c>
      <c r="AY250" s="271" t="s">
        <v>134</v>
      </c>
    </row>
    <row r="251" spans="1:51" s="15" customFormat="1" ht="12">
      <c r="A251" s="15"/>
      <c r="B251" s="284"/>
      <c r="C251" s="285"/>
      <c r="D251" s="252" t="s">
        <v>143</v>
      </c>
      <c r="E251" s="286" t="s">
        <v>1</v>
      </c>
      <c r="F251" s="287" t="s">
        <v>337</v>
      </c>
      <c r="G251" s="285"/>
      <c r="H251" s="288">
        <v>36.345</v>
      </c>
      <c r="I251" s="289"/>
      <c r="J251" s="285"/>
      <c r="K251" s="285"/>
      <c r="L251" s="290"/>
      <c r="M251" s="291"/>
      <c r="N251" s="292"/>
      <c r="O251" s="292"/>
      <c r="P251" s="292"/>
      <c r="Q251" s="292"/>
      <c r="R251" s="292"/>
      <c r="S251" s="292"/>
      <c r="T251" s="293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94" t="s">
        <v>143</v>
      </c>
      <c r="AU251" s="294" t="s">
        <v>86</v>
      </c>
      <c r="AV251" s="15" t="s">
        <v>141</v>
      </c>
      <c r="AW251" s="15" t="s">
        <v>32</v>
      </c>
      <c r="AX251" s="15" t="s">
        <v>84</v>
      </c>
      <c r="AY251" s="294" t="s">
        <v>134</v>
      </c>
    </row>
    <row r="252" spans="1:65" s="2" customFormat="1" ht="14.4" customHeight="1">
      <c r="A252" s="38"/>
      <c r="B252" s="39"/>
      <c r="C252" s="236" t="s">
        <v>389</v>
      </c>
      <c r="D252" s="236" t="s">
        <v>137</v>
      </c>
      <c r="E252" s="237" t="s">
        <v>642</v>
      </c>
      <c r="F252" s="238" t="s">
        <v>643</v>
      </c>
      <c r="G252" s="239" t="s">
        <v>150</v>
      </c>
      <c r="H252" s="240">
        <v>1</v>
      </c>
      <c r="I252" s="241"/>
      <c r="J252" s="242">
        <f>ROUND(I252*H252,2)</f>
        <v>0</v>
      </c>
      <c r="K252" s="243"/>
      <c r="L252" s="44"/>
      <c r="M252" s="244" t="s">
        <v>1</v>
      </c>
      <c r="N252" s="245" t="s">
        <v>41</v>
      </c>
      <c r="O252" s="91"/>
      <c r="P252" s="246">
        <f>O252*H252</f>
        <v>0</v>
      </c>
      <c r="Q252" s="246">
        <v>0.00672</v>
      </c>
      <c r="R252" s="246">
        <f>Q252*H252</f>
        <v>0.00672</v>
      </c>
      <c r="S252" s="246">
        <v>0.0318</v>
      </c>
      <c r="T252" s="247">
        <f>S252*H252</f>
        <v>0.0318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48" t="s">
        <v>141</v>
      </c>
      <c r="AT252" s="248" t="s">
        <v>137</v>
      </c>
      <c r="AU252" s="248" t="s">
        <v>86</v>
      </c>
      <c r="AY252" s="17" t="s">
        <v>134</v>
      </c>
      <c r="BE252" s="249">
        <f>IF(N252="základní",J252,0)</f>
        <v>0</v>
      </c>
      <c r="BF252" s="249">
        <f>IF(N252="snížená",J252,0)</f>
        <v>0</v>
      </c>
      <c r="BG252" s="249">
        <f>IF(N252="zákl. přenesená",J252,0)</f>
        <v>0</v>
      </c>
      <c r="BH252" s="249">
        <f>IF(N252="sníž. přenesená",J252,0)</f>
        <v>0</v>
      </c>
      <c r="BI252" s="249">
        <f>IF(N252="nulová",J252,0)</f>
        <v>0</v>
      </c>
      <c r="BJ252" s="17" t="s">
        <v>84</v>
      </c>
      <c r="BK252" s="249">
        <f>ROUND(I252*H252,2)</f>
        <v>0</v>
      </c>
      <c r="BL252" s="17" t="s">
        <v>141</v>
      </c>
      <c r="BM252" s="248" t="s">
        <v>644</v>
      </c>
    </row>
    <row r="253" spans="1:51" s="13" customFormat="1" ht="12">
      <c r="A253" s="13"/>
      <c r="B253" s="250"/>
      <c r="C253" s="251"/>
      <c r="D253" s="252" t="s">
        <v>143</v>
      </c>
      <c r="E253" s="253" t="s">
        <v>1</v>
      </c>
      <c r="F253" s="254" t="s">
        <v>645</v>
      </c>
      <c r="G253" s="251"/>
      <c r="H253" s="253" t="s">
        <v>1</v>
      </c>
      <c r="I253" s="255"/>
      <c r="J253" s="251"/>
      <c r="K253" s="251"/>
      <c r="L253" s="256"/>
      <c r="M253" s="257"/>
      <c r="N253" s="258"/>
      <c r="O253" s="258"/>
      <c r="P253" s="258"/>
      <c r="Q253" s="258"/>
      <c r="R253" s="258"/>
      <c r="S253" s="258"/>
      <c r="T253" s="25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0" t="s">
        <v>143</v>
      </c>
      <c r="AU253" s="260" t="s">
        <v>86</v>
      </c>
      <c r="AV253" s="13" t="s">
        <v>84</v>
      </c>
      <c r="AW253" s="13" t="s">
        <v>32</v>
      </c>
      <c r="AX253" s="13" t="s">
        <v>76</v>
      </c>
      <c r="AY253" s="260" t="s">
        <v>134</v>
      </c>
    </row>
    <row r="254" spans="1:51" s="14" customFormat="1" ht="12">
      <c r="A254" s="14"/>
      <c r="B254" s="261"/>
      <c r="C254" s="262"/>
      <c r="D254" s="252" t="s">
        <v>143</v>
      </c>
      <c r="E254" s="263" t="s">
        <v>1</v>
      </c>
      <c r="F254" s="264" t="s">
        <v>84</v>
      </c>
      <c r="G254" s="262"/>
      <c r="H254" s="265">
        <v>1</v>
      </c>
      <c r="I254" s="266"/>
      <c r="J254" s="262"/>
      <c r="K254" s="262"/>
      <c r="L254" s="267"/>
      <c r="M254" s="268"/>
      <c r="N254" s="269"/>
      <c r="O254" s="269"/>
      <c r="P254" s="269"/>
      <c r="Q254" s="269"/>
      <c r="R254" s="269"/>
      <c r="S254" s="269"/>
      <c r="T254" s="270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71" t="s">
        <v>143</v>
      </c>
      <c r="AU254" s="271" t="s">
        <v>86</v>
      </c>
      <c r="AV254" s="14" t="s">
        <v>86</v>
      </c>
      <c r="AW254" s="14" t="s">
        <v>32</v>
      </c>
      <c r="AX254" s="14" t="s">
        <v>84</v>
      </c>
      <c r="AY254" s="271" t="s">
        <v>134</v>
      </c>
    </row>
    <row r="255" spans="1:65" s="2" customFormat="1" ht="14.4" customHeight="1">
      <c r="A255" s="38"/>
      <c r="B255" s="39"/>
      <c r="C255" s="236" t="s">
        <v>393</v>
      </c>
      <c r="D255" s="236" t="s">
        <v>137</v>
      </c>
      <c r="E255" s="237" t="s">
        <v>350</v>
      </c>
      <c r="F255" s="238" t="s">
        <v>351</v>
      </c>
      <c r="G255" s="239" t="s">
        <v>163</v>
      </c>
      <c r="H255" s="240">
        <v>9.5</v>
      </c>
      <c r="I255" s="241"/>
      <c r="J255" s="242">
        <f>ROUND(I255*H255,2)</f>
        <v>0</v>
      </c>
      <c r="K255" s="243"/>
      <c r="L255" s="44"/>
      <c r="M255" s="244" t="s">
        <v>1</v>
      </c>
      <c r="N255" s="245" t="s">
        <v>41</v>
      </c>
      <c r="O255" s="91"/>
      <c r="P255" s="246">
        <f>O255*H255</f>
        <v>0</v>
      </c>
      <c r="Q255" s="246">
        <v>0</v>
      </c>
      <c r="R255" s="246">
        <f>Q255*H255</f>
        <v>0</v>
      </c>
      <c r="S255" s="246">
        <v>0</v>
      </c>
      <c r="T255" s="247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48" t="s">
        <v>211</v>
      </c>
      <c r="AT255" s="248" t="s">
        <v>137</v>
      </c>
      <c r="AU255" s="248" t="s">
        <v>86</v>
      </c>
      <c r="AY255" s="17" t="s">
        <v>134</v>
      </c>
      <c r="BE255" s="249">
        <f>IF(N255="základní",J255,0)</f>
        <v>0</v>
      </c>
      <c r="BF255" s="249">
        <f>IF(N255="snížená",J255,0)</f>
        <v>0</v>
      </c>
      <c r="BG255" s="249">
        <f>IF(N255="zákl. přenesená",J255,0)</f>
        <v>0</v>
      </c>
      <c r="BH255" s="249">
        <f>IF(N255="sníž. přenesená",J255,0)</f>
        <v>0</v>
      </c>
      <c r="BI255" s="249">
        <f>IF(N255="nulová",J255,0)</f>
        <v>0</v>
      </c>
      <c r="BJ255" s="17" t="s">
        <v>84</v>
      </c>
      <c r="BK255" s="249">
        <f>ROUND(I255*H255,2)</f>
        <v>0</v>
      </c>
      <c r="BL255" s="17" t="s">
        <v>211</v>
      </c>
      <c r="BM255" s="248" t="s">
        <v>646</v>
      </c>
    </row>
    <row r="256" spans="1:65" s="2" customFormat="1" ht="14.4" customHeight="1">
      <c r="A256" s="38"/>
      <c r="B256" s="39"/>
      <c r="C256" s="236" t="s">
        <v>397</v>
      </c>
      <c r="D256" s="236" t="s">
        <v>137</v>
      </c>
      <c r="E256" s="237" t="s">
        <v>354</v>
      </c>
      <c r="F256" s="238" t="s">
        <v>355</v>
      </c>
      <c r="G256" s="239" t="s">
        <v>163</v>
      </c>
      <c r="H256" s="240">
        <v>31.5</v>
      </c>
      <c r="I256" s="241"/>
      <c r="J256" s="242">
        <f>ROUND(I256*H256,2)</f>
        <v>0</v>
      </c>
      <c r="K256" s="243"/>
      <c r="L256" s="44"/>
      <c r="M256" s="244" t="s">
        <v>1</v>
      </c>
      <c r="N256" s="245" t="s">
        <v>41</v>
      </c>
      <c r="O256" s="91"/>
      <c r="P256" s="246">
        <f>O256*H256</f>
        <v>0</v>
      </c>
      <c r="Q256" s="246">
        <v>0</v>
      </c>
      <c r="R256" s="246">
        <f>Q256*H256</f>
        <v>0</v>
      </c>
      <c r="S256" s="246">
        <v>0</v>
      </c>
      <c r="T256" s="247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48" t="s">
        <v>211</v>
      </c>
      <c r="AT256" s="248" t="s">
        <v>137</v>
      </c>
      <c r="AU256" s="248" t="s">
        <v>86</v>
      </c>
      <c r="AY256" s="17" t="s">
        <v>134</v>
      </c>
      <c r="BE256" s="249">
        <f>IF(N256="základní",J256,0)</f>
        <v>0</v>
      </c>
      <c r="BF256" s="249">
        <f>IF(N256="snížená",J256,0)</f>
        <v>0</v>
      </c>
      <c r="BG256" s="249">
        <f>IF(N256="zákl. přenesená",J256,0)</f>
        <v>0</v>
      </c>
      <c r="BH256" s="249">
        <f>IF(N256="sníž. přenesená",J256,0)</f>
        <v>0</v>
      </c>
      <c r="BI256" s="249">
        <f>IF(N256="nulová",J256,0)</f>
        <v>0</v>
      </c>
      <c r="BJ256" s="17" t="s">
        <v>84</v>
      </c>
      <c r="BK256" s="249">
        <f>ROUND(I256*H256,2)</f>
        <v>0</v>
      </c>
      <c r="BL256" s="17" t="s">
        <v>211</v>
      </c>
      <c r="BM256" s="248" t="s">
        <v>647</v>
      </c>
    </row>
    <row r="257" spans="1:51" s="14" customFormat="1" ht="12">
      <c r="A257" s="14"/>
      <c r="B257" s="261"/>
      <c r="C257" s="262"/>
      <c r="D257" s="252" t="s">
        <v>143</v>
      </c>
      <c r="E257" s="263" t="s">
        <v>1</v>
      </c>
      <c r="F257" s="264" t="s">
        <v>648</v>
      </c>
      <c r="G257" s="262"/>
      <c r="H257" s="265">
        <v>31.5</v>
      </c>
      <c r="I257" s="266"/>
      <c r="J257" s="262"/>
      <c r="K257" s="262"/>
      <c r="L257" s="267"/>
      <c r="M257" s="268"/>
      <c r="N257" s="269"/>
      <c r="O257" s="269"/>
      <c r="P257" s="269"/>
      <c r="Q257" s="269"/>
      <c r="R257" s="269"/>
      <c r="S257" s="269"/>
      <c r="T257" s="270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71" t="s">
        <v>143</v>
      </c>
      <c r="AU257" s="271" t="s">
        <v>86</v>
      </c>
      <c r="AV257" s="14" t="s">
        <v>86</v>
      </c>
      <c r="AW257" s="14" t="s">
        <v>32</v>
      </c>
      <c r="AX257" s="14" t="s">
        <v>84</v>
      </c>
      <c r="AY257" s="271" t="s">
        <v>134</v>
      </c>
    </row>
    <row r="258" spans="1:65" s="2" customFormat="1" ht="14.4" customHeight="1">
      <c r="A258" s="38"/>
      <c r="B258" s="39"/>
      <c r="C258" s="236" t="s">
        <v>401</v>
      </c>
      <c r="D258" s="236" t="s">
        <v>137</v>
      </c>
      <c r="E258" s="237" t="s">
        <v>649</v>
      </c>
      <c r="F258" s="238" t="s">
        <v>650</v>
      </c>
      <c r="G258" s="239" t="s">
        <v>140</v>
      </c>
      <c r="H258" s="240">
        <v>6.225</v>
      </c>
      <c r="I258" s="241"/>
      <c r="J258" s="242">
        <f>ROUND(I258*H258,2)</f>
        <v>0</v>
      </c>
      <c r="K258" s="243"/>
      <c r="L258" s="44"/>
      <c r="M258" s="244" t="s">
        <v>1</v>
      </c>
      <c r="N258" s="245" t="s">
        <v>41</v>
      </c>
      <c r="O258" s="91"/>
      <c r="P258" s="246">
        <f>O258*H258</f>
        <v>0</v>
      </c>
      <c r="Q258" s="246">
        <v>0.01866</v>
      </c>
      <c r="R258" s="246">
        <f>Q258*H258</f>
        <v>0.11615849999999998</v>
      </c>
      <c r="S258" s="246">
        <v>0</v>
      </c>
      <c r="T258" s="247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48" t="s">
        <v>211</v>
      </c>
      <c r="AT258" s="248" t="s">
        <v>137</v>
      </c>
      <c r="AU258" s="248" t="s">
        <v>86</v>
      </c>
      <c r="AY258" s="17" t="s">
        <v>134</v>
      </c>
      <c r="BE258" s="249">
        <f>IF(N258="základní",J258,0)</f>
        <v>0</v>
      </c>
      <c r="BF258" s="249">
        <f>IF(N258="snížená",J258,0)</f>
        <v>0</v>
      </c>
      <c r="BG258" s="249">
        <f>IF(N258="zákl. přenesená",J258,0)</f>
        <v>0</v>
      </c>
      <c r="BH258" s="249">
        <f>IF(N258="sníž. přenesená",J258,0)</f>
        <v>0</v>
      </c>
      <c r="BI258" s="249">
        <f>IF(N258="nulová",J258,0)</f>
        <v>0</v>
      </c>
      <c r="BJ258" s="17" t="s">
        <v>84</v>
      </c>
      <c r="BK258" s="249">
        <f>ROUND(I258*H258,2)</f>
        <v>0</v>
      </c>
      <c r="BL258" s="17" t="s">
        <v>211</v>
      </c>
      <c r="BM258" s="248" t="s">
        <v>651</v>
      </c>
    </row>
    <row r="259" spans="1:51" s="14" customFormat="1" ht="12">
      <c r="A259" s="14"/>
      <c r="B259" s="261"/>
      <c r="C259" s="262"/>
      <c r="D259" s="252" t="s">
        <v>143</v>
      </c>
      <c r="E259" s="263" t="s">
        <v>1</v>
      </c>
      <c r="F259" s="264" t="s">
        <v>652</v>
      </c>
      <c r="G259" s="262"/>
      <c r="H259" s="265">
        <v>6.225</v>
      </c>
      <c r="I259" s="266"/>
      <c r="J259" s="262"/>
      <c r="K259" s="262"/>
      <c r="L259" s="267"/>
      <c r="M259" s="268"/>
      <c r="N259" s="269"/>
      <c r="O259" s="269"/>
      <c r="P259" s="269"/>
      <c r="Q259" s="269"/>
      <c r="R259" s="269"/>
      <c r="S259" s="269"/>
      <c r="T259" s="270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71" t="s">
        <v>143</v>
      </c>
      <c r="AU259" s="271" t="s">
        <v>86</v>
      </c>
      <c r="AV259" s="14" t="s">
        <v>86</v>
      </c>
      <c r="AW259" s="14" t="s">
        <v>32</v>
      </c>
      <c r="AX259" s="14" t="s">
        <v>84</v>
      </c>
      <c r="AY259" s="271" t="s">
        <v>134</v>
      </c>
    </row>
    <row r="260" spans="1:65" s="2" customFormat="1" ht="14.4" customHeight="1">
      <c r="A260" s="38"/>
      <c r="B260" s="39"/>
      <c r="C260" s="236" t="s">
        <v>405</v>
      </c>
      <c r="D260" s="236" t="s">
        <v>137</v>
      </c>
      <c r="E260" s="237" t="s">
        <v>365</v>
      </c>
      <c r="F260" s="238" t="s">
        <v>366</v>
      </c>
      <c r="G260" s="239" t="s">
        <v>140</v>
      </c>
      <c r="H260" s="240">
        <v>6.225</v>
      </c>
      <c r="I260" s="241"/>
      <c r="J260" s="242">
        <f>ROUND(I260*H260,2)</f>
        <v>0</v>
      </c>
      <c r="K260" s="243"/>
      <c r="L260" s="44"/>
      <c r="M260" s="244" t="s">
        <v>1</v>
      </c>
      <c r="N260" s="245" t="s">
        <v>41</v>
      </c>
      <c r="O260" s="91"/>
      <c r="P260" s="246">
        <f>O260*H260</f>
        <v>0</v>
      </c>
      <c r="Q260" s="246">
        <v>0.0001</v>
      </c>
      <c r="R260" s="246">
        <f>Q260*H260</f>
        <v>0.0006225</v>
      </c>
      <c r="S260" s="246">
        <v>0</v>
      </c>
      <c r="T260" s="247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48" t="s">
        <v>211</v>
      </c>
      <c r="AT260" s="248" t="s">
        <v>137</v>
      </c>
      <c r="AU260" s="248" t="s">
        <v>86</v>
      </c>
      <c r="AY260" s="17" t="s">
        <v>134</v>
      </c>
      <c r="BE260" s="249">
        <f>IF(N260="základní",J260,0)</f>
        <v>0</v>
      </c>
      <c r="BF260" s="249">
        <f>IF(N260="snížená",J260,0)</f>
        <v>0</v>
      </c>
      <c r="BG260" s="249">
        <f>IF(N260="zákl. přenesená",J260,0)</f>
        <v>0</v>
      </c>
      <c r="BH260" s="249">
        <f>IF(N260="sníž. přenesená",J260,0)</f>
        <v>0</v>
      </c>
      <c r="BI260" s="249">
        <f>IF(N260="nulová",J260,0)</f>
        <v>0</v>
      </c>
      <c r="BJ260" s="17" t="s">
        <v>84</v>
      </c>
      <c r="BK260" s="249">
        <f>ROUND(I260*H260,2)</f>
        <v>0</v>
      </c>
      <c r="BL260" s="17" t="s">
        <v>211</v>
      </c>
      <c r="BM260" s="248" t="s">
        <v>653</v>
      </c>
    </row>
    <row r="261" spans="1:51" s="14" customFormat="1" ht="12">
      <c r="A261" s="14"/>
      <c r="B261" s="261"/>
      <c r="C261" s="262"/>
      <c r="D261" s="252" t="s">
        <v>143</v>
      </c>
      <c r="E261" s="263" t="s">
        <v>1</v>
      </c>
      <c r="F261" s="264" t="s">
        <v>654</v>
      </c>
      <c r="G261" s="262"/>
      <c r="H261" s="265">
        <v>6.225</v>
      </c>
      <c r="I261" s="266"/>
      <c r="J261" s="262"/>
      <c r="K261" s="262"/>
      <c r="L261" s="267"/>
      <c r="M261" s="268"/>
      <c r="N261" s="269"/>
      <c r="O261" s="269"/>
      <c r="P261" s="269"/>
      <c r="Q261" s="269"/>
      <c r="R261" s="269"/>
      <c r="S261" s="269"/>
      <c r="T261" s="270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71" t="s">
        <v>143</v>
      </c>
      <c r="AU261" s="271" t="s">
        <v>86</v>
      </c>
      <c r="AV261" s="14" t="s">
        <v>86</v>
      </c>
      <c r="AW261" s="14" t="s">
        <v>32</v>
      </c>
      <c r="AX261" s="14" t="s">
        <v>84</v>
      </c>
      <c r="AY261" s="271" t="s">
        <v>134</v>
      </c>
    </row>
    <row r="262" spans="1:65" s="2" customFormat="1" ht="14.4" customHeight="1">
      <c r="A262" s="38"/>
      <c r="B262" s="39"/>
      <c r="C262" s="236" t="s">
        <v>411</v>
      </c>
      <c r="D262" s="236" t="s">
        <v>137</v>
      </c>
      <c r="E262" s="237" t="s">
        <v>655</v>
      </c>
      <c r="F262" s="238" t="s">
        <v>656</v>
      </c>
      <c r="G262" s="239" t="s">
        <v>140</v>
      </c>
      <c r="H262" s="240">
        <v>36.955</v>
      </c>
      <c r="I262" s="241"/>
      <c r="J262" s="242">
        <f>ROUND(I262*H262,2)</f>
        <v>0</v>
      </c>
      <c r="K262" s="243"/>
      <c r="L262" s="44"/>
      <c r="M262" s="244" t="s">
        <v>1</v>
      </c>
      <c r="N262" s="245" t="s">
        <v>41</v>
      </c>
      <c r="O262" s="91"/>
      <c r="P262" s="246">
        <f>O262*H262</f>
        <v>0</v>
      </c>
      <c r="Q262" s="246">
        <v>0.01691</v>
      </c>
      <c r="R262" s="246">
        <f>Q262*H262</f>
        <v>0.6249090500000001</v>
      </c>
      <c r="S262" s="246">
        <v>0</v>
      </c>
      <c r="T262" s="247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48" t="s">
        <v>211</v>
      </c>
      <c r="AT262" s="248" t="s">
        <v>137</v>
      </c>
      <c r="AU262" s="248" t="s">
        <v>86</v>
      </c>
      <c r="AY262" s="17" t="s">
        <v>134</v>
      </c>
      <c r="BE262" s="249">
        <f>IF(N262="základní",J262,0)</f>
        <v>0</v>
      </c>
      <c r="BF262" s="249">
        <f>IF(N262="snížená",J262,0)</f>
        <v>0</v>
      </c>
      <c r="BG262" s="249">
        <f>IF(N262="zákl. přenesená",J262,0)</f>
        <v>0</v>
      </c>
      <c r="BH262" s="249">
        <f>IF(N262="sníž. přenesená",J262,0)</f>
        <v>0</v>
      </c>
      <c r="BI262" s="249">
        <f>IF(N262="nulová",J262,0)</f>
        <v>0</v>
      </c>
      <c r="BJ262" s="17" t="s">
        <v>84</v>
      </c>
      <c r="BK262" s="249">
        <f>ROUND(I262*H262,2)</f>
        <v>0</v>
      </c>
      <c r="BL262" s="17" t="s">
        <v>211</v>
      </c>
      <c r="BM262" s="248" t="s">
        <v>657</v>
      </c>
    </row>
    <row r="263" spans="1:51" s="13" customFormat="1" ht="12">
      <c r="A263" s="13"/>
      <c r="B263" s="250"/>
      <c r="C263" s="251"/>
      <c r="D263" s="252" t="s">
        <v>143</v>
      </c>
      <c r="E263" s="253" t="s">
        <v>1</v>
      </c>
      <c r="F263" s="254" t="s">
        <v>541</v>
      </c>
      <c r="G263" s="251"/>
      <c r="H263" s="253" t="s">
        <v>1</v>
      </c>
      <c r="I263" s="255"/>
      <c r="J263" s="251"/>
      <c r="K263" s="251"/>
      <c r="L263" s="256"/>
      <c r="M263" s="257"/>
      <c r="N263" s="258"/>
      <c r="O263" s="258"/>
      <c r="P263" s="258"/>
      <c r="Q263" s="258"/>
      <c r="R263" s="258"/>
      <c r="S263" s="258"/>
      <c r="T263" s="25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0" t="s">
        <v>143</v>
      </c>
      <c r="AU263" s="260" t="s">
        <v>86</v>
      </c>
      <c r="AV263" s="13" t="s">
        <v>84</v>
      </c>
      <c r="AW263" s="13" t="s">
        <v>32</v>
      </c>
      <c r="AX263" s="13" t="s">
        <v>76</v>
      </c>
      <c r="AY263" s="260" t="s">
        <v>134</v>
      </c>
    </row>
    <row r="264" spans="1:51" s="14" customFormat="1" ht="12">
      <c r="A264" s="14"/>
      <c r="B264" s="261"/>
      <c r="C264" s="262"/>
      <c r="D264" s="252" t="s">
        <v>143</v>
      </c>
      <c r="E264" s="263" t="s">
        <v>1</v>
      </c>
      <c r="F264" s="264" t="s">
        <v>658</v>
      </c>
      <c r="G264" s="262"/>
      <c r="H264" s="265">
        <v>9.96</v>
      </c>
      <c r="I264" s="266"/>
      <c r="J264" s="262"/>
      <c r="K264" s="262"/>
      <c r="L264" s="267"/>
      <c r="M264" s="268"/>
      <c r="N264" s="269"/>
      <c r="O264" s="269"/>
      <c r="P264" s="269"/>
      <c r="Q264" s="269"/>
      <c r="R264" s="269"/>
      <c r="S264" s="269"/>
      <c r="T264" s="270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71" t="s">
        <v>143</v>
      </c>
      <c r="AU264" s="271" t="s">
        <v>86</v>
      </c>
      <c r="AV264" s="14" t="s">
        <v>86</v>
      </c>
      <c r="AW264" s="14" t="s">
        <v>32</v>
      </c>
      <c r="AX264" s="14" t="s">
        <v>76</v>
      </c>
      <c r="AY264" s="271" t="s">
        <v>134</v>
      </c>
    </row>
    <row r="265" spans="1:51" s="13" customFormat="1" ht="12">
      <c r="A265" s="13"/>
      <c r="B265" s="250"/>
      <c r="C265" s="251"/>
      <c r="D265" s="252" t="s">
        <v>143</v>
      </c>
      <c r="E265" s="253" t="s">
        <v>1</v>
      </c>
      <c r="F265" s="254" t="s">
        <v>659</v>
      </c>
      <c r="G265" s="251"/>
      <c r="H265" s="253" t="s">
        <v>1</v>
      </c>
      <c r="I265" s="255"/>
      <c r="J265" s="251"/>
      <c r="K265" s="251"/>
      <c r="L265" s="256"/>
      <c r="M265" s="257"/>
      <c r="N265" s="258"/>
      <c r="O265" s="258"/>
      <c r="P265" s="258"/>
      <c r="Q265" s="258"/>
      <c r="R265" s="258"/>
      <c r="S265" s="258"/>
      <c r="T265" s="259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0" t="s">
        <v>143</v>
      </c>
      <c r="AU265" s="260" t="s">
        <v>86</v>
      </c>
      <c r="AV265" s="13" t="s">
        <v>84</v>
      </c>
      <c r="AW265" s="13" t="s">
        <v>32</v>
      </c>
      <c r="AX265" s="13" t="s">
        <v>76</v>
      </c>
      <c r="AY265" s="260" t="s">
        <v>134</v>
      </c>
    </row>
    <row r="266" spans="1:51" s="14" customFormat="1" ht="12">
      <c r="A266" s="14"/>
      <c r="B266" s="261"/>
      <c r="C266" s="262"/>
      <c r="D266" s="252" t="s">
        <v>143</v>
      </c>
      <c r="E266" s="263" t="s">
        <v>1</v>
      </c>
      <c r="F266" s="264" t="s">
        <v>660</v>
      </c>
      <c r="G266" s="262"/>
      <c r="H266" s="265">
        <v>26.995</v>
      </c>
      <c r="I266" s="266"/>
      <c r="J266" s="262"/>
      <c r="K266" s="262"/>
      <c r="L266" s="267"/>
      <c r="M266" s="268"/>
      <c r="N266" s="269"/>
      <c r="O266" s="269"/>
      <c r="P266" s="269"/>
      <c r="Q266" s="269"/>
      <c r="R266" s="269"/>
      <c r="S266" s="269"/>
      <c r="T266" s="270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71" t="s">
        <v>143</v>
      </c>
      <c r="AU266" s="271" t="s">
        <v>86</v>
      </c>
      <c r="AV266" s="14" t="s">
        <v>86</v>
      </c>
      <c r="AW266" s="14" t="s">
        <v>32</v>
      </c>
      <c r="AX266" s="14" t="s">
        <v>76</v>
      </c>
      <c r="AY266" s="271" t="s">
        <v>134</v>
      </c>
    </row>
    <row r="267" spans="1:51" s="15" customFormat="1" ht="12">
      <c r="A267" s="15"/>
      <c r="B267" s="284"/>
      <c r="C267" s="285"/>
      <c r="D267" s="252" t="s">
        <v>143</v>
      </c>
      <c r="E267" s="286" t="s">
        <v>1</v>
      </c>
      <c r="F267" s="287" t="s">
        <v>337</v>
      </c>
      <c r="G267" s="285"/>
      <c r="H267" s="288">
        <v>36.955</v>
      </c>
      <c r="I267" s="289"/>
      <c r="J267" s="285"/>
      <c r="K267" s="285"/>
      <c r="L267" s="290"/>
      <c r="M267" s="291"/>
      <c r="N267" s="292"/>
      <c r="O267" s="292"/>
      <c r="P267" s="292"/>
      <c r="Q267" s="292"/>
      <c r="R267" s="292"/>
      <c r="S267" s="292"/>
      <c r="T267" s="293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94" t="s">
        <v>143</v>
      </c>
      <c r="AU267" s="294" t="s">
        <v>86</v>
      </c>
      <c r="AV267" s="15" t="s">
        <v>141</v>
      </c>
      <c r="AW267" s="15" t="s">
        <v>32</v>
      </c>
      <c r="AX267" s="15" t="s">
        <v>84</v>
      </c>
      <c r="AY267" s="294" t="s">
        <v>134</v>
      </c>
    </row>
    <row r="268" spans="1:65" s="2" customFormat="1" ht="14.4" customHeight="1">
      <c r="A268" s="38"/>
      <c r="B268" s="39"/>
      <c r="C268" s="236" t="s">
        <v>415</v>
      </c>
      <c r="D268" s="236" t="s">
        <v>137</v>
      </c>
      <c r="E268" s="237" t="s">
        <v>375</v>
      </c>
      <c r="F268" s="238" t="s">
        <v>376</v>
      </c>
      <c r="G268" s="239" t="s">
        <v>140</v>
      </c>
      <c r="H268" s="240">
        <v>36.955</v>
      </c>
      <c r="I268" s="241"/>
      <c r="J268" s="242">
        <f>ROUND(I268*H268,2)</f>
        <v>0</v>
      </c>
      <c r="K268" s="243"/>
      <c r="L268" s="44"/>
      <c r="M268" s="244" t="s">
        <v>1</v>
      </c>
      <c r="N268" s="245" t="s">
        <v>41</v>
      </c>
      <c r="O268" s="91"/>
      <c r="P268" s="246">
        <f>O268*H268</f>
        <v>0</v>
      </c>
      <c r="Q268" s="246">
        <v>0.0001</v>
      </c>
      <c r="R268" s="246">
        <f>Q268*H268</f>
        <v>0.0036955</v>
      </c>
      <c r="S268" s="246">
        <v>0</v>
      </c>
      <c r="T268" s="247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48" t="s">
        <v>211</v>
      </c>
      <c r="AT268" s="248" t="s">
        <v>137</v>
      </c>
      <c r="AU268" s="248" t="s">
        <v>86</v>
      </c>
      <c r="AY268" s="17" t="s">
        <v>134</v>
      </c>
      <c r="BE268" s="249">
        <f>IF(N268="základní",J268,0)</f>
        <v>0</v>
      </c>
      <c r="BF268" s="249">
        <f>IF(N268="snížená",J268,0)</f>
        <v>0</v>
      </c>
      <c r="BG268" s="249">
        <f>IF(N268="zákl. přenesená",J268,0)</f>
        <v>0</v>
      </c>
      <c r="BH268" s="249">
        <f>IF(N268="sníž. přenesená",J268,0)</f>
        <v>0</v>
      </c>
      <c r="BI268" s="249">
        <f>IF(N268="nulová",J268,0)</f>
        <v>0</v>
      </c>
      <c r="BJ268" s="17" t="s">
        <v>84</v>
      </c>
      <c r="BK268" s="249">
        <f>ROUND(I268*H268,2)</f>
        <v>0</v>
      </c>
      <c r="BL268" s="17" t="s">
        <v>211</v>
      </c>
      <c r="BM268" s="248" t="s">
        <v>661</v>
      </c>
    </row>
    <row r="269" spans="1:51" s="14" customFormat="1" ht="12">
      <c r="A269" s="14"/>
      <c r="B269" s="261"/>
      <c r="C269" s="262"/>
      <c r="D269" s="252" t="s">
        <v>143</v>
      </c>
      <c r="E269" s="263" t="s">
        <v>1</v>
      </c>
      <c r="F269" s="264" t="s">
        <v>662</v>
      </c>
      <c r="G269" s="262"/>
      <c r="H269" s="265">
        <v>36.955</v>
      </c>
      <c r="I269" s="266"/>
      <c r="J269" s="262"/>
      <c r="K269" s="262"/>
      <c r="L269" s="267"/>
      <c r="M269" s="268"/>
      <c r="N269" s="269"/>
      <c r="O269" s="269"/>
      <c r="P269" s="269"/>
      <c r="Q269" s="269"/>
      <c r="R269" s="269"/>
      <c r="S269" s="269"/>
      <c r="T269" s="270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71" t="s">
        <v>143</v>
      </c>
      <c r="AU269" s="271" t="s">
        <v>86</v>
      </c>
      <c r="AV269" s="14" t="s">
        <v>86</v>
      </c>
      <c r="AW269" s="14" t="s">
        <v>32</v>
      </c>
      <c r="AX269" s="14" t="s">
        <v>84</v>
      </c>
      <c r="AY269" s="271" t="s">
        <v>134</v>
      </c>
    </row>
    <row r="270" spans="1:65" s="2" customFormat="1" ht="14.4" customHeight="1">
      <c r="A270" s="38"/>
      <c r="B270" s="39"/>
      <c r="C270" s="236" t="s">
        <v>419</v>
      </c>
      <c r="D270" s="236" t="s">
        <v>137</v>
      </c>
      <c r="E270" s="237" t="s">
        <v>379</v>
      </c>
      <c r="F270" s="238" t="s">
        <v>380</v>
      </c>
      <c r="G270" s="239" t="s">
        <v>140</v>
      </c>
      <c r="H270" s="240">
        <v>36.955</v>
      </c>
      <c r="I270" s="241"/>
      <c r="J270" s="242">
        <f>ROUND(I270*H270,2)</f>
        <v>0</v>
      </c>
      <c r="K270" s="243"/>
      <c r="L270" s="44"/>
      <c r="M270" s="244" t="s">
        <v>1</v>
      </c>
      <c r="N270" s="245" t="s">
        <v>41</v>
      </c>
      <c r="O270" s="91"/>
      <c r="P270" s="246">
        <f>O270*H270</f>
        <v>0</v>
      </c>
      <c r="Q270" s="246">
        <v>0</v>
      </c>
      <c r="R270" s="246">
        <f>Q270*H270</f>
        <v>0</v>
      </c>
      <c r="S270" s="246">
        <v>0</v>
      </c>
      <c r="T270" s="247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48" t="s">
        <v>211</v>
      </c>
      <c r="AT270" s="248" t="s">
        <v>137</v>
      </c>
      <c r="AU270" s="248" t="s">
        <v>86</v>
      </c>
      <c r="AY270" s="17" t="s">
        <v>134</v>
      </c>
      <c r="BE270" s="249">
        <f>IF(N270="základní",J270,0)</f>
        <v>0</v>
      </c>
      <c r="BF270" s="249">
        <f>IF(N270="snížená",J270,0)</f>
        <v>0</v>
      </c>
      <c r="BG270" s="249">
        <f>IF(N270="zákl. přenesená",J270,0)</f>
        <v>0</v>
      </c>
      <c r="BH270" s="249">
        <f>IF(N270="sníž. přenesená",J270,0)</f>
        <v>0</v>
      </c>
      <c r="BI270" s="249">
        <f>IF(N270="nulová",J270,0)</f>
        <v>0</v>
      </c>
      <c r="BJ270" s="17" t="s">
        <v>84</v>
      </c>
      <c r="BK270" s="249">
        <f>ROUND(I270*H270,2)</f>
        <v>0</v>
      </c>
      <c r="BL270" s="17" t="s">
        <v>211</v>
      </c>
      <c r="BM270" s="248" t="s">
        <v>663</v>
      </c>
    </row>
    <row r="271" spans="1:51" s="13" customFormat="1" ht="12">
      <c r="A271" s="13"/>
      <c r="B271" s="250"/>
      <c r="C271" s="251"/>
      <c r="D271" s="252" t="s">
        <v>143</v>
      </c>
      <c r="E271" s="253" t="s">
        <v>1</v>
      </c>
      <c r="F271" s="254" t="s">
        <v>664</v>
      </c>
      <c r="G271" s="251"/>
      <c r="H271" s="253" t="s">
        <v>1</v>
      </c>
      <c r="I271" s="255"/>
      <c r="J271" s="251"/>
      <c r="K271" s="251"/>
      <c r="L271" s="256"/>
      <c r="M271" s="257"/>
      <c r="N271" s="258"/>
      <c r="O271" s="258"/>
      <c r="P271" s="258"/>
      <c r="Q271" s="258"/>
      <c r="R271" s="258"/>
      <c r="S271" s="258"/>
      <c r="T271" s="259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0" t="s">
        <v>143</v>
      </c>
      <c r="AU271" s="260" t="s">
        <v>86</v>
      </c>
      <c r="AV271" s="13" t="s">
        <v>84</v>
      </c>
      <c r="AW271" s="13" t="s">
        <v>32</v>
      </c>
      <c r="AX271" s="13" t="s">
        <v>76</v>
      </c>
      <c r="AY271" s="260" t="s">
        <v>134</v>
      </c>
    </row>
    <row r="272" spans="1:51" s="14" customFormat="1" ht="12">
      <c r="A272" s="14"/>
      <c r="B272" s="261"/>
      <c r="C272" s="262"/>
      <c r="D272" s="252" t="s">
        <v>143</v>
      </c>
      <c r="E272" s="263" t="s">
        <v>1</v>
      </c>
      <c r="F272" s="264" t="s">
        <v>662</v>
      </c>
      <c r="G272" s="262"/>
      <c r="H272" s="265">
        <v>36.955</v>
      </c>
      <c r="I272" s="266"/>
      <c r="J272" s="262"/>
      <c r="K272" s="262"/>
      <c r="L272" s="267"/>
      <c r="M272" s="268"/>
      <c r="N272" s="269"/>
      <c r="O272" s="269"/>
      <c r="P272" s="269"/>
      <c r="Q272" s="269"/>
      <c r="R272" s="269"/>
      <c r="S272" s="269"/>
      <c r="T272" s="270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71" t="s">
        <v>143</v>
      </c>
      <c r="AU272" s="271" t="s">
        <v>86</v>
      </c>
      <c r="AV272" s="14" t="s">
        <v>86</v>
      </c>
      <c r="AW272" s="14" t="s">
        <v>32</v>
      </c>
      <c r="AX272" s="14" t="s">
        <v>84</v>
      </c>
      <c r="AY272" s="271" t="s">
        <v>134</v>
      </c>
    </row>
    <row r="273" spans="1:65" s="2" customFormat="1" ht="14.4" customHeight="1">
      <c r="A273" s="38"/>
      <c r="B273" s="39"/>
      <c r="C273" s="272" t="s">
        <v>423</v>
      </c>
      <c r="D273" s="272" t="s">
        <v>225</v>
      </c>
      <c r="E273" s="273" t="s">
        <v>384</v>
      </c>
      <c r="F273" s="274" t="s">
        <v>385</v>
      </c>
      <c r="G273" s="275" t="s">
        <v>140</v>
      </c>
      <c r="H273" s="276">
        <v>56.436</v>
      </c>
      <c r="I273" s="277"/>
      <c r="J273" s="278">
        <f>ROUND(I273*H273,2)</f>
        <v>0</v>
      </c>
      <c r="K273" s="279"/>
      <c r="L273" s="280"/>
      <c r="M273" s="281" t="s">
        <v>1</v>
      </c>
      <c r="N273" s="282" t="s">
        <v>41</v>
      </c>
      <c r="O273" s="91"/>
      <c r="P273" s="246">
        <f>O273*H273</f>
        <v>0</v>
      </c>
      <c r="Q273" s="246">
        <v>0.00011</v>
      </c>
      <c r="R273" s="246">
        <f>Q273*H273</f>
        <v>0.00620796</v>
      </c>
      <c r="S273" s="246">
        <v>0</v>
      </c>
      <c r="T273" s="247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48" t="s">
        <v>228</v>
      </c>
      <c r="AT273" s="248" t="s">
        <v>225</v>
      </c>
      <c r="AU273" s="248" t="s">
        <v>86</v>
      </c>
      <c r="AY273" s="17" t="s">
        <v>134</v>
      </c>
      <c r="BE273" s="249">
        <f>IF(N273="základní",J273,0)</f>
        <v>0</v>
      </c>
      <c r="BF273" s="249">
        <f>IF(N273="snížená",J273,0)</f>
        <v>0</v>
      </c>
      <c r="BG273" s="249">
        <f>IF(N273="zákl. přenesená",J273,0)</f>
        <v>0</v>
      </c>
      <c r="BH273" s="249">
        <f>IF(N273="sníž. přenesená",J273,0)</f>
        <v>0</v>
      </c>
      <c r="BI273" s="249">
        <f>IF(N273="nulová",J273,0)</f>
        <v>0</v>
      </c>
      <c r="BJ273" s="17" t="s">
        <v>84</v>
      </c>
      <c r="BK273" s="249">
        <f>ROUND(I273*H273,2)</f>
        <v>0</v>
      </c>
      <c r="BL273" s="17" t="s">
        <v>211</v>
      </c>
      <c r="BM273" s="248" t="s">
        <v>665</v>
      </c>
    </row>
    <row r="274" spans="1:51" s="14" customFormat="1" ht="12">
      <c r="A274" s="14"/>
      <c r="B274" s="261"/>
      <c r="C274" s="262"/>
      <c r="D274" s="252" t="s">
        <v>143</v>
      </c>
      <c r="E274" s="263" t="s">
        <v>1</v>
      </c>
      <c r="F274" s="264" t="s">
        <v>666</v>
      </c>
      <c r="G274" s="262"/>
      <c r="H274" s="265">
        <v>51.305</v>
      </c>
      <c r="I274" s="266"/>
      <c r="J274" s="262"/>
      <c r="K274" s="262"/>
      <c r="L274" s="267"/>
      <c r="M274" s="268"/>
      <c r="N274" s="269"/>
      <c r="O274" s="269"/>
      <c r="P274" s="269"/>
      <c r="Q274" s="269"/>
      <c r="R274" s="269"/>
      <c r="S274" s="269"/>
      <c r="T274" s="270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71" t="s">
        <v>143</v>
      </c>
      <c r="AU274" s="271" t="s">
        <v>86</v>
      </c>
      <c r="AV274" s="14" t="s">
        <v>86</v>
      </c>
      <c r="AW274" s="14" t="s">
        <v>32</v>
      </c>
      <c r="AX274" s="14" t="s">
        <v>84</v>
      </c>
      <c r="AY274" s="271" t="s">
        <v>134</v>
      </c>
    </row>
    <row r="275" spans="1:51" s="14" customFormat="1" ht="12">
      <c r="A275" s="14"/>
      <c r="B275" s="261"/>
      <c r="C275" s="262"/>
      <c r="D275" s="252" t="s">
        <v>143</v>
      </c>
      <c r="E275" s="262"/>
      <c r="F275" s="264" t="s">
        <v>667</v>
      </c>
      <c r="G275" s="262"/>
      <c r="H275" s="265">
        <v>56.436</v>
      </c>
      <c r="I275" s="266"/>
      <c r="J275" s="262"/>
      <c r="K275" s="262"/>
      <c r="L275" s="267"/>
      <c r="M275" s="268"/>
      <c r="N275" s="269"/>
      <c r="O275" s="269"/>
      <c r="P275" s="269"/>
      <c r="Q275" s="269"/>
      <c r="R275" s="269"/>
      <c r="S275" s="269"/>
      <c r="T275" s="270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71" t="s">
        <v>143</v>
      </c>
      <c r="AU275" s="271" t="s">
        <v>86</v>
      </c>
      <c r="AV275" s="14" t="s">
        <v>86</v>
      </c>
      <c r="AW275" s="14" t="s">
        <v>4</v>
      </c>
      <c r="AX275" s="14" t="s">
        <v>84</v>
      </c>
      <c r="AY275" s="271" t="s">
        <v>134</v>
      </c>
    </row>
    <row r="276" spans="1:65" s="2" customFormat="1" ht="14.4" customHeight="1">
      <c r="A276" s="38"/>
      <c r="B276" s="39"/>
      <c r="C276" s="236" t="s">
        <v>427</v>
      </c>
      <c r="D276" s="236" t="s">
        <v>137</v>
      </c>
      <c r="E276" s="237" t="s">
        <v>668</v>
      </c>
      <c r="F276" s="238" t="s">
        <v>669</v>
      </c>
      <c r="G276" s="239" t="s">
        <v>140</v>
      </c>
      <c r="H276" s="240">
        <v>8</v>
      </c>
      <c r="I276" s="241"/>
      <c r="J276" s="242">
        <f>ROUND(I276*H276,2)</f>
        <v>0</v>
      </c>
      <c r="K276" s="243"/>
      <c r="L276" s="44"/>
      <c r="M276" s="244" t="s">
        <v>1</v>
      </c>
      <c r="N276" s="245" t="s">
        <v>41</v>
      </c>
      <c r="O276" s="91"/>
      <c r="P276" s="246">
        <f>O276*H276</f>
        <v>0</v>
      </c>
      <c r="Q276" s="246">
        <v>0</v>
      </c>
      <c r="R276" s="246">
        <f>Q276*H276</f>
        <v>0</v>
      </c>
      <c r="S276" s="246">
        <v>0.01786</v>
      </c>
      <c r="T276" s="247">
        <f>S276*H276</f>
        <v>0.14288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48" t="s">
        <v>211</v>
      </c>
      <c r="AT276" s="248" t="s">
        <v>137</v>
      </c>
      <c r="AU276" s="248" t="s">
        <v>86</v>
      </c>
      <c r="AY276" s="17" t="s">
        <v>134</v>
      </c>
      <c r="BE276" s="249">
        <f>IF(N276="základní",J276,0)</f>
        <v>0</v>
      </c>
      <c r="BF276" s="249">
        <f>IF(N276="snížená",J276,0)</f>
        <v>0</v>
      </c>
      <c r="BG276" s="249">
        <f>IF(N276="zákl. přenesená",J276,0)</f>
        <v>0</v>
      </c>
      <c r="BH276" s="249">
        <f>IF(N276="sníž. přenesená",J276,0)</f>
        <v>0</v>
      </c>
      <c r="BI276" s="249">
        <f>IF(N276="nulová",J276,0)</f>
        <v>0</v>
      </c>
      <c r="BJ276" s="17" t="s">
        <v>84</v>
      </c>
      <c r="BK276" s="249">
        <f>ROUND(I276*H276,2)</f>
        <v>0</v>
      </c>
      <c r="BL276" s="17" t="s">
        <v>211</v>
      </c>
      <c r="BM276" s="248" t="s">
        <v>670</v>
      </c>
    </row>
    <row r="277" spans="1:51" s="14" customFormat="1" ht="12">
      <c r="A277" s="14"/>
      <c r="B277" s="261"/>
      <c r="C277" s="262"/>
      <c r="D277" s="252" t="s">
        <v>143</v>
      </c>
      <c r="E277" s="263" t="s">
        <v>1</v>
      </c>
      <c r="F277" s="264" t="s">
        <v>671</v>
      </c>
      <c r="G277" s="262"/>
      <c r="H277" s="265">
        <v>8</v>
      </c>
      <c r="I277" s="266"/>
      <c r="J277" s="262"/>
      <c r="K277" s="262"/>
      <c r="L277" s="267"/>
      <c r="M277" s="268"/>
      <c r="N277" s="269"/>
      <c r="O277" s="269"/>
      <c r="P277" s="269"/>
      <c r="Q277" s="269"/>
      <c r="R277" s="269"/>
      <c r="S277" s="269"/>
      <c r="T277" s="270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71" t="s">
        <v>143</v>
      </c>
      <c r="AU277" s="271" t="s">
        <v>86</v>
      </c>
      <c r="AV277" s="14" t="s">
        <v>86</v>
      </c>
      <c r="AW277" s="14" t="s">
        <v>32</v>
      </c>
      <c r="AX277" s="14" t="s">
        <v>84</v>
      </c>
      <c r="AY277" s="271" t="s">
        <v>134</v>
      </c>
    </row>
    <row r="278" spans="1:65" s="2" customFormat="1" ht="14.4" customHeight="1">
      <c r="A278" s="38"/>
      <c r="B278" s="39"/>
      <c r="C278" s="236" t="s">
        <v>431</v>
      </c>
      <c r="D278" s="236" t="s">
        <v>137</v>
      </c>
      <c r="E278" s="237" t="s">
        <v>390</v>
      </c>
      <c r="F278" s="238" t="s">
        <v>391</v>
      </c>
      <c r="G278" s="239" t="s">
        <v>150</v>
      </c>
      <c r="H278" s="240">
        <v>3</v>
      </c>
      <c r="I278" s="241"/>
      <c r="J278" s="242">
        <f>ROUND(I278*H278,2)</f>
        <v>0</v>
      </c>
      <c r="K278" s="243"/>
      <c r="L278" s="44"/>
      <c r="M278" s="244" t="s">
        <v>1</v>
      </c>
      <c r="N278" s="245" t="s">
        <v>41</v>
      </c>
      <c r="O278" s="91"/>
      <c r="P278" s="246">
        <f>O278*H278</f>
        <v>0</v>
      </c>
      <c r="Q278" s="246">
        <v>7E-05</v>
      </c>
      <c r="R278" s="246">
        <f>Q278*H278</f>
        <v>0.00020999999999999998</v>
      </c>
      <c r="S278" s="246">
        <v>0</v>
      </c>
      <c r="T278" s="247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48" t="s">
        <v>211</v>
      </c>
      <c r="AT278" s="248" t="s">
        <v>137</v>
      </c>
      <c r="AU278" s="248" t="s">
        <v>86</v>
      </c>
      <c r="AY278" s="17" t="s">
        <v>134</v>
      </c>
      <c r="BE278" s="249">
        <f>IF(N278="základní",J278,0)</f>
        <v>0</v>
      </c>
      <c r="BF278" s="249">
        <f>IF(N278="snížená",J278,0)</f>
        <v>0</v>
      </c>
      <c r="BG278" s="249">
        <f>IF(N278="zákl. přenesená",J278,0)</f>
        <v>0</v>
      </c>
      <c r="BH278" s="249">
        <f>IF(N278="sníž. přenesená",J278,0)</f>
        <v>0</v>
      </c>
      <c r="BI278" s="249">
        <f>IF(N278="nulová",J278,0)</f>
        <v>0</v>
      </c>
      <c r="BJ278" s="17" t="s">
        <v>84</v>
      </c>
      <c r="BK278" s="249">
        <f>ROUND(I278*H278,2)</f>
        <v>0</v>
      </c>
      <c r="BL278" s="17" t="s">
        <v>211</v>
      </c>
      <c r="BM278" s="248" t="s">
        <v>672</v>
      </c>
    </row>
    <row r="279" spans="1:65" s="2" customFormat="1" ht="14.4" customHeight="1">
      <c r="A279" s="38"/>
      <c r="B279" s="39"/>
      <c r="C279" s="272" t="s">
        <v>435</v>
      </c>
      <c r="D279" s="272" t="s">
        <v>225</v>
      </c>
      <c r="E279" s="273" t="s">
        <v>394</v>
      </c>
      <c r="F279" s="274" t="s">
        <v>395</v>
      </c>
      <c r="G279" s="275" t="s">
        <v>150</v>
      </c>
      <c r="H279" s="276">
        <v>3</v>
      </c>
      <c r="I279" s="277"/>
      <c r="J279" s="278">
        <f>ROUND(I279*H279,2)</f>
        <v>0</v>
      </c>
      <c r="K279" s="279"/>
      <c r="L279" s="280"/>
      <c r="M279" s="281" t="s">
        <v>1</v>
      </c>
      <c r="N279" s="282" t="s">
        <v>41</v>
      </c>
      <c r="O279" s="91"/>
      <c r="P279" s="246">
        <f>O279*H279</f>
        <v>0</v>
      </c>
      <c r="Q279" s="246">
        <v>0.009</v>
      </c>
      <c r="R279" s="246">
        <f>Q279*H279</f>
        <v>0.026999999999999996</v>
      </c>
      <c r="S279" s="246">
        <v>0</v>
      </c>
      <c r="T279" s="247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48" t="s">
        <v>228</v>
      </c>
      <c r="AT279" s="248" t="s">
        <v>225</v>
      </c>
      <c r="AU279" s="248" t="s">
        <v>86</v>
      </c>
      <c r="AY279" s="17" t="s">
        <v>134</v>
      </c>
      <c r="BE279" s="249">
        <f>IF(N279="základní",J279,0)</f>
        <v>0</v>
      </c>
      <c r="BF279" s="249">
        <f>IF(N279="snížená",J279,0)</f>
        <v>0</v>
      </c>
      <c r="BG279" s="249">
        <f>IF(N279="zákl. přenesená",J279,0)</f>
        <v>0</v>
      </c>
      <c r="BH279" s="249">
        <f>IF(N279="sníž. přenesená",J279,0)</f>
        <v>0</v>
      </c>
      <c r="BI279" s="249">
        <f>IF(N279="nulová",J279,0)</f>
        <v>0</v>
      </c>
      <c r="BJ279" s="17" t="s">
        <v>84</v>
      </c>
      <c r="BK279" s="249">
        <f>ROUND(I279*H279,2)</f>
        <v>0</v>
      </c>
      <c r="BL279" s="17" t="s">
        <v>211</v>
      </c>
      <c r="BM279" s="248" t="s">
        <v>673</v>
      </c>
    </row>
    <row r="280" spans="1:65" s="2" customFormat="1" ht="14.4" customHeight="1">
      <c r="A280" s="38"/>
      <c r="B280" s="39"/>
      <c r="C280" s="236" t="s">
        <v>439</v>
      </c>
      <c r="D280" s="236" t="s">
        <v>137</v>
      </c>
      <c r="E280" s="237" t="s">
        <v>398</v>
      </c>
      <c r="F280" s="238" t="s">
        <v>399</v>
      </c>
      <c r="G280" s="239" t="s">
        <v>150</v>
      </c>
      <c r="H280" s="240">
        <v>2</v>
      </c>
      <c r="I280" s="241"/>
      <c r="J280" s="242">
        <f>ROUND(I280*H280,2)</f>
        <v>0</v>
      </c>
      <c r="K280" s="243"/>
      <c r="L280" s="44"/>
      <c r="M280" s="244" t="s">
        <v>1</v>
      </c>
      <c r="N280" s="245" t="s">
        <v>41</v>
      </c>
      <c r="O280" s="91"/>
      <c r="P280" s="246">
        <f>O280*H280</f>
        <v>0</v>
      </c>
      <c r="Q280" s="246">
        <v>0.00022</v>
      </c>
      <c r="R280" s="246">
        <f>Q280*H280</f>
        <v>0.00044</v>
      </c>
      <c r="S280" s="246">
        <v>0</v>
      </c>
      <c r="T280" s="247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48" t="s">
        <v>211</v>
      </c>
      <c r="AT280" s="248" t="s">
        <v>137</v>
      </c>
      <c r="AU280" s="248" t="s">
        <v>86</v>
      </c>
      <c r="AY280" s="17" t="s">
        <v>134</v>
      </c>
      <c r="BE280" s="249">
        <f>IF(N280="základní",J280,0)</f>
        <v>0</v>
      </c>
      <c r="BF280" s="249">
        <f>IF(N280="snížená",J280,0)</f>
        <v>0</v>
      </c>
      <c r="BG280" s="249">
        <f>IF(N280="zákl. přenesená",J280,0)</f>
        <v>0</v>
      </c>
      <c r="BH280" s="249">
        <f>IF(N280="sníž. přenesená",J280,0)</f>
        <v>0</v>
      </c>
      <c r="BI280" s="249">
        <f>IF(N280="nulová",J280,0)</f>
        <v>0</v>
      </c>
      <c r="BJ280" s="17" t="s">
        <v>84</v>
      </c>
      <c r="BK280" s="249">
        <f>ROUND(I280*H280,2)</f>
        <v>0</v>
      </c>
      <c r="BL280" s="17" t="s">
        <v>211</v>
      </c>
      <c r="BM280" s="248" t="s">
        <v>674</v>
      </c>
    </row>
    <row r="281" spans="1:65" s="2" customFormat="1" ht="14.4" customHeight="1">
      <c r="A281" s="38"/>
      <c r="B281" s="39"/>
      <c r="C281" s="272" t="s">
        <v>443</v>
      </c>
      <c r="D281" s="272" t="s">
        <v>225</v>
      </c>
      <c r="E281" s="273" t="s">
        <v>402</v>
      </c>
      <c r="F281" s="274" t="s">
        <v>403</v>
      </c>
      <c r="G281" s="275" t="s">
        <v>150</v>
      </c>
      <c r="H281" s="276">
        <v>2</v>
      </c>
      <c r="I281" s="277"/>
      <c r="J281" s="278">
        <f>ROUND(I281*H281,2)</f>
        <v>0</v>
      </c>
      <c r="K281" s="279"/>
      <c r="L281" s="280"/>
      <c r="M281" s="281" t="s">
        <v>1</v>
      </c>
      <c r="N281" s="282" t="s">
        <v>41</v>
      </c>
      <c r="O281" s="91"/>
      <c r="P281" s="246">
        <f>O281*H281</f>
        <v>0</v>
      </c>
      <c r="Q281" s="246">
        <v>0.02474</v>
      </c>
      <c r="R281" s="246">
        <f>Q281*H281</f>
        <v>0.04948</v>
      </c>
      <c r="S281" s="246">
        <v>0</v>
      </c>
      <c r="T281" s="247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48" t="s">
        <v>228</v>
      </c>
      <c r="AT281" s="248" t="s">
        <v>225</v>
      </c>
      <c r="AU281" s="248" t="s">
        <v>86</v>
      </c>
      <c r="AY281" s="17" t="s">
        <v>134</v>
      </c>
      <c r="BE281" s="249">
        <f>IF(N281="základní",J281,0)</f>
        <v>0</v>
      </c>
      <c r="BF281" s="249">
        <f>IF(N281="snížená",J281,0)</f>
        <v>0</v>
      </c>
      <c r="BG281" s="249">
        <f>IF(N281="zákl. přenesená",J281,0)</f>
        <v>0</v>
      </c>
      <c r="BH281" s="249">
        <f>IF(N281="sníž. přenesená",J281,0)</f>
        <v>0</v>
      </c>
      <c r="BI281" s="249">
        <f>IF(N281="nulová",J281,0)</f>
        <v>0</v>
      </c>
      <c r="BJ281" s="17" t="s">
        <v>84</v>
      </c>
      <c r="BK281" s="249">
        <f>ROUND(I281*H281,2)</f>
        <v>0</v>
      </c>
      <c r="BL281" s="17" t="s">
        <v>211</v>
      </c>
      <c r="BM281" s="248" t="s">
        <v>675</v>
      </c>
    </row>
    <row r="282" spans="1:65" s="2" customFormat="1" ht="14.4" customHeight="1">
      <c r="A282" s="38"/>
      <c r="B282" s="39"/>
      <c r="C282" s="236" t="s">
        <v>447</v>
      </c>
      <c r="D282" s="236" t="s">
        <v>137</v>
      </c>
      <c r="E282" s="237" t="s">
        <v>406</v>
      </c>
      <c r="F282" s="238" t="s">
        <v>407</v>
      </c>
      <c r="G282" s="239" t="s">
        <v>241</v>
      </c>
      <c r="H282" s="283"/>
      <c r="I282" s="241"/>
      <c r="J282" s="242">
        <f>ROUND(I282*H282,2)</f>
        <v>0</v>
      </c>
      <c r="K282" s="243"/>
      <c r="L282" s="44"/>
      <c r="M282" s="244" t="s">
        <v>1</v>
      </c>
      <c r="N282" s="245" t="s">
        <v>41</v>
      </c>
      <c r="O282" s="91"/>
      <c r="P282" s="246">
        <f>O282*H282</f>
        <v>0</v>
      </c>
      <c r="Q282" s="246">
        <v>0</v>
      </c>
      <c r="R282" s="246">
        <f>Q282*H282</f>
        <v>0</v>
      </c>
      <c r="S282" s="246">
        <v>0</v>
      </c>
      <c r="T282" s="247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48" t="s">
        <v>211</v>
      </c>
      <c r="AT282" s="248" t="s">
        <v>137</v>
      </c>
      <c r="AU282" s="248" t="s">
        <v>86</v>
      </c>
      <c r="AY282" s="17" t="s">
        <v>134</v>
      </c>
      <c r="BE282" s="249">
        <f>IF(N282="základní",J282,0)</f>
        <v>0</v>
      </c>
      <c r="BF282" s="249">
        <f>IF(N282="snížená",J282,0)</f>
        <v>0</v>
      </c>
      <c r="BG282" s="249">
        <f>IF(N282="zákl. přenesená",J282,0)</f>
        <v>0</v>
      </c>
      <c r="BH282" s="249">
        <f>IF(N282="sníž. přenesená",J282,0)</f>
        <v>0</v>
      </c>
      <c r="BI282" s="249">
        <f>IF(N282="nulová",J282,0)</f>
        <v>0</v>
      </c>
      <c r="BJ282" s="17" t="s">
        <v>84</v>
      </c>
      <c r="BK282" s="249">
        <f>ROUND(I282*H282,2)</f>
        <v>0</v>
      </c>
      <c r="BL282" s="17" t="s">
        <v>211</v>
      </c>
      <c r="BM282" s="248" t="s">
        <v>676</v>
      </c>
    </row>
    <row r="283" spans="1:63" s="12" customFormat="1" ht="22.8" customHeight="1">
      <c r="A283" s="12"/>
      <c r="B283" s="220"/>
      <c r="C283" s="221"/>
      <c r="D283" s="222" t="s">
        <v>75</v>
      </c>
      <c r="E283" s="234" t="s">
        <v>409</v>
      </c>
      <c r="F283" s="234" t="s">
        <v>410</v>
      </c>
      <c r="G283" s="221"/>
      <c r="H283" s="221"/>
      <c r="I283" s="224"/>
      <c r="J283" s="235">
        <f>BK283</f>
        <v>0</v>
      </c>
      <c r="K283" s="221"/>
      <c r="L283" s="226"/>
      <c r="M283" s="227"/>
      <c r="N283" s="228"/>
      <c r="O283" s="228"/>
      <c r="P283" s="229">
        <f>SUM(P284:P293)</f>
        <v>0</v>
      </c>
      <c r="Q283" s="228"/>
      <c r="R283" s="229">
        <f>SUM(R284:R293)</f>
        <v>0.08726</v>
      </c>
      <c r="S283" s="228"/>
      <c r="T283" s="230">
        <f>SUM(T284:T293)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31" t="s">
        <v>86</v>
      </c>
      <c r="AT283" s="232" t="s">
        <v>75</v>
      </c>
      <c r="AU283" s="232" t="s">
        <v>84</v>
      </c>
      <c r="AY283" s="231" t="s">
        <v>134</v>
      </c>
      <c r="BK283" s="233">
        <f>SUM(BK284:BK293)</f>
        <v>0</v>
      </c>
    </row>
    <row r="284" spans="1:65" s="2" customFormat="1" ht="14.4" customHeight="1">
      <c r="A284" s="38"/>
      <c r="B284" s="39"/>
      <c r="C284" s="236" t="s">
        <v>453</v>
      </c>
      <c r="D284" s="236" t="s">
        <v>137</v>
      </c>
      <c r="E284" s="237" t="s">
        <v>412</v>
      </c>
      <c r="F284" s="238" t="s">
        <v>413</v>
      </c>
      <c r="G284" s="239" t="s">
        <v>150</v>
      </c>
      <c r="H284" s="240">
        <v>2</v>
      </c>
      <c r="I284" s="241"/>
      <c r="J284" s="242">
        <f>ROUND(I284*H284,2)</f>
        <v>0</v>
      </c>
      <c r="K284" s="243"/>
      <c r="L284" s="44"/>
      <c r="M284" s="244" t="s">
        <v>1</v>
      </c>
      <c r="N284" s="245" t="s">
        <v>41</v>
      </c>
      <c r="O284" s="91"/>
      <c r="P284" s="246">
        <f>O284*H284</f>
        <v>0</v>
      </c>
      <c r="Q284" s="246">
        <v>0</v>
      </c>
      <c r="R284" s="246">
        <f>Q284*H284</f>
        <v>0</v>
      </c>
      <c r="S284" s="246">
        <v>0</v>
      </c>
      <c r="T284" s="247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48" t="s">
        <v>211</v>
      </c>
      <c r="AT284" s="248" t="s">
        <v>137</v>
      </c>
      <c r="AU284" s="248" t="s">
        <v>86</v>
      </c>
      <c r="AY284" s="17" t="s">
        <v>134</v>
      </c>
      <c r="BE284" s="249">
        <f>IF(N284="základní",J284,0)</f>
        <v>0</v>
      </c>
      <c r="BF284" s="249">
        <f>IF(N284="snížená",J284,0)</f>
        <v>0</v>
      </c>
      <c r="BG284" s="249">
        <f>IF(N284="zákl. přenesená",J284,0)</f>
        <v>0</v>
      </c>
      <c r="BH284" s="249">
        <f>IF(N284="sníž. přenesená",J284,0)</f>
        <v>0</v>
      </c>
      <c r="BI284" s="249">
        <f>IF(N284="nulová",J284,0)</f>
        <v>0</v>
      </c>
      <c r="BJ284" s="17" t="s">
        <v>84</v>
      </c>
      <c r="BK284" s="249">
        <f>ROUND(I284*H284,2)</f>
        <v>0</v>
      </c>
      <c r="BL284" s="17" t="s">
        <v>211</v>
      </c>
      <c r="BM284" s="248" t="s">
        <v>677</v>
      </c>
    </row>
    <row r="285" spans="1:65" s="2" customFormat="1" ht="19.8" customHeight="1">
      <c r="A285" s="38"/>
      <c r="B285" s="39"/>
      <c r="C285" s="272" t="s">
        <v>458</v>
      </c>
      <c r="D285" s="272" t="s">
        <v>225</v>
      </c>
      <c r="E285" s="273" t="s">
        <v>416</v>
      </c>
      <c r="F285" s="274" t="s">
        <v>417</v>
      </c>
      <c r="G285" s="275" t="s">
        <v>150</v>
      </c>
      <c r="H285" s="276">
        <v>2</v>
      </c>
      <c r="I285" s="277"/>
      <c r="J285" s="278">
        <f>ROUND(I285*H285,2)</f>
        <v>0</v>
      </c>
      <c r="K285" s="279"/>
      <c r="L285" s="280"/>
      <c r="M285" s="281" t="s">
        <v>1</v>
      </c>
      <c r="N285" s="282" t="s">
        <v>41</v>
      </c>
      <c r="O285" s="91"/>
      <c r="P285" s="246">
        <f>O285*H285</f>
        <v>0</v>
      </c>
      <c r="Q285" s="246">
        <v>0.038</v>
      </c>
      <c r="R285" s="246">
        <f>Q285*H285</f>
        <v>0.076</v>
      </c>
      <c r="S285" s="246">
        <v>0</v>
      </c>
      <c r="T285" s="247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48" t="s">
        <v>228</v>
      </c>
      <c r="AT285" s="248" t="s">
        <v>225</v>
      </c>
      <c r="AU285" s="248" t="s">
        <v>86</v>
      </c>
      <c r="AY285" s="17" t="s">
        <v>134</v>
      </c>
      <c r="BE285" s="249">
        <f>IF(N285="základní",J285,0)</f>
        <v>0</v>
      </c>
      <c r="BF285" s="249">
        <f>IF(N285="snížená",J285,0)</f>
        <v>0</v>
      </c>
      <c r="BG285" s="249">
        <f>IF(N285="zákl. přenesená",J285,0)</f>
        <v>0</v>
      </c>
      <c r="BH285" s="249">
        <f>IF(N285="sníž. přenesená",J285,0)</f>
        <v>0</v>
      </c>
      <c r="BI285" s="249">
        <f>IF(N285="nulová",J285,0)</f>
        <v>0</v>
      </c>
      <c r="BJ285" s="17" t="s">
        <v>84</v>
      </c>
      <c r="BK285" s="249">
        <f>ROUND(I285*H285,2)</f>
        <v>0</v>
      </c>
      <c r="BL285" s="17" t="s">
        <v>211</v>
      </c>
      <c r="BM285" s="248" t="s">
        <v>678</v>
      </c>
    </row>
    <row r="286" spans="1:65" s="2" customFormat="1" ht="14.4" customHeight="1">
      <c r="A286" s="38"/>
      <c r="B286" s="39"/>
      <c r="C286" s="236" t="s">
        <v>464</v>
      </c>
      <c r="D286" s="236" t="s">
        <v>137</v>
      </c>
      <c r="E286" s="237" t="s">
        <v>420</v>
      </c>
      <c r="F286" s="238" t="s">
        <v>421</v>
      </c>
      <c r="G286" s="239" t="s">
        <v>150</v>
      </c>
      <c r="H286" s="240">
        <v>2</v>
      </c>
      <c r="I286" s="241"/>
      <c r="J286" s="242">
        <f>ROUND(I286*H286,2)</f>
        <v>0</v>
      </c>
      <c r="K286" s="243"/>
      <c r="L286" s="44"/>
      <c r="M286" s="244" t="s">
        <v>1</v>
      </c>
      <c r="N286" s="245" t="s">
        <v>41</v>
      </c>
      <c r="O286" s="91"/>
      <c r="P286" s="246">
        <f>O286*H286</f>
        <v>0</v>
      </c>
      <c r="Q286" s="246">
        <v>0</v>
      </c>
      <c r="R286" s="246">
        <f>Q286*H286</f>
        <v>0</v>
      </c>
      <c r="S286" s="246">
        <v>0</v>
      </c>
      <c r="T286" s="247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48" t="s">
        <v>211</v>
      </c>
      <c r="AT286" s="248" t="s">
        <v>137</v>
      </c>
      <c r="AU286" s="248" t="s">
        <v>86</v>
      </c>
      <c r="AY286" s="17" t="s">
        <v>134</v>
      </c>
      <c r="BE286" s="249">
        <f>IF(N286="základní",J286,0)</f>
        <v>0</v>
      </c>
      <c r="BF286" s="249">
        <f>IF(N286="snížená",J286,0)</f>
        <v>0</v>
      </c>
      <c r="BG286" s="249">
        <f>IF(N286="zákl. přenesená",J286,0)</f>
        <v>0</v>
      </c>
      <c r="BH286" s="249">
        <f>IF(N286="sníž. přenesená",J286,0)</f>
        <v>0</v>
      </c>
      <c r="BI286" s="249">
        <f>IF(N286="nulová",J286,0)</f>
        <v>0</v>
      </c>
      <c r="BJ286" s="17" t="s">
        <v>84</v>
      </c>
      <c r="BK286" s="249">
        <f>ROUND(I286*H286,2)</f>
        <v>0</v>
      </c>
      <c r="BL286" s="17" t="s">
        <v>211</v>
      </c>
      <c r="BM286" s="248" t="s">
        <v>679</v>
      </c>
    </row>
    <row r="287" spans="1:65" s="2" customFormat="1" ht="14.4" customHeight="1">
      <c r="A287" s="38"/>
      <c r="B287" s="39"/>
      <c r="C287" s="272" t="s">
        <v>469</v>
      </c>
      <c r="D287" s="272" t="s">
        <v>225</v>
      </c>
      <c r="E287" s="273" t="s">
        <v>424</v>
      </c>
      <c r="F287" s="274" t="s">
        <v>425</v>
      </c>
      <c r="G287" s="275" t="s">
        <v>150</v>
      </c>
      <c r="H287" s="276">
        <v>2</v>
      </c>
      <c r="I287" s="277"/>
      <c r="J287" s="278">
        <f>ROUND(I287*H287,2)</f>
        <v>0</v>
      </c>
      <c r="K287" s="279"/>
      <c r="L287" s="280"/>
      <c r="M287" s="281" t="s">
        <v>1</v>
      </c>
      <c r="N287" s="282" t="s">
        <v>41</v>
      </c>
      <c r="O287" s="91"/>
      <c r="P287" s="246">
        <f>O287*H287</f>
        <v>0</v>
      </c>
      <c r="Q287" s="246">
        <v>0.0032</v>
      </c>
      <c r="R287" s="246">
        <f>Q287*H287</f>
        <v>0.0064</v>
      </c>
      <c r="S287" s="246">
        <v>0</v>
      </c>
      <c r="T287" s="247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48" t="s">
        <v>228</v>
      </c>
      <c r="AT287" s="248" t="s">
        <v>225</v>
      </c>
      <c r="AU287" s="248" t="s">
        <v>86</v>
      </c>
      <c r="AY287" s="17" t="s">
        <v>134</v>
      </c>
      <c r="BE287" s="249">
        <f>IF(N287="základní",J287,0)</f>
        <v>0</v>
      </c>
      <c r="BF287" s="249">
        <f>IF(N287="snížená",J287,0)</f>
        <v>0</v>
      </c>
      <c r="BG287" s="249">
        <f>IF(N287="zákl. přenesená",J287,0)</f>
        <v>0</v>
      </c>
      <c r="BH287" s="249">
        <f>IF(N287="sníž. přenesená",J287,0)</f>
        <v>0</v>
      </c>
      <c r="BI287" s="249">
        <f>IF(N287="nulová",J287,0)</f>
        <v>0</v>
      </c>
      <c r="BJ287" s="17" t="s">
        <v>84</v>
      </c>
      <c r="BK287" s="249">
        <f>ROUND(I287*H287,2)</f>
        <v>0</v>
      </c>
      <c r="BL287" s="17" t="s">
        <v>211</v>
      </c>
      <c r="BM287" s="248" t="s">
        <v>680</v>
      </c>
    </row>
    <row r="288" spans="1:65" s="2" customFormat="1" ht="14.4" customHeight="1">
      <c r="A288" s="38"/>
      <c r="B288" s="39"/>
      <c r="C288" s="236" t="s">
        <v>475</v>
      </c>
      <c r="D288" s="236" t="s">
        <v>137</v>
      </c>
      <c r="E288" s="237" t="s">
        <v>428</v>
      </c>
      <c r="F288" s="238" t="s">
        <v>429</v>
      </c>
      <c r="G288" s="239" t="s">
        <v>150</v>
      </c>
      <c r="H288" s="240">
        <v>2</v>
      </c>
      <c r="I288" s="241"/>
      <c r="J288" s="242">
        <f>ROUND(I288*H288,2)</f>
        <v>0</v>
      </c>
      <c r="K288" s="243"/>
      <c r="L288" s="44"/>
      <c r="M288" s="244" t="s">
        <v>1</v>
      </c>
      <c r="N288" s="245" t="s">
        <v>41</v>
      </c>
      <c r="O288" s="91"/>
      <c r="P288" s="246">
        <f>O288*H288</f>
        <v>0</v>
      </c>
      <c r="Q288" s="246">
        <v>0</v>
      </c>
      <c r="R288" s="246">
        <f>Q288*H288</f>
        <v>0</v>
      </c>
      <c r="S288" s="246">
        <v>0</v>
      </c>
      <c r="T288" s="247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48" t="s">
        <v>211</v>
      </c>
      <c r="AT288" s="248" t="s">
        <v>137</v>
      </c>
      <c r="AU288" s="248" t="s">
        <v>86</v>
      </c>
      <c r="AY288" s="17" t="s">
        <v>134</v>
      </c>
      <c r="BE288" s="249">
        <f>IF(N288="základní",J288,0)</f>
        <v>0</v>
      </c>
      <c r="BF288" s="249">
        <f>IF(N288="snížená",J288,0)</f>
        <v>0</v>
      </c>
      <c r="BG288" s="249">
        <f>IF(N288="zákl. přenesená",J288,0)</f>
        <v>0</v>
      </c>
      <c r="BH288" s="249">
        <f>IF(N288="sníž. přenesená",J288,0)</f>
        <v>0</v>
      </c>
      <c r="BI288" s="249">
        <f>IF(N288="nulová",J288,0)</f>
        <v>0</v>
      </c>
      <c r="BJ288" s="17" t="s">
        <v>84</v>
      </c>
      <c r="BK288" s="249">
        <f>ROUND(I288*H288,2)</f>
        <v>0</v>
      </c>
      <c r="BL288" s="17" t="s">
        <v>211</v>
      </c>
      <c r="BM288" s="248" t="s">
        <v>681</v>
      </c>
    </row>
    <row r="289" spans="1:65" s="2" customFormat="1" ht="14.4" customHeight="1">
      <c r="A289" s="38"/>
      <c r="B289" s="39"/>
      <c r="C289" s="236" t="s">
        <v>481</v>
      </c>
      <c r="D289" s="236" t="s">
        <v>137</v>
      </c>
      <c r="E289" s="237" t="s">
        <v>432</v>
      </c>
      <c r="F289" s="238" t="s">
        <v>433</v>
      </c>
      <c r="G289" s="239" t="s">
        <v>150</v>
      </c>
      <c r="H289" s="240">
        <v>2</v>
      </c>
      <c r="I289" s="241"/>
      <c r="J289" s="242">
        <f>ROUND(I289*H289,2)</f>
        <v>0</v>
      </c>
      <c r="K289" s="243"/>
      <c r="L289" s="44"/>
      <c r="M289" s="244" t="s">
        <v>1</v>
      </c>
      <c r="N289" s="245" t="s">
        <v>41</v>
      </c>
      <c r="O289" s="91"/>
      <c r="P289" s="246">
        <f>O289*H289</f>
        <v>0</v>
      </c>
      <c r="Q289" s="246">
        <v>0</v>
      </c>
      <c r="R289" s="246">
        <f>Q289*H289</f>
        <v>0</v>
      </c>
      <c r="S289" s="246">
        <v>0</v>
      </c>
      <c r="T289" s="247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48" t="s">
        <v>211</v>
      </c>
      <c r="AT289" s="248" t="s">
        <v>137</v>
      </c>
      <c r="AU289" s="248" t="s">
        <v>86</v>
      </c>
      <c r="AY289" s="17" t="s">
        <v>134</v>
      </c>
      <c r="BE289" s="249">
        <f>IF(N289="základní",J289,0)</f>
        <v>0</v>
      </c>
      <c r="BF289" s="249">
        <f>IF(N289="snížená",J289,0)</f>
        <v>0</v>
      </c>
      <c r="BG289" s="249">
        <f>IF(N289="zákl. přenesená",J289,0)</f>
        <v>0</v>
      </c>
      <c r="BH289" s="249">
        <f>IF(N289="sníž. přenesená",J289,0)</f>
        <v>0</v>
      </c>
      <c r="BI289" s="249">
        <f>IF(N289="nulová",J289,0)</f>
        <v>0</v>
      </c>
      <c r="BJ289" s="17" t="s">
        <v>84</v>
      </c>
      <c r="BK289" s="249">
        <f>ROUND(I289*H289,2)</f>
        <v>0</v>
      </c>
      <c r="BL289" s="17" t="s">
        <v>211</v>
      </c>
      <c r="BM289" s="248" t="s">
        <v>682</v>
      </c>
    </row>
    <row r="290" spans="1:65" s="2" customFormat="1" ht="14.4" customHeight="1">
      <c r="A290" s="38"/>
      <c r="B290" s="39"/>
      <c r="C290" s="272" t="s">
        <v>485</v>
      </c>
      <c r="D290" s="272" t="s">
        <v>225</v>
      </c>
      <c r="E290" s="273" t="s">
        <v>436</v>
      </c>
      <c r="F290" s="274" t="s">
        <v>437</v>
      </c>
      <c r="G290" s="275" t="s">
        <v>150</v>
      </c>
      <c r="H290" s="276">
        <v>2</v>
      </c>
      <c r="I290" s="277"/>
      <c r="J290" s="278">
        <f>ROUND(I290*H290,2)</f>
        <v>0</v>
      </c>
      <c r="K290" s="279"/>
      <c r="L290" s="280"/>
      <c r="M290" s="281" t="s">
        <v>1</v>
      </c>
      <c r="N290" s="282" t="s">
        <v>41</v>
      </c>
      <c r="O290" s="91"/>
      <c r="P290" s="246">
        <f>O290*H290</f>
        <v>0</v>
      </c>
      <c r="Q290" s="246">
        <v>0.0012</v>
      </c>
      <c r="R290" s="246">
        <f>Q290*H290</f>
        <v>0.0024</v>
      </c>
      <c r="S290" s="246">
        <v>0</v>
      </c>
      <c r="T290" s="247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48" t="s">
        <v>228</v>
      </c>
      <c r="AT290" s="248" t="s">
        <v>225</v>
      </c>
      <c r="AU290" s="248" t="s">
        <v>86</v>
      </c>
      <c r="AY290" s="17" t="s">
        <v>134</v>
      </c>
      <c r="BE290" s="249">
        <f>IF(N290="základní",J290,0)</f>
        <v>0</v>
      </c>
      <c r="BF290" s="249">
        <f>IF(N290="snížená",J290,0)</f>
        <v>0</v>
      </c>
      <c r="BG290" s="249">
        <f>IF(N290="zákl. přenesená",J290,0)</f>
        <v>0</v>
      </c>
      <c r="BH290" s="249">
        <f>IF(N290="sníž. přenesená",J290,0)</f>
        <v>0</v>
      </c>
      <c r="BI290" s="249">
        <f>IF(N290="nulová",J290,0)</f>
        <v>0</v>
      </c>
      <c r="BJ290" s="17" t="s">
        <v>84</v>
      </c>
      <c r="BK290" s="249">
        <f>ROUND(I290*H290,2)</f>
        <v>0</v>
      </c>
      <c r="BL290" s="17" t="s">
        <v>211</v>
      </c>
      <c r="BM290" s="248" t="s">
        <v>683</v>
      </c>
    </row>
    <row r="291" spans="1:65" s="2" customFormat="1" ht="14.4" customHeight="1">
      <c r="A291" s="38"/>
      <c r="B291" s="39"/>
      <c r="C291" s="236" t="s">
        <v>489</v>
      </c>
      <c r="D291" s="236" t="s">
        <v>137</v>
      </c>
      <c r="E291" s="237" t="s">
        <v>440</v>
      </c>
      <c r="F291" s="238" t="s">
        <v>441</v>
      </c>
      <c r="G291" s="239" t="s">
        <v>150</v>
      </c>
      <c r="H291" s="240">
        <v>2</v>
      </c>
      <c r="I291" s="241"/>
      <c r="J291" s="242">
        <f>ROUND(I291*H291,2)</f>
        <v>0</v>
      </c>
      <c r="K291" s="243"/>
      <c r="L291" s="44"/>
      <c r="M291" s="244" t="s">
        <v>1</v>
      </c>
      <c r="N291" s="245" t="s">
        <v>41</v>
      </c>
      <c r="O291" s="91"/>
      <c r="P291" s="246">
        <f>O291*H291</f>
        <v>0</v>
      </c>
      <c r="Q291" s="246">
        <v>0</v>
      </c>
      <c r="R291" s="246">
        <f>Q291*H291</f>
        <v>0</v>
      </c>
      <c r="S291" s="246">
        <v>0</v>
      </c>
      <c r="T291" s="247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48" t="s">
        <v>211</v>
      </c>
      <c r="AT291" s="248" t="s">
        <v>137</v>
      </c>
      <c r="AU291" s="248" t="s">
        <v>86</v>
      </c>
      <c r="AY291" s="17" t="s">
        <v>134</v>
      </c>
      <c r="BE291" s="249">
        <f>IF(N291="základní",J291,0)</f>
        <v>0</v>
      </c>
      <c r="BF291" s="249">
        <f>IF(N291="snížená",J291,0)</f>
        <v>0</v>
      </c>
      <c r="BG291" s="249">
        <f>IF(N291="zákl. přenesená",J291,0)</f>
        <v>0</v>
      </c>
      <c r="BH291" s="249">
        <f>IF(N291="sníž. přenesená",J291,0)</f>
        <v>0</v>
      </c>
      <c r="BI291" s="249">
        <f>IF(N291="nulová",J291,0)</f>
        <v>0</v>
      </c>
      <c r="BJ291" s="17" t="s">
        <v>84</v>
      </c>
      <c r="BK291" s="249">
        <f>ROUND(I291*H291,2)</f>
        <v>0</v>
      </c>
      <c r="BL291" s="17" t="s">
        <v>211</v>
      </c>
      <c r="BM291" s="248" t="s">
        <v>684</v>
      </c>
    </row>
    <row r="292" spans="1:65" s="2" customFormat="1" ht="14.4" customHeight="1">
      <c r="A292" s="38"/>
      <c r="B292" s="39"/>
      <c r="C292" s="272" t="s">
        <v>494</v>
      </c>
      <c r="D292" s="272" t="s">
        <v>225</v>
      </c>
      <c r="E292" s="273" t="s">
        <v>444</v>
      </c>
      <c r="F292" s="274" t="s">
        <v>445</v>
      </c>
      <c r="G292" s="275" t="s">
        <v>150</v>
      </c>
      <c r="H292" s="276">
        <v>2</v>
      </c>
      <c r="I292" s="277"/>
      <c r="J292" s="278">
        <f>ROUND(I292*H292,2)</f>
        <v>0</v>
      </c>
      <c r="K292" s="279"/>
      <c r="L292" s="280"/>
      <c r="M292" s="281" t="s">
        <v>1</v>
      </c>
      <c r="N292" s="282" t="s">
        <v>41</v>
      </c>
      <c r="O292" s="91"/>
      <c r="P292" s="246">
        <f>O292*H292</f>
        <v>0</v>
      </c>
      <c r="Q292" s="246">
        <v>0.00123</v>
      </c>
      <c r="R292" s="246">
        <f>Q292*H292</f>
        <v>0.00246</v>
      </c>
      <c r="S292" s="246">
        <v>0</v>
      </c>
      <c r="T292" s="247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48" t="s">
        <v>228</v>
      </c>
      <c r="AT292" s="248" t="s">
        <v>225</v>
      </c>
      <c r="AU292" s="248" t="s">
        <v>86</v>
      </c>
      <c r="AY292" s="17" t="s">
        <v>134</v>
      </c>
      <c r="BE292" s="249">
        <f>IF(N292="základní",J292,0)</f>
        <v>0</v>
      </c>
      <c r="BF292" s="249">
        <f>IF(N292="snížená",J292,0)</f>
        <v>0</v>
      </c>
      <c r="BG292" s="249">
        <f>IF(N292="zákl. přenesená",J292,0)</f>
        <v>0</v>
      </c>
      <c r="BH292" s="249">
        <f>IF(N292="sníž. přenesená",J292,0)</f>
        <v>0</v>
      </c>
      <c r="BI292" s="249">
        <f>IF(N292="nulová",J292,0)</f>
        <v>0</v>
      </c>
      <c r="BJ292" s="17" t="s">
        <v>84</v>
      </c>
      <c r="BK292" s="249">
        <f>ROUND(I292*H292,2)</f>
        <v>0</v>
      </c>
      <c r="BL292" s="17" t="s">
        <v>211</v>
      </c>
      <c r="BM292" s="248" t="s">
        <v>685</v>
      </c>
    </row>
    <row r="293" spans="1:65" s="2" customFormat="1" ht="14.4" customHeight="1">
      <c r="A293" s="38"/>
      <c r="B293" s="39"/>
      <c r="C293" s="236" t="s">
        <v>500</v>
      </c>
      <c r="D293" s="236" t="s">
        <v>137</v>
      </c>
      <c r="E293" s="237" t="s">
        <v>448</v>
      </c>
      <c r="F293" s="238" t="s">
        <v>449</v>
      </c>
      <c r="G293" s="239" t="s">
        <v>241</v>
      </c>
      <c r="H293" s="283"/>
      <c r="I293" s="241"/>
      <c r="J293" s="242">
        <f>ROUND(I293*H293,2)</f>
        <v>0</v>
      </c>
      <c r="K293" s="243"/>
      <c r="L293" s="44"/>
      <c r="M293" s="244" t="s">
        <v>1</v>
      </c>
      <c r="N293" s="245" t="s">
        <v>41</v>
      </c>
      <c r="O293" s="91"/>
      <c r="P293" s="246">
        <f>O293*H293</f>
        <v>0</v>
      </c>
      <c r="Q293" s="246">
        <v>0</v>
      </c>
      <c r="R293" s="246">
        <f>Q293*H293</f>
        <v>0</v>
      </c>
      <c r="S293" s="246">
        <v>0</v>
      </c>
      <c r="T293" s="247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48" t="s">
        <v>211</v>
      </c>
      <c r="AT293" s="248" t="s">
        <v>137</v>
      </c>
      <c r="AU293" s="248" t="s">
        <v>86</v>
      </c>
      <c r="AY293" s="17" t="s">
        <v>134</v>
      </c>
      <c r="BE293" s="249">
        <f>IF(N293="základní",J293,0)</f>
        <v>0</v>
      </c>
      <c r="BF293" s="249">
        <f>IF(N293="snížená",J293,0)</f>
        <v>0</v>
      </c>
      <c r="BG293" s="249">
        <f>IF(N293="zákl. přenesená",J293,0)</f>
        <v>0</v>
      </c>
      <c r="BH293" s="249">
        <f>IF(N293="sníž. přenesená",J293,0)</f>
        <v>0</v>
      </c>
      <c r="BI293" s="249">
        <f>IF(N293="nulová",J293,0)</f>
        <v>0</v>
      </c>
      <c r="BJ293" s="17" t="s">
        <v>84</v>
      </c>
      <c r="BK293" s="249">
        <f>ROUND(I293*H293,2)</f>
        <v>0</v>
      </c>
      <c r="BL293" s="17" t="s">
        <v>211</v>
      </c>
      <c r="BM293" s="248" t="s">
        <v>686</v>
      </c>
    </row>
    <row r="294" spans="1:63" s="12" customFormat="1" ht="22.8" customHeight="1">
      <c r="A294" s="12"/>
      <c r="B294" s="220"/>
      <c r="C294" s="221"/>
      <c r="D294" s="222" t="s">
        <v>75</v>
      </c>
      <c r="E294" s="234" t="s">
        <v>451</v>
      </c>
      <c r="F294" s="234" t="s">
        <v>452</v>
      </c>
      <c r="G294" s="221"/>
      <c r="H294" s="221"/>
      <c r="I294" s="224"/>
      <c r="J294" s="235">
        <f>BK294</f>
        <v>0</v>
      </c>
      <c r="K294" s="221"/>
      <c r="L294" s="226"/>
      <c r="M294" s="227"/>
      <c r="N294" s="228"/>
      <c r="O294" s="228"/>
      <c r="P294" s="229">
        <f>SUM(P295:P297)</f>
        <v>0</v>
      </c>
      <c r="Q294" s="228"/>
      <c r="R294" s="229">
        <f>SUM(R295:R297)</f>
        <v>0</v>
      </c>
      <c r="S294" s="228"/>
      <c r="T294" s="230">
        <f>SUM(T295:T297)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31" t="s">
        <v>86</v>
      </c>
      <c r="AT294" s="232" t="s">
        <v>75</v>
      </c>
      <c r="AU294" s="232" t="s">
        <v>84</v>
      </c>
      <c r="AY294" s="231" t="s">
        <v>134</v>
      </c>
      <c r="BK294" s="233">
        <f>SUM(BK295:BK297)</f>
        <v>0</v>
      </c>
    </row>
    <row r="295" spans="1:65" s="2" customFormat="1" ht="14.4" customHeight="1">
      <c r="A295" s="38"/>
      <c r="B295" s="39"/>
      <c r="C295" s="236" t="s">
        <v>506</v>
      </c>
      <c r="D295" s="236" t="s">
        <v>137</v>
      </c>
      <c r="E295" s="237" t="s">
        <v>454</v>
      </c>
      <c r="F295" s="238" t="s">
        <v>455</v>
      </c>
      <c r="G295" s="239" t="s">
        <v>456</v>
      </c>
      <c r="H295" s="240">
        <v>296</v>
      </c>
      <c r="I295" s="241"/>
      <c r="J295" s="242">
        <f>ROUND(I295*H295,2)</f>
        <v>0</v>
      </c>
      <c r="K295" s="243"/>
      <c r="L295" s="44"/>
      <c r="M295" s="244" t="s">
        <v>1</v>
      </c>
      <c r="N295" s="245" t="s">
        <v>41</v>
      </c>
      <c r="O295" s="91"/>
      <c r="P295" s="246">
        <f>O295*H295</f>
        <v>0</v>
      </c>
      <c r="Q295" s="246">
        <v>0</v>
      </c>
      <c r="R295" s="246">
        <f>Q295*H295</f>
        <v>0</v>
      </c>
      <c r="S295" s="246">
        <v>0</v>
      </c>
      <c r="T295" s="247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48" t="s">
        <v>211</v>
      </c>
      <c r="AT295" s="248" t="s">
        <v>137</v>
      </c>
      <c r="AU295" s="248" t="s">
        <v>86</v>
      </c>
      <c r="AY295" s="17" t="s">
        <v>134</v>
      </c>
      <c r="BE295" s="249">
        <f>IF(N295="základní",J295,0)</f>
        <v>0</v>
      </c>
      <c r="BF295" s="249">
        <f>IF(N295="snížená",J295,0)</f>
        <v>0</v>
      </c>
      <c r="BG295" s="249">
        <f>IF(N295="zákl. přenesená",J295,0)</f>
        <v>0</v>
      </c>
      <c r="BH295" s="249">
        <f>IF(N295="sníž. přenesená",J295,0)</f>
        <v>0</v>
      </c>
      <c r="BI295" s="249">
        <f>IF(N295="nulová",J295,0)</f>
        <v>0</v>
      </c>
      <c r="BJ295" s="17" t="s">
        <v>84</v>
      </c>
      <c r="BK295" s="249">
        <f>ROUND(I295*H295,2)</f>
        <v>0</v>
      </c>
      <c r="BL295" s="17" t="s">
        <v>211</v>
      </c>
      <c r="BM295" s="248" t="s">
        <v>687</v>
      </c>
    </row>
    <row r="296" spans="1:65" s="2" customFormat="1" ht="14.4" customHeight="1">
      <c r="A296" s="38"/>
      <c r="B296" s="39"/>
      <c r="C296" s="236" t="s">
        <v>514</v>
      </c>
      <c r="D296" s="236" t="s">
        <v>137</v>
      </c>
      <c r="E296" s="237" t="s">
        <v>688</v>
      </c>
      <c r="F296" s="238" t="s">
        <v>689</v>
      </c>
      <c r="G296" s="239" t="s">
        <v>150</v>
      </c>
      <c r="H296" s="240">
        <v>23</v>
      </c>
      <c r="I296" s="241"/>
      <c r="J296" s="242">
        <f>ROUND(I296*H296,2)</f>
        <v>0</v>
      </c>
      <c r="K296" s="243"/>
      <c r="L296" s="44"/>
      <c r="M296" s="244" t="s">
        <v>1</v>
      </c>
      <c r="N296" s="245" t="s">
        <v>41</v>
      </c>
      <c r="O296" s="91"/>
      <c r="P296" s="246">
        <f>O296*H296</f>
        <v>0</v>
      </c>
      <c r="Q296" s="246">
        <v>0</v>
      </c>
      <c r="R296" s="246">
        <f>Q296*H296</f>
        <v>0</v>
      </c>
      <c r="S296" s="246">
        <v>0</v>
      </c>
      <c r="T296" s="247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48" t="s">
        <v>211</v>
      </c>
      <c r="AT296" s="248" t="s">
        <v>137</v>
      </c>
      <c r="AU296" s="248" t="s">
        <v>86</v>
      </c>
      <c r="AY296" s="17" t="s">
        <v>134</v>
      </c>
      <c r="BE296" s="249">
        <f>IF(N296="základní",J296,0)</f>
        <v>0</v>
      </c>
      <c r="BF296" s="249">
        <f>IF(N296="snížená",J296,0)</f>
        <v>0</v>
      </c>
      <c r="BG296" s="249">
        <f>IF(N296="zákl. přenesená",J296,0)</f>
        <v>0</v>
      </c>
      <c r="BH296" s="249">
        <f>IF(N296="sníž. přenesená",J296,0)</f>
        <v>0</v>
      </c>
      <c r="BI296" s="249">
        <f>IF(N296="nulová",J296,0)</f>
        <v>0</v>
      </c>
      <c r="BJ296" s="17" t="s">
        <v>84</v>
      </c>
      <c r="BK296" s="249">
        <f>ROUND(I296*H296,2)</f>
        <v>0</v>
      </c>
      <c r="BL296" s="17" t="s">
        <v>211</v>
      </c>
      <c r="BM296" s="248" t="s">
        <v>690</v>
      </c>
    </row>
    <row r="297" spans="1:65" s="2" customFormat="1" ht="14.4" customHeight="1">
      <c r="A297" s="38"/>
      <c r="B297" s="39"/>
      <c r="C297" s="236" t="s">
        <v>691</v>
      </c>
      <c r="D297" s="236" t="s">
        <v>137</v>
      </c>
      <c r="E297" s="237" t="s">
        <v>459</v>
      </c>
      <c r="F297" s="238" t="s">
        <v>460</v>
      </c>
      <c r="G297" s="239" t="s">
        <v>241</v>
      </c>
      <c r="H297" s="283"/>
      <c r="I297" s="241"/>
      <c r="J297" s="242">
        <f>ROUND(I297*H297,2)</f>
        <v>0</v>
      </c>
      <c r="K297" s="243"/>
      <c r="L297" s="44"/>
      <c r="M297" s="244" t="s">
        <v>1</v>
      </c>
      <c r="N297" s="245" t="s">
        <v>41</v>
      </c>
      <c r="O297" s="91"/>
      <c r="P297" s="246">
        <f>O297*H297</f>
        <v>0</v>
      </c>
      <c r="Q297" s="246">
        <v>0</v>
      </c>
      <c r="R297" s="246">
        <f>Q297*H297</f>
        <v>0</v>
      </c>
      <c r="S297" s="246">
        <v>0</v>
      </c>
      <c r="T297" s="247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48" t="s">
        <v>211</v>
      </c>
      <c r="AT297" s="248" t="s">
        <v>137</v>
      </c>
      <c r="AU297" s="248" t="s">
        <v>86</v>
      </c>
      <c r="AY297" s="17" t="s">
        <v>134</v>
      </c>
      <c r="BE297" s="249">
        <f>IF(N297="základní",J297,0)</f>
        <v>0</v>
      </c>
      <c r="BF297" s="249">
        <f>IF(N297="snížená",J297,0)</f>
        <v>0</v>
      </c>
      <c r="BG297" s="249">
        <f>IF(N297="zákl. přenesená",J297,0)</f>
        <v>0</v>
      </c>
      <c r="BH297" s="249">
        <f>IF(N297="sníž. přenesená",J297,0)</f>
        <v>0</v>
      </c>
      <c r="BI297" s="249">
        <f>IF(N297="nulová",J297,0)</f>
        <v>0</v>
      </c>
      <c r="BJ297" s="17" t="s">
        <v>84</v>
      </c>
      <c r="BK297" s="249">
        <f>ROUND(I297*H297,2)</f>
        <v>0</v>
      </c>
      <c r="BL297" s="17" t="s">
        <v>211</v>
      </c>
      <c r="BM297" s="248" t="s">
        <v>692</v>
      </c>
    </row>
    <row r="298" spans="1:63" s="12" customFormat="1" ht="22.8" customHeight="1">
      <c r="A298" s="12"/>
      <c r="B298" s="220"/>
      <c r="C298" s="221"/>
      <c r="D298" s="222" t="s">
        <v>75</v>
      </c>
      <c r="E298" s="234" t="s">
        <v>462</v>
      </c>
      <c r="F298" s="234" t="s">
        <v>463</v>
      </c>
      <c r="G298" s="221"/>
      <c r="H298" s="221"/>
      <c r="I298" s="224"/>
      <c r="J298" s="235">
        <f>BK298</f>
        <v>0</v>
      </c>
      <c r="K298" s="221"/>
      <c r="L298" s="226"/>
      <c r="M298" s="227"/>
      <c r="N298" s="228"/>
      <c r="O298" s="228"/>
      <c r="P298" s="229">
        <f>SUM(P299:P303)</f>
        <v>0</v>
      </c>
      <c r="Q298" s="228"/>
      <c r="R298" s="229">
        <f>SUM(R299:R303)</f>
        <v>0.009548000000000001</v>
      </c>
      <c r="S298" s="228"/>
      <c r="T298" s="230">
        <f>SUM(T299:T303)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31" t="s">
        <v>86</v>
      </c>
      <c r="AT298" s="232" t="s">
        <v>75</v>
      </c>
      <c r="AU298" s="232" t="s">
        <v>84</v>
      </c>
      <c r="AY298" s="231" t="s">
        <v>134</v>
      </c>
      <c r="BK298" s="233">
        <f>SUM(BK299:BK303)</f>
        <v>0</v>
      </c>
    </row>
    <row r="299" spans="1:65" s="2" customFormat="1" ht="14.4" customHeight="1">
      <c r="A299" s="38"/>
      <c r="B299" s="39"/>
      <c r="C299" s="236" t="s">
        <v>693</v>
      </c>
      <c r="D299" s="236" t="s">
        <v>137</v>
      </c>
      <c r="E299" s="237" t="s">
        <v>465</v>
      </c>
      <c r="F299" s="238" t="s">
        <v>466</v>
      </c>
      <c r="G299" s="239" t="s">
        <v>140</v>
      </c>
      <c r="H299" s="240">
        <v>21.7</v>
      </c>
      <c r="I299" s="241"/>
      <c r="J299" s="242">
        <f>ROUND(I299*H299,2)</f>
        <v>0</v>
      </c>
      <c r="K299" s="243"/>
      <c r="L299" s="44"/>
      <c r="M299" s="244" t="s">
        <v>1</v>
      </c>
      <c r="N299" s="245" t="s">
        <v>41</v>
      </c>
      <c r="O299" s="91"/>
      <c r="P299" s="246">
        <f>O299*H299</f>
        <v>0</v>
      </c>
      <c r="Q299" s="246">
        <v>0</v>
      </c>
      <c r="R299" s="246">
        <f>Q299*H299</f>
        <v>0</v>
      </c>
      <c r="S299" s="246">
        <v>0</v>
      </c>
      <c r="T299" s="247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48" t="s">
        <v>211</v>
      </c>
      <c r="AT299" s="248" t="s">
        <v>137</v>
      </c>
      <c r="AU299" s="248" t="s">
        <v>86</v>
      </c>
      <c r="AY299" s="17" t="s">
        <v>134</v>
      </c>
      <c r="BE299" s="249">
        <f>IF(N299="základní",J299,0)</f>
        <v>0</v>
      </c>
      <c r="BF299" s="249">
        <f>IF(N299="snížená",J299,0)</f>
        <v>0</v>
      </c>
      <c r="BG299" s="249">
        <f>IF(N299="zákl. přenesená",J299,0)</f>
        <v>0</v>
      </c>
      <c r="BH299" s="249">
        <f>IF(N299="sníž. přenesená",J299,0)</f>
        <v>0</v>
      </c>
      <c r="BI299" s="249">
        <f>IF(N299="nulová",J299,0)</f>
        <v>0</v>
      </c>
      <c r="BJ299" s="17" t="s">
        <v>84</v>
      </c>
      <c r="BK299" s="249">
        <f>ROUND(I299*H299,2)</f>
        <v>0</v>
      </c>
      <c r="BL299" s="17" t="s">
        <v>211</v>
      </c>
      <c r="BM299" s="248" t="s">
        <v>694</v>
      </c>
    </row>
    <row r="300" spans="1:65" s="2" customFormat="1" ht="14.4" customHeight="1">
      <c r="A300" s="38"/>
      <c r="B300" s="39"/>
      <c r="C300" s="272" t="s">
        <v>695</v>
      </c>
      <c r="D300" s="272" t="s">
        <v>225</v>
      </c>
      <c r="E300" s="273" t="s">
        <v>470</v>
      </c>
      <c r="F300" s="274" t="s">
        <v>471</v>
      </c>
      <c r="G300" s="275" t="s">
        <v>140</v>
      </c>
      <c r="H300" s="276">
        <v>23.87</v>
      </c>
      <c r="I300" s="277"/>
      <c r="J300" s="278">
        <f>ROUND(I300*H300,2)</f>
        <v>0</v>
      </c>
      <c r="K300" s="279"/>
      <c r="L300" s="280"/>
      <c r="M300" s="281" t="s">
        <v>1</v>
      </c>
      <c r="N300" s="282" t="s">
        <v>41</v>
      </c>
      <c r="O300" s="91"/>
      <c r="P300" s="246">
        <f>O300*H300</f>
        <v>0</v>
      </c>
      <c r="Q300" s="246">
        <v>0.0004</v>
      </c>
      <c r="R300" s="246">
        <f>Q300*H300</f>
        <v>0.009548000000000001</v>
      </c>
      <c r="S300" s="246">
        <v>0</v>
      </c>
      <c r="T300" s="247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48" t="s">
        <v>228</v>
      </c>
      <c r="AT300" s="248" t="s">
        <v>225</v>
      </c>
      <c r="AU300" s="248" t="s">
        <v>86</v>
      </c>
      <c r="AY300" s="17" t="s">
        <v>134</v>
      </c>
      <c r="BE300" s="249">
        <f>IF(N300="základní",J300,0)</f>
        <v>0</v>
      </c>
      <c r="BF300" s="249">
        <f>IF(N300="snížená",J300,0)</f>
        <v>0</v>
      </c>
      <c r="BG300" s="249">
        <f>IF(N300="zákl. přenesená",J300,0)</f>
        <v>0</v>
      </c>
      <c r="BH300" s="249">
        <f>IF(N300="sníž. přenesená",J300,0)</f>
        <v>0</v>
      </c>
      <c r="BI300" s="249">
        <f>IF(N300="nulová",J300,0)</f>
        <v>0</v>
      </c>
      <c r="BJ300" s="17" t="s">
        <v>84</v>
      </c>
      <c r="BK300" s="249">
        <f>ROUND(I300*H300,2)</f>
        <v>0</v>
      </c>
      <c r="BL300" s="17" t="s">
        <v>211</v>
      </c>
      <c r="BM300" s="248" t="s">
        <v>696</v>
      </c>
    </row>
    <row r="301" spans="1:51" s="14" customFormat="1" ht="12">
      <c r="A301" s="14"/>
      <c r="B301" s="261"/>
      <c r="C301" s="262"/>
      <c r="D301" s="252" t="s">
        <v>143</v>
      </c>
      <c r="E301" s="263" t="s">
        <v>1</v>
      </c>
      <c r="F301" s="264" t="s">
        <v>697</v>
      </c>
      <c r="G301" s="262"/>
      <c r="H301" s="265">
        <v>21.7</v>
      </c>
      <c r="I301" s="266"/>
      <c r="J301" s="262"/>
      <c r="K301" s="262"/>
      <c r="L301" s="267"/>
      <c r="M301" s="268"/>
      <c r="N301" s="269"/>
      <c r="O301" s="269"/>
      <c r="P301" s="269"/>
      <c r="Q301" s="269"/>
      <c r="R301" s="269"/>
      <c r="S301" s="269"/>
      <c r="T301" s="270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71" t="s">
        <v>143</v>
      </c>
      <c r="AU301" s="271" t="s">
        <v>86</v>
      </c>
      <c r="AV301" s="14" t="s">
        <v>86</v>
      </c>
      <c r="AW301" s="14" t="s">
        <v>32</v>
      </c>
      <c r="AX301" s="14" t="s">
        <v>84</v>
      </c>
      <c r="AY301" s="271" t="s">
        <v>134</v>
      </c>
    </row>
    <row r="302" spans="1:51" s="14" customFormat="1" ht="12">
      <c r="A302" s="14"/>
      <c r="B302" s="261"/>
      <c r="C302" s="262"/>
      <c r="D302" s="252" t="s">
        <v>143</v>
      </c>
      <c r="E302" s="262"/>
      <c r="F302" s="264" t="s">
        <v>698</v>
      </c>
      <c r="G302" s="262"/>
      <c r="H302" s="265">
        <v>23.87</v>
      </c>
      <c r="I302" s="266"/>
      <c r="J302" s="262"/>
      <c r="K302" s="262"/>
      <c r="L302" s="267"/>
      <c r="M302" s="268"/>
      <c r="N302" s="269"/>
      <c r="O302" s="269"/>
      <c r="P302" s="269"/>
      <c r="Q302" s="269"/>
      <c r="R302" s="269"/>
      <c r="S302" s="269"/>
      <c r="T302" s="270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71" t="s">
        <v>143</v>
      </c>
      <c r="AU302" s="271" t="s">
        <v>86</v>
      </c>
      <c r="AV302" s="14" t="s">
        <v>86</v>
      </c>
      <c r="AW302" s="14" t="s">
        <v>4</v>
      </c>
      <c r="AX302" s="14" t="s">
        <v>84</v>
      </c>
      <c r="AY302" s="271" t="s">
        <v>134</v>
      </c>
    </row>
    <row r="303" spans="1:65" s="2" customFormat="1" ht="14.4" customHeight="1">
      <c r="A303" s="38"/>
      <c r="B303" s="39"/>
      <c r="C303" s="236" t="s">
        <v>699</v>
      </c>
      <c r="D303" s="236" t="s">
        <v>137</v>
      </c>
      <c r="E303" s="237" t="s">
        <v>476</v>
      </c>
      <c r="F303" s="238" t="s">
        <v>477</v>
      </c>
      <c r="G303" s="239" t="s">
        <v>241</v>
      </c>
      <c r="H303" s="283"/>
      <c r="I303" s="241"/>
      <c r="J303" s="242">
        <f>ROUND(I303*H303,2)</f>
        <v>0</v>
      </c>
      <c r="K303" s="243"/>
      <c r="L303" s="44"/>
      <c r="M303" s="244" t="s">
        <v>1</v>
      </c>
      <c r="N303" s="245" t="s">
        <v>41</v>
      </c>
      <c r="O303" s="91"/>
      <c r="P303" s="246">
        <f>O303*H303</f>
        <v>0</v>
      </c>
      <c r="Q303" s="246">
        <v>0</v>
      </c>
      <c r="R303" s="246">
        <f>Q303*H303</f>
        <v>0</v>
      </c>
      <c r="S303" s="246">
        <v>0</v>
      </c>
      <c r="T303" s="247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48" t="s">
        <v>211</v>
      </c>
      <c r="AT303" s="248" t="s">
        <v>137</v>
      </c>
      <c r="AU303" s="248" t="s">
        <v>86</v>
      </c>
      <c r="AY303" s="17" t="s">
        <v>134</v>
      </c>
      <c r="BE303" s="249">
        <f>IF(N303="základní",J303,0)</f>
        <v>0</v>
      </c>
      <c r="BF303" s="249">
        <f>IF(N303="snížená",J303,0)</f>
        <v>0</v>
      </c>
      <c r="BG303" s="249">
        <f>IF(N303="zákl. přenesená",J303,0)</f>
        <v>0</v>
      </c>
      <c r="BH303" s="249">
        <f>IF(N303="sníž. přenesená",J303,0)</f>
        <v>0</v>
      </c>
      <c r="BI303" s="249">
        <f>IF(N303="nulová",J303,0)</f>
        <v>0</v>
      </c>
      <c r="BJ303" s="17" t="s">
        <v>84</v>
      </c>
      <c r="BK303" s="249">
        <f>ROUND(I303*H303,2)</f>
        <v>0</v>
      </c>
      <c r="BL303" s="17" t="s">
        <v>211</v>
      </c>
      <c r="BM303" s="248" t="s">
        <v>700</v>
      </c>
    </row>
    <row r="304" spans="1:63" s="12" customFormat="1" ht="22.8" customHeight="1">
      <c r="A304" s="12"/>
      <c r="B304" s="220"/>
      <c r="C304" s="221"/>
      <c r="D304" s="222" t="s">
        <v>75</v>
      </c>
      <c r="E304" s="234" t="s">
        <v>479</v>
      </c>
      <c r="F304" s="234" t="s">
        <v>480</v>
      </c>
      <c r="G304" s="221"/>
      <c r="H304" s="221"/>
      <c r="I304" s="224"/>
      <c r="J304" s="235">
        <f>BK304</f>
        <v>0</v>
      </c>
      <c r="K304" s="221"/>
      <c r="L304" s="226"/>
      <c r="M304" s="227"/>
      <c r="N304" s="228"/>
      <c r="O304" s="228"/>
      <c r="P304" s="229">
        <f>SUM(P305:P317)</f>
        <v>0</v>
      </c>
      <c r="Q304" s="228"/>
      <c r="R304" s="229">
        <f>SUM(R305:R317)</f>
        <v>0.08221010000000001</v>
      </c>
      <c r="S304" s="228"/>
      <c r="T304" s="230">
        <f>SUM(T305:T317)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31" t="s">
        <v>86</v>
      </c>
      <c r="AT304" s="232" t="s">
        <v>75</v>
      </c>
      <c r="AU304" s="232" t="s">
        <v>84</v>
      </c>
      <c r="AY304" s="231" t="s">
        <v>134</v>
      </c>
      <c r="BK304" s="233">
        <f>SUM(BK305:BK317)</f>
        <v>0</v>
      </c>
    </row>
    <row r="305" spans="1:65" s="2" customFormat="1" ht="14.4" customHeight="1">
      <c r="A305" s="38"/>
      <c r="B305" s="39"/>
      <c r="C305" s="236" t="s">
        <v>701</v>
      </c>
      <c r="D305" s="236" t="s">
        <v>137</v>
      </c>
      <c r="E305" s="237" t="s">
        <v>482</v>
      </c>
      <c r="F305" s="238" t="s">
        <v>483</v>
      </c>
      <c r="G305" s="239" t="s">
        <v>140</v>
      </c>
      <c r="H305" s="240">
        <v>21.7</v>
      </c>
      <c r="I305" s="241"/>
      <c r="J305" s="242">
        <f>ROUND(I305*H305,2)</f>
        <v>0</v>
      </c>
      <c r="K305" s="243"/>
      <c r="L305" s="44"/>
      <c r="M305" s="244" t="s">
        <v>1</v>
      </c>
      <c r="N305" s="245" t="s">
        <v>41</v>
      </c>
      <c r="O305" s="91"/>
      <c r="P305" s="246">
        <f>O305*H305</f>
        <v>0</v>
      </c>
      <c r="Q305" s="246">
        <v>0.0003</v>
      </c>
      <c r="R305" s="246">
        <f>Q305*H305</f>
        <v>0.006509999999999999</v>
      </c>
      <c r="S305" s="246">
        <v>0</v>
      </c>
      <c r="T305" s="247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48" t="s">
        <v>211</v>
      </c>
      <c r="AT305" s="248" t="s">
        <v>137</v>
      </c>
      <c r="AU305" s="248" t="s">
        <v>86</v>
      </c>
      <c r="AY305" s="17" t="s">
        <v>134</v>
      </c>
      <c r="BE305" s="249">
        <f>IF(N305="základní",J305,0)</f>
        <v>0</v>
      </c>
      <c r="BF305" s="249">
        <f>IF(N305="snížená",J305,0)</f>
        <v>0</v>
      </c>
      <c r="BG305" s="249">
        <f>IF(N305="zákl. přenesená",J305,0)</f>
        <v>0</v>
      </c>
      <c r="BH305" s="249">
        <f>IF(N305="sníž. přenesená",J305,0)</f>
        <v>0</v>
      </c>
      <c r="BI305" s="249">
        <f>IF(N305="nulová",J305,0)</f>
        <v>0</v>
      </c>
      <c r="BJ305" s="17" t="s">
        <v>84</v>
      </c>
      <c r="BK305" s="249">
        <f>ROUND(I305*H305,2)</f>
        <v>0</v>
      </c>
      <c r="BL305" s="17" t="s">
        <v>211</v>
      </c>
      <c r="BM305" s="248" t="s">
        <v>702</v>
      </c>
    </row>
    <row r="306" spans="1:51" s="14" customFormat="1" ht="12">
      <c r="A306" s="14"/>
      <c r="B306" s="261"/>
      <c r="C306" s="262"/>
      <c r="D306" s="252" t="s">
        <v>143</v>
      </c>
      <c r="E306" s="263" t="s">
        <v>1</v>
      </c>
      <c r="F306" s="264" t="s">
        <v>703</v>
      </c>
      <c r="G306" s="262"/>
      <c r="H306" s="265">
        <v>21.7</v>
      </c>
      <c r="I306" s="266"/>
      <c r="J306" s="262"/>
      <c r="K306" s="262"/>
      <c r="L306" s="267"/>
      <c r="M306" s="268"/>
      <c r="N306" s="269"/>
      <c r="O306" s="269"/>
      <c r="P306" s="269"/>
      <c r="Q306" s="269"/>
      <c r="R306" s="269"/>
      <c r="S306" s="269"/>
      <c r="T306" s="270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71" t="s">
        <v>143</v>
      </c>
      <c r="AU306" s="271" t="s">
        <v>86</v>
      </c>
      <c r="AV306" s="14" t="s">
        <v>86</v>
      </c>
      <c r="AW306" s="14" t="s">
        <v>32</v>
      </c>
      <c r="AX306" s="14" t="s">
        <v>84</v>
      </c>
      <c r="AY306" s="271" t="s">
        <v>134</v>
      </c>
    </row>
    <row r="307" spans="1:65" s="2" customFormat="1" ht="19.8" customHeight="1">
      <c r="A307" s="38"/>
      <c r="B307" s="39"/>
      <c r="C307" s="272" t="s">
        <v>704</v>
      </c>
      <c r="D307" s="272" t="s">
        <v>225</v>
      </c>
      <c r="E307" s="273" t="s">
        <v>486</v>
      </c>
      <c r="F307" s="274" t="s">
        <v>487</v>
      </c>
      <c r="G307" s="275" t="s">
        <v>140</v>
      </c>
      <c r="H307" s="276">
        <v>23.87</v>
      </c>
      <c r="I307" s="277"/>
      <c r="J307" s="278">
        <f>ROUND(I307*H307,2)</f>
        <v>0</v>
      </c>
      <c r="K307" s="279"/>
      <c r="L307" s="280"/>
      <c r="M307" s="281" t="s">
        <v>1</v>
      </c>
      <c r="N307" s="282" t="s">
        <v>41</v>
      </c>
      <c r="O307" s="91"/>
      <c r="P307" s="246">
        <f>O307*H307</f>
        <v>0</v>
      </c>
      <c r="Q307" s="246">
        <v>0.00287</v>
      </c>
      <c r="R307" s="246">
        <f>Q307*H307</f>
        <v>0.06850690000000001</v>
      </c>
      <c r="S307" s="246">
        <v>0</v>
      </c>
      <c r="T307" s="247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48" t="s">
        <v>228</v>
      </c>
      <c r="AT307" s="248" t="s">
        <v>225</v>
      </c>
      <c r="AU307" s="248" t="s">
        <v>86</v>
      </c>
      <c r="AY307" s="17" t="s">
        <v>134</v>
      </c>
      <c r="BE307" s="249">
        <f>IF(N307="základní",J307,0)</f>
        <v>0</v>
      </c>
      <c r="BF307" s="249">
        <f>IF(N307="snížená",J307,0)</f>
        <v>0</v>
      </c>
      <c r="BG307" s="249">
        <f>IF(N307="zákl. přenesená",J307,0)</f>
        <v>0</v>
      </c>
      <c r="BH307" s="249">
        <f>IF(N307="sníž. přenesená",J307,0)</f>
        <v>0</v>
      </c>
      <c r="BI307" s="249">
        <f>IF(N307="nulová",J307,0)</f>
        <v>0</v>
      </c>
      <c r="BJ307" s="17" t="s">
        <v>84</v>
      </c>
      <c r="BK307" s="249">
        <f>ROUND(I307*H307,2)</f>
        <v>0</v>
      </c>
      <c r="BL307" s="17" t="s">
        <v>211</v>
      </c>
      <c r="BM307" s="248" t="s">
        <v>705</v>
      </c>
    </row>
    <row r="308" spans="1:51" s="14" customFormat="1" ht="12">
      <c r="A308" s="14"/>
      <c r="B308" s="261"/>
      <c r="C308" s="262"/>
      <c r="D308" s="252" t="s">
        <v>143</v>
      </c>
      <c r="E308" s="263" t="s">
        <v>1</v>
      </c>
      <c r="F308" s="264" t="s">
        <v>697</v>
      </c>
      <c r="G308" s="262"/>
      <c r="H308" s="265">
        <v>21.7</v>
      </c>
      <c r="I308" s="266"/>
      <c r="J308" s="262"/>
      <c r="K308" s="262"/>
      <c r="L308" s="267"/>
      <c r="M308" s="268"/>
      <c r="N308" s="269"/>
      <c r="O308" s="269"/>
      <c r="P308" s="269"/>
      <c r="Q308" s="269"/>
      <c r="R308" s="269"/>
      <c r="S308" s="269"/>
      <c r="T308" s="270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71" t="s">
        <v>143</v>
      </c>
      <c r="AU308" s="271" t="s">
        <v>86</v>
      </c>
      <c r="AV308" s="14" t="s">
        <v>86</v>
      </c>
      <c r="AW308" s="14" t="s">
        <v>32</v>
      </c>
      <c r="AX308" s="14" t="s">
        <v>84</v>
      </c>
      <c r="AY308" s="271" t="s">
        <v>134</v>
      </c>
    </row>
    <row r="309" spans="1:51" s="14" customFormat="1" ht="12">
      <c r="A309" s="14"/>
      <c r="B309" s="261"/>
      <c r="C309" s="262"/>
      <c r="D309" s="252" t="s">
        <v>143</v>
      </c>
      <c r="E309" s="262"/>
      <c r="F309" s="264" t="s">
        <v>698</v>
      </c>
      <c r="G309" s="262"/>
      <c r="H309" s="265">
        <v>23.87</v>
      </c>
      <c r="I309" s="266"/>
      <c r="J309" s="262"/>
      <c r="K309" s="262"/>
      <c r="L309" s="267"/>
      <c r="M309" s="268"/>
      <c r="N309" s="269"/>
      <c r="O309" s="269"/>
      <c r="P309" s="269"/>
      <c r="Q309" s="269"/>
      <c r="R309" s="269"/>
      <c r="S309" s="269"/>
      <c r="T309" s="270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71" t="s">
        <v>143</v>
      </c>
      <c r="AU309" s="271" t="s">
        <v>86</v>
      </c>
      <c r="AV309" s="14" t="s">
        <v>86</v>
      </c>
      <c r="AW309" s="14" t="s">
        <v>4</v>
      </c>
      <c r="AX309" s="14" t="s">
        <v>84</v>
      </c>
      <c r="AY309" s="271" t="s">
        <v>134</v>
      </c>
    </row>
    <row r="310" spans="1:65" s="2" customFormat="1" ht="14.4" customHeight="1">
      <c r="A310" s="38"/>
      <c r="B310" s="39"/>
      <c r="C310" s="236" t="s">
        <v>706</v>
      </c>
      <c r="D310" s="236" t="s">
        <v>137</v>
      </c>
      <c r="E310" s="237" t="s">
        <v>490</v>
      </c>
      <c r="F310" s="238" t="s">
        <v>491</v>
      </c>
      <c r="G310" s="239" t="s">
        <v>163</v>
      </c>
      <c r="H310" s="240">
        <v>19.6</v>
      </c>
      <c r="I310" s="241"/>
      <c r="J310" s="242">
        <f>ROUND(I310*H310,2)</f>
        <v>0</v>
      </c>
      <c r="K310" s="243"/>
      <c r="L310" s="44"/>
      <c r="M310" s="244" t="s">
        <v>1</v>
      </c>
      <c r="N310" s="245" t="s">
        <v>41</v>
      </c>
      <c r="O310" s="91"/>
      <c r="P310" s="246">
        <f>O310*H310</f>
        <v>0</v>
      </c>
      <c r="Q310" s="246">
        <v>1E-05</v>
      </c>
      <c r="R310" s="246">
        <f>Q310*H310</f>
        <v>0.00019600000000000002</v>
      </c>
      <c r="S310" s="246">
        <v>0</v>
      </c>
      <c r="T310" s="247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48" t="s">
        <v>211</v>
      </c>
      <c r="AT310" s="248" t="s">
        <v>137</v>
      </c>
      <c r="AU310" s="248" t="s">
        <v>86</v>
      </c>
      <c r="AY310" s="17" t="s">
        <v>134</v>
      </c>
      <c r="BE310" s="249">
        <f>IF(N310="základní",J310,0)</f>
        <v>0</v>
      </c>
      <c r="BF310" s="249">
        <f>IF(N310="snížená",J310,0)</f>
        <v>0</v>
      </c>
      <c r="BG310" s="249">
        <f>IF(N310="zákl. přenesená",J310,0)</f>
        <v>0</v>
      </c>
      <c r="BH310" s="249">
        <f>IF(N310="sníž. přenesená",J310,0)</f>
        <v>0</v>
      </c>
      <c r="BI310" s="249">
        <f>IF(N310="nulová",J310,0)</f>
        <v>0</v>
      </c>
      <c r="BJ310" s="17" t="s">
        <v>84</v>
      </c>
      <c r="BK310" s="249">
        <f>ROUND(I310*H310,2)</f>
        <v>0</v>
      </c>
      <c r="BL310" s="17" t="s">
        <v>211</v>
      </c>
      <c r="BM310" s="248" t="s">
        <v>707</v>
      </c>
    </row>
    <row r="311" spans="1:51" s="14" customFormat="1" ht="12">
      <c r="A311" s="14"/>
      <c r="B311" s="261"/>
      <c r="C311" s="262"/>
      <c r="D311" s="252" t="s">
        <v>143</v>
      </c>
      <c r="E311" s="263" t="s">
        <v>1</v>
      </c>
      <c r="F311" s="264" t="s">
        <v>708</v>
      </c>
      <c r="G311" s="262"/>
      <c r="H311" s="265">
        <v>21.2</v>
      </c>
      <c r="I311" s="266"/>
      <c r="J311" s="262"/>
      <c r="K311" s="262"/>
      <c r="L311" s="267"/>
      <c r="M311" s="268"/>
      <c r="N311" s="269"/>
      <c r="O311" s="269"/>
      <c r="P311" s="269"/>
      <c r="Q311" s="269"/>
      <c r="R311" s="269"/>
      <c r="S311" s="269"/>
      <c r="T311" s="270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71" t="s">
        <v>143</v>
      </c>
      <c r="AU311" s="271" t="s">
        <v>86</v>
      </c>
      <c r="AV311" s="14" t="s">
        <v>86</v>
      </c>
      <c r="AW311" s="14" t="s">
        <v>32</v>
      </c>
      <c r="AX311" s="14" t="s">
        <v>76</v>
      </c>
      <c r="AY311" s="271" t="s">
        <v>134</v>
      </c>
    </row>
    <row r="312" spans="1:51" s="14" customFormat="1" ht="12">
      <c r="A312" s="14"/>
      <c r="B312" s="261"/>
      <c r="C312" s="262"/>
      <c r="D312" s="252" t="s">
        <v>143</v>
      </c>
      <c r="E312" s="263" t="s">
        <v>1</v>
      </c>
      <c r="F312" s="264" t="s">
        <v>336</v>
      </c>
      <c r="G312" s="262"/>
      <c r="H312" s="265">
        <v>-1.6</v>
      </c>
      <c r="I312" s="266"/>
      <c r="J312" s="262"/>
      <c r="K312" s="262"/>
      <c r="L312" s="267"/>
      <c r="M312" s="268"/>
      <c r="N312" s="269"/>
      <c r="O312" s="269"/>
      <c r="P312" s="269"/>
      <c r="Q312" s="269"/>
      <c r="R312" s="269"/>
      <c r="S312" s="269"/>
      <c r="T312" s="270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71" t="s">
        <v>143</v>
      </c>
      <c r="AU312" s="271" t="s">
        <v>86</v>
      </c>
      <c r="AV312" s="14" t="s">
        <v>86</v>
      </c>
      <c r="AW312" s="14" t="s">
        <v>32</v>
      </c>
      <c r="AX312" s="14" t="s">
        <v>76</v>
      </c>
      <c r="AY312" s="271" t="s">
        <v>134</v>
      </c>
    </row>
    <row r="313" spans="1:51" s="15" customFormat="1" ht="12">
      <c r="A313" s="15"/>
      <c r="B313" s="284"/>
      <c r="C313" s="285"/>
      <c r="D313" s="252" t="s">
        <v>143</v>
      </c>
      <c r="E313" s="286" t="s">
        <v>1</v>
      </c>
      <c r="F313" s="287" t="s">
        <v>337</v>
      </c>
      <c r="G313" s="285"/>
      <c r="H313" s="288">
        <v>19.599999999999998</v>
      </c>
      <c r="I313" s="289"/>
      <c r="J313" s="285"/>
      <c r="K313" s="285"/>
      <c r="L313" s="290"/>
      <c r="M313" s="291"/>
      <c r="N313" s="292"/>
      <c r="O313" s="292"/>
      <c r="P313" s="292"/>
      <c r="Q313" s="292"/>
      <c r="R313" s="292"/>
      <c r="S313" s="292"/>
      <c r="T313" s="293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94" t="s">
        <v>143</v>
      </c>
      <c r="AU313" s="294" t="s">
        <v>86</v>
      </c>
      <c r="AV313" s="15" t="s">
        <v>141</v>
      </c>
      <c r="AW313" s="15" t="s">
        <v>32</v>
      </c>
      <c r="AX313" s="15" t="s">
        <v>84</v>
      </c>
      <c r="AY313" s="294" t="s">
        <v>134</v>
      </c>
    </row>
    <row r="314" spans="1:65" s="2" customFormat="1" ht="14.4" customHeight="1">
      <c r="A314" s="38"/>
      <c r="B314" s="39"/>
      <c r="C314" s="272" t="s">
        <v>709</v>
      </c>
      <c r="D314" s="272" t="s">
        <v>225</v>
      </c>
      <c r="E314" s="273" t="s">
        <v>495</v>
      </c>
      <c r="F314" s="274" t="s">
        <v>496</v>
      </c>
      <c r="G314" s="275" t="s">
        <v>163</v>
      </c>
      <c r="H314" s="276">
        <v>19.992</v>
      </c>
      <c r="I314" s="277"/>
      <c r="J314" s="278">
        <f>ROUND(I314*H314,2)</f>
        <v>0</v>
      </c>
      <c r="K314" s="279"/>
      <c r="L314" s="280"/>
      <c r="M314" s="281" t="s">
        <v>1</v>
      </c>
      <c r="N314" s="282" t="s">
        <v>41</v>
      </c>
      <c r="O314" s="91"/>
      <c r="P314" s="246">
        <f>O314*H314</f>
        <v>0</v>
      </c>
      <c r="Q314" s="246">
        <v>0.00035</v>
      </c>
      <c r="R314" s="246">
        <f>Q314*H314</f>
        <v>0.0069972</v>
      </c>
      <c r="S314" s="246">
        <v>0</v>
      </c>
      <c r="T314" s="247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48" t="s">
        <v>228</v>
      </c>
      <c r="AT314" s="248" t="s">
        <v>225</v>
      </c>
      <c r="AU314" s="248" t="s">
        <v>86</v>
      </c>
      <c r="AY314" s="17" t="s">
        <v>134</v>
      </c>
      <c r="BE314" s="249">
        <f>IF(N314="základní",J314,0)</f>
        <v>0</v>
      </c>
      <c r="BF314" s="249">
        <f>IF(N314="snížená",J314,0)</f>
        <v>0</v>
      </c>
      <c r="BG314" s="249">
        <f>IF(N314="zákl. přenesená",J314,0)</f>
        <v>0</v>
      </c>
      <c r="BH314" s="249">
        <f>IF(N314="sníž. přenesená",J314,0)</f>
        <v>0</v>
      </c>
      <c r="BI314" s="249">
        <f>IF(N314="nulová",J314,0)</f>
        <v>0</v>
      </c>
      <c r="BJ314" s="17" t="s">
        <v>84</v>
      </c>
      <c r="BK314" s="249">
        <f>ROUND(I314*H314,2)</f>
        <v>0</v>
      </c>
      <c r="BL314" s="17" t="s">
        <v>211</v>
      </c>
      <c r="BM314" s="248" t="s">
        <v>710</v>
      </c>
    </row>
    <row r="315" spans="1:51" s="14" customFormat="1" ht="12">
      <c r="A315" s="14"/>
      <c r="B315" s="261"/>
      <c r="C315" s="262"/>
      <c r="D315" s="252" t="s">
        <v>143</v>
      </c>
      <c r="E315" s="263" t="s">
        <v>1</v>
      </c>
      <c r="F315" s="264" t="s">
        <v>711</v>
      </c>
      <c r="G315" s="262"/>
      <c r="H315" s="265">
        <v>19.6</v>
      </c>
      <c r="I315" s="266"/>
      <c r="J315" s="262"/>
      <c r="K315" s="262"/>
      <c r="L315" s="267"/>
      <c r="M315" s="268"/>
      <c r="N315" s="269"/>
      <c r="O315" s="269"/>
      <c r="P315" s="269"/>
      <c r="Q315" s="269"/>
      <c r="R315" s="269"/>
      <c r="S315" s="269"/>
      <c r="T315" s="270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71" t="s">
        <v>143</v>
      </c>
      <c r="AU315" s="271" t="s">
        <v>86</v>
      </c>
      <c r="AV315" s="14" t="s">
        <v>86</v>
      </c>
      <c r="AW315" s="14" t="s">
        <v>32</v>
      </c>
      <c r="AX315" s="14" t="s">
        <v>84</v>
      </c>
      <c r="AY315" s="271" t="s">
        <v>134</v>
      </c>
    </row>
    <row r="316" spans="1:51" s="14" customFormat="1" ht="12">
      <c r="A316" s="14"/>
      <c r="B316" s="261"/>
      <c r="C316" s="262"/>
      <c r="D316" s="252" t="s">
        <v>143</v>
      </c>
      <c r="E316" s="262"/>
      <c r="F316" s="264" t="s">
        <v>712</v>
      </c>
      <c r="G316" s="262"/>
      <c r="H316" s="265">
        <v>19.992</v>
      </c>
      <c r="I316" s="266"/>
      <c r="J316" s="262"/>
      <c r="K316" s="262"/>
      <c r="L316" s="267"/>
      <c r="M316" s="268"/>
      <c r="N316" s="269"/>
      <c r="O316" s="269"/>
      <c r="P316" s="269"/>
      <c r="Q316" s="269"/>
      <c r="R316" s="269"/>
      <c r="S316" s="269"/>
      <c r="T316" s="270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71" t="s">
        <v>143</v>
      </c>
      <c r="AU316" s="271" t="s">
        <v>86</v>
      </c>
      <c r="AV316" s="14" t="s">
        <v>86</v>
      </c>
      <c r="AW316" s="14" t="s">
        <v>4</v>
      </c>
      <c r="AX316" s="14" t="s">
        <v>84</v>
      </c>
      <c r="AY316" s="271" t="s">
        <v>134</v>
      </c>
    </row>
    <row r="317" spans="1:65" s="2" customFormat="1" ht="14.4" customHeight="1">
      <c r="A317" s="38"/>
      <c r="B317" s="39"/>
      <c r="C317" s="236" t="s">
        <v>713</v>
      </c>
      <c r="D317" s="236" t="s">
        <v>137</v>
      </c>
      <c r="E317" s="237" t="s">
        <v>501</v>
      </c>
      <c r="F317" s="238" t="s">
        <v>502</v>
      </c>
      <c r="G317" s="239" t="s">
        <v>241</v>
      </c>
      <c r="H317" s="283"/>
      <c r="I317" s="241"/>
      <c r="J317" s="242">
        <f>ROUND(I317*H317,2)</f>
        <v>0</v>
      </c>
      <c r="K317" s="243"/>
      <c r="L317" s="44"/>
      <c r="M317" s="244" t="s">
        <v>1</v>
      </c>
      <c r="N317" s="245" t="s">
        <v>41</v>
      </c>
      <c r="O317" s="91"/>
      <c r="P317" s="246">
        <f>O317*H317</f>
        <v>0</v>
      </c>
      <c r="Q317" s="246">
        <v>0</v>
      </c>
      <c r="R317" s="246">
        <f>Q317*H317</f>
        <v>0</v>
      </c>
      <c r="S317" s="246">
        <v>0</v>
      </c>
      <c r="T317" s="247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48" t="s">
        <v>211</v>
      </c>
      <c r="AT317" s="248" t="s">
        <v>137</v>
      </c>
      <c r="AU317" s="248" t="s">
        <v>86</v>
      </c>
      <c r="AY317" s="17" t="s">
        <v>134</v>
      </c>
      <c r="BE317" s="249">
        <f>IF(N317="základní",J317,0)</f>
        <v>0</v>
      </c>
      <c r="BF317" s="249">
        <f>IF(N317="snížená",J317,0)</f>
        <v>0</v>
      </c>
      <c r="BG317" s="249">
        <f>IF(N317="zákl. přenesená",J317,0)</f>
        <v>0</v>
      </c>
      <c r="BH317" s="249">
        <f>IF(N317="sníž. přenesená",J317,0)</f>
        <v>0</v>
      </c>
      <c r="BI317" s="249">
        <f>IF(N317="nulová",J317,0)</f>
        <v>0</v>
      </c>
      <c r="BJ317" s="17" t="s">
        <v>84</v>
      </c>
      <c r="BK317" s="249">
        <f>ROUND(I317*H317,2)</f>
        <v>0</v>
      </c>
      <c r="BL317" s="17" t="s">
        <v>211</v>
      </c>
      <c r="BM317" s="248" t="s">
        <v>714</v>
      </c>
    </row>
    <row r="318" spans="1:63" s="12" customFormat="1" ht="22.8" customHeight="1">
      <c r="A318" s="12"/>
      <c r="B318" s="220"/>
      <c r="C318" s="221"/>
      <c r="D318" s="222" t="s">
        <v>75</v>
      </c>
      <c r="E318" s="234" t="s">
        <v>504</v>
      </c>
      <c r="F318" s="234" t="s">
        <v>505</v>
      </c>
      <c r="G318" s="221"/>
      <c r="H318" s="221"/>
      <c r="I318" s="224"/>
      <c r="J318" s="235">
        <f>BK318</f>
        <v>0</v>
      </c>
      <c r="K318" s="221"/>
      <c r="L318" s="226"/>
      <c r="M318" s="227"/>
      <c r="N318" s="228"/>
      <c r="O318" s="228"/>
      <c r="P318" s="229">
        <f>SUM(P319:P321)</f>
        <v>0</v>
      </c>
      <c r="Q318" s="228"/>
      <c r="R318" s="229">
        <f>SUM(R319:R321)</f>
        <v>0.0133</v>
      </c>
      <c r="S318" s="228"/>
      <c r="T318" s="230">
        <f>SUM(T319:T321)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31" t="s">
        <v>86</v>
      </c>
      <c r="AT318" s="232" t="s">
        <v>75</v>
      </c>
      <c r="AU318" s="232" t="s">
        <v>84</v>
      </c>
      <c r="AY318" s="231" t="s">
        <v>134</v>
      </c>
      <c r="BK318" s="233">
        <f>SUM(BK319:BK321)</f>
        <v>0</v>
      </c>
    </row>
    <row r="319" spans="1:65" s="2" customFormat="1" ht="19.8" customHeight="1">
      <c r="A319" s="38"/>
      <c r="B319" s="39"/>
      <c r="C319" s="236" t="s">
        <v>715</v>
      </c>
      <c r="D319" s="236" t="s">
        <v>137</v>
      </c>
      <c r="E319" s="237" t="s">
        <v>507</v>
      </c>
      <c r="F319" s="238" t="s">
        <v>508</v>
      </c>
      <c r="G319" s="239" t="s">
        <v>140</v>
      </c>
      <c r="H319" s="240">
        <v>95</v>
      </c>
      <c r="I319" s="241"/>
      <c r="J319" s="242">
        <f>ROUND(I319*H319,2)</f>
        <v>0</v>
      </c>
      <c r="K319" s="243"/>
      <c r="L319" s="44"/>
      <c r="M319" s="244" t="s">
        <v>1</v>
      </c>
      <c r="N319" s="245" t="s">
        <v>41</v>
      </c>
      <c r="O319" s="91"/>
      <c r="P319" s="246">
        <f>O319*H319</f>
        <v>0</v>
      </c>
      <c r="Q319" s="246">
        <v>0.00014</v>
      </c>
      <c r="R319" s="246">
        <f>Q319*H319</f>
        <v>0.0133</v>
      </c>
      <c r="S319" s="246">
        <v>0</v>
      </c>
      <c r="T319" s="247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48" t="s">
        <v>211</v>
      </c>
      <c r="AT319" s="248" t="s">
        <v>137</v>
      </c>
      <c r="AU319" s="248" t="s">
        <v>86</v>
      </c>
      <c r="AY319" s="17" t="s">
        <v>134</v>
      </c>
      <c r="BE319" s="249">
        <f>IF(N319="základní",J319,0)</f>
        <v>0</v>
      </c>
      <c r="BF319" s="249">
        <f>IF(N319="snížená",J319,0)</f>
        <v>0</v>
      </c>
      <c r="BG319" s="249">
        <f>IF(N319="zákl. přenesená",J319,0)</f>
        <v>0</v>
      </c>
      <c r="BH319" s="249">
        <f>IF(N319="sníž. přenesená",J319,0)</f>
        <v>0</v>
      </c>
      <c r="BI319" s="249">
        <f>IF(N319="nulová",J319,0)</f>
        <v>0</v>
      </c>
      <c r="BJ319" s="17" t="s">
        <v>84</v>
      </c>
      <c r="BK319" s="249">
        <f>ROUND(I319*H319,2)</f>
        <v>0</v>
      </c>
      <c r="BL319" s="17" t="s">
        <v>211</v>
      </c>
      <c r="BM319" s="248" t="s">
        <v>716</v>
      </c>
    </row>
    <row r="320" spans="1:51" s="13" customFormat="1" ht="12">
      <c r="A320" s="13"/>
      <c r="B320" s="250"/>
      <c r="C320" s="251"/>
      <c r="D320" s="252" t="s">
        <v>143</v>
      </c>
      <c r="E320" s="253" t="s">
        <v>1</v>
      </c>
      <c r="F320" s="254" t="s">
        <v>510</v>
      </c>
      <c r="G320" s="251"/>
      <c r="H320" s="253" t="s">
        <v>1</v>
      </c>
      <c r="I320" s="255"/>
      <c r="J320" s="251"/>
      <c r="K320" s="251"/>
      <c r="L320" s="256"/>
      <c r="M320" s="257"/>
      <c r="N320" s="258"/>
      <c r="O320" s="258"/>
      <c r="P320" s="258"/>
      <c r="Q320" s="258"/>
      <c r="R320" s="258"/>
      <c r="S320" s="258"/>
      <c r="T320" s="25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0" t="s">
        <v>143</v>
      </c>
      <c r="AU320" s="260" t="s">
        <v>86</v>
      </c>
      <c r="AV320" s="13" t="s">
        <v>84</v>
      </c>
      <c r="AW320" s="13" t="s">
        <v>32</v>
      </c>
      <c r="AX320" s="13" t="s">
        <v>76</v>
      </c>
      <c r="AY320" s="260" t="s">
        <v>134</v>
      </c>
    </row>
    <row r="321" spans="1:51" s="14" customFormat="1" ht="12">
      <c r="A321" s="14"/>
      <c r="B321" s="261"/>
      <c r="C321" s="262"/>
      <c r="D321" s="252" t="s">
        <v>143</v>
      </c>
      <c r="E321" s="263" t="s">
        <v>1</v>
      </c>
      <c r="F321" s="264" t="s">
        <v>717</v>
      </c>
      <c r="G321" s="262"/>
      <c r="H321" s="265">
        <v>95</v>
      </c>
      <c r="I321" s="266"/>
      <c r="J321" s="262"/>
      <c r="K321" s="262"/>
      <c r="L321" s="267"/>
      <c r="M321" s="268"/>
      <c r="N321" s="269"/>
      <c r="O321" s="269"/>
      <c r="P321" s="269"/>
      <c r="Q321" s="269"/>
      <c r="R321" s="269"/>
      <c r="S321" s="269"/>
      <c r="T321" s="270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71" t="s">
        <v>143</v>
      </c>
      <c r="AU321" s="271" t="s">
        <v>86</v>
      </c>
      <c r="AV321" s="14" t="s">
        <v>86</v>
      </c>
      <c r="AW321" s="14" t="s">
        <v>32</v>
      </c>
      <c r="AX321" s="14" t="s">
        <v>84</v>
      </c>
      <c r="AY321" s="271" t="s">
        <v>134</v>
      </c>
    </row>
    <row r="322" spans="1:63" s="12" customFormat="1" ht="22.8" customHeight="1">
      <c r="A322" s="12"/>
      <c r="B322" s="220"/>
      <c r="C322" s="221"/>
      <c r="D322" s="222" t="s">
        <v>75</v>
      </c>
      <c r="E322" s="234" t="s">
        <v>512</v>
      </c>
      <c r="F322" s="234" t="s">
        <v>513</v>
      </c>
      <c r="G322" s="221"/>
      <c r="H322" s="221"/>
      <c r="I322" s="224"/>
      <c r="J322" s="235">
        <f>BK322</f>
        <v>0</v>
      </c>
      <c r="K322" s="221"/>
      <c r="L322" s="226"/>
      <c r="M322" s="227"/>
      <c r="N322" s="228"/>
      <c r="O322" s="228"/>
      <c r="P322" s="229">
        <f>SUM(P323:P325)</f>
        <v>0</v>
      </c>
      <c r="Q322" s="228"/>
      <c r="R322" s="229">
        <f>SUM(R323:R325)</f>
        <v>0.0268892</v>
      </c>
      <c r="S322" s="228"/>
      <c r="T322" s="230">
        <f>SUM(T323:T325)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31" t="s">
        <v>86</v>
      </c>
      <c r="AT322" s="232" t="s">
        <v>75</v>
      </c>
      <c r="AU322" s="232" t="s">
        <v>84</v>
      </c>
      <c r="AY322" s="231" t="s">
        <v>134</v>
      </c>
      <c r="BK322" s="233">
        <f>SUM(BK323:BK325)</f>
        <v>0</v>
      </c>
    </row>
    <row r="323" spans="1:65" s="2" customFormat="1" ht="19.8" customHeight="1">
      <c r="A323" s="38"/>
      <c r="B323" s="39"/>
      <c r="C323" s="236" t="s">
        <v>718</v>
      </c>
      <c r="D323" s="236" t="s">
        <v>137</v>
      </c>
      <c r="E323" s="237" t="s">
        <v>515</v>
      </c>
      <c r="F323" s="238" t="s">
        <v>516</v>
      </c>
      <c r="G323" s="239" t="s">
        <v>140</v>
      </c>
      <c r="H323" s="240">
        <v>103.42</v>
      </c>
      <c r="I323" s="241"/>
      <c r="J323" s="242">
        <f>ROUND(I323*H323,2)</f>
        <v>0</v>
      </c>
      <c r="K323" s="243"/>
      <c r="L323" s="44"/>
      <c r="M323" s="244" t="s">
        <v>1</v>
      </c>
      <c r="N323" s="245" t="s">
        <v>41</v>
      </c>
      <c r="O323" s="91"/>
      <c r="P323" s="246">
        <f>O323*H323</f>
        <v>0</v>
      </c>
      <c r="Q323" s="246">
        <v>0.00026</v>
      </c>
      <c r="R323" s="246">
        <f>Q323*H323</f>
        <v>0.0268892</v>
      </c>
      <c r="S323" s="246">
        <v>0</v>
      </c>
      <c r="T323" s="247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48" t="s">
        <v>211</v>
      </c>
      <c r="AT323" s="248" t="s">
        <v>137</v>
      </c>
      <c r="AU323" s="248" t="s">
        <v>86</v>
      </c>
      <c r="AY323" s="17" t="s">
        <v>134</v>
      </c>
      <c r="BE323" s="249">
        <f>IF(N323="základní",J323,0)</f>
        <v>0</v>
      </c>
      <c r="BF323" s="249">
        <f>IF(N323="snížená",J323,0)</f>
        <v>0</v>
      </c>
      <c r="BG323" s="249">
        <f>IF(N323="zákl. přenesená",J323,0)</f>
        <v>0</v>
      </c>
      <c r="BH323" s="249">
        <f>IF(N323="sníž. přenesená",J323,0)</f>
        <v>0</v>
      </c>
      <c r="BI323" s="249">
        <f>IF(N323="nulová",J323,0)</f>
        <v>0</v>
      </c>
      <c r="BJ323" s="17" t="s">
        <v>84</v>
      </c>
      <c r="BK323" s="249">
        <f>ROUND(I323*H323,2)</f>
        <v>0</v>
      </c>
      <c r="BL323" s="17" t="s">
        <v>211</v>
      </c>
      <c r="BM323" s="248" t="s">
        <v>719</v>
      </c>
    </row>
    <row r="324" spans="1:51" s="13" customFormat="1" ht="12">
      <c r="A324" s="13"/>
      <c r="B324" s="250"/>
      <c r="C324" s="251"/>
      <c r="D324" s="252" t="s">
        <v>143</v>
      </c>
      <c r="E324" s="253" t="s">
        <v>1</v>
      </c>
      <c r="F324" s="254" t="s">
        <v>720</v>
      </c>
      <c r="G324" s="251"/>
      <c r="H324" s="253" t="s">
        <v>1</v>
      </c>
      <c r="I324" s="255"/>
      <c r="J324" s="251"/>
      <c r="K324" s="251"/>
      <c r="L324" s="256"/>
      <c r="M324" s="257"/>
      <c r="N324" s="258"/>
      <c r="O324" s="258"/>
      <c r="P324" s="258"/>
      <c r="Q324" s="258"/>
      <c r="R324" s="258"/>
      <c r="S324" s="258"/>
      <c r="T324" s="259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0" t="s">
        <v>143</v>
      </c>
      <c r="AU324" s="260" t="s">
        <v>86</v>
      </c>
      <c r="AV324" s="13" t="s">
        <v>84</v>
      </c>
      <c r="AW324" s="13" t="s">
        <v>32</v>
      </c>
      <c r="AX324" s="13" t="s">
        <v>76</v>
      </c>
      <c r="AY324" s="260" t="s">
        <v>134</v>
      </c>
    </row>
    <row r="325" spans="1:51" s="14" customFormat="1" ht="12">
      <c r="A325" s="14"/>
      <c r="B325" s="261"/>
      <c r="C325" s="262"/>
      <c r="D325" s="252" t="s">
        <v>143</v>
      </c>
      <c r="E325" s="263" t="s">
        <v>1</v>
      </c>
      <c r="F325" s="264" t="s">
        <v>721</v>
      </c>
      <c r="G325" s="262"/>
      <c r="H325" s="265">
        <v>103.42</v>
      </c>
      <c r="I325" s="266"/>
      <c r="J325" s="262"/>
      <c r="K325" s="262"/>
      <c r="L325" s="267"/>
      <c r="M325" s="295"/>
      <c r="N325" s="296"/>
      <c r="O325" s="296"/>
      <c r="P325" s="296"/>
      <c r="Q325" s="296"/>
      <c r="R325" s="296"/>
      <c r="S325" s="296"/>
      <c r="T325" s="297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71" t="s">
        <v>143</v>
      </c>
      <c r="AU325" s="271" t="s">
        <v>86</v>
      </c>
      <c r="AV325" s="14" t="s">
        <v>86</v>
      </c>
      <c r="AW325" s="14" t="s">
        <v>32</v>
      </c>
      <c r="AX325" s="14" t="s">
        <v>84</v>
      </c>
      <c r="AY325" s="271" t="s">
        <v>134</v>
      </c>
    </row>
    <row r="326" spans="1:31" s="2" customFormat="1" ht="6.95" customHeight="1">
      <c r="A326" s="38"/>
      <c r="B326" s="66"/>
      <c r="C326" s="67"/>
      <c r="D326" s="67"/>
      <c r="E326" s="67"/>
      <c r="F326" s="67"/>
      <c r="G326" s="67"/>
      <c r="H326" s="67"/>
      <c r="I326" s="183"/>
      <c r="J326" s="67"/>
      <c r="K326" s="67"/>
      <c r="L326" s="44"/>
      <c r="M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</row>
  </sheetData>
  <sheetProtection password="CC35" sheet="1" objects="1" scenarios="1" formatColumns="0" formatRows="0" autoFilter="0"/>
  <autoFilter ref="C131:K325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6.00390625" style="1" customWidth="1"/>
    <col min="8" max="8" width="9.8515625" style="1" customWidth="1"/>
    <col min="9" max="9" width="17.28125" style="136" customWidth="1"/>
    <col min="10" max="10" width="17.28125" style="1" customWidth="1"/>
    <col min="11" max="11" width="17.28125" style="1" hidden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86</v>
      </c>
    </row>
    <row r="4" spans="2:46" s="1" customFormat="1" ht="24.95" customHeight="1">
      <c r="B4" s="20"/>
      <c r="D4" s="140" t="s">
        <v>96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4.4" customHeight="1">
      <c r="B7" s="20"/>
      <c r="E7" s="143" t="str">
        <f>'Rekapitulace stavby'!K6</f>
        <v>Ostrov - využití půdního prostoru Městské knihovny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97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4.4" customHeight="1">
      <c r="A9" s="38"/>
      <c r="B9" s="44"/>
      <c r="C9" s="38"/>
      <c r="D9" s="38"/>
      <c r="E9" s="145" t="s">
        <v>722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4. 8. 2020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26</v>
      </c>
      <c r="F15" s="38"/>
      <c r="G15" s="38"/>
      <c r="H15" s="38"/>
      <c r="I15" s="147" t="s">
        <v>27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31</v>
      </c>
      <c r="F21" s="38"/>
      <c r="G21" s="38"/>
      <c r="H21" s="38"/>
      <c r="I21" s="147" t="s">
        <v>27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33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34</v>
      </c>
      <c r="F24" s="38"/>
      <c r="G24" s="38"/>
      <c r="H24" s="38"/>
      <c r="I24" s="147" t="s">
        <v>27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35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36</v>
      </c>
      <c r="E30" s="38"/>
      <c r="F30" s="38"/>
      <c r="G30" s="38"/>
      <c r="H30" s="38"/>
      <c r="I30" s="144"/>
      <c r="J30" s="157">
        <f>ROUND(J119,2)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38</v>
      </c>
      <c r="G32" s="38"/>
      <c r="H32" s="38"/>
      <c r="I32" s="159" t="s">
        <v>37</v>
      </c>
      <c r="J32" s="158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40</v>
      </c>
      <c r="E33" s="142" t="s">
        <v>41</v>
      </c>
      <c r="F33" s="161">
        <f>ROUND((SUM(BE119:BE124)),2)</f>
        <v>0</v>
      </c>
      <c r="G33" s="38"/>
      <c r="H33" s="38"/>
      <c r="I33" s="162">
        <v>0.21</v>
      </c>
      <c r="J33" s="161">
        <f>ROUND(((SUM(BE119:BE124))*I33),2)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42</v>
      </c>
      <c r="F34" s="161">
        <f>ROUND((SUM(BF119:BF124)),2)</f>
        <v>0</v>
      </c>
      <c r="G34" s="38"/>
      <c r="H34" s="38"/>
      <c r="I34" s="162">
        <v>0.15</v>
      </c>
      <c r="J34" s="161">
        <f>ROUND(((SUM(BF119:BF124))*I34),2)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43</v>
      </c>
      <c r="F35" s="161">
        <f>ROUND((SUM(BG119:BG124)),2)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61">
        <f>ROUND((SUM(BH119:BH124)),2)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61">
        <f>ROUND((SUM(BI119:BI124)),2)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46</v>
      </c>
      <c r="E39" s="165"/>
      <c r="F39" s="165"/>
      <c r="G39" s="166" t="s">
        <v>47</v>
      </c>
      <c r="H39" s="167" t="s">
        <v>48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49</v>
      </c>
      <c r="E50" s="172"/>
      <c r="F50" s="172"/>
      <c r="G50" s="171" t="s">
        <v>50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7"/>
      <c r="J61" s="178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53</v>
      </c>
      <c r="E65" s="179"/>
      <c r="F65" s="179"/>
      <c r="G65" s="171" t="s">
        <v>54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7"/>
      <c r="J76" s="178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99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87" t="str">
        <f>E7</f>
        <v>Ostrov - využití půdního prostoru Městské knihovny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97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4.4" customHeight="1">
      <c r="A87" s="38"/>
      <c r="B87" s="39"/>
      <c r="C87" s="40"/>
      <c r="D87" s="40"/>
      <c r="E87" s="76" t="str">
        <f>E9</f>
        <v>03 - Silnoproud, slaboproud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4. 8. 2020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6.4" customHeight="1">
      <c r="A91" s="38"/>
      <c r="B91" s="39"/>
      <c r="C91" s="32" t="s">
        <v>24</v>
      </c>
      <c r="D91" s="40"/>
      <c r="E91" s="40"/>
      <c r="F91" s="27" t="str">
        <f>E15</f>
        <v>Město Ostrov</v>
      </c>
      <c r="G91" s="40"/>
      <c r="H91" s="40"/>
      <c r="I91" s="147" t="s">
        <v>30</v>
      </c>
      <c r="J91" s="36" t="str">
        <f>E21</f>
        <v>Ing.Koutný, Merklín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6.4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33</v>
      </c>
      <c r="J92" s="36" t="str">
        <f>E24</f>
        <v>Šimková Dita, K.Vary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100</v>
      </c>
      <c r="D94" s="189"/>
      <c r="E94" s="189"/>
      <c r="F94" s="189"/>
      <c r="G94" s="189"/>
      <c r="H94" s="189"/>
      <c r="I94" s="190"/>
      <c r="J94" s="191" t="s">
        <v>101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102</v>
      </c>
      <c r="D96" s="40"/>
      <c r="E96" s="40"/>
      <c r="F96" s="40"/>
      <c r="G96" s="40"/>
      <c r="H96" s="40"/>
      <c r="I96" s="144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103</v>
      </c>
    </row>
    <row r="97" spans="1:31" s="9" customFormat="1" ht="24.95" customHeight="1">
      <c r="A97" s="9"/>
      <c r="B97" s="193"/>
      <c r="C97" s="194"/>
      <c r="D97" s="195" t="s">
        <v>109</v>
      </c>
      <c r="E97" s="196"/>
      <c r="F97" s="196"/>
      <c r="G97" s="196"/>
      <c r="H97" s="196"/>
      <c r="I97" s="197"/>
      <c r="J97" s="198">
        <f>J120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723</v>
      </c>
      <c r="E98" s="203"/>
      <c r="F98" s="203"/>
      <c r="G98" s="203"/>
      <c r="H98" s="203"/>
      <c r="I98" s="204"/>
      <c r="J98" s="205">
        <f>J121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724</v>
      </c>
      <c r="E99" s="203"/>
      <c r="F99" s="203"/>
      <c r="G99" s="203"/>
      <c r="H99" s="203"/>
      <c r="I99" s="204"/>
      <c r="J99" s="205">
        <f>J123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144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183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186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119</v>
      </c>
      <c r="D106" s="40"/>
      <c r="E106" s="40"/>
      <c r="F106" s="40"/>
      <c r="G106" s="40"/>
      <c r="H106" s="40"/>
      <c r="I106" s="14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4.4" customHeight="1">
      <c r="A109" s="38"/>
      <c r="B109" s="39"/>
      <c r="C109" s="40"/>
      <c r="D109" s="40"/>
      <c r="E109" s="187" t="str">
        <f>E7</f>
        <v>Ostrov - využití půdního prostoru Městské knihovny</v>
      </c>
      <c r="F109" s="32"/>
      <c r="G109" s="32"/>
      <c r="H109" s="32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97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4.4" customHeight="1">
      <c r="A111" s="38"/>
      <c r="B111" s="39"/>
      <c r="C111" s="40"/>
      <c r="D111" s="40"/>
      <c r="E111" s="76" t="str">
        <f>E9</f>
        <v>03 - Silnoproud, slaboproud</v>
      </c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20</v>
      </c>
      <c r="D113" s="40"/>
      <c r="E113" s="40"/>
      <c r="F113" s="27" t="str">
        <f>F12</f>
        <v xml:space="preserve"> </v>
      </c>
      <c r="G113" s="40"/>
      <c r="H113" s="40"/>
      <c r="I113" s="147" t="s">
        <v>22</v>
      </c>
      <c r="J113" s="79" t="str">
        <f>IF(J12="","",J12)</f>
        <v>4. 8. 2020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6.4" customHeight="1">
      <c r="A115" s="38"/>
      <c r="B115" s="39"/>
      <c r="C115" s="32" t="s">
        <v>24</v>
      </c>
      <c r="D115" s="40"/>
      <c r="E115" s="40"/>
      <c r="F115" s="27" t="str">
        <f>E15</f>
        <v>Město Ostrov</v>
      </c>
      <c r="G115" s="40"/>
      <c r="H115" s="40"/>
      <c r="I115" s="147" t="s">
        <v>30</v>
      </c>
      <c r="J115" s="36" t="str">
        <f>E21</f>
        <v>Ing.Koutný, Merklín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6.4" customHeight="1">
      <c r="A116" s="38"/>
      <c r="B116" s="39"/>
      <c r="C116" s="32" t="s">
        <v>28</v>
      </c>
      <c r="D116" s="40"/>
      <c r="E116" s="40"/>
      <c r="F116" s="27" t="str">
        <f>IF(E18="","",E18)</f>
        <v>Vyplň údaj</v>
      </c>
      <c r="G116" s="40"/>
      <c r="H116" s="40"/>
      <c r="I116" s="147" t="s">
        <v>33</v>
      </c>
      <c r="J116" s="36" t="str">
        <f>E24</f>
        <v>Šimková Dita, K.Vary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40"/>
      <c r="D117" s="40"/>
      <c r="E117" s="40"/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1" customFormat="1" ht="29.25" customHeight="1">
      <c r="A118" s="207"/>
      <c r="B118" s="208"/>
      <c r="C118" s="209" t="s">
        <v>120</v>
      </c>
      <c r="D118" s="210" t="s">
        <v>61</v>
      </c>
      <c r="E118" s="210" t="s">
        <v>57</v>
      </c>
      <c r="F118" s="210" t="s">
        <v>58</v>
      </c>
      <c r="G118" s="210" t="s">
        <v>121</v>
      </c>
      <c r="H118" s="210" t="s">
        <v>122</v>
      </c>
      <c r="I118" s="211" t="s">
        <v>123</v>
      </c>
      <c r="J118" s="212" t="s">
        <v>101</v>
      </c>
      <c r="K118" s="213" t="s">
        <v>124</v>
      </c>
      <c r="L118" s="214"/>
      <c r="M118" s="100" t="s">
        <v>1</v>
      </c>
      <c r="N118" s="101" t="s">
        <v>40</v>
      </c>
      <c r="O118" s="101" t="s">
        <v>125</v>
      </c>
      <c r="P118" s="101" t="s">
        <v>126</v>
      </c>
      <c r="Q118" s="101" t="s">
        <v>127</v>
      </c>
      <c r="R118" s="101" t="s">
        <v>128</v>
      </c>
      <c r="S118" s="101" t="s">
        <v>129</v>
      </c>
      <c r="T118" s="102" t="s">
        <v>130</v>
      </c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</row>
    <row r="119" spans="1:63" s="2" customFormat="1" ht="22.8" customHeight="1">
      <c r="A119" s="38"/>
      <c r="B119" s="39"/>
      <c r="C119" s="107" t="s">
        <v>131</v>
      </c>
      <c r="D119" s="40"/>
      <c r="E119" s="40"/>
      <c r="F119" s="40"/>
      <c r="G119" s="40"/>
      <c r="H119" s="40"/>
      <c r="I119" s="144"/>
      <c r="J119" s="215">
        <f>BK119</f>
        <v>0</v>
      </c>
      <c r="K119" s="40"/>
      <c r="L119" s="44"/>
      <c r="M119" s="103"/>
      <c r="N119" s="216"/>
      <c r="O119" s="104"/>
      <c r="P119" s="217">
        <f>P120</f>
        <v>0</v>
      </c>
      <c r="Q119" s="104"/>
      <c r="R119" s="217">
        <f>R120</f>
        <v>0</v>
      </c>
      <c r="S119" s="104"/>
      <c r="T119" s="218">
        <f>T120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75</v>
      </c>
      <c r="AU119" s="17" t="s">
        <v>103</v>
      </c>
      <c r="BK119" s="219">
        <f>BK120</f>
        <v>0</v>
      </c>
    </row>
    <row r="120" spans="1:63" s="12" customFormat="1" ht="25.9" customHeight="1">
      <c r="A120" s="12"/>
      <c r="B120" s="220"/>
      <c r="C120" s="221"/>
      <c r="D120" s="222" t="s">
        <v>75</v>
      </c>
      <c r="E120" s="223" t="s">
        <v>204</v>
      </c>
      <c r="F120" s="223" t="s">
        <v>205</v>
      </c>
      <c r="G120" s="221"/>
      <c r="H120" s="221"/>
      <c r="I120" s="224"/>
      <c r="J120" s="225">
        <f>BK120</f>
        <v>0</v>
      </c>
      <c r="K120" s="221"/>
      <c r="L120" s="226"/>
      <c r="M120" s="227"/>
      <c r="N120" s="228"/>
      <c r="O120" s="228"/>
      <c r="P120" s="229">
        <f>P121+P123</f>
        <v>0</v>
      </c>
      <c r="Q120" s="228"/>
      <c r="R120" s="229">
        <f>R121+R123</f>
        <v>0</v>
      </c>
      <c r="S120" s="228"/>
      <c r="T120" s="230">
        <f>T121+T123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31" t="s">
        <v>86</v>
      </c>
      <c r="AT120" s="232" t="s">
        <v>75</v>
      </c>
      <c r="AU120" s="232" t="s">
        <v>76</v>
      </c>
      <c r="AY120" s="231" t="s">
        <v>134</v>
      </c>
      <c r="BK120" s="233">
        <f>BK121+BK123</f>
        <v>0</v>
      </c>
    </row>
    <row r="121" spans="1:63" s="12" customFormat="1" ht="22.8" customHeight="1">
      <c r="A121" s="12"/>
      <c r="B121" s="220"/>
      <c r="C121" s="221"/>
      <c r="D121" s="222" t="s">
        <v>75</v>
      </c>
      <c r="E121" s="234" t="s">
        <v>725</v>
      </c>
      <c r="F121" s="234" t="s">
        <v>726</v>
      </c>
      <c r="G121" s="221"/>
      <c r="H121" s="221"/>
      <c r="I121" s="224"/>
      <c r="J121" s="235">
        <f>BK121</f>
        <v>0</v>
      </c>
      <c r="K121" s="221"/>
      <c r="L121" s="226"/>
      <c r="M121" s="227"/>
      <c r="N121" s="228"/>
      <c r="O121" s="228"/>
      <c r="P121" s="229">
        <f>P122</f>
        <v>0</v>
      </c>
      <c r="Q121" s="228"/>
      <c r="R121" s="229">
        <f>R122</f>
        <v>0</v>
      </c>
      <c r="S121" s="228"/>
      <c r="T121" s="230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1" t="s">
        <v>86</v>
      </c>
      <c r="AT121" s="232" t="s">
        <v>75</v>
      </c>
      <c r="AU121" s="232" t="s">
        <v>84</v>
      </c>
      <c r="AY121" s="231" t="s">
        <v>134</v>
      </c>
      <c r="BK121" s="233">
        <f>BK122</f>
        <v>0</v>
      </c>
    </row>
    <row r="122" spans="1:65" s="2" customFormat="1" ht="14.4" customHeight="1">
      <c r="A122" s="38"/>
      <c r="B122" s="39"/>
      <c r="C122" s="236" t="s">
        <v>84</v>
      </c>
      <c r="D122" s="236" t="s">
        <v>137</v>
      </c>
      <c r="E122" s="237" t="s">
        <v>727</v>
      </c>
      <c r="F122" s="238" t="s">
        <v>728</v>
      </c>
      <c r="G122" s="239" t="s">
        <v>578</v>
      </c>
      <c r="H122" s="240">
        <v>1</v>
      </c>
      <c r="I122" s="241"/>
      <c r="J122" s="242">
        <f>ROUND(I122*H122,2)</f>
        <v>0</v>
      </c>
      <c r="K122" s="243"/>
      <c r="L122" s="44"/>
      <c r="M122" s="244" t="s">
        <v>1</v>
      </c>
      <c r="N122" s="245" t="s">
        <v>41</v>
      </c>
      <c r="O122" s="91"/>
      <c r="P122" s="246">
        <f>O122*H122</f>
        <v>0</v>
      </c>
      <c r="Q122" s="246">
        <v>0</v>
      </c>
      <c r="R122" s="246">
        <f>Q122*H122</f>
        <v>0</v>
      </c>
      <c r="S122" s="246">
        <v>0</v>
      </c>
      <c r="T122" s="247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48" t="s">
        <v>211</v>
      </c>
      <c r="AT122" s="248" t="s">
        <v>137</v>
      </c>
      <c r="AU122" s="248" t="s">
        <v>86</v>
      </c>
      <c r="AY122" s="17" t="s">
        <v>134</v>
      </c>
      <c r="BE122" s="249">
        <f>IF(N122="základní",J122,0)</f>
        <v>0</v>
      </c>
      <c r="BF122" s="249">
        <f>IF(N122="snížená",J122,0)</f>
        <v>0</v>
      </c>
      <c r="BG122" s="249">
        <f>IF(N122="zákl. přenesená",J122,0)</f>
        <v>0</v>
      </c>
      <c r="BH122" s="249">
        <f>IF(N122="sníž. přenesená",J122,0)</f>
        <v>0</v>
      </c>
      <c r="BI122" s="249">
        <f>IF(N122="nulová",J122,0)</f>
        <v>0</v>
      </c>
      <c r="BJ122" s="17" t="s">
        <v>84</v>
      </c>
      <c r="BK122" s="249">
        <f>ROUND(I122*H122,2)</f>
        <v>0</v>
      </c>
      <c r="BL122" s="17" t="s">
        <v>211</v>
      </c>
      <c r="BM122" s="248" t="s">
        <v>729</v>
      </c>
    </row>
    <row r="123" spans="1:63" s="12" customFormat="1" ht="22.8" customHeight="1">
      <c r="A123" s="12"/>
      <c r="B123" s="220"/>
      <c r="C123" s="221"/>
      <c r="D123" s="222" t="s">
        <v>75</v>
      </c>
      <c r="E123" s="234" t="s">
        <v>730</v>
      </c>
      <c r="F123" s="234" t="s">
        <v>731</v>
      </c>
      <c r="G123" s="221"/>
      <c r="H123" s="221"/>
      <c r="I123" s="224"/>
      <c r="J123" s="235">
        <f>BK123</f>
        <v>0</v>
      </c>
      <c r="K123" s="221"/>
      <c r="L123" s="226"/>
      <c r="M123" s="227"/>
      <c r="N123" s="228"/>
      <c r="O123" s="228"/>
      <c r="P123" s="229">
        <f>P124</f>
        <v>0</v>
      </c>
      <c r="Q123" s="228"/>
      <c r="R123" s="229">
        <f>R124</f>
        <v>0</v>
      </c>
      <c r="S123" s="228"/>
      <c r="T123" s="23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1" t="s">
        <v>86</v>
      </c>
      <c r="AT123" s="232" t="s">
        <v>75</v>
      </c>
      <c r="AU123" s="232" t="s">
        <v>84</v>
      </c>
      <c r="AY123" s="231" t="s">
        <v>134</v>
      </c>
      <c r="BK123" s="233">
        <f>BK124</f>
        <v>0</v>
      </c>
    </row>
    <row r="124" spans="1:65" s="2" customFormat="1" ht="14.4" customHeight="1">
      <c r="A124" s="38"/>
      <c r="B124" s="39"/>
      <c r="C124" s="236" t="s">
        <v>86</v>
      </c>
      <c r="D124" s="236" t="s">
        <v>137</v>
      </c>
      <c r="E124" s="237" t="s">
        <v>732</v>
      </c>
      <c r="F124" s="238" t="s">
        <v>733</v>
      </c>
      <c r="G124" s="239" t="s">
        <v>578</v>
      </c>
      <c r="H124" s="240">
        <v>1</v>
      </c>
      <c r="I124" s="241"/>
      <c r="J124" s="242">
        <f>ROUND(I124*H124,2)</f>
        <v>0</v>
      </c>
      <c r="K124" s="243"/>
      <c r="L124" s="44"/>
      <c r="M124" s="298" t="s">
        <v>1</v>
      </c>
      <c r="N124" s="299" t="s">
        <v>41</v>
      </c>
      <c r="O124" s="300"/>
      <c r="P124" s="301">
        <f>O124*H124</f>
        <v>0</v>
      </c>
      <c r="Q124" s="301">
        <v>0</v>
      </c>
      <c r="R124" s="301">
        <f>Q124*H124</f>
        <v>0</v>
      </c>
      <c r="S124" s="301">
        <v>0</v>
      </c>
      <c r="T124" s="30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8" t="s">
        <v>211</v>
      </c>
      <c r="AT124" s="248" t="s">
        <v>137</v>
      </c>
      <c r="AU124" s="248" t="s">
        <v>86</v>
      </c>
      <c r="AY124" s="17" t="s">
        <v>134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17" t="s">
        <v>84</v>
      </c>
      <c r="BK124" s="249">
        <f>ROUND(I124*H124,2)</f>
        <v>0</v>
      </c>
      <c r="BL124" s="17" t="s">
        <v>211</v>
      </c>
      <c r="BM124" s="248" t="s">
        <v>734</v>
      </c>
    </row>
    <row r="125" spans="1:31" s="2" customFormat="1" ht="6.95" customHeight="1">
      <c r="A125" s="38"/>
      <c r="B125" s="66"/>
      <c r="C125" s="67"/>
      <c r="D125" s="67"/>
      <c r="E125" s="67"/>
      <c r="F125" s="67"/>
      <c r="G125" s="67"/>
      <c r="H125" s="67"/>
      <c r="I125" s="183"/>
      <c r="J125" s="67"/>
      <c r="K125" s="67"/>
      <c r="L125" s="44"/>
      <c r="M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</sheetData>
  <sheetProtection password="CC35" sheet="1" objects="1" scenarios="1" formatColumns="0" formatRows="0" autoFilter="0"/>
  <autoFilter ref="C118:K124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6.00390625" style="1" customWidth="1"/>
    <col min="8" max="8" width="9.8515625" style="1" customWidth="1"/>
    <col min="9" max="9" width="17.28125" style="136" customWidth="1"/>
    <col min="10" max="10" width="17.28125" style="1" customWidth="1"/>
    <col min="11" max="11" width="17.28125" style="1" hidden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86</v>
      </c>
    </row>
    <row r="4" spans="2:46" s="1" customFormat="1" ht="24.95" customHeight="1">
      <c r="B4" s="20"/>
      <c r="D4" s="140" t="s">
        <v>96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4.4" customHeight="1">
      <c r="B7" s="20"/>
      <c r="E7" s="143" t="str">
        <f>'Rekapitulace stavby'!K6</f>
        <v>Ostrov - využití půdního prostoru Městské knihovny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97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4.4" customHeight="1">
      <c r="A9" s="38"/>
      <c r="B9" s="44"/>
      <c r="C9" s="38"/>
      <c r="D9" s="38"/>
      <c r="E9" s="145" t="s">
        <v>735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4. 8. 2020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26</v>
      </c>
      <c r="F15" s="38"/>
      <c r="G15" s="38"/>
      <c r="H15" s="38"/>
      <c r="I15" s="147" t="s">
        <v>27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31</v>
      </c>
      <c r="F21" s="38"/>
      <c r="G21" s="38"/>
      <c r="H21" s="38"/>
      <c r="I21" s="147" t="s">
        <v>27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33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34</v>
      </c>
      <c r="F24" s="38"/>
      <c r="G24" s="38"/>
      <c r="H24" s="38"/>
      <c r="I24" s="147" t="s">
        <v>27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35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36</v>
      </c>
      <c r="E30" s="38"/>
      <c r="F30" s="38"/>
      <c r="G30" s="38"/>
      <c r="H30" s="38"/>
      <c r="I30" s="144"/>
      <c r="J30" s="157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38</v>
      </c>
      <c r="G32" s="38"/>
      <c r="H32" s="38"/>
      <c r="I32" s="159" t="s">
        <v>37</v>
      </c>
      <c r="J32" s="158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40</v>
      </c>
      <c r="E33" s="142" t="s">
        <v>41</v>
      </c>
      <c r="F33" s="161">
        <f>ROUND((SUM(BE121:BE132)),2)</f>
        <v>0</v>
      </c>
      <c r="G33" s="38"/>
      <c r="H33" s="38"/>
      <c r="I33" s="162">
        <v>0.21</v>
      </c>
      <c r="J33" s="161">
        <f>ROUND(((SUM(BE121:BE132))*I33),2)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42</v>
      </c>
      <c r="F34" s="161">
        <f>ROUND((SUM(BF121:BF132)),2)</f>
        <v>0</v>
      </c>
      <c r="G34" s="38"/>
      <c r="H34" s="38"/>
      <c r="I34" s="162">
        <v>0.15</v>
      </c>
      <c r="J34" s="161">
        <f>ROUND(((SUM(BF121:BF132))*I34),2)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43</v>
      </c>
      <c r="F35" s="161">
        <f>ROUND((SUM(BG121:BG132)),2)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61">
        <f>ROUND((SUM(BH121:BH132)),2)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61">
        <f>ROUND((SUM(BI121:BI132)),2)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46</v>
      </c>
      <c r="E39" s="165"/>
      <c r="F39" s="165"/>
      <c r="G39" s="166" t="s">
        <v>47</v>
      </c>
      <c r="H39" s="167" t="s">
        <v>48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49</v>
      </c>
      <c r="E50" s="172"/>
      <c r="F50" s="172"/>
      <c r="G50" s="171" t="s">
        <v>50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7"/>
      <c r="J61" s="178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53</v>
      </c>
      <c r="E65" s="179"/>
      <c r="F65" s="179"/>
      <c r="G65" s="171" t="s">
        <v>54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7"/>
      <c r="J76" s="178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99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87" t="str">
        <f>E7</f>
        <v>Ostrov - využití půdního prostoru Městské knihovny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97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4.4" customHeight="1">
      <c r="A87" s="38"/>
      <c r="B87" s="39"/>
      <c r="C87" s="40"/>
      <c r="D87" s="40"/>
      <c r="E87" s="76" t="str">
        <f>E9</f>
        <v>04 - Vedlejší rozpočtové náklady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4. 8. 2020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6.4" customHeight="1">
      <c r="A91" s="38"/>
      <c r="B91" s="39"/>
      <c r="C91" s="32" t="s">
        <v>24</v>
      </c>
      <c r="D91" s="40"/>
      <c r="E91" s="40"/>
      <c r="F91" s="27" t="str">
        <f>E15</f>
        <v>Město Ostrov</v>
      </c>
      <c r="G91" s="40"/>
      <c r="H91" s="40"/>
      <c r="I91" s="147" t="s">
        <v>30</v>
      </c>
      <c r="J91" s="36" t="str">
        <f>E21</f>
        <v>Ing.Koutný, Merklín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6.4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33</v>
      </c>
      <c r="J92" s="36" t="str">
        <f>E24</f>
        <v>Šimková Dita, K.Vary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100</v>
      </c>
      <c r="D94" s="189"/>
      <c r="E94" s="189"/>
      <c r="F94" s="189"/>
      <c r="G94" s="189"/>
      <c r="H94" s="189"/>
      <c r="I94" s="190"/>
      <c r="J94" s="191" t="s">
        <v>101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102</v>
      </c>
      <c r="D96" s="40"/>
      <c r="E96" s="40"/>
      <c r="F96" s="40"/>
      <c r="G96" s="40"/>
      <c r="H96" s="40"/>
      <c r="I96" s="144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103</v>
      </c>
    </row>
    <row r="97" spans="1:31" s="9" customFormat="1" ht="24.95" customHeight="1">
      <c r="A97" s="9"/>
      <c r="B97" s="193"/>
      <c r="C97" s="194"/>
      <c r="D97" s="195" t="s">
        <v>736</v>
      </c>
      <c r="E97" s="196"/>
      <c r="F97" s="196"/>
      <c r="G97" s="196"/>
      <c r="H97" s="196"/>
      <c r="I97" s="197"/>
      <c r="J97" s="198">
        <f>J122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737</v>
      </c>
      <c r="E98" s="203"/>
      <c r="F98" s="203"/>
      <c r="G98" s="203"/>
      <c r="H98" s="203"/>
      <c r="I98" s="204"/>
      <c r="J98" s="205">
        <f>J123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738</v>
      </c>
      <c r="E99" s="203"/>
      <c r="F99" s="203"/>
      <c r="G99" s="203"/>
      <c r="H99" s="203"/>
      <c r="I99" s="204"/>
      <c r="J99" s="205">
        <f>J125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739</v>
      </c>
      <c r="E100" s="203"/>
      <c r="F100" s="203"/>
      <c r="G100" s="203"/>
      <c r="H100" s="203"/>
      <c r="I100" s="204"/>
      <c r="J100" s="205">
        <f>J129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740</v>
      </c>
      <c r="E101" s="203"/>
      <c r="F101" s="203"/>
      <c r="G101" s="203"/>
      <c r="H101" s="203"/>
      <c r="I101" s="204"/>
      <c r="J101" s="205">
        <f>J131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144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183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186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119</v>
      </c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4.4" customHeight="1">
      <c r="A111" s="38"/>
      <c r="B111" s="39"/>
      <c r="C111" s="40"/>
      <c r="D111" s="40"/>
      <c r="E111" s="187" t="str">
        <f>E7</f>
        <v>Ostrov - využití půdního prostoru Městské knihovny</v>
      </c>
      <c r="F111" s="32"/>
      <c r="G111" s="32"/>
      <c r="H111" s="32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97</v>
      </c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4.4" customHeight="1">
      <c r="A113" s="38"/>
      <c r="B113" s="39"/>
      <c r="C113" s="40"/>
      <c r="D113" s="40"/>
      <c r="E113" s="76" t="str">
        <f>E9</f>
        <v>04 - Vedlejší rozpočtové náklady</v>
      </c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 xml:space="preserve"> </v>
      </c>
      <c r="G115" s="40"/>
      <c r="H115" s="40"/>
      <c r="I115" s="147" t="s">
        <v>22</v>
      </c>
      <c r="J115" s="79" t="str">
        <f>IF(J12="","",J12)</f>
        <v>4. 8. 2020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6.4" customHeight="1">
      <c r="A117" s="38"/>
      <c r="B117" s="39"/>
      <c r="C117" s="32" t="s">
        <v>24</v>
      </c>
      <c r="D117" s="40"/>
      <c r="E117" s="40"/>
      <c r="F117" s="27" t="str">
        <f>E15</f>
        <v>Město Ostrov</v>
      </c>
      <c r="G117" s="40"/>
      <c r="H117" s="40"/>
      <c r="I117" s="147" t="s">
        <v>30</v>
      </c>
      <c r="J117" s="36" t="str">
        <f>E21</f>
        <v>Ing.Koutný, Merklín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6.4" customHeight="1">
      <c r="A118" s="38"/>
      <c r="B118" s="39"/>
      <c r="C118" s="32" t="s">
        <v>28</v>
      </c>
      <c r="D118" s="40"/>
      <c r="E118" s="40"/>
      <c r="F118" s="27" t="str">
        <f>IF(E18="","",E18)</f>
        <v>Vyplň údaj</v>
      </c>
      <c r="G118" s="40"/>
      <c r="H118" s="40"/>
      <c r="I118" s="147" t="s">
        <v>33</v>
      </c>
      <c r="J118" s="36" t="str">
        <f>E24</f>
        <v>Šimková Dita, K.Vary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207"/>
      <c r="B120" s="208"/>
      <c r="C120" s="209" t="s">
        <v>120</v>
      </c>
      <c r="D120" s="210" t="s">
        <v>61</v>
      </c>
      <c r="E120" s="210" t="s">
        <v>57</v>
      </c>
      <c r="F120" s="210" t="s">
        <v>58</v>
      </c>
      <c r="G120" s="210" t="s">
        <v>121</v>
      </c>
      <c r="H120" s="210" t="s">
        <v>122</v>
      </c>
      <c r="I120" s="211" t="s">
        <v>123</v>
      </c>
      <c r="J120" s="212" t="s">
        <v>101</v>
      </c>
      <c r="K120" s="213" t="s">
        <v>124</v>
      </c>
      <c r="L120" s="214"/>
      <c r="M120" s="100" t="s">
        <v>1</v>
      </c>
      <c r="N120" s="101" t="s">
        <v>40</v>
      </c>
      <c r="O120" s="101" t="s">
        <v>125</v>
      </c>
      <c r="P120" s="101" t="s">
        <v>126</v>
      </c>
      <c r="Q120" s="101" t="s">
        <v>127</v>
      </c>
      <c r="R120" s="101" t="s">
        <v>128</v>
      </c>
      <c r="S120" s="101" t="s">
        <v>129</v>
      </c>
      <c r="T120" s="102" t="s">
        <v>130</v>
      </c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</row>
    <row r="121" spans="1:63" s="2" customFormat="1" ht="22.8" customHeight="1">
      <c r="A121" s="38"/>
      <c r="B121" s="39"/>
      <c r="C121" s="107" t="s">
        <v>131</v>
      </c>
      <c r="D121" s="40"/>
      <c r="E121" s="40"/>
      <c r="F121" s="40"/>
      <c r="G121" s="40"/>
      <c r="H121" s="40"/>
      <c r="I121" s="144"/>
      <c r="J121" s="215">
        <f>BK121</f>
        <v>0</v>
      </c>
      <c r="K121" s="40"/>
      <c r="L121" s="44"/>
      <c r="M121" s="103"/>
      <c r="N121" s="216"/>
      <c r="O121" s="104"/>
      <c r="P121" s="217">
        <f>P122</f>
        <v>0</v>
      </c>
      <c r="Q121" s="104"/>
      <c r="R121" s="217">
        <f>R122</f>
        <v>0</v>
      </c>
      <c r="S121" s="104"/>
      <c r="T121" s="218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75</v>
      </c>
      <c r="AU121" s="17" t="s">
        <v>103</v>
      </c>
      <c r="BK121" s="219">
        <f>BK122</f>
        <v>0</v>
      </c>
    </row>
    <row r="122" spans="1:63" s="12" customFormat="1" ht="25.9" customHeight="1">
      <c r="A122" s="12"/>
      <c r="B122" s="220"/>
      <c r="C122" s="221"/>
      <c r="D122" s="222" t="s">
        <v>75</v>
      </c>
      <c r="E122" s="223" t="s">
        <v>741</v>
      </c>
      <c r="F122" s="223" t="s">
        <v>94</v>
      </c>
      <c r="G122" s="221"/>
      <c r="H122" s="221"/>
      <c r="I122" s="224"/>
      <c r="J122" s="225">
        <f>BK122</f>
        <v>0</v>
      </c>
      <c r="K122" s="221"/>
      <c r="L122" s="226"/>
      <c r="M122" s="227"/>
      <c r="N122" s="228"/>
      <c r="O122" s="228"/>
      <c r="P122" s="229">
        <f>P123+P125+P129+P131</f>
        <v>0</v>
      </c>
      <c r="Q122" s="228"/>
      <c r="R122" s="229">
        <f>R123+R125+R129+R131</f>
        <v>0</v>
      </c>
      <c r="S122" s="228"/>
      <c r="T122" s="230">
        <f>T123+T125+T129+T131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1" t="s">
        <v>160</v>
      </c>
      <c r="AT122" s="232" t="s">
        <v>75</v>
      </c>
      <c r="AU122" s="232" t="s">
        <v>76</v>
      </c>
      <c r="AY122" s="231" t="s">
        <v>134</v>
      </c>
      <c r="BK122" s="233">
        <f>BK123+BK125+BK129+BK131</f>
        <v>0</v>
      </c>
    </row>
    <row r="123" spans="1:63" s="12" customFormat="1" ht="22.8" customHeight="1">
      <c r="A123" s="12"/>
      <c r="B123" s="220"/>
      <c r="C123" s="221"/>
      <c r="D123" s="222" t="s">
        <v>75</v>
      </c>
      <c r="E123" s="234" t="s">
        <v>742</v>
      </c>
      <c r="F123" s="234" t="s">
        <v>743</v>
      </c>
      <c r="G123" s="221"/>
      <c r="H123" s="221"/>
      <c r="I123" s="224"/>
      <c r="J123" s="235">
        <f>BK123</f>
        <v>0</v>
      </c>
      <c r="K123" s="221"/>
      <c r="L123" s="226"/>
      <c r="M123" s="227"/>
      <c r="N123" s="228"/>
      <c r="O123" s="228"/>
      <c r="P123" s="229">
        <f>P124</f>
        <v>0</v>
      </c>
      <c r="Q123" s="228"/>
      <c r="R123" s="229">
        <f>R124</f>
        <v>0</v>
      </c>
      <c r="S123" s="228"/>
      <c r="T123" s="23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1" t="s">
        <v>160</v>
      </c>
      <c r="AT123" s="232" t="s">
        <v>75</v>
      </c>
      <c r="AU123" s="232" t="s">
        <v>84</v>
      </c>
      <c r="AY123" s="231" t="s">
        <v>134</v>
      </c>
      <c r="BK123" s="233">
        <f>BK124</f>
        <v>0</v>
      </c>
    </row>
    <row r="124" spans="1:65" s="2" customFormat="1" ht="14.4" customHeight="1">
      <c r="A124" s="38"/>
      <c r="B124" s="39"/>
      <c r="C124" s="236" t="s">
        <v>84</v>
      </c>
      <c r="D124" s="236" t="s">
        <v>137</v>
      </c>
      <c r="E124" s="237" t="s">
        <v>744</v>
      </c>
      <c r="F124" s="238" t="s">
        <v>743</v>
      </c>
      <c r="G124" s="239" t="s">
        <v>578</v>
      </c>
      <c r="H124" s="240">
        <v>1</v>
      </c>
      <c r="I124" s="241"/>
      <c r="J124" s="242">
        <f>ROUND(I124*H124,2)</f>
        <v>0</v>
      </c>
      <c r="K124" s="243"/>
      <c r="L124" s="44"/>
      <c r="M124" s="244" t="s">
        <v>1</v>
      </c>
      <c r="N124" s="245" t="s">
        <v>41</v>
      </c>
      <c r="O124" s="91"/>
      <c r="P124" s="246">
        <f>O124*H124</f>
        <v>0</v>
      </c>
      <c r="Q124" s="246">
        <v>0</v>
      </c>
      <c r="R124" s="246">
        <f>Q124*H124</f>
        <v>0</v>
      </c>
      <c r="S124" s="246">
        <v>0</v>
      </c>
      <c r="T124" s="247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8" t="s">
        <v>745</v>
      </c>
      <c r="AT124" s="248" t="s">
        <v>137</v>
      </c>
      <c r="AU124" s="248" t="s">
        <v>86</v>
      </c>
      <c r="AY124" s="17" t="s">
        <v>134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17" t="s">
        <v>84</v>
      </c>
      <c r="BK124" s="249">
        <f>ROUND(I124*H124,2)</f>
        <v>0</v>
      </c>
      <c r="BL124" s="17" t="s">
        <v>745</v>
      </c>
      <c r="BM124" s="248" t="s">
        <v>746</v>
      </c>
    </row>
    <row r="125" spans="1:63" s="12" customFormat="1" ht="22.8" customHeight="1">
      <c r="A125" s="12"/>
      <c r="B125" s="220"/>
      <c r="C125" s="221"/>
      <c r="D125" s="222" t="s">
        <v>75</v>
      </c>
      <c r="E125" s="234" t="s">
        <v>747</v>
      </c>
      <c r="F125" s="234" t="s">
        <v>748</v>
      </c>
      <c r="G125" s="221"/>
      <c r="H125" s="221"/>
      <c r="I125" s="224"/>
      <c r="J125" s="235">
        <f>BK125</f>
        <v>0</v>
      </c>
      <c r="K125" s="221"/>
      <c r="L125" s="226"/>
      <c r="M125" s="227"/>
      <c r="N125" s="228"/>
      <c r="O125" s="228"/>
      <c r="P125" s="229">
        <f>SUM(P126:P128)</f>
        <v>0</v>
      </c>
      <c r="Q125" s="228"/>
      <c r="R125" s="229">
        <f>SUM(R126:R128)</f>
        <v>0</v>
      </c>
      <c r="S125" s="228"/>
      <c r="T125" s="230">
        <f>SUM(T126:T128)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1" t="s">
        <v>160</v>
      </c>
      <c r="AT125" s="232" t="s">
        <v>75</v>
      </c>
      <c r="AU125" s="232" t="s">
        <v>84</v>
      </c>
      <c r="AY125" s="231" t="s">
        <v>134</v>
      </c>
      <c r="BK125" s="233">
        <f>SUM(BK126:BK128)</f>
        <v>0</v>
      </c>
    </row>
    <row r="126" spans="1:65" s="2" customFormat="1" ht="14.4" customHeight="1">
      <c r="A126" s="38"/>
      <c r="B126" s="39"/>
      <c r="C126" s="236" t="s">
        <v>86</v>
      </c>
      <c r="D126" s="236" t="s">
        <v>137</v>
      </c>
      <c r="E126" s="237" t="s">
        <v>749</v>
      </c>
      <c r="F126" s="238" t="s">
        <v>748</v>
      </c>
      <c r="G126" s="239" t="s">
        <v>578</v>
      </c>
      <c r="H126" s="240">
        <v>1</v>
      </c>
      <c r="I126" s="241"/>
      <c r="J126" s="242">
        <f>ROUND(I126*H126,2)</f>
        <v>0</v>
      </c>
      <c r="K126" s="243"/>
      <c r="L126" s="44"/>
      <c r="M126" s="244" t="s">
        <v>1</v>
      </c>
      <c r="N126" s="245" t="s">
        <v>41</v>
      </c>
      <c r="O126" s="91"/>
      <c r="P126" s="246">
        <f>O126*H126</f>
        <v>0</v>
      </c>
      <c r="Q126" s="246">
        <v>0</v>
      </c>
      <c r="R126" s="246">
        <f>Q126*H126</f>
        <v>0</v>
      </c>
      <c r="S126" s="246">
        <v>0</v>
      </c>
      <c r="T126" s="24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8" t="s">
        <v>745</v>
      </c>
      <c r="AT126" s="248" t="s">
        <v>137</v>
      </c>
      <c r="AU126" s="248" t="s">
        <v>86</v>
      </c>
      <c r="AY126" s="17" t="s">
        <v>134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17" t="s">
        <v>84</v>
      </c>
      <c r="BK126" s="249">
        <f>ROUND(I126*H126,2)</f>
        <v>0</v>
      </c>
      <c r="BL126" s="17" t="s">
        <v>745</v>
      </c>
      <c r="BM126" s="248" t="s">
        <v>750</v>
      </c>
    </row>
    <row r="127" spans="1:65" s="2" customFormat="1" ht="14.4" customHeight="1">
      <c r="A127" s="38"/>
      <c r="B127" s="39"/>
      <c r="C127" s="236" t="s">
        <v>152</v>
      </c>
      <c r="D127" s="236" t="s">
        <v>137</v>
      </c>
      <c r="E127" s="237" t="s">
        <v>751</v>
      </c>
      <c r="F127" s="238" t="s">
        <v>752</v>
      </c>
      <c r="G127" s="239" t="s">
        <v>578</v>
      </c>
      <c r="H127" s="240">
        <v>1</v>
      </c>
      <c r="I127" s="241"/>
      <c r="J127" s="242">
        <f>ROUND(I127*H127,2)</f>
        <v>0</v>
      </c>
      <c r="K127" s="243"/>
      <c r="L127" s="44"/>
      <c r="M127" s="244" t="s">
        <v>1</v>
      </c>
      <c r="N127" s="245" t="s">
        <v>41</v>
      </c>
      <c r="O127" s="91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8" t="s">
        <v>745</v>
      </c>
      <c r="AT127" s="248" t="s">
        <v>137</v>
      </c>
      <c r="AU127" s="248" t="s">
        <v>86</v>
      </c>
      <c r="AY127" s="17" t="s">
        <v>134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17" t="s">
        <v>84</v>
      </c>
      <c r="BK127" s="249">
        <f>ROUND(I127*H127,2)</f>
        <v>0</v>
      </c>
      <c r="BL127" s="17" t="s">
        <v>745</v>
      </c>
      <c r="BM127" s="248" t="s">
        <v>753</v>
      </c>
    </row>
    <row r="128" spans="1:65" s="2" customFormat="1" ht="14.4" customHeight="1">
      <c r="A128" s="38"/>
      <c r="B128" s="39"/>
      <c r="C128" s="236" t="s">
        <v>141</v>
      </c>
      <c r="D128" s="236" t="s">
        <v>137</v>
      </c>
      <c r="E128" s="237" t="s">
        <v>754</v>
      </c>
      <c r="F128" s="238" t="s">
        <v>755</v>
      </c>
      <c r="G128" s="239" t="s">
        <v>578</v>
      </c>
      <c r="H128" s="240">
        <v>1</v>
      </c>
      <c r="I128" s="241"/>
      <c r="J128" s="242">
        <f>ROUND(I128*H128,2)</f>
        <v>0</v>
      </c>
      <c r="K128" s="243"/>
      <c r="L128" s="44"/>
      <c r="M128" s="244" t="s">
        <v>1</v>
      </c>
      <c r="N128" s="245" t="s">
        <v>41</v>
      </c>
      <c r="O128" s="91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8" t="s">
        <v>745</v>
      </c>
      <c r="AT128" s="248" t="s">
        <v>137</v>
      </c>
      <c r="AU128" s="248" t="s">
        <v>86</v>
      </c>
      <c r="AY128" s="17" t="s">
        <v>134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7" t="s">
        <v>84</v>
      </c>
      <c r="BK128" s="249">
        <f>ROUND(I128*H128,2)</f>
        <v>0</v>
      </c>
      <c r="BL128" s="17" t="s">
        <v>745</v>
      </c>
      <c r="BM128" s="248" t="s">
        <v>756</v>
      </c>
    </row>
    <row r="129" spans="1:63" s="12" customFormat="1" ht="22.8" customHeight="1">
      <c r="A129" s="12"/>
      <c r="B129" s="220"/>
      <c r="C129" s="221"/>
      <c r="D129" s="222" t="s">
        <v>75</v>
      </c>
      <c r="E129" s="234" t="s">
        <v>757</v>
      </c>
      <c r="F129" s="234" t="s">
        <v>758</v>
      </c>
      <c r="G129" s="221"/>
      <c r="H129" s="221"/>
      <c r="I129" s="224"/>
      <c r="J129" s="235">
        <f>BK129</f>
        <v>0</v>
      </c>
      <c r="K129" s="221"/>
      <c r="L129" s="226"/>
      <c r="M129" s="227"/>
      <c r="N129" s="228"/>
      <c r="O129" s="228"/>
      <c r="P129" s="229">
        <f>P130</f>
        <v>0</v>
      </c>
      <c r="Q129" s="228"/>
      <c r="R129" s="229">
        <f>R130</f>
        <v>0</v>
      </c>
      <c r="S129" s="228"/>
      <c r="T129" s="230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1" t="s">
        <v>160</v>
      </c>
      <c r="AT129" s="232" t="s">
        <v>75</v>
      </c>
      <c r="AU129" s="232" t="s">
        <v>84</v>
      </c>
      <c r="AY129" s="231" t="s">
        <v>134</v>
      </c>
      <c r="BK129" s="233">
        <f>BK130</f>
        <v>0</v>
      </c>
    </row>
    <row r="130" spans="1:65" s="2" customFormat="1" ht="14.4" customHeight="1">
      <c r="A130" s="38"/>
      <c r="B130" s="39"/>
      <c r="C130" s="236" t="s">
        <v>160</v>
      </c>
      <c r="D130" s="236" t="s">
        <v>137</v>
      </c>
      <c r="E130" s="237" t="s">
        <v>759</v>
      </c>
      <c r="F130" s="238" t="s">
        <v>760</v>
      </c>
      <c r="G130" s="239" t="s">
        <v>578</v>
      </c>
      <c r="H130" s="240">
        <v>1</v>
      </c>
      <c r="I130" s="241"/>
      <c r="J130" s="242">
        <f>ROUND(I130*H130,2)</f>
        <v>0</v>
      </c>
      <c r="K130" s="243"/>
      <c r="L130" s="44"/>
      <c r="M130" s="244" t="s">
        <v>1</v>
      </c>
      <c r="N130" s="245" t="s">
        <v>41</v>
      </c>
      <c r="O130" s="91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8" t="s">
        <v>745</v>
      </c>
      <c r="AT130" s="248" t="s">
        <v>137</v>
      </c>
      <c r="AU130" s="248" t="s">
        <v>86</v>
      </c>
      <c r="AY130" s="17" t="s">
        <v>134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7" t="s">
        <v>84</v>
      </c>
      <c r="BK130" s="249">
        <f>ROUND(I130*H130,2)</f>
        <v>0</v>
      </c>
      <c r="BL130" s="17" t="s">
        <v>745</v>
      </c>
      <c r="BM130" s="248" t="s">
        <v>761</v>
      </c>
    </row>
    <row r="131" spans="1:63" s="12" customFormat="1" ht="22.8" customHeight="1">
      <c r="A131" s="12"/>
      <c r="B131" s="220"/>
      <c r="C131" s="221"/>
      <c r="D131" s="222" t="s">
        <v>75</v>
      </c>
      <c r="E131" s="234" t="s">
        <v>762</v>
      </c>
      <c r="F131" s="234" t="s">
        <v>763</v>
      </c>
      <c r="G131" s="221"/>
      <c r="H131" s="221"/>
      <c r="I131" s="224"/>
      <c r="J131" s="235">
        <f>BK131</f>
        <v>0</v>
      </c>
      <c r="K131" s="221"/>
      <c r="L131" s="226"/>
      <c r="M131" s="227"/>
      <c r="N131" s="228"/>
      <c r="O131" s="228"/>
      <c r="P131" s="229">
        <f>P132</f>
        <v>0</v>
      </c>
      <c r="Q131" s="228"/>
      <c r="R131" s="229">
        <f>R132</f>
        <v>0</v>
      </c>
      <c r="S131" s="228"/>
      <c r="T131" s="230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1" t="s">
        <v>160</v>
      </c>
      <c r="AT131" s="232" t="s">
        <v>75</v>
      </c>
      <c r="AU131" s="232" t="s">
        <v>84</v>
      </c>
      <c r="AY131" s="231" t="s">
        <v>134</v>
      </c>
      <c r="BK131" s="233">
        <f>BK132</f>
        <v>0</v>
      </c>
    </row>
    <row r="132" spans="1:65" s="2" customFormat="1" ht="14.4" customHeight="1">
      <c r="A132" s="38"/>
      <c r="B132" s="39"/>
      <c r="C132" s="236" t="s">
        <v>135</v>
      </c>
      <c r="D132" s="236" t="s">
        <v>137</v>
      </c>
      <c r="E132" s="237" t="s">
        <v>764</v>
      </c>
      <c r="F132" s="238" t="s">
        <v>765</v>
      </c>
      <c r="G132" s="239" t="s">
        <v>578</v>
      </c>
      <c r="H132" s="240">
        <v>1</v>
      </c>
      <c r="I132" s="241"/>
      <c r="J132" s="242">
        <f>ROUND(I132*H132,2)</f>
        <v>0</v>
      </c>
      <c r="K132" s="243"/>
      <c r="L132" s="44"/>
      <c r="M132" s="298" t="s">
        <v>1</v>
      </c>
      <c r="N132" s="299" t="s">
        <v>41</v>
      </c>
      <c r="O132" s="300"/>
      <c r="P132" s="301">
        <f>O132*H132</f>
        <v>0</v>
      </c>
      <c r="Q132" s="301">
        <v>0</v>
      </c>
      <c r="R132" s="301">
        <f>Q132*H132</f>
        <v>0</v>
      </c>
      <c r="S132" s="301">
        <v>0</v>
      </c>
      <c r="T132" s="30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8" t="s">
        <v>745</v>
      </c>
      <c r="AT132" s="248" t="s">
        <v>137</v>
      </c>
      <c r="AU132" s="248" t="s">
        <v>86</v>
      </c>
      <c r="AY132" s="17" t="s">
        <v>134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7" t="s">
        <v>84</v>
      </c>
      <c r="BK132" s="249">
        <f>ROUND(I132*H132,2)</f>
        <v>0</v>
      </c>
      <c r="BL132" s="17" t="s">
        <v>745</v>
      </c>
      <c r="BM132" s="248" t="s">
        <v>766</v>
      </c>
    </row>
    <row r="133" spans="1:31" s="2" customFormat="1" ht="6.95" customHeight="1">
      <c r="A133" s="38"/>
      <c r="B133" s="66"/>
      <c r="C133" s="67"/>
      <c r="D133" s="67"/>
      <c r="E133" s="67"/>
      <c r="F133" s="67"/>
      <c r="G133" s="67"/>
      <c r="H133" s="67"/>
      <c r="I133" s="183"/>
      <c r="J133" s="67"/>
      <c r="K133" s="67"/>
      <c r="L133" s="44"/>
      <c r="M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</sheetData>
  <sheetProtection password="CC35" sheet="1" objects="1" scenarios="1" formatColumns="0" formatRows="0" autoFilter="0"/>
  <autoFilter ref="C120:K132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x-PC\x</dc:creator>
  <cp:keywords/>
  <dc:description/>
  <cp:lastModifiedBy>x-PC\x</cp:lastModifiedBy>
  <dcterms:created xsi:type="dcterms:W3CDTF">2020-08-11T07:28:36Z</dcterms:created>
  <dcterms:modified xsi:type="dcterms:W3CDTF">2020-08-11T07:28:45Z</dcterms:modified>
  <cp:category/>
  <cp:version/>
  <cp:contentType/>
  <cp:contentStatus/>
</cp:coreProperties>
</file>