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/>
  <mc:AlternateContent xmlns:mc="http://schemas.openxmlformats.org/markup-compatibility/2006">
    <mc:Choice Requires="x15">
      <x15ac:absPath xmlns:x15ac="http://schemas.microsoft.com/office/spreadsheetml/2010/11/ac" url="C:\Users\Kohlerova\SCHNEIDER\2020\ZŘ\VŘ - OPRAVA 6 BYTŮ\pro EZAK\PD\ROZPOČTY\BJ ul. Brigádnická 1034_44\"/>
    </mc:Choice>
  </mc:AlternateContent>
  <xr:revisionPtr revIDLastSave="0" documentId="13_ncr:1_{4619AE37-997E-414D-8349-2BA22F460B81}" xr6:coauthVersionLast="36" xr6:coauthVersionMax="36" xr10:uidLastSave="{00000000-0000-0000-0000-000000000000}"/>
  <bookViews>
    <workbookView xWindow="0" yWindow="0" windowWidth="13755" windowHeight="11655" xr2:uid="{00000000-000D-0000-FFFF-FFFF00000000}"/>
  </bookViews>
  <sheets>
    <sheet name="Rekapitulace stavby" sheetId="1" r:id="rId1"/>
    <sheet name="Brigádnická 1034-44 - Rek..." sheetId="2" r:id="rId2"/>
    <sheet name="Seznam figur" sheetId="3" r:id="rId3"/>
  </sheets>
  <definedNames>
    <definedName name="_xlnm._FilterDatabase" localSheetId="1" hidden="1">'Brigádnická 1034-44 - Rek...'!$C$142:$K$591</definedName>
    <definedName name="_xlnm.Print_Titles" localSheetId="1">'Brigádnická 1034-44 - Rek...'!$142:$142</definedName>
    <definedName name="_xlnm.Print_Titles" localSheetId="0">'Rekapitulace stavby'!$92:$92</definedName>
    <definedName name="_xlnm.Print_Titles" localSheetId="2">'Seznam figur'!$9:$9</definedName>
    <definedName name="_xlnm.Print_Area" localSheetId="1">'Brigádnická 1034-44 - Rek...'!$C$4:$J$76,'Brigádnická 1034-44 - Rek...'!$C$82:$J$124,'Brigádnická 1034-44 - Rek...'!$C$130:$K$591</definedName>
    <definedName name="_xlnm.Print_Area" localSheetId="0">'Rekapitulace stavby'!$D$4:$AO$76,'Rekapitulace stavby'!$C$82:$AQ$96</definedName>
    <definedName name="_xlnm.Print_Area" localSheetId="2">'Seznam figur'!$C$4:$G$58</definedName>
  </definedNames>
  <calcPr calcId="191029"/>
</workbook>
</file>

<file path=xl/calcChain.xml><?xml version="1.0" encoding="utf-8"?>
<calcChain xmlns="http://schemas.openxmlformats.org/spreadsheetml/2006/main">
  <c r="D7" i="3" l="1"/>
  <c r="J37" i="2"/>
  <c r="J36" i="2"/>
  <c r="AY95" i="1" s="1"/>
  <c r="J35" i="2"/>
  <c r="AX95" i="1"/>
  <c r="BI591" i="2"/>
  <c r="BH591" i="2"/>
  <c r="BG591" i="2"/>
  <c r="BE591" i="2"/>
  <c r="BK591" i="2"/>
  <c r="J591" i="2"/>
  <c r="BF591" i="2" s="1"/>
  <c r="BI590" i="2"/>
  <c r="BH590" i="2"/>
  <c r="BG590" i="2"/>
  <c r="BE590" i="2"/>
  <c r="BK590" i="2"/>
  <c r="J590" i="2" s="1"/>
  <c r="BF590" i="2" s="1"/>
  <c r="BI589" i="2"/>
  <c r="BH589" i="2"/>
  <c r="BG589" i="2"/>
  <c r="BE589" i="2"/>
  <c r="BK589" i="2"/>
  <c r="J589" i="2" s="1"/>
  <c r="BF589" i="2" s="1"/>
  <c r="BI588" i="2"/>
  <c r="BH588" i="2"/>
  <c r="BG588" i="2"/>
  <c r="BE588" i="2"/>
  <c r="BK588" i="2"/>
  <c r="J588" i="2"/>
  <c r="BF588" i="2" s="1"/>
  <c r="BI587" i="2"/>
  <c r="BH587" i="2"/>
  <c r="BG587" i="2"/>
  <c r="BE587" i="2"/>
  <c r="BK587" i="2"/>
  <c r="J587" i="2" s="1"/>
  <c r="BF587" i="2" s="1"/>
  <c r="BI585" i="2"/>
  <c r="BH585" i="2"/>
  <c r="BG585" i="2"/>
  <c r="BE585" i="2"/>
  <c r="T585" i="2"/>
  <c r="T584" i="2"/>
  <c r="T583" i="2"/>
  <c r="R585" i="2"/>
  <c r="R584" i="2" s="1"/>
  <c r="R583" i="2" s="1"/>
  <c r="P585" i="2"/>
  <c r="P584" i="2"/>
  <c r="P583" i="2"/>
  <c r="BI577" i="2"/>
  <c r="BH577" i="2"/>
  <c r="BG577" i="2"/>
  <c r="BE577" i="2"/>
  <c r="T577" i="2"/>
  <c r="R577" i="2"/>
  <c r="P577" i="2"/>
  <c r="BI571" i="2"/>
  <c r="BH571" i="2"/>
  <c r="BG571" i="2"/>
  <c r="BE571" i="2"/>
  <c r="T571" i="2"/>
  <c r="R571" i="2"/>
  <c r="P571" i="2"/>
  <c r="BI564" i="2"/>
  <c r="BH564" i="2"/>
  <c r="BG564" i="2"/>
  <c r="BE564" i="2"/>
  <c r="T564" i="2"/>
  <c r="R564" i="2"/>
  <c r="P564" i="2"/>
  <c r="BI558" i="2"/>
  <c r="BH558" i="2"/>
  <c r="BG558" i="2"/>
  <c r="BE558" i="2"/>
  <c r="T558" i="2"/>
  <c r="R558" i="2"/>
  <c r="P558" i="2"/>
  <c r="BI548" i="2"/>
  <c r="BH548" i="2"/>
  <c r="BG548" i="2"/>
  <c r="BE548" i="2"/>
  <c r="T548" i="2"/>
  <c r="R548" i="2"/>
  <c r="R538" i="2"/>
  <c r="P548" i="2"/>
  <c r="BI539" i="2"/>
  <c r="BH539" i="2"/>
  <c r="BG539" i="2"/>
  <c r="BE539" i="2"/>
  <c r="T539" i="2"/>
  <c r="T538" i="2" s="1"/>
  <c r="R539" i="2"/>
  <c r="P539" i="2"/>
  <c r="P538" i="2" s="1"/>
  <c r="BI537" i="2"/>
  <c r="BH537" i="2"/>
  <c r="BG537" i="2"/>
  <c r="BE537" i="2"/>
  <c r="T537" i="2"/>
  <c r="R537" i="2"/>
  <c r="P537" i="2"/>
  <c r="BI536" i="2"/>
  <c r="BH536" i="2"/>
  <c r="BG536" i="2"/>
  <c r="BE536" i="2"/>
  <c r="T536" i="2"/>
  <c r="R536" i="2"/>
  <c r="P536" i="2"/>
  <c r="BI532" i="2"/>
  <c r="BH532" i="2"/>
  <c r="BG532" i="2"/>
  <c r="BE532" i="2"/>
  <c r="T532" i="2"/>
  <c r="R532" i="2"/>
  <c r="P532" i="2"/>
  <c r="BI529" i="2"/>
  <c r="BH529" i="2"/>
  <c r="BG529" i="2"/>
  <c r="BE529" i="2"/>
  <c r="T529" i="2"/>
  <c r="R529" i="2"/>
  <c r="P529" i="2"/>
  <c r="BI526" i="2"/>
  <c r="BH526" i="2"/>
  <c r="BG526" i="2"/>
  <c r="BE526" i="2"/>
  <c r="T526" i="2"/>
  <c r="R526" i="2"/>
  <c r="P526" i="2"/>
  <c r="BI524" i="2"/>
  <c r="BH524" i="2"/>
  <c r="BG524" i="2"/>
  <c r="BE524" i="2"/>
  <c r="T524" i="2"/>
  <c r="R524" i="2"/>
  <c r="P524" i="2"/>
  <c r="BI520" i="2"/>
  <c r="BH520" i="2"/>
  <c r="BG520" i="2"/>
  <c r="BE520" i="2"/>
  <c r="T520" i="2"/>
  <c r="R520" i="2"/>
  <c r="P520" i="2"/>
  <c r="BI518" i="2"/>
  <c r="BH518" i="2"/>
  <c r="BG518" i="2"/>
  <c r="BE518" i="2"/>
  <c r="T518" i="2"/>
  <c r="R518" i="2"/>
  <c r="P518" i="2"/>
  <c r="BI517" i="2"/>
  <c r="BH517" i="2"/>
  <c r="BG517" i="2"/>
  <c r="BE517" i="2"/>
  <c r="T517" i="2"/>
  <c r="R517" i="2"/>
  <c r="P517" i="2"/>
  <c r="BI514" i="2"/>
  <c r="BH514" i="2"/>
  <c r="BG514" i="2"/>
  <c r="BE514" i="2"/>
  <c r="T514" i="2"/>
  <c r="R514" i="2"/>
  <c r="P514" i="2"/>
  <c r="BI510" i="2"/>
  <c r="BH510" i="2"/>
  <c r="BG510" i="2"/>
  <c r="BE510" i="2"/>
  <c r="T510" i="2"/>
  <c r="R510" i="2"/>
  <c r="P510" i="2"/>
  <c r="BI507" i="2"/>
  <c r="BH507" i="2"/>
  <c r="BG507" i="2"/>
  <c r="BE507" i="2"/>
  <c r="T507" i="2"/>
  <c r="R507" i="2"/>
  <c r="P507" i="2"/>
  <c r="BI500" i="2"/>
  <c r="BH500" i="2"/>
  <c r="BG500" i="2"/>
  <c r="BE500" i="2"/>
  <c r="T500" i="2"/>
  <c r="R500" i="2"/>
  <c r="P500" i="2"/>
  <c r="BI496" i="2"/>
  <c r="BH496" i="2"/>
  <c r="BG496" i="2"/>
  <c r="BE496" i="2"/>
  <c r="T496" i="2"/>
  <c r="R496" i="2"/>
  <c r="P496" i="2"/>
  <c r="BI493" i="2"/>
  <c r="BH493" i="2"/>
  <c r="BG493" i="2"/>
  <c r="BE493" i="2"/>
  <c r="T493" i="2"/>
  <c r="R493" i="2"/>
  <c r="P493" i="2"/>
  <c r="BI486" i="2"/>
  <c r="BH486" i="2"/>
  <c r="BG486" i="2"/>
  <c r="BE486" i="2"/>
  <c r="T486" i="2"/>
  <c r="R486" i="2"/>
  <c r="P486" i="2"/>
  <c r="BI482" i="2"/>
  <c r="BH482" i="2"/>
  <c r="BG482" i="2"/>
  <c r="BE482" i="2"/>
  <c r="T482" i="2"/>
  <c r="R482" i="2"/>
  <c r="P482" i="2"/>
  <c r="BI475" i="2"/>
  <c r="BH475" i="2"/>
  <c r="BG475" i="2"/>
  <c r="BE475" i="2"/>
  <c r="T475" i="2"/>
  <c r="R475" i="2"/>
  <c r="P475" i="2"/>
  <c r="BI473" i="2"/>
  <c r="BH473" i="2"/>
  <c r="BG473" i="2"/>
  <c r="BE473" i="2"/>
  <c r="T473" i="2"/>
  <c r="R473" i="2"/>
  <c r="P473" i="2"/>
  <c r="BI471" i="2"/>
  <c r="BH471" i="2"/>
  <c r="BG471" i="2"/>
  <c r="BE471" i="2"/>
  <c r="T471" i="2"/>
  <c r="R471" i="2"/>
  <c r="P471" i="2"/>
  <c r="BI465" i="2"/>
  <c r="BH465" i="2"/>
  <c r="BG465" i="2"/>
  <c r="BE465" i="2"/>
  <c r="T465" i="2"/>
  <c r="T464" i="2"/>
  <c r="R465" i="2"/>
  <c r="R464" i="2" s="1"/>
  <c r="P465" i="2"/>
  <c r="P464" i="2"/>
  <c r="BI463" i="2"/>
  <c r="BH463" i="2"/>
  <c r="BG463" i="2"/>
  <c r="BE463" i="2"/>
  <c r="T463" i="2"/>
  <c r="R463" i="2"/>
  <c r="P463" i="2"/>
  <c r="BI462" i="2"/>
  <c r="BH462" i="2"/>
  <c r="BG462" i="2"/>
  <c r="BE462" i="2"/>
  <c r="T462" i="2"/>
  <c r="R462" i="2"/>
  <c r="P462" i="2"/>
  <c r="BI458" i="2"/>
  <c r="BH458" i="2"/>
  <c r="BG458" i="2"/>
  <c r="BE458" i="2"/>
  <c r="T458" i="2"/>
  <c r="R458" i="2"/>
  <c r="P458" i="2"/>
  <c r="BI455" i="2"/>
  <c r="BH455" i="2"/>
  <c r="BG455" i="2"/>
  <c r="BE455" i="2"/>
  <c r="T455" i="2"/>
  <c r="R455" i="2"/>
  <c r="P455" i="2"/>
  <c r="BI451" i="2"/>
  <c r="BH451" i="2"/>
  <c r="BG451" i="2"/>
  <c r="BE451" i="2"/>
  <c r="T451" i="2"/>
  <c r="R451" i="2"/>
  <c r="P451" i="2"/>
  <c r="BI448" i="2"/>
  <c r="BH448" i="2"/>
  <c r="BG448" i="2"/>
  <c r="BE448" i="2"/>
  <c r="T448" i="2"/>
  <c r="R448" i="2"/>
  <c r="P448" i="2"/>
  <c r="BI445" i="2"/>
  <c r="BH445" i="2"/>
  <c r="BG445" i="2"/>
  <c r="BE445" i="2"/>
  <c r="T445" i="2"/>
  <c r="R445" i="2"/>
  <c r="P445" i="2"/>
  <c r="BI443" i="2"/>
  <c r="BH443" i="2"/>
  <c r="BG443" i="2"/>
  <c r="BE443" i="2"/>
  <c r="T443" i="2"/>
  <c r="R443" i="2"/>
  <c r="P443" i="2"/>
  <c r="BI439" i="2"/>
  <c r="BH439" i="2"/>
  <c r="BG439" i="2"/>
  <c r="BE439" i="2"/>
  <c r="T439" i="2"/>
  <c r="R439" i="2"/>
  <c r="P439" i="2"/>
  <c r="BI437" i="2"/>
  <c r="BH437" i="2"/>
  <c r="BG437" i="2"/>
  <c r="BE437" i="2"/>
  <c r="T437" i="2"/>
  <c r="R437" i="2"/>
  <c r="P437" i="2"/>
  <c r="BI436" i="2"/>
  <c r="BH436" i="2"/>
  <c r="BG436" i="2"/>
  <c r="BE436" i="2"/>
  <c r="T436" i="2"/>
  <c r="R436" i="2"/>
  <c r="P436" i="2"/>
  <c r="BI434" i="2"/>
  <c r="BH434" i="2"/>
  <c r="BG434" i="2"/>
  <c r="BE434" i="2"/>
  <c r="T434" i="2"/>
  <c r="R434" i="2"/>
  <c r="P434" i="2"/>
  <c r="BI432" i="2"/>
  <c r="BH432" i="2"/>
  <c r="BG432" i="2"/>
  <c r="BE432" i="2"/>
  <c r="T432" i="2"/>
  <c r="R432" i="2"/>
  <c r="P432" i="2"/>
  <c r="BI430" i="2"/>
  <c r="BH430" i="2"/>
  <c r="BG430" i="2"/>
  <c r="BE430" i="2"/>
  <c r="T430" i="2"/>
  <c r="R430" i="2"/>
  <c r="P430" i="2"/>
  <c r="BI426" i="2"/>
  <c r="BH426" i="2"/>
  <c r="BG426" i="2"/>
  <c r="BE426" i="2"/>
  <c r="T426" i="2"/>
  <c r="R426" i="2"/>
  <c r="P426" i="2"/>
  <c r="BI422" i="2"/>
  <c r="BH422" i="2"/>
  <c r="BG422" i="2"/>
  <c r="BE422" i="2"/>
  <c r="T422" i="2"/>
  <c r="R422" i="2"/>
  <c r="P422" i="2"/>
  <c r="BI418" i="2"/>
  <c r="BH418" i="2"/>
  <c r="BG418" i="2"/>
  <c r="BE418" i="2"/>
  <c r="T418" i="2"/>
  <c r="R418" i="2"/>
  <c r="P418" i="2"/>
  <c r="BI414" i="2"/>
  <c r="BH414" i="2"/>
  <c r="BG414" i="2"/>
  <c r="BE414" i="2"/>
  <c r="T414" i="2"/>
  <c r="R414" i="2"/>
  <c r="P414" i="2"/>
  <c r="BI412" i="2"/>
  <c r="BH412" i="2"/>
  <c r="BG412" i="2"/>
  <c r="BE412" i="2"/>
  <c r="T412" i="2"/>
  <c r="R412" i="2"/>
  <c r="P412" i="2"/>
  <c r="BI410" i="2"/>
  <c r="BH410" i="2"/>
  <c r="BG410" i="2"/>
  <c r="BE410" i="2"/>
  <c r="T410" i="2"/>
  <c r="R410" i="2"/>
  <c r="P410" i="2"/>
  <c r="BI406" i="2"/>
  <c r="BH406" i="2"/>
  <c r="BG406" i="2"/>
  <c r="BE406" i="2"/>
  <c r="T406" i="2"/>
  <c r="R406" i="2"/>
  <c r="P406" i="2"/>
  <c r="BI404" i="2"/>
  <c r="BH404" i="2"/>
  <c r="BG404" i="2"/>
  <c r="BE404" i="2"/>
  <c r="T404" i="2"/>
  <c r="R404" i="2"/>
  <c r="P404" i="2"/>
  <c r="BI402" i="2"/>
  <c r="BH402" i="2"/>
  <c r="BG402" i="2"/>
  <c r="BE402" i="2"/>
  <c r="T402" i="2"/>
  <c r="R402" i="2"/>
  <c r="P402" i="2"/>
  <c r="BI400" i="2"/>
  <c r="BH400" i="2"/>
  <c r="BG400" i="2"/>
  <c r="BE400" i="2"/>
  <c r="T400" i="2"/>
  <c r="R400" i="2"/>
  <c r="P400" i="2"/>
  <c r="BI398" i="2"/>
  <c r="BH398" i="2"/>
  <c r="BG398" i="2"/>
  <c r="BE398" i="2"/>
  <c r="T398" i="2"/>
  <c r="R398" i="2"/>
  <c r="P398" i="2"/>
  <c r="BI396" i="2"/>
  <c r="BH396" i="2"/>
  <c r="BG396" i="2"/>
  <c r="BE396" i="2"/>
  <c r="T396" i="2"/>
  <c r="R396" i="2"/>
  <c r="P396" i="2"/>
  <c r="BI395" i="2"/>
  <c r="BH395" i="2"/>
  <c r="BG395" i="2"/>
  <c r="BE395" i="2"/>
  <c r="T395" i="2"/>
  <c r="R395" i="2"/>
  <c r="P395" i="2"/>
  <c r="BI393" i="2"/>
  <c r="BH393" i="2"/>
  <c r="BG393" i="2"/>
  <c r="BE393" i="2"/>
  <c r="T393" i="2"/>
  <c r="R393" i="2"/>
  <c r="P393" i="2"/>
  <c r="BI391" i="2"/>
  <c r="BH391" i="2"/>
  <c r="BG391" i="2"/>
  <c r="BE391" i="2"/>
  <c r="T391" i="2"/>
  <c r="R391" i="2"/>
  <c r="P391" i="2"/>
  <c r="BI389" i="2"/>
  <c r="BH389" i="2"/>
  <c r="BG389" i="2"/>
  <c r="BE389" i="2"/>
  <c r="T389" i="2"/>
  <c r="R389" i="2"/>
  <c r="P389" i="2"/>
  <c r="BI383" i="2"/>
  <c r="BH383" i="2"/>
  <c r="BG383" i="2"/>
  <c r="BE383" i="2"/>
  <c r="T383" i="2"/>
  <c r="T382" i="2"/>
  <c r="R383" i="2"/>
  <c r="R382" i="2"/>
  <c r="P383" i="2"/>
  <c r="P382" i="2" s="1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6" i="2"/>
  <c r="BH376" i="2"/>
  <c r="BG376" i="2"/>
  <c r="BE376" i="2"/>
  <c r="T376" i="2"/>
  <c r="R376" i="2"/>
  <c r="P376" i="2"/>
  <c r="BI372" i="2"/>
  <c r="BH372" i="2"/>
  <c r="BG372" i="2"/>
  <c r="BE372" i="2"/>
  <c r="T372" i="2"/>
  <c r="R372" i="2"/>
  <c r="P372" i="2"/>
  <c r="BI364" i="2"/>
  <c r="BH364" i="2"/>
  <c r="BG364" i="2"/>
  <c r="BE364" i="2"/>
  <c r="T364" i="2"/>
  <c r="R364" i="2"/>
  <c r="P364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58" i="2"/>
  <c r="BH358" i="2"/>
  <c r="BG358" i="2"/>
  <c r="BE358" i="2"/>
  <c r="T358" i="2"/>
  <c r="R358" i="2"/>
  <c r="P358" i="2"/>
  <c r="BI356" i="2"/>
  <c r="BH356" i="2"/>
  <c r="BG356" i="2"/>
  <c r="BE356" i="2"/>
  <c r="T356" i="2"/>
  <c r="R356" i="2"/>
  <c r="P356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45" i="2"/>
  <c r="BH345" i="2"/>
  <c r="BG345" i="2"/>
  <c r="BE345" i="2"/>
  <c r="T345" i="2"/>
  <c r="R345" i="2"/>
  <c r="P345" i="2"/>
  <c r="BI337" i="2"/>
  <c r="BH337" i="2"/>
  <c r="BG337" i="2"/>
  <c r="BE337" i="2"/>
  <c r="T337" i="2"/>
  <c r="R337" i="2"/>
  <c r="P337" i="2"/>
  <c r="BI335" i="2"/>
  <c r="BH335" i="2"/>
  <c r="BG335" i="2"/>
  <c r="BE335" i="2"/>
  <c r="T335" i="2"/>
  <c r="R335" i="2"/>
  <c r="P335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0" i="2"/>
  <c r="BH330" i="2"/>
  <c r="BG330" i="2"/>
  <c r="BE330" i="2"/>
  <c r="T330" i="2"/>
  <c r="R330" i="2"/>
  <c r="P330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5" i="2"/>
  <c r="BH325" i="2"/>
  <c r="BG325" i="2"/>
  <c r="BE325" i="2"/>
  <c r="T325" i="2"/>
  <c r="R325" i="2"/>
  <c r="P325" i="2"/>
  <c r="BI323" i="2"/>
  <c r="BH323" i="2"/>
  <c r="BG323" i="2"/>
  <c r="BE323" i="2"/>
  <c r="T323" i="2"/>
  <c r="R323" i="2"/>
  <c r="P323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6" i="2"/>
  <c r="BH316" i="2"/>
  <c r="BG316" i="2"/>
  <c r="BE316" i="2"/>
  <c r="T316" i="2"/>
  <c r="R316" i="2"/>
  <c r="P316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2" i="2"/>
  <c r="BH302" i="2"/>
  <c r="BG302" i="2"/>
  <c r="BE302" i="2"/>
  <c r="T302" i="2"/>
  <c r="R302" i="2"/>
  <c r="P302" i="2"/>
  <c r="BI298" i="2"/>
  <c r="BH298" i="2"/>
  <c r="BG298" i="2"/>
  <c r="BE298" i="2"/>
  <c r="T298" i="2"/>
  <c r="R298" i="2"/>
  <c r="P298" i="2"/>
  <c r="BI296" i="2"/>
  <c r="BH296" i="2"/>
  <c r="BG296" i="2"/>
  <c r="BE296" i="2"/>
  <c r="T296" i="2"/>
  <c r="R296" i="2"/>
  <c r="P296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88" i="2"/>
  <c r="BH288" i="2"/>
  <c r="BG288" i="2"/>
  <c r="BE288" i="2"/>
  <c r="T288" i="2"/>
  <c r="R288" i="2"/>
  <c r="P288" i="2"/>
  <c r="BI285" i="2"/>
  <c r="BH285" i="2"/>
  <c r="BG285" i="2"/>
  <c r="BE285" i="2"/>
  <c r="T285" i="2"/>
  <c r="R285" i="2"/>
  <c r="P285" i="2"/>
  <c r="BI280" i="2"/>
  <c r="BH280" i="2"/>
  <c r="BG280" i="2"/>
  <c r="BE280" i="2"/>
  <c r="T280" i="2"/>
  <c r="R280" i="2"/>
  <c r="P280" i="2"/>
  <c r="BI275" i="2"/>
  <c r="BH275" i="2"/>
  <c r="BG275" i="2"/>
  <c r="BE275" i="2"/>
  <c r="T275" i="2"/>
  <c r="R275" i="2"/>
  <c r="P275" i="2"/>
  <c r="BI272" i="2"/>
  <c r="BH272" i="2"/>
  <c r="BG272" i="2"/>
  <c r="BE272" i="2"/>
  <c r="T272" i="2"/>
  <c r="T271" i="2" s="1"/>
  <c r="R272" i="2"/>
  <c r="R271" i="2"/>
  <c r="P272" i="2"/>
  <c r="P271" i="2"/>
  <c r="BI266" i="2"/>
  <c r="BH266" i="2"/>
  <c r="BG266" i="2"/>
  <c r="BE266" i="2"/>
  <c r="T266" i="2"/>
  <c r="R266" i="2"/>
  <c r="P266" i="2"/>
  <c r="BI262" i="2"/>
  <c r="BH262" i="2"/>
  <c r="BG262" i="2"/>
  <c r="BE262" i="2"/>
  <c r="T262" i="2"/>
  <c r="R262" i="2"/>
  <c r="P262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3" i="2"/>
  <c r="BH253" i="2"/>
  <c r="BG253" i="2"/>
  <c r="BE253" i="2"/>
  <c r="T253" i="2"/>
  <c r="R253" i="2"/>
  <c r="P253" i="2"/>
  <c r="BI241" i="2"/>
  <c r="BH241" i="2"/>
  <c r="BG241" i="2"/>
  <c r="BE241" i="2"/>
  <c r="T241" i="2"/>
  <c r="R241" i="2"/>
  <c r="P241" i="2"/>
  <c r="BI239" i="2"/>
  <c r="BH239" i="2"/>
  <c r="BG239" i="2"/>
  <c r="BE239" i="2"/>
  <c r="T239" i="2"/>
  <c r="R239" i="2"/>
  <c r="P239" i="2"/>
  <c r="BI235" i="2"/>
  <c r="BH235" i="2"/>
  <c r="BG235" i="2"/>
  <c r="BE235" i="2"/>
  <c r="T235" i="2"/>
  <c r="R235" i="2"/>
  <c r="P235" i="2"/>
  <c r="BI229" i="2"/>
  <c r="BH229" i="2"/>
  <c r="BG229" i="2"/>
  <c r="BE229" i="2"/>
  <c r="T229" i="2"/>
  <c r="R229" i="2"/>
  <c r="P229" i="2"/>
  <c r="BI226" i="2"/>
  <c r="BH226" i="2"/>
  <c r="BG226" i="2"/>
  <c r="BE226" i="2"/>
  <c r="T226" i="2"/>
  <c r="R226" i="2"/>
  <c r="P226" i="2"/>
  <c r="BI222" i="2"/>
  <c r="BH222" i="2"/>
  <c r="BG222" i="2"/>
  <c r="BE222" i="2"/>
  <c r="T222" i="2"/>
  <c r="R222" i="2"/>
  <c r="P222" i="2"/>
  <c r="BI212" i="2"/>
  <c r="BH212" i="2"/>
  <c r="BG212" i="2"/>
  <c r="BE212" i="2"/>
  <c r="T212" i="2"/>
  <c r="R212" i="2"/>
  <c r="P212" i="2"/>
  <c r="BI210" i="2"/>
  <c r="BH210" i="2"/>
  <c r="BG210" i="2"/>
  <c r="BE210" i="2"/>
  <c r="T210" i="2"/>
  <c r="R210" i="2"/>
  <c r="P210" i="2"/>
  <c r="BI208" i="2"/>
  <c r="BH208" i="2"/>
  <c r="BG208" i="2"/>
  <c r="BE208" i="2"/>
  <c r="T208" i="2"/>
  <c r="R208" i="2"/>
  <c r="P208" i="2"/>
  <c r="BI198" i="2"/>
  <c r="BH198" i="2"/>
  <c r="BG198" i="2"/>
  <c r="BE198" i="2"/>
  <c r="T198" i="2"/>
  <c r="R198" i="2"/>
  <c r="P198" i="2"/>
  <c r="BI186" i="2"/>
  <c r="BH186" i="2"/>
  <c r="BG186" i="2"/>
  <c r="BE186" i="2"/>
  <c r="T186" i="2"/>
  <c r="R186" i="2"/>
  <c r="P186" i="2"/>
  <c r="BI182" i="2"/>
  <c r="BH182" i="2"/>
  <c r="BG182" i="2"/>
  <c r="BE182" i="2"/>
  <c r="T182" i="2"/>
  <c r="R182" i="2"/>
  <c r="P182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67" i="2"/>
  <c r="BH167" i="2"/>
  <c r="BG167" i="2"/>
  <c r="BE167" i="2"/>
  <c r="T167" i="2"/>
  <c r="R167" i="2"/>
  <c r="P167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54" i="2"/>
  <c r="BH154" i="2"/>
  <c r="BG154" i="2"/>
  <c r="BE154" i="2"/>
  <c r="T154" i="2"/>
  <c r="R154" i="2"/>
  <c r="P154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6" i="2"/>
  <c r="BH146" i="2"/>
  <c r="BG146" i="2"/>
  <c r="BE146" i="2"/>
  <c r="T146" i="2"/>
  <c r="R146" i="2"/>
  <c r="P146" i="2"/>
  <c r="F139" i="2"/>
  <c r="F137" i="2"/>
  <c r="E135" i="2"/>
  <c r="F91" i="2"/>
  <c r="F89" i="2"/>
  <c r="E87" i="2"/>
  <c r="J24" i="2"/>
  <c r="E24" i="2"/>
  <c r="J140" i="2"/>
  <c r="J23" i="2"/>
  <c r="J21" i="2"/>
  <c r="E21" i="2"/>
  <c r="J139" i="2"/>
  <c r="J20" i="2"/>
  <c r="J18" i="2"/>
  <c r="E18" i="2"/>
  <c r="F140" i="2" s="1"/>
  <c r="J17" i="2"/>
  <c r="J12" i="2"/>
  <c r="J137" i="2" s="1"/>
  <c r="E7" i="2"/>
  <c r="E133" i="2"/>
  <c r="L90" i="1"/>
  <c r="AM90" i="1"/>
  <c r="AM89" i="1"/>
  <c r="L89" i="1"/>
  <c r="AM87" i="1"/>
  <c r="L87" i="1"/>
  <c r="L85" i="1"/>
  <c r="L84" i="1"/>
  <c r="BK585" i="2"/>
  <c r="J571" i="2"/>
  <c r="J548" i="2"/>
  <c r="BK539" i="2"/>
  <c r="BK532" i="2"/>
  <c r="BK524" i="2"/>
  <c r="BK510" i="2"/>
  <c r="BK507" i="2"/>
  <c r="BK500" i="2"/>
  <c r="BK496" i="2"/>
  <c r="BK493" i="2"/>
  <c r="BK486" i="2"/>
  <c r="J482" i="2"/>
  <c r="BK475" i="2"/>
  <c r="J473" i="2"/>
  <c r="J471" i="2"/>
  <c r="J465" i="2"/>
  <c r="BK463" i="2"/>
  <c r="J462" i="2"/>
  <c r="BK458" i="2"/>
  <c r="J455" i="2"/>
  <c r="J451" i="2"/>
  <c r="J448" i="2"/>
  <c r="BK445" i="2"/>
  <c r="J443" i="2"/>
  <c r="J439" i="2"/>
  <c r="J437" i="2"/>
  <c r="J436" i="2"/>
  <c r="BK434" i="2"/>
  <c r="BK432" i="2"/>
  <c r="BK430" i="2"/>
  <c r="J426" i="2"/>
  <c r="J422" i="2"/>
  <c r="BK418" i="2"/>
  <c r="BK414" i="2"/>
  <c r="J412" i="2"/>
  <c r="J410" i="2"/>
  <c r="J406" i="2"/>
  <c r="J404" i="2"/>
  <c r="J402" i="2"/>
  <c r="BK400" i="2"/>
  <c r="J398" i="2"/>
  <c r="BK396" i="2"/>
  <c r="J395" i="2"/>
  <c r="BK393" i="2"/>
  <c r="J391" i="2"/>
  <c r="BK389" i="2"/>
  <c r="BK383" i="2"/>
  <c r="BK381" i="2"/>
  <c r="BK380" i="2"/>
  <c r="BK376" i="2"/>
  <c r="BK372" i="2"/>
  <c r="BK364" i="2"/>
  <c r="J362" i="2"/>
  <c r="J361" i="2"/>
  <c r="J358" i="2"/>
  <c r="J356" i="2"/>
  <c r="BK354" i="2"/>
  <c r="J353" i="2"/>
  <c r="BK345" i="2"/>
  <c r="BK337" i="2"/>
  <c r="J335" i="2"/>
  <c r="BK333" i="2"/>
  <c r="BK332" i="2"/>
  <c r="BK330" i="2"/>
  <c r="J328" i="2"/>
  <c r="J327" i="2"/>
  <c r="J325" i="2"/>
  <c r="BK323" i="2"/>
  <c r="J321" i="2"/>
  <c r="J320" i="2"/>
  <c r="BK316" i="2"/>
  <c r="BK310" i="2"/>
  <c r="J308" i="2"/>
  <c r="BK307" i="2"/>
  <c r="BK302" i="2"/>
  <c r="BK298" i="2"/>
  <c r="BK296" i="2"/>
  <c r="BK294" i="2"/>
  <c r="J293" i="2"/>
  <c r="J288" i="2"/>
  <c r="J285" i="2"/>
  <c r="J280" i="2"/>
  <c r="J275" i="2"/>
  <c r="BK272" i="2"/>
  <c r="BK266" i="2"/>
  <c r="J262" i="2"/>
  <c r="BK260" i="2"/>
  <c r="BK259" i="2"/>
  <c r="BK258" i="2"/>
  <c r="J253" i="2"/>
  <c r="J241" i="2"/>
  <c r="BK239" i="2"/>
  <c r="J235" i="2"/>
  <c r="J229" i="2"/>
  <c r="J226" i="2"/>
  <c r="J222" i="2"/>
  <c r="BK212" i="2"/>
  <c r="BK210" i="2"/>
  <c r="J208" i="2"/>
  <c r="J198" i="2"/>
  <c r="BK186" i="2"/>
  <c r="BK182" i="2"/>
  <c r="BK178" i="2"/>
  <c r="BK176" i="2"/>
  <c r="J167" i="2"/>
  <c r="BK165" i="2"/>
  <c r="BK163" i="2"/>
  <c r="BK154" i="2"/>
  <c r="J151" i="2"/>
  <c r="J149" i="2"/>
  <c r="J146" i="2"/>
  <c r="BK564" i="2"/>
  <c r="J536" i="2"/>
  <c r="J532" i="2"/>
  <c r="BK529" i="2"/>
  <c r="J526" i="2"/>
  <c r="BK520" i="2"/>
  <c r="BK518" i="2"/>
  <c r="J517" i="2"/>
  <c r="BK514" i="2"/>
  <c r="J510" i="2"/>
  <c r="J585" i="2"/>
  <c r="J577" i="2"/>
  <c r="BK571" i="2"/>
  <c r="J558" i="2"/>
  <c r="BK548" i="2"/>
  <c r="J539" i="2"/>
  <c r="J537" i="2"/>
  <c r="BK536" i="2"/>
  <c r="J529" i="2"/>
  <c r="J518" i="2"/>
  <c r="BK517" i="2"/>
  <c r="J493" i="2"/>
  <c r="BK577" i="2"/>
  <c r="J564" i="2"/>
  <c r="BK558" i="2"/>
  <c r="BK537" i="2"/>
  <c r="BK526" i="2"/>
  <c r="J524" i="2"/>
  <c r="J520" i="2"/>
  <c r="J514" i="2"/>
  <c r="J507" i="2"/>
  <c r="J500" i="2"/>
  <c r="J496" i="2"/>
  <c r="J486" i="2"/>
  <c r="BK482" i="2"/>
  <c r="J475" i="2"/>
  <c r="BK473" i="2"/>
  <c r="BK471" i="2"/>
  <c r="BK465" i="2"/>
  <c r="J463" i="2"/>
  <c r="BK462" i="2"/>
  <c r="J458" i="2"/>
  <c r="BK455" i="2"/>
  <c r="BK451" i="2"/>
  <c r="BK448" i="2"/>
  <c r="J445" i="2"/>
  <c r="BK443" i="2"/>
  <c r="BK439" i="2"/>
  <c r="BK437" i="2"/>
  <c r="BK436" i="2"/>
  <c r="J434" i="2"/>
  <c r="J432" i="2"/>
  <c r="J430" i="2"/>
  <c r="BK426" i="2"/>
  <c r="BK422" i="2"/>
  <c r="J418" i="2"/>
  <c r="J414" i="2"/>
  <c r="BK412" i="2"/>
  <c r="BK410" i="2"/>
  <c r="BK406" i="2"/>
  <c r="BK404" i="2"/>
  <c r="BK402" i="2"/>
  <c r="J400" i="2"/>
  <c r="BK398" i="2"/>
  <c r="J396" i="2"/>
  <c r="BK395" i="2"/>
  <c r="J393" i="2"/>
  <c r="BK391" i="2"/>
  <c r="J389" i="2"/>
  <c r="J383" i="2"/>
  <c r="J381" i="2"/>
  <c r="J380" i="2"/>
  <c r="J376" i="2"/>
  <c r="J372" i="2"/>
  <c r="J364" i="2"/>
  <c r="BK362" i="2"/>
  <c r="BK361" i="2"/>
  <c r="BK358" i="2"/>
  <c r="BK356" i="2"/>
  <c r="J354" i="2"/>
  <c r="BK353" i="2"/>
  <c r="J345" i="2"/>
  <c r="J337" i="2"/>
  <c r="BK335" i="2"/>
  <c r="J333" i="2"/>
  <c r="J332" i="2"/>
  <c r="J330" i="2"/>
  <c r="BK328" i="2"/>
  <c r="BK327" i="2"/>
  <c r="BK325" i="2"/>
  <c r="J323" i="2"/>
  <c r="BK321" i="2"/>
  <c r="BK320" i="2"/>
  <c r="J316" i="2"/>
  <c r="J310" i="2"/>
  <c r="BK308" i="2"/>
  <c r="J307" i="2"/>
  <c r="J302" i="2"/>
  <c r="J298" i="2"/>
  <c r="J296" i="2"/>
  <c r="J294" i="2"/>
  <c r="BK293" i="2"/>
  <c r="BK288" i="2"/>
  <c r="BK285" i="2"/>
  <c r="BK280" i="2"/>
  <c r="BK275" i="2"/>
  <c r="J272" i="2"/>
  <c r="J266" i="2"/>
  <c r="BK262" i="2"/>
  <c r="J260" i="2"/>
  <c r="J259" i="2"/>
  <c r="J258" i="2"/>
  <c r="BK253" i="2"/>
  <c r="BK241" i="2"/>
  <c r="J239" i="2"/>
  <c r="BK235" i="2"/>
  <c r="BK229" i="2"/>
  <c r="BK226" i="2"/>
  <c r="BK222" i="2"/>
  <c r="J212" i="2"/>
  <c r="J210" i="2"/>
  <c r="BK208" i="2"/>
  <c r="BK198" i="2"/>
  <c r="J186" i="2"/>
  <c r="J182" i="2"/>
  <c r="J178" i="2"/>
  <c r="J176" i="2"/>
  <c r="BK167" i="2"/>
  <c r="J165" i="2"/>
  <c r="J163" i="2"/>
  <c r="J154" i="2"/>
  <c r="BK151" i="2"/>
  <c r="BK149" i="2"/>
  <c r="BK146" i="2"/>
  <c r="AS94" i="1"/>
  <c r="BK145" i="2" l="1"/>
  <c r="BK153" i="2"/>
  <c r="J153" i="2"/>
  <c r="J99" i="2" s="1"/>
  <c r="BK221" i="2"/>
  <c r="J221" i="2"/>
  <c r="J100" i="2" s="1"/>
  <c r="P257" i="2"/>
  <c r="BK438" i="2"/>
  <c r="J438" i="2" s="1"/>
  <c r="J115" i="2" s="1"/>
  <c r="T145" i="2"/>
  <c r="T153" i="2"/>
  <c r="T221" i="2"/>
  <c r="T257" i="2"/>
  <c r="R274" i="2"/>
  <c r="P295" i="2"/>
  <c r="BK309" i="2"/>
  <c r="J309" i="2" s="1"/>
  <c r="J106" i="2" s="1"/>
  <c r="R309" i="2"/>
  <c r="R322" i="2"/>
  <c r="BK334" i="2"/>
  <c r="J334" i="2"/>
  <c r="J109" i="2" s="1"/>
  <c r="T334" i="2"/>
  <c r="P470" i="2"/>
  <c r="P145" i="2"/>
  <c r="P153" i="2"/>
  <c r="R221" i="2"/>
  <c r="BK257" i="2"/>
  <c r="J257" i="2" s="1"/>
  <c r="J101" i="2" s="1"/>
  <c r="BK274" i="2"/>
  <c r="T274" i="2"/>
  <c r="R295" i="2"/>
  <c r="P309" i="2"/>
  <c r="BK322" i="2"/>
  <c r="J322" i="2"/>
  <c r="J107" i="2" s="1"/>
  <c r="T322" i="2"/>
  <c r="R329" i="2"/>
  <c r="P334" i="2"/>
  <c r="BK355" i="2"/>
  <c r="J355" i="2"/>
  <c r="J110" i="2" s="1"/>
  <c r="P355" i="2"/>
  <c r="BK363" i="2"/>
  <c r="J363" i="2" s="1"/>
  <c r="J111" i="2" s="1"/>
  <c r="R363" i="2"/>
  <c r="R519" i="2"/>
  <c r="R145" i="2"/>
  <c r="R153" i="2"/>
  <c r="P221" i="2"/>
  <c r="R257" i="2"/>
  <c r="P274" i="2"/>
  <c r="BK295" i="2"/>
  <c r="J295" i="2"/>
  <c r="J105" i="2"/>
  <c r="T295" i="2"/>
  <c r="T309" i="2"/>
  <c r="P322" i="2"/>
  <c r="BK329" i="2"/>
  <c r="J329" i="2"/>
  <c r="J108" i="2"/>
  <c r="P329" i="2"/>
  <c r="T329" i="2"/>
  <c r="R334" i="2"/>
  <c r="R355" i="2"/>
  <c r="T355" i="2"/>
  <c r="P363" i="2"/>
  <c r="T363" i="2"/>
  <c r="BK388" i="2"/>
  <c r="J388" i="2"/>
  <c r="J113" i="2" s="1"/>
  <c r="P388" i="2"/>
  <c r="R388" i="2"/>
  <c r="T388" i="2"/>
  <c r="BK397" i="2"/>
  <c r="J397" i="2"/>
  <c r="J114" i="2" s="1"/>
  <c r="P397" i="2"/>
  <c r="R397" i="2"/>
  <c r="T397" i="2"/>
  <c r="P438" i="2"/>
  <c r="R438" i="2"/>
  <c r="T438" i="2"/>
  <c r="BK470" i="2"/>
  <c r="J470" i="2"/>
  <c r="J117" i="2" s="1"/>
  <c r="R470" i="2"/>
  <c r="T470" i="2"/>
  <c r="BK519" i="2"/>
  <c r="J519" i="2"/>
  <c r="J118" i="2"/>
  <c r="P519" i="2"/>
  <c r="T519" i="2"/>
  <c r="BK557" i="2"/>
  <c r="J557" i="2" s="1"/>
  <c r="J120" i="2" s="1"/>
  <c r="P557" i="2"/>
  <c r="R557" i="2"/>
  <c r="T557" i="2"/>
  <c r="BK586" i="2"/>
  <c r="J586" i="2" s="1"/>
  <c r="J123" i="2" s="1"/>
  <c r="J89" i="2"/>
  <c r="J91" i="2"/>
  <c r="J92" i="2"/>
  <c r="BF163" i="2"/>
  <c r="BF165" i="2"/>
  <c r="BF167" i="2"/>
  <c r="BF178" i="2"/>
  <c r="BF198" i="2"/>
  <c r="BF208" i="2"/>
  <c r="BF212" i="2"/>
  <c r="BF235" i="2"/>
  <c r="BF258" i="2"/>
  <c r="BF259" i="2"/>
  <c r="BF262" i="2"/>
  <c r="BF266" i="2"/>
  <c r="BF280" i="2"/>
  <c r="BF293" i="2"/>
  <c r="BF294" i="2"/>
  <c r="BF296" i="2"/>
  <c r="BF302" i="2"/>
  <c r="BF310" i="2"/>
  <c r="BF332" i="2"/>
  <c r="BF335" i="2"/>
  <c r="BF337" i="2"/>
  <c r="BF345" i="2"/>
  <c r="BF353" i="2"/>
  <c r="BF354" i="2"/>
  <c r="BF364" i="2"/>
  <c r="BF372" i="2"/>
  <c r="BF376" i="2"/>
  <c r="BF380" i="2"/>
  <c r="BF383" i="2"/>
  <c r="BF391" i="2"/>
  <c r="BF395" i="2"/>
  <c r="BF396" i="2"/>
  <c r="BF402" i="2"/>
  <c r="BF410" i="2"/>
  <c r="BF430" i="2"/>
  <c r="BF432" i="2"/>
  <c r="BF443" i="2"/>
  <c r="BF451" i="2"/>
  <c r="BF455" i="2"/>
  <c r="BF463" i="2"/>
  <c r="BF465" i="2"/>
  <c r="BF471" i="2"/>
  <c r="BF473" i="2"/>
  <c r="BF486" i="2"/>
  <c r="BF496" i="2"/>
  <c r="BF500" i="2"/>
  <c r="BF510" i="2"/>
  <c r="BF518" i="2"/>
  <c r="BF520" i="2"/>
  <c r="BF524" i="2"/>
  <c r="BF537" i="2"/>
  <c r="BF558" i="2"/>
  <c r="BF571" i="2"/>
  <c r="BK271" i="2"/>
  <c r="J271" i="2"/>
  <c r="J102" i="2" s="1"/>
  <c r="BF493" i="2"/>
  <c r="BF517" i="2"/>
  <c r="BF526" i="2"/>
  <c r="BF532" i="2"/>
  <c r="BF539" i="2"/>
  <c r="BF585" i="2"/>
  <c r="BF507" i="2"/>
  <c r="BF514" i="2"/>
  <c r="BF529" i="2"/>
  <c r="BF548" i="2"/>
  <c r="BF577" i="2"/>
  <c r="BK382" i="2"/>
  <c r="J382" i="2"/>
  <c r="J112" i="2"/>
  <c r="E85" i="2"/>
  <c r="F92" i="2"/>
  <c r="BF146" i="2"/>
  <c r="BF149" i="2"/>
  <c r="BF151" i="2"/>
  <c r="BF154" i="2"/>
  <c r="BF176" i="2"/>
  <c r="BF182" i="2"/>
  <c r="BF186" i="2"/>
  <c r="BF210" i="2"/>
  <c r="BF222" i="2"/>
  <c r="BF226" i="2"/>
  <c r="BF229" i="2"/>
  <c r="BF239" i="2"/>
  <c r="BF241" i="2"/>
  <c r="BF253" i="2"/>
  <c r="BF260" i="2"/>
  <c r="BF272" i="2"/>
  <c r="BF275" i="2"/>
  <c r="BF285" i="2"/>
  <c r="BF288" i="2"/>
  <c r="BF298" i="2"/>
  <c r="BF307" i="2"/>
  <c r="BF308" i="2"/>
  <c r="BF316" i="2"/>
  <c r="BF320" i="2"/>
  <c r="BF321" i="2"/>
  <c r="BF323" i="2"/>
  <c r="BF325" i="2"/>
  <c r="BF327" i="2"/>
  <c r="BF328" i="2"/>
  <c r="BF330" i="2"/>
  <c r="BF333" i="2"/>
  <c r="BF356" i="2"/>
  <c r="BF358" i="2"/>
  <c r="BF361" i="2"/>
  <c r="BF362" i="2"/>
  <c r="BF381" i="2"/>
  <c r="BF389" i="2"/>
  <c r="BF393" i="2"/>
  <c r="BF398" i="2"/>
  <c r="BF400" i="2"/>
  <c r="BF404" i="2"/>
  <c r="BF406" i="2"/>
  <c r="BF412" i="2"/>
  <c r="BF414" i="2"/>
  <c r="BF418" i="2"/>
  <c r="BF422" i="2"/>
  <c r="BF426" i="2"/>
  <c r="BF434" i="2"/>
  <c r="BF436" i="2"/>
  <c r="BF437" i="2"/>
  <c r="BF439" i="2"/>
  <c r="BF445" i="2"/>
  <c r="BF448" i="2"/>
  <c r="BF458" i="2"/>
  <c r="BF462" i="2"/>
  <c r="BF475" i="2"/>
  <c r="BF482" i="2"/>
  <c r="BF536" i="2"/>
  <c r="BF564" i="2"/>
  <c r="BK464" i="2"/>
  <c r="J464" i="2"/>
  <c r="J116" i="2" s="1"/>
  <c r="BK538" i="2"/>
  <c r="J538" i="2"/>
  <c r="J119" i="2" s="1"/>
  <c r="BK584" i="2"/>
  <c r="J584" i="2"/>
  <c r="J122" i="2" s="1"/>
  <c r="J33" i="2"/>
  <c r="AV95" i="1"/>
  <c r="F33" i="2"/>
  <c r="AZ95" i="1" s="1"/>
  <c r="AZ94" i="1" s="1"/>
  <c r="AV94" i="1" s="1"/>
  <c r="AK29" i="1" s="1"/>
  <c r="F37" i="2"/>
  <c r="BD95" i="1" s="1"/>
  <c r="BD94" i="1" s="1"/>
  <c r="W33" i="1" s="1"/>
  <c r="F35" i="2"/>
  <c r="BB95" i="1"/>
  <c r="BB94" i="1"/>
  <c r="W31" i="1" s="1"/>
  <c r="F36" i="2"/>
  <c r="BC95" i="1"/>
  <c r="BC94" i="1" s="1"/>
  <c r="W32" i="1" s="1"/>
  <c r="P273" i="2" l="1"/>
  <c r="P143" i="2" s="1"/>
  <c r="AU95" i="1" s="1"/>
  <c r="AU94" i="1" s="1"/>
  <c r="R144" i="2"/>
  <c r="T273" i="2"/>
  <c r="BK144" i="2"/>
  <c r="BK273" i="2"/>
  <c r="J273" i="2"/>
  <c r="J103" i="2"/>
  <c r="P144" i="2"/>
  <c r="R273" i="2"/>
  <c r="T144" i="2"/>
  <c r="T143" i="2"/>
  <c r="J145" i="2"/>
  <c r="J98" i="2"/>
  <c r="J274" i="2"/>
  <c r="J104" i="2"/>
  <c r="BK583" i="2"/>
  <c r="J583" i="2"/>
  <c r="J121" i="2" s="1"/>
  <c r="W29" i="1"/>
  <c r="F34" i="2"/>
  <c r="BA95" i="1"/>
  <c r="BA94" i="1"/>
  <c r="W30" i="1" s="1"/>
  <c r="AY94" i="1"/>
  <c r="AX94" i="1"/>
  <c r="J34" i="2"/>
  <c r="AW95" i="1"/>
  <c r="AT95" i="1"/>
  <c r="BK143" i="2" l="1"/>
  <c r="J143" i="2" s="1"/>
  <c r="J30" i="2" s="1"/>
  <c r="AG95" i="1" s="1"/>
  <c r="AN95" i="1" s="1"/>
  <c r="R143" i="2"/>
  <c r="J144" i="2"/>
  <c r="J97" i="2"/>
  <c r="AW94" i="1"/>
  <c r="AK30" i="1" s="1"/>
  <c r="J39" i="2" l="1"/>
  <c r="J96" i="2"/>
  <c r="AG94" i="1"/>
  <c r="AK26" i="1"/>
  <c r="AK35" i="1" s="1"/>
  <c r="AT94" i="1"/>
  <c r="AN94" i="1" l="1"/>
</calcChain>
</file>

<file path=xl/sharedStrings.xml><?xml version="1.0" encoding="utf-8"?>
<sst xmlns="http://schemas.openxmlformats.org/spreadsheetml/2006/main" count="5041" uniqueCount="816">
  <si>
    <t>Export Komplet</t>
  </si>
  <si>
    <t/>
  </si>
  <si>
    <t>2.0</t>
  </si>
  <si>
    <t>ZAMOK</t>
  </si>
  <si>
    <t>False</t>
  </si>
  <si>
    <t>{a5b72cbf-5a8f-43c6-a375-679436c12fc2}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</si>
  <si>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</si>
  <si>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</si>
  <si>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</si>
  <si>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</si>
  <si>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</si>
  <si>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</si>
  <si>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</si>
  <si>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</si>
  <si>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Ostrov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</si>
  <si>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</si>
  <si>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</si>
  <si>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11_200101</t>
  </si>
  <si>
    <t>KSO:</t>
  </si>
  <si>
    <t>CC-CZ:</t>
  </si>
  <si>
    <t>Místo:</t>
  </si>
  <si>
    <t>Jáchymovská 1, Ostrov 363 01</t>
  </si>
  <si>
    <t>Datum:</t>
  </si>
  <si>
    <t>8. 3. 2020</t>
  </si>
  <si>
    <t>Zadavatel:</t>
  </si>
  <si>
    <t>IČ:</t>
  </si>
  <si>
    <t>00254843</t>
  </si>
  <si>
    <t>Městský úřad Ostrov</t>
  </si>
  <si>
    <t>DIČ:</t>
  </si>
  <si>
    <t>CZ00254843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</si>
  <si>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</si>
  <si>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</si>
  <si>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</si>
  <si>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</si>
  <si>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</si>
  <si>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</si>
  <si>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</si>
  <si>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 xml:space="preserve">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</si>
  <si>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</si>
  <si>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</si>
  <si>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</si>
  <si>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</si>
  <si>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</si>
  <si>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</si>
  <si>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</si>
  <si>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</si>
  <si>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</si>
  <si>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</si>
  <si>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</si>
  <si>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</si>
  <si>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</si>
  <si>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</si>
  <si>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</si>
  <si>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</si>
  <si>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</si>
  <si>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</si>
  <si>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</si>
  <si>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</si>
  <si>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</si>
  <si>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</si>
  <si>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</si>
  <si>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</si>
  <si>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</si>
  <si>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</si>
  <si>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</si>
  <si>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</si>
  <si>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</si>
  <si>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</si>
  <si>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</si>
  <si>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</si>
  <si>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</si>
  <si>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</si>
  <si>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</si>
  <si>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</si>
  <si>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</si>
  <si>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</si>
  <si>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</si>
  <si>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</si>
  <si>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</si>
  <si>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</si>
  <si>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</si>
  <si>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</si>
  <si>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</si>
  <si>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Brigádnická 1034/44</t>
  </si>
  <si>
    <t>Rekonstrukce bytu č. 44</t>
  </si>
  <si>
    <t>STA</t>
  </si>
  <si>
    <t>1</t>
  </si>
  <si>
    <t>{c25164a8-6e7b-495e-9077-a3bf3831dc46}</t>
  </si>
  <si>
    <t>PP</t>
  </si>
  <si>
    <t>Plocha podlahy</t>
  </si>
  <si>
    <t>m2</t>
  </si>
  <si>
    <t>81,76</t>
  </si>
  <si>
    <t>3</t>
  </si>
  <si>
    <t>PS</t>
  </si>
  <si>
    <t>Plocha stěn</t>
  </si>
  <si>
    <t>200,838</t>
  </si>
  <si>
    <t>KRYCÍ LIST SOUPISU PRACÍ</t>
  </si>
  <si>
    <t>PO</t>
  </si>
  <si>
    <t>Plocha obkladu</t>
  </si>
  <si>
    <t>9,14</t>
  </si>
  <si>
    <t>Objekt:</t>
  </si>
  <si>
    <t>Brigádnická 1034/44 - Rekonstrukce bytu č. 44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</si>
  <si>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</si>
  <si>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</si>
  <si>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</si>
  <si>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</si>
  <si>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</si>
  <si>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</si>
  <si>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</si>
  <si>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</si>
  <si>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</si>
  <si>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</si>
  <si>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</si>
  <si>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</si>
  <si>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</si>
  <si>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</si>
  <si>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</si>
  <si>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</si>
  <si>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</si>
  <si>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</si>
  <si>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</si>
  <si>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</si>
  <si>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</si>
  <si>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</si>
  <si>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</si>
  <si>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</si>
  <si>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</si>
  <si>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</si>
  <si>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</si>
  <si>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</si>
  <si>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</si>
  <si>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</si>
  <si>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VRN6 - Územní vlivy</t>
  </si>
  <si>
    <t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</si>
  <si>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</si>
  <si>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</si>
  <si>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</si>
  <si>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</si>
  <si>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</si>
  <si>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</si>
  <si>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</si>
  <si>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</si>
  <si>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</si>
  <si>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</si>
  <si>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</si>
  <si>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</si>
  <si>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</si>
  <si>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</si>
  <si>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</si>
  <si>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</si>
  <si>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</si>
  <si>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</si>
  <si>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340271025</t>
  </si>
  <si>
    <t>Zazdívka otvorů v příčkách nebo stěnách plochy do 4 m2 tvárnicemi pórobetonovými tl 100 mm</t>
  </si>
  <si>
    <t>4</t>
  </si>
  <si>
    <t>2</t>
  </si>
  <si>
    <t>621276444</t>
  </si>
  <si>
    <t>VV</t>
  </si>
  <si>
    <t>"ob.pokoj x kuchyň" 2,1*1,0</t>
  </si>
  <si>
    <t>Součet</t>
  </si>
  <si>
    <t>346244352</t>
  </si>
  <si>
    <t>Obezdívka koupelnových van ploch rovných tl 50 mm z pórobetonových přesných tvárnic</t>
  </si>
  <si>
    <t>1579708587</t>
  </si>
  <si>
    <t>"koupelna " 0,6*(0,7+1,7+0,7+1,7)</t>
  </si>
  <si>
    <t>346244354</t>
  </si>
  <si>
    <t>Obezdívka koupelnových van ploch rovných tl 100 mm z pórobetonových přesných tvárnic</t>
  </si>
  <si>
    <t>-2015447168</t>
  </si>
  <si>
    <t>"WC - Geberit" 1,2*1,15</t>
  </si>
  <si>
    <t>6</t>
  </si>
  <si>
    <t>Úpravy povrchů, podlahy a osazování výplní</t>
  </si>
  <si>
    <t>611131121</t>
  </si>
  <si>
    <t>Penetrační disperzní nátěr vnitřních stropů nanášený ručně</t>
  </si>
  <si>
    <t>1948952929</t>
  </si>
  <si>
    <t>"kuchyň" (4,2*2,5)+(0,4*1,8)</t>
  </si>
  <si>
    <t>"ob.pokoj" (4,8*4,6)</t>
  </si>
  <si>
    <t>"pokoj" (4,8*3,4)</t>
  </si>
  <si>
    <t>"pokoj" (4,8*4,5)</t>
  </si>
  <si>
    <t>"chodba" (1,2*2,6)+(4,2*1,2)</t>
  </si>
  <si>
    <t>"komora" (1,0*1,0)</t>
  </si>
  <si>
    <t>"WC" (1,15*1,2)</t>
  </si>
  <si>
    <t>5</t>
  </si>
  <si>
    <t>611142001</t>
  </si>
  <si>
    <t>Potažení vnitřních stropů sklovláknitým pletivem vtlačeným do tenkovrstvé hmoty</t>
  </si>
  <si>
    <t>-856862500</t>
  </si>
  <si>
    <t>611311131</t>
  </si>
  <si>
    <t>Potažení vnitřních rovných stropů vápenným štukem tloušťky do 3 mm</t>
  </si>
  <si>
    <t>-1036241073</t>
  </si>
  <si>
    <t>7</t>
  </si>
  <si>
    <t>612131121</t>
  </si>
  <si>
    <t>Penetrační disperzní nátěr vnitřních stěn nanášený ručně</t>
  </si>
  <si>
    <t>1719156461</t>
  </si>
  <si>
    <t>"kuchyň" 2,5*(4,2+4,2+2,9+2,9)-(0,8*2,0+1,3*1,45)</t>
  </si>
  <si>
    <t>"ob.pokoj" 2,5*(4,8+4,8+4,6+4,6)-(0,8*2,0*3+1,8*1,45)</t>
  </si>
  <si>
    <t>"pokoj" 2,5*(4,8+4,8+3,4+3,4)-(0,8*2,0+1,0*1,45+0,8*2,1)</t>
  </si>
  <si>
    <t>"pokoj" 2,5*(4,8+4,8+4,5+4,5)-(0,8*2,0+0,8*2,0+1,8*1,45)</t>
  </si>
  <si>
    <t>"chodba" 2,5*(4,2+4,2+3,8+3,8)-(0,8*2,0*3+0,6*2,0*2+0,8*2,1)</t>
  </si>
  <si>
    <t>"komora" 2,5*(1,0+1,0+1,0+1,0)-(0,6*2,0+0,55*1,45)</t>
  </si>
  <si>
    <t>"WC" 2,5*(1,15+1,15+1,2+1,2)-(0,6-2,0)</t>
  </si>
  <si>
    <t>8</t>
  </si>
  <si>
    <t>612142001</t>
  </si>
  <si>
    <t>Potažení vnitřních stěn sklovláknitým pletivem vtlačeným do tenkovrstvé hmoty</t>
  </si>
  <si>
    <t>-411333454</t>
  </si>
  <si>
    <t>9</t>
  </si>
  <si>
    <t>612311131</t>
  </si>
  <si>
    <t>Potažení vnitřních stěn vápenným štukem tloušťky do 3 mm</t>
  </si>
  <si>
    <t>1561964415</t>
  </si>
  <si>
    <t>-PO</t>
  </si>
  <si>
    <t>10</t>
  </si>
  <si>
    <t>612321121</t>
  </si>
  <si>
    <t>Vápenocementová omítka hladká jednovrstvá vnitřních stěn nanášená ručně</t>
  </si>
  <si>
    <t>764612471</t>
  </si>
  <si>
    <t>"wc, okno neodečteno, výměra se použije na ostění okna"</t>
  </si>
  <si>
    <t>2,5*(1,15+1,15+1,2+1,2)-(0,6*2,0)</t>
  </si>
  <si>
    <t>11</t>
  </si>
  <si>
    <t>612325111</t>
  </si>
  <si>
    <t>Vápenocementová hladká omítka rýh ve stěnách šířky do 150 mm</t>
  </si>
  <si>
    <t>-1984509671</t>
  </si>
  <si>
    <t>"rozvody 721 - odhad"</t>
  </si>
  <si>
    <t>"kuchyň" 2,0*0,1</t>
  </si>
  <si>
    <t>"komora" 1,0*0,1</t>
  </si>
  <si>
    <t>"wc" 1,0*0,1</t>
  </si>
  <si>
    <t>Mezisoučet</t>
  </si>
  <si>
    <t>12</t>
  </si>
  <si>
    <t>619991011</t>
  </si>
  <si>
    <t>Obalení konstrukcí a prvků fólií přilepenou lepící páskou</t>
  </si>
  <si>
    <t>-712649842</t>
  </si>
  <si>
    <t>"chodba" 0,8*2,1</t>
  </si>
  <si>
    <t>"WC" 0,55*1,45</t>
  </si>
  <si>
    <t>"komora" 0,55*1,45</t>
  </si>
  <si>
    <t>"kuchyň" 1,3*1,45</t>
  </si>
  <si>
    <t>"pokoj" 1,8*1,45</t>
  </si>
  <si>
    <t>"ob.pokoj"  1,0*1,45+0,8*2,1</t>
  </si>
  <si>
    <t>13</t>
  </si>
  <si>
    <t>632441114</t>
  </si>
  <si>
    <t>Potěr anhydritový samonivelační tl do 50 mm ze suchých směsí</t>
  </si>
  <si>
    <t>1001241250</t>
  </si>
  <si>
    <t>14</t>
  </si>
  <si>
    <t>632481213</t>
  </si>
  <si>
    <t>Separační vrstva z PE fólie</t>
  </si>
  <si>
    <t>-271867597</t>
  </si>
  <si>
    <t>634112113</t>
  </si>
  <si>
    <t>Obvodová dilatace podlahovým páskem z pěnového PE mezi stěnou a mazaninou nebo potěrem v 80 mm</t>
  </si>
  <si>
    <t>m</t>
  </si>
  <si>
    <t>-1729752197</t>
  </si>
  <si>
    <t>"kuchyň" (4,2+4,2+3,3+3,3)</t>
  </si>
  <si>
    <t>"ob.pokoj" (4,8+4,8+4,6+4,6)</t>
  </si>
  <si>
    <t>"pokoj" (4,8+4,8+3,4+3,4)</t>
  </si>
  <si>
    <t>"pokoj" (4,8+4,8+4,5+4,5)</t>
  </si>
  <si>
    <t>"chodba" (4,2+4,2+3,6+3,6)</t>
  </si>
  <si>
    <t>"komora" (1,0+1,0+1,0+1,0)</t>
  </si>
  <si>
    <t>"WC" (1,15+1,15+1,2+1,2)</t>
  </si>
  <si>
    <t>Ostatní konstrukce a práce, bourání</t>
  </si>
  <si>
    <t>16</t>
  </si>
  <si>
    <t>952901111</t>
  </si>
  <si>
    <t>Vyčištění budov bytové a občanské výstavby při výšce podlaží do 4 m</t>
  </si>
  <si>
    <t>-1252578454</t>
  </si>
  <si>
    <t>"koupelna" 1,7*2,5</t>
  </si>
  <si>
    <t>17</t>
  </si>
  <si>
    <t>962031132</t>
  </si>
  <si>
    <t>Bourání příček z cihel pálených na MVC tl do 100 mm</t>
  </si>
  <si>
    <t>-1327593084</t>
  </si>
  <si>
    <t>"kouplena přizdívka" 1,2*1,0</t>
  </si>
  <si>
    <t>18</t>
  </si>
  <si>
    <t>965042141</t>
  </si>
  <si>
    <t>Bourání podkladů pod dlažby nebo mazanin betonových nebo z litého asfaltu tl do 100 mm pl přes 4 m2</t>
  </si>
  <si>
    <t>m3</t>
  </si>
  <si>
    <t>1005007441</t>
  </si>
  <si>
    <t>"kuchyň" ((4,2*2,5)+(0,4*1,8))*0,05</t>
  </si>
  <si>
    <t>"chodba" ((1,2*2,6)+(4,2*1,2))*0,05</t>
  </si>
  <si>
    <t>"komora" (1,0*1,0)*0,05</t>
  </si>
  <si>
    <t>"WC" (1,15*1,2)*0,05</t>
  </si>
  <si>
    <t>19</t>
  </si>
  <si>
    <t>968072455</t>
  </si>
  <si>
    <t>Vybourání kovových dveřních zárubní pl do 2 m2</t>
  </si>
  <si>
    <t>-161554199</t>
  </si>
  <si>
    <t>0,6*2,0*3</t>
  </si>
  <si>
    <t>0,8*2,0*5</t>
  </si>
  <si>
    <t>20</t>
  </si>
  <si>
    <t>971033631</t>
  </si>
  <si>
    <t>Vybourání otvorů ve zdivu cihelném pl do 4 m2 na MVC nebo MV tl do 150 mm</t>
  </si>
  <si>
    <t>1626370684</t>
  </si>
  <si>
    <t>"pro rozvody - odhad" 1,2*2,5</t>
  </si>
  <si>
    <t>974031132</t>
  </si>
  <si>
    <t>Vysekání rýh ve zdivu cihelném hl do 50 mm š do 70 mm</t>
  </si>
  <si>
    <t>-904912645</t>
  </si>
  <si>
    <t>"kuchyň" 2,0</t>
  </si>
  <si>
    <t>"komora" 1,0</t>
  </si>
  <si>
    <t>"wc" 1,0</t>
  </si>
  <si>
    <t>"rozvody 722 - odhad"</t>
  </si>
  <si>
    <t>22</t>
  </si>
  <si>
    <t>978013191</t>
  </si>
  <si>
    <t>Otlučení (osekání) vnitřní vápenné nebo vápenocementové omítky stěn v rozsahu do 100 %</t>
  </si>
  <si>
    <t>775352180</t>
  </si>
  <si>
    <t>997</t>
  </si>
  <si>
    <t>Přesun sutě</t>
  </si>
  <si>
    <t>23</t>
  </si>
  <si>
    <t>997013212</t>
  </si>
  <si>
    <t>Vnitrostaveništní doprava suti a vybouraných hmot pro budovy v do 9 m ručně</t>
  </si>
  <si>
    <t>t</t>
  </si>
  <si>
    <t>-100434210</t>
  </si>
  <si>
    <t>24</t>
  </si>
  <si>
    <t>997013511</t>
  </si>
  <si>
    <t>Odvoz suti a vybouraných hmot z meziskládky na skládku do 1 km s naložením a se složením</t>
  </si>
  <si>
    <t>-491410421</t>
  </si>
  <si>
    <t>25</t>
  </si>
  <si>
    <t>997013509</t>
  </si>
  <si>
    <t>Příplatek k odvozu suti a vybouraných hmot na skládku ZKD 1 km přes 1 km</t>
  </si>
  <si>
    <t>-843144453</t>
  </si>
  <si>
    <t>16,236*5 'Přepočtené koeficientem množství</t>
  </si>
  <si>
    <t>26</t>
  </si>
  <si>
    <t>997013631</t>
  </si>
  <si>
    <t>Poplatek za uložení na skládce (skládkovné) stavebního odpadu směsného kód odpadu 17 09 04</t>
  </si>
  <si>
    <t>1347357005</t>
  </si>
  <si>
    <t>16,236</t>
  </si>
  <si>
    <t>-2,739</t>
  </si>
  <si>
    <t>27</t>
  </si>
  <si>
    <t>997013811</t>
  </si>
  <si>
    <t>Poplatek za uložení na skládce (skládkovné) stavebního odpadu dřevěného kód odpadu 17 02 01</t>
  </si>
  <si>
    <t>-583505061</t>
  </si>
  <si>
    <t>"762" 1,08</t>
  </si>
  <si>
    <t>"766" 0,159</t>
  </si>
  <si>
    <t>"775" 1,5</t>
  </si>
  <si>
    <t>998</t>
  </si>
  <si>
    <t>Přesun hmot</t>
  </si>
  <si>
    <t>28</t>
  </si>
  <si>
    <t>998018002</t>
  </si>
  <si>
    <t>Přesun hmot ruční pro budovy v do 12 m</t>
  </si>
  <si>
    <t>-877393022</t>
  </si>
  <si>
    <t>PSV</t>
  </si>
  <si>
    <t>Práce a dodávky PSV</t>
  </si>
  <si>
    <t>713</t>
  </si>
  <si>
    <t>Izolace tepelné</t>
  </si>
  <si>
    <t>29</t>
  </si>
  <si>
    <t>713120811</t>
  </si>
  <si>
    <t>Odstranění tepelné izolace podlah volně kladené z vláknitých materiálů suchých tl do 100 mm</t>
  </si>
  <si>
    <t>-1823022375</t>
  </si>
  <si>
    <t>30</t>
  </si>
  <si>
    <t>713121111</t>
  </si>
  <si>
    <t>Montáž izolace tepelné podlah volně kladenými rohožemi, pásy, dílci, deskami 1 vrstva</t>
  </si>
  <si>
    <t>4240600</t>
  </si>
  <si>
    <t>31</t>
  </si>
  <si>
    <t>M</t>
  </si>
  <si>
    <t>28372309</t>
  </si>
  <si>
    <t>deska EPS 100 do plochých střech a podlah λ=0,037 tl 100mm</t>
  </si>
  <si>
    <t>32</t>
  </si>
  <si>
    <t>-1796996516</t>
  </si>
  <si>
    <t>60,0</t>
  </si>
  <si>
    <t>60*1,05 'Přepočtené koeficientem množství</t>
  </si>
  <si>
    <t>713190813</t>
  </si>
  <si>
    <t>Odstranění tepelné izolace škvárového lože tloušťky do 150 mm</t>
  </si>
  <si>
    <t>1816220182</t>
  </si>
  <si>
    <t>33</t>
  </si>
  <si>
    <t>998713102</t>
  </si>
  <si>
    <t>Přesun hmot tonážní pro izolace tepelné v objektech v do 12 m</t>
  </si>
  <si>
    <t>-1235183544</t>
  </si>
  <si>
    <t>34</t>
  </si>
  <si>
    <t>998713181</t>
  </si>
  <si>
    <t>Příplatek k přesunu hmot tonážní 713 prováděný bez použití mechanizace</t>
  </si>
  <si>
    <t>1929763195</t>
  </si>
  <si>
    <t>721</t>
  </si>
  <si>
    <t>Zdravotechnika - vnitřní kanalizace</t>
  </si>
  <si>
    <t>35</t>
  </si>
  <si>
    <t>72100001R</t>
  </si>
  <si>
    <t>Napojení na stávající rozvod kanalizace</t>
  </si>
  <si>
    <t>kpt.</t>
  </si>
  <si>
    <t>1229915823</t>
  </si>
  <si>
    <t>36</t>
  </si>
  <si>
    <t>721173706</t>
  </si>
  <si>
    <t>Potrubí kanalizační z PE odpadní DN 100</t>
  </si>
  <si>
    <t>-1676188457</t>
  </si>
  <si>
    <t>"odhad"</t>
  </si>
  <si>
    <t>"WC" 1</t>
  </si>
  <si>
    <t>37</t>
  </si>
  <si>
    <t>721173723</t>
  </si>
  <si>
    <t>Potrubí kanalizační z PE připojovací DN 50</t>
  </si>
  <si>
    <t>-898046946</t>
  </si>
  <si>
    <t>38</t>
  </si>
  <si>
    <t>998721102</t>
  </si>
  <si>
    <t>Přesun hmot tonážní pro vnitřní kanalizace v objektech v do 12 m</t>
  </si>
  <si>
    <t>-639302476</t>
  </si>
  <si>
    <t>39</t>
  </si>
  <si>
    <t>998721181</t>
  </si>
  <si>
    <t>Příplatek k přesunu hmot tonážní 721 prováděný bez použití mechanizace</t>
  </si>
  <si>
    <t>-606114964</t>
  </si>
  <si>
    <t>722</t>
  </si>
  <si>
    <t>Zdravotechnika - vnitřní vodovod</t>
  </si>
  <si>
    <t>40</t>
  </si>
  <si>
    <t>722174002</t>
  </si>
  <si>
    <t>Potrubí vodovodní plastové PPR svar polyfuze PN 16 D 20 x 2,8 mm</t>
  </si>
  <si>
    <t>651267488</t>
  </si>
  <si>
    <t>"kuchyň" 2,0*2</t>
  </si>
  <si>
    <t>"komora" 1,0*2</t>
  </si>
  <si>
    <t>41</t>
  </si>
  <si>
    <t>722240101</t>
  </si>
  <si>
    <t>Ventily plastové PPR přímé DN 20</t>
  </si>
  <si>
    <t>kus</t>
  </si>
  <si>
    <t>1604700104</t>
  </si>
  <si>
    <t>"koupelna" 2</t>
  </si>
  <si>
    <t>"chodba" 1</t>
  </si>
  <si>
    <t>42</t>
  </si>
  <si>
    <t>998722102</t>
  </si>
  <si>
    <t>Přesun hmot tonážní pro vnitřní vodovod v objektech v do 12 m</t>
  </si>
  <si>
    <t>1090279479</t>
  </si>
  <si>
    <t>43</t>
  </si>
  <si>
    <t>998722181</t>
  </si>
  <si>
    <t>Příplatek k přesunu hmot tonážní 722 prováděný bez použití mechanizace</t>
  </si>
  <si>
    <t>-2145603973</t>
  </si>
  <si>
    <t>725</t>
  </si>
  <si>
    <t>Zdravotechnika - zařizovací předměty</t>
  </si>
  <si>
    <t>44</t>
  </si>
  <si>
    <t>725110811</t>
  </si>
  <si>
    <t>Demontáž klozetů splachovací s nádrží</t>
  </si>
  <si>
    <t>soubor</t>
  </si>
  <si>
    <t>1734967039</t>
  </si>
  <si>
    <t>45</t>
  </si>
  <si>
    <t>725112022</t>
  </si>
  <si>
    <t>Klozet keramický závěsný na nosné stěny s hlubokým splachováním odpad vodorovný</t>
  </si>
  <si>
    <t>1114213340</t>
  </si>
  <si>
    <t>46</t>
  </si>
  <si>
    <t>998725102</t>
  </si>
  <si>
    <t>Přesun hmot tonážní pro zařizovací předměty v objektech v do 12 m</t>
  </si>
  <si>
    <t>-1072899982</t>
  </si>
  <si>
    <t>47</t>
  </si>
  <si>
    <t>998725181</t>
  </si>
  <si>
    <t>Příplatek k přesunu hmot tonážní 725 prováděný bez použití mechanizace</t>
  </si>
  <si>
    <t>338820582</t>
  </si>
  <si>
    <t>726</t>
  </si>
  <si>
    <t>Zdravotechnika - předstěnové instalace</t>
  </si>
  <si>
    <t>48</t>
  </si>
  <si>
    <t>726111031</t>
  </si>
  <si>
    <t>Instalační předstěna - klozet s ovládáním zepředu v 1080 mm závěsný do masivní zděné kce</t>
  </si>
  <si>
    <t>-1335133833</t>
  </si>
  <si>
    <t>49</t>
  </si>
  <si>
    <t>998726112</t>
  </si>
  <si>
    <t>Přesun hmot tonážní pro instalační prefabrikáty v objektech v do 12 m</t>
  </si>
  <si>
    <t>-1139902610</t>
  </si>
  <si>
    <t>50</t>
  </si>
  <si>
    <t>998726181</t>
  </si>
  <si>
    <t>Příplatek k přesunu hmot tonážní 726 prováděný bez použití mechanizace</t>
  </si>
  <si>
    <t>-166587197</t>
  </si>
  <si>
    <t>733</t>
  </si>
  <si>
    <t>Ústřední vytápění - rozvodné potrubí</t>
  </si>
  <si>
    <t>51</t>
  </si>
  <si>
    <t>73300001R</t>
  </si>
  <si>
    <t>Vypouštění a napouštění stoupaček</t>
  </si>
  <si>
    <t>970620105</t>
  </si>
  <si>
    <t>52</t>
  </si>
  <si>
    <t>733110803</t>
  </si>
  <si>
    <t>Demontáž potrubí ocelového závitového do DN 15</t>
  </si>
  <si>
    <t>-1499410551</t>
  </si>
  <si>
    <t>"pro trubky topení"</t>
  </si>
  <si>
    <t>1,0+1,0</t>
  </si>
  <si>
    <t>1,36+1,36</t>
  </si>
  <si>
    <t>1,55+1,55</t>
  </si>
  <si>
    <t>1,7+1,7</t>
  </si>
  <si>
    <t>1,4+1,4</t>
  </si>
  <si>
    <t>53</t>
  </si>
  <si>
    <t>733222102</t>
  </si>
  <si>
    <t>Potrubí měděné polotvrdé spojované měkkým pájením D 15x1</t>
  </si>
  <si>
    <t>1187349822</t>
  </si>
  <si>
    <t>54</t>
  </si>
  <si>
    <t>998733102</t>
  </si>
  <si>
    <t>Přesun hmot tonážní pro rozvody potrubí v objektech v do 12 m</t>
  </si>
  <si>
    <t>-2047219724</t>
  </si>
  <si>
    <t>55</t>
  </si>
  <si>
    <t>998733181</t>
  </si>
  <si>
    <t>Příplatek k přesunu hmot tonážní 733 prováděný bez použití mechanizace</t>
  </si>
  <si>
    <t>-1742802560</t>
  </si>
  <si>
    <t>734</t>
  </si>
  <si>
    <t>Ústřední vytápění - armatury</t>
  </si>
  <si>
    <t>56</t>
  </si>
  <si>
    <t>73400001R</t>
  </si>
  <si>
    <t>Řezání závitů do G 1"</t>
  </si>
  <si>
    <t>1047850686</t>
  </si>
  <si>
    <t>2*4</t>
  </si>
  <si>
    <t>57</t>
  </si>
  <si>
    <t>734222801</t>
  </si>
  <si>
    <t>Ventil závitový termostatický rohový G 3/8 PN 16 do 110°C s ruční hlavou chromovaný</t>
  </si>
  <si>
    <t>65249994</t>
  </si>
  <si>
    <t>58</t>
  </si>
  <si>
    <t>998734102</t>
  </si>
  <si>
    <t>Přesun hmot tonážní pro armatury v objektech v do 12 m</t>
  </si>
  <si>
    <t>-1573308956</t>
  </si>
  <si>
    <t>59</t>
  </si>
  <si>
    <t>998734181</t>
  </si>
  <si>
    <t>Příplatek k přesunu hmot tonážní 734 prováděný bez použití mechanizace</t>
  </si>
  <si>
    <t>-2137298094</t>
  </si>
  <si>
    <t>735</t>
  </si>
  <si>
    <t>Ústřední vytápění - otopná tělesa</t>
  </si>
  <si>
    <t>60</t>
  </si>
  <si>
    <t>735111810</t>
  </si>
  <si>
    <t>Demontáž otopného tělesa litinového článkového</t>
  </si>
  <si>
    <t>1936787806</t>
  </si>
  <si>
    <t>0,8*0,6</t>
  </si>
  <si>
    <t>1,1*0,6</t>
  </si>
  <si>
    <t>0,6*0,6</t>
  </si>
  <si>
    <t>1,2*0,6</t>
  </si>
  <si>
    <t>61</t>
  </si>
  <si>
    <t>735151377</t>
  </si>
  <si>
    <t>Otopné těleso panelové dvoudeskové bez přídavné přestupní plochy výška/délka 600/1000 mm výkon 978 W</t>
  </si>
  <si>
    <t>1357112474</t>
  </si>
  <si>
    <t>"pokoj" 1</t>
  </si>
  <si>
    <t>"kuchyň" 1</t>
  </si>
  <si>
    <t>62</t>
  </si>
  <si>
    <t>735151381</t>
  </si>
  <si>
    <t>Otopné těleso panelové dvoudeskové bez přídavné přestupní plochy výška/délka 600/1600mm výkon 1565 W</t>
  </si>
  <si>
    <t>467735884</t>
  </si>
  <si>
    <t>"ob.pokoj" 1</t>
  </si>
  <si>
    <t>63</t>
  </si>
  <si>
    <t>998735102</t>
  </si>
  <si>
    <t>Přesun hmot tonážní pro otopná tělesa v objektech v do 12 m</t>
  </si>
  <si>
    <t>-1096675654</t>
  </si>
  <si>
    <t>64</t>
  </si>
  <si>
    <t>998735181</t>
  </si>
  <si>
    <t>Příplatek k přesunu hmot tonážní 735 prováděný bez použití mechanizace</t>
  </si>
  <si>
    <t>1966361897</t>
  </si>
  <si>
    <t>762</t>
  </si>
  <si>
    <t>Konstrukce tesařské</t>
  </si>
  <si>
    <t>65</t>
  </si>
  <si>
    <t>762522811</t>
  </si>
  <si>
    <t>Demontáž podlah s polštáři z prken tloušťky do 32 mm</t>
  </si>
  <si>
    <t>1768659979</t>
  </si>
  <si>
    <t>763</t>
  </si>
  <si>
    <t>Konstrukce suché výstavby</t>
  </si>
  <si>
    <t>66</t>
  </si>
  <si>
    <t>763121422</t>
  </si>
  <si>
    <t>SDK stěna předsazená tl 62,5 mm profil CW+UW 50 deska 1xH2 12,5  bez izolace EI 15</t>
  </si>
  <si>
    <t>812616630</t>
  </si>
  <si>
    <t>"WC" 2,5*1,15</t>
  </si>
  <si>
    <t>67</t>
  </si>
  <si>
    <t>763172315</t>
  </si>
  <si>
    <t>Montáž revizních dvířek SDK kcí vel. 600x600 mm</t>
  </si>
  <si>
    <t>-624654789</t>
  </si>
  <si>
    <t>68</t>
  </si>
  <si>
    <t>59030714</t>
  </si>
  <si>
    <t>dvířka revizní s automatickým zámkem 600x600mm</t>
  </si>
  <si>
    <t>-1659664104</t>
  </si>
  <si>
    <t>69</t>
  </si>
  <si>
    <t>998763302</t>
  </si>
  <si>
    <t>Přesun hmot tonážní pro sádrokartonové konstrukce v objektech v do 12 m</t>
  </si>
  <si>
    <t>-717258509</t>
  </si>
  <si>
    <t>70</t>
  </si>
  <si>
    <t>998763381</t>
  </si>
  <si>
    <t>Příplatek k přesunu hmot tonážní 763 SDK prováděný bez použití mechanizace</t>
  </si>
  <si>
    <t>-1905692862</t>
  </si>
  <si>
    <t>766</t>
  </si>
  <si>
    <t>Konstrukce truhlářské</t>
  </si>
  <si>
    <t>71</t>
  </si>
  <si>
    <t>76600001R</t>
  </si>
  <si>
    <t>Demontáž vchodových dveří vč. stávající zárubně, dodávka a montáž nové zárubně, bezpečnostních dveří, protipožárních EI 30, kukátko, přídavný zámek, bezpečnostní kování</t>
  </si>
  <si>
    <t>450652100</t>
  </si>
  <si>
    <t>72</t>
  </si>
  <si>
    <t>766111820</t>
  </si>
  <si>
    <t>Demontáž truhlářských stěn dřevěných plných</t>
  </si>
  <si>
    <t>-1791004258</t>
  </si>
  <si>
    <t>73</t>
  </si>
  <si>
    <t>766622216</t>
  </si>
  <si>
    <t>Montáž plastových oken plochy do 1 m2 otevíravých s rámem do zdiva</t>
  </si>
  <si>
    <t>1641953813</t>
  </si>
  <si>
    <t>"koupelna" 1</t>
  </si>
  <si>
    <t>74</t>
  </si>
  <si>
    <t>61140049</t>
  </si>
  <si>
    <t>okno plastové otevíravé/sklopné dvojsklo do plochy 1m2</t>
  </si>
  <si>
    <t>-1325479979</t>
  </si>
  <si>
    <t>"koupelna" 0,3*0,6</t>
  </si>
  <si>
    <t>75</t>
  </si>
  <si>
    <t>766660171</t>
  </si>
  <si>
    <t>Montáž dveřních křídel otvíravých jednokřídlových š do 0,8 m do obložkové zárubně</t>
  </si>
  <si>
    <t>-335218271</t>
  </si>
  <si>
    <t>"60" 3</t>
  </si>
  <si>
    <t>"80" 4</t>
  </si>
  <si>
    <t>76</t>
  </si>
  <si>
    <t>61162080</t>
  </si>
  <si>
    <t>dveře jednokřídlé voštinové povrch laminátový částečně prosklené 800x1970/2100mm</t>
  </si>
  <si>
    <t>-1560983878</t>
  </si>
  <si>
    <t>77</t>
  </si>
  <si>
    <t>61162072</t>
  </si>
  <si>
    <t>dveře jednokřídlé voštinové povrch laminátový plné 600x1970/2100mm</t>
  </si>
  <si>
    <t>707727876</t>
  </si>
  <si>
    <t>78</t>
  </si>
  <si>
    <t>766660729</t>
  </si>
  <si>
    <t>Montáž dveřního interiérového kování - štítku s klikou</t>
  </si>
  <si>
    <t>-1038881367</t>
  </si>
  <si>
    <t>79</t>
  </si>
  <si>
    <t>54914610</t>
  </si>
  <si>
    <t>kování dveřní vrchní klika včetně rozet a montážního materiálu R BB nerez PK</t>
  </si>
  <si>
    <t>-1748261931</t>
  </si>
  <si>
    <t>80</t>
  </si>
  <si>
    <t>766682111</t>
  </si>
  <si>
    <t>Montáž zárubní obložkových pro dveře jednokřídlové tl stěny do 170 mm</t>
  </si>
  <si>
    <t>1457537224</t>
  </si>
  <si>
    <t>81</t>
  </si>
  <si>
    <t>61182258</t>
  </si>
  <si>
    <t>zárubeň obložková pro dveře 1křídlé 600,700,800,900x1970mm tl 60-170mm dub,buk</t>
  </si>
  <si>
    <t>-1837879108</t>
  </si>
  <si>
    <t>82</t>
  </si>
  <si>
    <t>766695212</t>
  </si>
  <si>
    <t>Montáž truhlářských prahů dveří jednokřídlových šířky do 10 cm</t>
  </si>
  <si>
    <t>-511178477</t>
  </si>
  <si>
    <t>"vstup" 1</t>
  </si>
  <si>
    <t>83</t>
  </si>
  <si>
    <t>61187156</t>
  </si>
  <si>
    <t>práh dveřní dřevěný dubový tl 20mm dl 820mm š 100mm</t>
  </si>
  <si>
    <t>-1192601267</t>
  </si>
  <si>
    <t>84</t>
  </si>
  <si>
    <t>766825821</t>
  </si>
  <si>
    <t>Demontáž truhlářských vestavěných skříní dvoukřídlových</t>
  </si>
  <si>
    <t>-1067045912</t>
  </si>
  <si>
    <t>85</t>
  </si>
  <si>
    <t>998766102</t>
  </si>
  <si>
    <t>Přesun hmot tonážní pro konstrukce truhlářské v objektech v do 12 m</t>
  </si>
  <si>
    <t>770787070</t>
  </si>
  <si>
    <t>86</t>
  </si>
  <si>
    <t>998766181</t>
  </si>
  <si>
    <t>Příplatek k přesunu hmot tonážní 766 prováděný bez použití mechanizace</t>
  </si>
  <si>
    <t>-1460991805</t>
  </si>
  <si>
    <t>771</t>
  </si>
  <si>
    <t>Podlahy z dlaždic</t>
  </si>
  <si>
    <t>87</t>
  </si>
  <si>
    <t>771121011</t>
  </si>
  <si>
    <t>Nátěr penetrační na podlahu</t>
  </si>
  <si>
    <t>1004322992</t>
  </si>
  <si>
    <t>88</t>
  </si>
  <si>
    <t>771474112</t>
  </si>
  <si>
    <t>Montáž soklů z dlaždic keramických rovných flexibilní lepidlo v do 90 mm</t>
  </si>
  <si>
    <t>1242773138</t>
  </si>
  <si>
    <t>"komora" (1,0+1,0+1,0+1,0)-(0,6)</t>
  </si>
  <si>
    <t>89</t>
  </si>
  <si>
    <t>59761409</t>
  </si>
  <si>
    <t>dlažba keramická slinutá protiskluzná do interiéru i exteriéru pro vysoké mechanické namáhání přes 9 do 12ks/m2</t>
  </si>
  <si>
    <t>-815182844</t>
  </si>
  <si>
    <t>3,4*0,1</t>
  </si>
  <si>
    <t>0,34*1,1 'Přepočtené koeficientem množství</t>
  </si>
  <si>
    <t>90</t>
  </si>
  <si>
    <t>771571810</t>
  </si>
  <si>
    <t>Demontáž podlah z dlaždic keramických kladených do malty</t>
  </si>
  <si>
    <t>270388271</t>
  </si>
  <si>
    <t>91</t>
  </si>
  <si>
    <t>771574113</t>
  </si>
  <si>
    <t>Montáž podlah keramických hladkých lepených flexibilním lepidlem do 19 ks/m2</t>
  </si>
  <si>
    <t>-921890165</t>
  </si>
  <si>
    <t>92</t>
  </si>
  <si>
    <t>1901244530</t>
  </si>
  <si>
    <t>2,38</t>
  </si>
  <si>
    <t>2,38*1,1 'Přepočtené koeficientem množství</t>
  </si>
  <si>
    <t>93</t>
  </si>
  <si>
    <t>771591115</t>
  </si>
  <si>
    <t>Podlahy spárování silikonem</t>
  </si>
  <si>
    <t>-925878359</t>
  </si>
  <si>
    <t>"WC" (1,15+1,15+1,2+1,2)-(0,6)</t>
  </si>
  <si>
    <t>94</t>
  </si>
  <si>
    <t>998771102</t>
  </si>
  <si>
    <t>Přesun hmot tonážní pro podlahy z dlaždic v objektech v do 12 m</t>
  </si>
  <si>
    <t>437895031</t>
  </si>
  <si>
    <t>95</t>
  </si>
  <si>
    <t>998771181</t>
  </si>
  <si>
    <t>Příplatek k přesunu hmot tonážní 771 prováděný bez použití mechanizace</t>
  </si>
  <si>
    <t>1088263301</t>
  </si>
  <si>
    <t>775</t>
  </si>
  <si>
    <t>Podlahy skládané</t>
  </si>
  <si>
    <t>96</t>
  </si>
  <si>
    <t>775511800</t>
  </si>
  <si>
    <t>Demontáž podlah vlysových lepených s lištami lepenými</t>
  </si>
  <si>
    <t>1071548790</t>
  </si>
  <si>
    <t>776</t>
  </si>
  <si>
    <t>Podlahy povlakové</t>
  </si>
  <si>
    <t>97</t>
  </si>
  <si>
    <t>776111111</t>
  </si>
  <si>
    <t>Broušení anhydritového podkladu povlakových podlah</t>
  </si>
  <si>
    <t>1785132870</t>
  </si>
  <si>
    <t>98</t>
  </si>
  <si>
    <t>776111311</t>
  </si>
  <si>
    <t>Vysátí podkladu povlakových podlah</t>
  </si>
  <si>
    <t>-1562965161</t>
  </si>
  <si>
    <t>99</t>
  </si>
  <si>
    <t>776121111</t>
  </si>
  <si>
    <t>Vodou ředitelná penetrace savého podkladu povlakových podlah ředěná v poměru 1:3</t>
  </si>
  <si>
    <t>-106550947</t>
  </si>
  <si>
    <t>100</t>
  </si>
  <si>
    <t>776201814</t>
  </si>
  <si>
    <t>Demontáž povlakových podlahovin volně položených podlepených páskou</t>
  </si>
  <si>
    <t>1533242051</t>
  </si>
  <si>
    <t>"chodba" (1,2*2,6)+(4,2*1,2)+(0,6*1,5)</t>
  </si>
  <si>
    <t>101</t>
  </si>
  <si>
    <t>776231111</t>
  </si>
  <si>
    <t>Lepení lamel a čtverců z vinylu standardním lepidlem</t>
  </si>
  <si>
    <t>581538531</t>
  </si>
  <si>
    <t>102</t>
  </si>
  <si>
    <t>28411050</t>
  </si>
  <si>
    <t>dílce vinylové tl 2,0mm, nášlapná vrstva 0,40mm, úprava PUR, třída zátěže 23/32/41, otlak 0,05mm, R10, třída otěru T, hořlavost Bfl S1, bez ftalátů</t>
  </si>
  <si>
    <t>2096785660</t>
  </si>
  <si>
    <t>79,38</t>
  </si>
  <si>
    <t>79,38*1,1 'Přepočtené koeficientem množství</t>
  </si>
  <si>
    <t>103</t>
  </si>
  <si>
    <t>776410811</t>
  </si>
  <si>
    <t>Odstranění soklíků a lišt pryžových nebo plastových</t>
  </si>
  <si>
    <t>-437420663</t>
  </si>
  <si>
    <t>"kuchyň" (4,2+4,2+2,9+2,9)-(0,8)</t>
  </si>
  <si>
    <t>"chodba" (4,2+4,2+3,8+3,8)-(0,6*2+0,8*3)</t>
  </si>
  <si>
    <t>104</t>
  </si>
  <si>
    <t>776421111</t>
  </si>
  <si>
    <t>Montáž obvodových lišt lepením</t>
  </si>
  <si>
    <t>-530122696</t>
  </si>
  <si>
    <t>"kuchyň" (4,2*4,2+2,9+2,9)-(0,6+0,8)</t>
  </si>
  <si>
    <t>"ob.pokoj" (4,8+4,8+4,6+4,6)-(0,8*3)</t>
  </si>
  <si>
    <t>"pokoj" (4,8+4,8+3,4+3,4)-(0,8)</t>
  </si>
  <si>
    <t>"pokoj" (4,8+4,8+4,5+4,5)-(0,8)</t>
  </si>
  <si>
    <t>105</t>
  </si>
  <si>
    <t>61418102</t>
  </si>
  <si>
    <t>lišta podlahová dřevěná buk 8x35mm</t>
  </si>
  <si>
    <t>-2000282219</t>
  </si>
  <si>
    <t>84,24</t>
  </si>
  <si>
    <t>84,24*1,05 'Přepočtené koeficientem množství</t>
  </si>
  <si>
    <t>106</t>
  </si>
  <si>
    <t>776421312</t>
  </si>
  <si>
    <t>Montáž přechodových šroubovaných lišt</t>
  </si>
  <si>
    <t>931383518</t>
  </si>
  <si>
    <t>0,6*3</t>
  </si>
  <si>
    <t>0,8*4</t>
  </si>
  <si>
    <t>107</t>
  </si>
  <si>
    <t>55343120</t>
  </si>
  <si>
    <t>profil přechodový Al vrtaný 30mm stříbro</t>
  </si>
  <si>
    <t>-578975421</t>
  </si>
  <si>
    <t>5,0</t>
  </si>
  <si>
    <t>5*1,05 'Přepočtené koeficientem množství</t>
  </si>
  <si>
    <t>108</t>
  </si>
  <si>
    <t>998776102</t>
  </si>
  <si>
    <t>Přesun hmot tonážní pro podlahy povlakové v objektech v do 12 m</t>
  </si>
  <si>
    <t>473143095</t>
  </si>
  <si>
    <t>109</t>
  </si>
  <si>
    <t>998776181</t>
  </si>
  <si>
    <t>Příplatek k přesunu hmot tonážní 776 prováděný bez použití mechanizace</t>
  </si>
  <si>
    <t>1098674742</t>
  </si>
  <si>
    <t>781</t>
  </si>
  <si>
    <t>Dokončovací práce - obklady</t>
  </si>
  <si>
    <t>110</t>
  </si>
  <si>
    <t>781121011</t>
  </si>
  <si>
    <t>Nátěr penetrační na stěnu</t>
  </si>
  <si>
    <t>-1311713850</t>
  </si>
  <si>
    <t>2,2*(1,15+1,15+1,2+1,2)-(0,6*2,0)</t>
  </si>
  <si>
    <t>111</t>
  </si>
  <si>
    <t>781474114</t>
  </si>
  <si>
    <t>Montáž obkladů vnitřních keramických hladkých do 22 ks/m2 lepených flexibilním lepidlem</t>
  </si>
  <si>
    <t>-1490610641</t>
  </si>
  <si>
    <t>112</t>
  </si>
  <si>
    <t>59761040</t>
  </si>
  <si>
    <t>obklad keramický hladký přes 19 do 22ks/m2</t>
  </si>
  <si>
    <t>425337597</t>
  </si>
  <si>
    <t>9,14*1,1 'Přepočtené koeficientem množství</t>
  </si>
  <si>
    <t>113</t>
  </si>
  <si>
    <t>781494111</t>
  </si>
  <si>
    <t>Plastové profily rohové lepené flexibilním lepidlem</t>
  </si>
  <si>
    <t>-1055273969</t>
  </si>
  <si>
    <t>"WC" (0,55+0,55+1,45+1,45)</t>
  </si>
  <si>
    <t>114</t>
  </si>
  <si>
    <t>781495115</t>
  </si>
  <si>
    <t>Spárování vnitřních obkladů silikonem</t>
  </si>
  <si>
    <t>1699971869</t>
  </si>
  <si>
    <t>2,2*4+(0,55+0,55+1,45+1,45)+0,2*4</t>
  </si>
  <si>
    <t>115</t>
  </si>
  <si>
    <t>998781102</t>
  </si>
  <si>
    <t>Přesun hmot tonážní pro obklady keramické v objektech v do 12 m</t>
  </si>
  <si>
    <t>-415779533</t>
  </si>
  <si>
    <t>116</t>
  </si>
  <si>
    <t>998781181</t>
  </si>
  <si>
    <t>Příplatek k přesunu hmot tonážní 781 prováděný bez použití mechanizace</t>
  </si>
  <si>
    <t>277554904</t>
  </si>
  <si>
    <t>783</t>
  </si>
  <si>
    <t>Dokončovací práce - nátěry</t>
  </si>
  <si>
    <t>117</t>
  </si>
  <si>
    <t>783614551</t>
  </si>
  <si>
    <t>Základní jednonásobný syntetický nátěr potrubí DN do 50 mm</t>
  </si>
  <si>
    <t>1075802863</t>
  </si>
  <si>
    <t>(2,5*2)*2</t>
  </si>
  <si>
    <t>118</t>
  </si>
  <si>
    <t>783617611</t>
  </si>
  <si>
    <t>Krycí dvojnásobný syntetický nátěr potrubí DN do 50 mm</t>
  </si>
  <si>
    <t>1284188990</t>
  </si>
  <si>
    <t>784</t>
  </si>
  <si>
    <t>Dokončovací práce - malby a tapety</t>
  </si>
  <si>
    <t>119</t>
  </si>
  <si>
    <t>784111011</t>
  </si>
  <si>
    <t>Obroušení podkladu omítnutého v místnostech výšky do 3,80 m</t>
  </si>
  <si>
    <t>-1110753950</t>
  </si>
  <si>
    <t>120</t>
  </si>
  <si>
    <t>784121001</t>
  </si>
  <si>
    <t>Oškrabání malby v mísnostech výšky do 3,80 m</t>
  </si>
  <si>
    <t>1672784896</t>
  </si>
  <si>
    <t xml:space="preserve">"koupelna" </t>
  </si>
  <si>
    <t>1,7*2,5</t>
  </si>
  <si>
    <t>"otlučení" -10,55</t>
  </si>
  <si>
    <t>121</t>
  </si>
  <si>
    <t>784181101</t>
  </si>
  <si>
    <t>Základní akrylátová jednonásobná penetrace podkladu v místnostech výšky do 3,80m</t>
  </si>
  <si>
    <t>-887121831</t>
  </si>
  <si>
    <t>122</t>
  </si>
  <si>
    <t>784221101</t>
  </si>
  <si>
    <t>Dvojnásobné bílé malby ze směsí za sucha dobře otěruvzdorných v místnostech do 3,80 m</t>
  </si>
  <si>
    <t>387875823</t>
  </si>
  <si>
    <t>VRN</t>
  </si>
  <si>
    <t>Vedlejší rozpočtové náklady</t>
  </si>
  <si>
    <t>VRN6</t>
  </si>
  <si>
    <t>Územní vlivy</t>
  </si>
  <si>
    <t>123</t>
  </si>
  <si>
    <t>065002000</t>
  </si>
  <si>
    <t>Mimostaveništní doprava materiálů</t>
  </si>
  <si>
    <t>%</t>
  </si>
  <si>
    <t>1024</t>
  </si>
  <si>
    <t>-1061900628</t>
  </si>
  <si>
    <t>VP</t>
  </si>
  <si>
    <t xml:space="preserve">  Vícepráce</t>
  </si>
  <si>
    <t>PN</t>
  </si>
  <si>
    <t>SEZNAM FIGUR</t>
  </si>
  <si>
    <t>Výměra</t>
  </si>
  <si>
    <t xml:space="preserve"> Brigádnická 1034/44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</si>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</sst>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  <protection locked="0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22" fillId="2" borderId="22" xfId="0" applyFont="1" applyFill="1" applyBorder="1" applyAlignment="1" applyProtection="1">
      <alignment horizontal="left" vertical="center"/>
      <protection locked="0"/>
    </xf>
    <xf numFmtId="0" fontId="22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73" workbookViewId="0">
      <selection activeCell="D95" sqref="D95:H95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7" width="2.6640625" style="1" customWidth="1"/>
    <col min="8" max="8" width="5" style="1" customWidth="1"/>
    <col min="9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41"/>
      <c r="AS2" s="341"/>
      <c r="AT2" s="341"/>
      <c r="AU2" s="341"/>
      <c r="AV2" s="341"/>
      <c r="AW2" s="341"/>
      <c r="AX2" s="341"/>
      <c r="AY2" s="341"/>
      <c r="AZ2" s="341"/>
      <c r="BA2" s="341"/>
      <c r="BB2" s="341"/>
      <c r="BC2" s="341"/>
      <c r="BD2" s="341"/>
      <c r="BE2" s="341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04" t="s">
        <v>14</v>
      </c>
      <c r="L5" s="305"/>
      <c r="M5" s="305"/>
      <c r="N5" s="305"/>
      <c r="O5" s="305"/>
      <c r="P5" s="305"/>
      <c r="Q5" s="305"/>
      <c r="R5" s="305"/>
      <c r="S5" s="305"/>
      <c r="T5" s="305"/>
      <c r="U5" s="305"/>
      <c r="V5" s="305"/>
      <c r="W5" s="305"/>
      <c r="X5" s="305"/>
      <c r="Y5" s="305"/>
      <c r="Z5" s="305"/>
      <c r="AA5" s="305"/>
      <c r="AB5" s="305"/>
      <c r="AC5" s="305"/>
      <c r="AD5" s="305"/>
      <c r="AE5" s="305"/>
      <c r="AF5" s="305"/>
      <c r="AG5" s="305"/>
      <c r="AH5" s="305"/>
      <c r="AI5" s="305"/>
      <c r="AJ5" s="305"/>
      <c r="AK5" s="305"/>
      <c r="AL5" s="305"/>
      <c r="AM5" s="305"/>
      <c r="AN5" s="305"/>
      <c r="AO5" s="305"/>
      <c r="AP5" s="23"/>
      <c r="AQ5" s="23"/>
      <c r="AR5" s="21"/>
      <c r="BE5" s="301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06" t="s">
        <v>17</v>
      </c>
      <c r="L6" s="305"/>
      <c r="M6" s="305"/>
      <c r="N6" s="305"/>
      <c r="O6" s="305"/>
      <c r="P6" s="305"/>
      <c r="Q6" s="305"/>
      <c r="R6" s="305"/>
      <c r="S6" s="305"/>
      <c r="T6" s="305"/>
      <c r="U6" s="305"/>
      <c r="V6" s="305"/>
      <c r="W6" s="305"/>
      <c r="X6" s="305"/>
      <c r="Y6" s="305"/>
      <c r="Z6" s="305"/>
      <c r="AA6" s="305"/>
      <c r="AB6" s="305"/>
      <c r="AC6" s="305"/>
      <c r="AD6" s="305"/>
      <c r="AE6" s="305"/>
      <c r="AF6" s="305"/>
      <c r="AG6" s="305"/>
      <c r="AH6" s="305"/>
      <c r="AI6" s="305"/>
      <c r="AJ6" s="305"/>
      <c r="AK6" s="305"/>
      <c r="AL6" s="305"/>
      <c r="AM6" s="305"/>
      <c r="AN6" s="305"/>
      <c r="AO6" s="305"/>
      <c r="AP6" s="23"/>
      <c r="AQ6" s="23"/>
      <c r="AR6" s="21"/>
      <c r="BE6" s="302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302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302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02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02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02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02"/>
      <c r="BS12" s="18" t="s">
        <v>6</v>
      </c>
    </row>
    <row r="13" spans="1:74" s="1" customFormat="1" ht="12" customHeight="1">
      <c r="B13" s="22"/>
      <c r="C13" s="23"/>
      <c r="D13" s="30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31</v>
      </c>
      <c r="AO13" s="23"/>
      <c r="AP13" s="23"/>
      <c r="AQ13" s="23"/>
      <c r="AR13" s="21"/>
      <c r="BE13" s="302"/>
      <c r="BS13" s="18" t="s">
        <v>6</v>
      </c>
    </row>
    <row r="14" spans="1:74" ht="12.75">
      <c r="B14" s="22"/>
      <c r="C14" s="23"/>
      <c r="D14" s="23"/>
      <c r="E14" s="307" t="s">
        <v>31</v>
      </c>
      <c r="F14" s="308"/>
      <c r="G14" s="308"/>
      <c r="H14" s="308"/>
      <c r="I14" s="308"/>
      <c r="J14" s="308"/>
      <c r="K14" s="308"/>
      <c r="L14" s="308"/>
      <c r="M14" s="308"/>
      <c r="N14" s="308"/>
      <c r="O14" s="308"/>
      <c r="P14" s="308"/>
      <c r="Q14" s="308"/>
      <c r="R14" s="308"/>
      <c r="S14" s="308"/>
      <c r="T14" s="308"/>
      <c r="U14" s="308"/>
      <c r="V14" s="308"/>
      <c r="W14" s="308"/>
      <c r="X14" s="308"/>
      <c r="Y14" s="308"/>
      <c r="Z14" s="308"/>
      <c r="AA14" s="308"/>
      <c r="AB14" s="308"/>
      <c r="AC14" s="308"/>
      <c r="AD14" s="308"/>
      <c r="AE14" s="308"/>
      <c r="AF14" s="308"/>
      <c r="AG14" s="308"/>
      <c r="AH14" s="308"/>
      <c r="AI14" s="308"/>
      <c r="AJ14" s="308"/>
      <c r="AK14" s="30" t="s">
        <v>28</v>
      </c>
      <c r="AL14" s="23"/>
      <c r="AM14" s="23"/>
      <c r="AN14" s="32" t="s">
        <v>31</v>
      </c>
      <c r="AO14" s="23"/>
      <c r="AP14" s="23"/>
      <c r="AQ14" s="23"/>
      <c r="AR14" s="21"/>
      <c r="BE14" s="302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02"/>
      <c r="BS15" s="18" t="s">
        <v>4</v>
      </c>
    </row>
    <row r="16" spans="1:74" s="1" customFormat="1" ht="12" customHeight="1">
      <c r="B16" s="22"/>
      <c r="C16" s="23"/>
      <c r="D16" s="30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02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02"/>
      <c r="BS17" s="18" t="s">
        <v>34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02"/>
      <c r="BS18" s="18" t="s">
        <v>6</v>
      </c>
    </row>
    <row r="19" spans="1:71" s="1" customFormat="1" ht="12" customHeight="1">
      <c r="B19" s="22"/>
      <c r="C19" s="23"/>
      <c r="D19" s="30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02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02"/>
      <c r="BS20" s="18" t="s">
        <v>34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02"/>
    </row>
    <row r="22" spans="1:71" s="1" customFormat="1" ht="12" customHeight="1">
      <c r="B22" s="22"/>
      <c r="C22" s="23"/>
      <c r="D22" s="30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02"/>
    </row>
    <row r="23" spans="1:71" s="1" customFormat="1" ht="24" customHeight="1">
      <c r="B23" s="22"/>
      <c r="C23" s="23"/>
      <c r="D23" s="23"/>
      <c r="E23" s="309" t="s">
        <v>37</v>
      </c>
      <c r="F23" s="309"/>
      <c r="G23" s="309"/>
      <c r="H23" s="309"/>
      <c r="I23" s="309"/>
      <c r="J23" s="309"/>
      <c r="K23" s="309"/>
      <c r="L23" s="309"/>
      <c r="M23" s="309"/>
      <c r="N23" s="309"/>
      <c r="O23" s="309"/>
      <c r="P23" s="309"/>
      <c r="Q23" s="309"/>
      <c r="R23" s="309"/>
      <c r="S23" s="309"/>
      <c r="T23" s="309"/>
      <c r="U23" s="309"/>
      <c r="V23" s="309"/>
      <c r="W23" s="309"/>
      <c r="X23" s="309"/>
      <c r="Y23" s="309"/>
      <c r="Z23" s="309"/>
      <c r="AA23" s="309"/>
      <c r="AB23" s="309"/>
      <c r="AC23" s="309"/>
      <c r="AD23" s="309"/>
      <c r="AE23" s="309"/>
      <c r="AF23" s="309"/>
      <c r="AG23" s="309"/>
      <c r="AH23" s="309"/>
      <c r="AI23" s="309"/>
      <c r="AJ23" s="309"/>
      <c r="AK23" s="309"/>
      <c r="AL23" s="309"/>
      <c r="AM23" s="309"/>
      <c r="AN23" s="309"/>
      <c r="AO23" s="23"/>
      <c r="AP23" s="23"/>
      <c r="AQ23" s="23"/>
      <c r="AR23" s="21"/>
      <c r="BE23" s="302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02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02"/>
    </row>
    <row r="26" spans="1:71" s="2" customFormat="1" ht="25.9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10">
        <f>ROUND(AG94,2)</f>
        <v>0</v>
      </c>
      <c r="AL26" s="311"/>
      <c r="AM26" s="311"/>
      <c r="AN26" s="311"/>
      <c r="AO26" s="311"/>
      <c r="AP26" s="37"/>
      <c r="AQ26" s="37"/>
      <c r="AR26" s="40"/>
      <c r="BE26" s="302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02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12" t="s">
        <v>39</v>
      </c>
      <c r="M28" s="312"/>
      <c r="N28" s="312"/>
      <c r="O28" s="312"/>
      <c r="P28" s="312"/>
      <c r="Q28" s="37"/>
      <c r="R28" s="37"/>
      <c r="S28" s="37"/>
      <c r="T28" s="37"/>
      <c r="U28" s="37"/>
      <c r="V28" s="37"/>
      <c r="W28" s="312" t="s">
        <v>40</v>
      </c>
      <c r="X28" s="312"/>
      <c r="Y28" s="312"/>
      <c r="Z28" s="312"/>
      <c r="AA28" s="312"/>
      <c r="AB28" s="312"/>
      <c r="AC28" s="312"/>
      <c r="AD28" s="312"/>
      <c r="AE28" s="312"/>
      <c r="AF28" s="37"/>
      <c r="AG28" s="37"/>
      <c r="AH28" s="37"/>
      <c r="AI28" s="37"/>
      <c r="AJ28" s="37"/>
      <c r="AK28" s="312" t="s">
        <v>41</v>
      </c>
      <c r="AL28" s="312"/>
      <c r="AM28" s="312"/>
      <c r="AN28" s="312"/>
      <c r="AO28" s="312"/>
      <c r="AP28" s="37"/>
      <c r="AQ28" s="37"/>
      <c r="AR28" s="40"/>
      <c r="BE28" s="302"/>
    </row>
    <row r="29" spans="1:71" s="3" customFormat="1" ht="14.45" customHeight="1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315">
        <v>0.21</v>
      </c>
      <c r="M29" s="314"/>
      <c r="N29" s="314"/>
      <c r="O29" s="314"/>
      <c r="P29" s="314"/>
      <c r="Q29" s="42"/>
      <c r="R29" s="42"/>
      <c r="S29" s="42"/>
      <c r="T29" s="42"/>
      <c r="U29" s="42"/>
      <c r="V29" s="42"/>
      <c r="W29" s="313">
        <f>ROUND(AZ94, 2)</f>
        <v>0</v>
      </c>
      <c r="X29" s="314"/>
      <c r="Y29" s="314"/>
      <c r="Z29" s="314"/>
      <c r="AA29" s="314"/>
      <c r="AB29" s="314"/>
      <c r="AC29" s="314"/>
      <c r="AD29" s="314"/>
      <c r="AE29" s="314"/>
      <c r="AF29" s="42"/>
      <c r="AG29" s="42"/>
      <c r="AH29" s="42"/>
      <c r="AI29" s="42"/>
      <c r="AJ29" s="42"/>
      <c r="AK29" s="313">
        <f>ROUND(AV94, 2)</f>
        <v>0</v>
      </c>
      <c r="AL29" s="314"/>
      <c r="AM29" s="314"/>
      <c r="AN29" s="314"/>
      <c r="AO29" s="314"/>
      <c r="AP29" s="42"/>
      <c r="AQ29" s="42"/>
      <c r="AR29" s="43"/>
      <c r="BE29" s="303"/>
    </row>
    <row r="30" spans="1:71" s="3" customFormat="1" ht="14.45" customHeight="1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315">
        <v>0.15</v>
      </c>
      <c r="M30" s="314"/>
      <c r="N30" s="314"/>
      <c r="O30" s="314"/>
      <c r="P30" s="314"/>
      <c r="Q30" s="42"/>
      <c r="R30" s="42"/>
      <c r="S30" s="42"/>
      <c r="T30" s="42"/>
      <c r="U30" s="42"/>
      <c r="V30" s="42"/>
      <c r="W30" s="313">
        <f>ROUND(BA94, 2)</f>
        <v>0</v>
      </c>
      <c r="X30" s="314"/>
      <c r="Y30" s="314"/>
      <c r="Z30" s="314"/>
      <c r="AA30" s="314"/>
      <c r="AB30" s="314"/>
      <c r="AC30" s="314"/>
      <c r="AD30" s="314"/>
      <c r="AE30" s="314"/>
      <c r="AF30" s="42"/>
      <c r="AG30" s="42"/>
      <c r="AH30" s="42"/>
      <c r="AI30" s="42"/>
      <c r="AJ30" s="42"/>
      <c r="AK30" s="313">
        <f>ROUND(AW94, 2)</f>
        <v>0</v>
      </c>
      <c r="AL30" s="314"/>
      <c r="AM30" s="314"/>
      <c r="AN30" s="314"/>
      <c r="AO30" s="314"/>
      <c r="AP30" s="42"/>
      <c r="AQ30" s="42"/>
      <c r="AR30" s="43"/>
      <c r="BE30" s="303"/>
    </row>
    <row r="31" spans="1:71" s="3" customFormat="1" ht="14.45" hidden="1" customHeight="1">
      <c r="B31" s="41"/>
      <c r="C31" s="42"/>
      <c r="D31" s="42"/>
      <c r="E31" s="42"/>
      <c r="F31" s="30" t="s">
        <v>45</v>
      </c>
      <c r="G31" s="42"/>
      <c r="H31" s="42"/>
      <c r="I31" s="42"/>
      <c r="J31" s="42"/>
      <c r="K31" s="42"/>
      <c r="L31" s="315">
        <v>0.21</v>
      </c>
      <c r="M31" s="314"/>
      <c r="N31" s="314"/>
      <c r="O31" s="314"/>
      <c r="P31" s="314"/>
      <c r="Q31" s="42"/>
      <c r="R31" s="42"/>
      <c r="S31" s="42"/>
      <c r="T31" s="42"/>
      <c r="U31" s="42"/>
      <c r="V31" s="42"/>
      <c r="W31" s="313">
        <f>ROUND(BB94, 2)</f>
        <v>0</v>
      </c>
      <c r="X31" s="314"/>
      <c r="Y31" s="314"/>
      <c r="Z31" s="314"/>
      <c r="AA31" s="314"/>
      <c r="AB31" s="314"/>
      <c r="AC31" s="314"/>
      <c r="AD31" s="314"/>
      <c r="AE31" s="314"/>
      <c r="AF31" s="42"/>
      <c r="AG31" s="42"/>
      <c r="AH31" s="42"/>
      <c r="AI31" s="42"/>
      <c r="AJ31" s="42"/>
      <c r="AK31" s="313">
        <v>0</v>
      </c>
      <c r="AL31" s="314"/>
      <c r="AM31" s="314"/>
      <c r="AN31" s="314"/>
      <c r="AO31" s="314"/>
      <c r="AP31" s="42"/>
      <c r="AQ31" s="42"/>
      <c r="AR31" s="43"/>
      <c r="BE31" s="303"/>
    </row>
    <row r="32" spans="1:71" s="3" customFormat="1" ht="14.45" hidden="1" customHeight="1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315">
        <v>0.15</v>
      </c>
      <c r="M32" s="314"/>
      <c r="N32" s="314"/>
      <c r="O32" s="314"/>
      <c r="P32" s="314"/>
      <c r="Q32" s="42"/>
      <c r="R32" s="42"/>
      <c r="S32" s="42"/>
      <c r="T32" s="42"/>
      <c r="U32" s="42"/>
      <c r="V32" s="42"/>
      <c r="W32" s="313">
        <f>ROUND(BC94, 2)</f>
        <v>0</v>
      </c>
      <c r="X32" s="314"/>
      <c r="Y32" s="314"/>
      <c r="Z32" s="314"/>
      <c r="AA32" s="314"/>
      <c r="AB32" s="314"/>
      <c r="AC32" s="314"/>
      <c r="AD32" s="314"/>
      <c r="AE32" s="314"/>
      <c r="AF32" s="42"/>
      <c r="AG32" s="42"/>
      <c r="AH32" s="42"/>
      <c r="AI32" s="42"/>
      <c r="AJ32" s="42"/>
      <c r="AK32" s="313">
        <v>0</v>
      </c>
      <c r="AL32" s="314"/>
      <c r="AM32" s="314"/>
      <c r="AN32" s="314"/>
      <c r="AO32" s="314"/>
      <c r="AP32" s="42"/>
      <c r="AQ32" s="42"/>
      <c r="AR32" s="43"/>
      <c r="BE32" s="303"/>
    </row>
    <row r="33" spans="1:57" s="3" customFormat="1" ht="14.45" hidden="1" customHeight="1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315">
        <v>0</v>
      </c>
      <c r="M33" s="314"/>
      <c r="N33" s="314"/>
      <c r="O33" s="314"/>
      <c r="P33" s="314"/>
      <c r="Q33" s="42"/>
      <c r="R33" s="42"/>
      <c r="S33" s="42"/>
      <c r="T33" s="42"/>
      <c r="U33" s="42"/>
      <c r="V33" s="42"/>
      <c r="W33" s="313">
        <f>ROUND(BD94, 2)</f>
        <v>0</v>
      </c>
      <c r="X33" s="314"/>
      <c r="Y33" s="314"/>
      <c r="Z33" s="314"/>
      <c r="AA33" s="314"/>
      <c r="AB33" s="314"/>
      <c r="AC33" s="314"/>
      <c r="AD33" s="314"/>
      <c r="AE33" s="314"/>
      <c r="AF33" s="42"/>
      <c r="AG33" s="42"/>
      <c r="AH33" s="42"/>
      <c r="AI33" s="42"/>
      <c r="AJ33" s="42"/>
      <c r="AK33" s="313">
        <v>0</v>
      </c>
      <c r="AL33" s="314"/>
      <c r="AM33" s="314"/>
      <c r="AN33" s="314"/>
      <c r="AO33" s="314"/>
      <c r="AP33" s="42"/>
      <c r="AQ33" s="42"/>
      <c r="AR33" s="43"/>
      <c r="BE33" s="30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02"/>
    </row>
    <row r="35" spans="1:57" s="2" customFormat="1" ht="25.9" customHeight="1">
      <c r="A35" s="35"/>
      <c r="B35" s="36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316" t="s">
        <v>50</v>
      </c>
      <c r="Y35" s="317"/>
      <c r="Z35" s="317"/>
      <c r="AA35" s="317"/>
      <c r="AB35" s="317"/>
      <c r="AC35" s="46"/>
      <c r="AD35" s="46"/>
      <c r="AE35" s="46"/>
      <c r="AF35" s="46"/>
      <c r="AG35" s="46"/>
      <c r="AH35" s="46"/>
      <c r="AI35" s="46"/>
      <c r="AJ35" s="46"/>
      <c r="AK35" s="318">
        <f>SUM(AK26:AK33)</f>
        <v>0</v>
      </c>
      <c r="AL35" s="317"/>
      <c r="AM35" s="317"/>
      <c r="AN35" s="317"/>
      <c r="AO35" s="319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51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52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53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54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53</v>
      </c>
      <c r="AI60" s="39"/>
      <c r="AJ60" s="39"/>
      <c r="AK60" s="39"/>
      <c r="AL60" s="39"/>
      <c r="AM60" s="53" t="s">
        <v>54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55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56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53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54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53</v>
      </c>
      <c r="AI75" s="39"/>
      <c r="AJ75" s="39"/>
      <c r="AK75" s="39"/>
      <c r="AL75" s="39"/>
      <c r="AM75" s="53" t="s">
        <v>54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Ostrov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320" t="str">
        <f>K6</f>
        <v>11_200101</v>
      </c>
      <c r="M85" s="321"/>
      <c r="N85" s="321"/>
      <c r="O85" s="321"/>
      <c r="P85" s="321"/>
      <c r="Q85" s="321"/>
      <c r="R85" s="321"/>
      <c r="S85" s="321"/>
      <c r="T85" s="321"/>
      <c r="U85" s="321"/>
      <c r="V85" s="321"/>
      <c r="W85" s="321"/>
      <c r="X85" s="321"/>
      <c r="Y85" s="321"/>
      <c r="Z85" s="321"/>
      <c r="AA85" s="321"/>
      <c r="AB85" s="321"/>
      <c r="AC85" s="321"/>
      <c r="AD85" s="321"/>
      <c r="AE85" s="321"/>
      <c r="AF85" s="321"/>
      <c r="AG85" s="321"/>
      <c r="AH85" s="321"/>
      <c r="AI85" s="321"/>
      <c r="AJ85" s="321"/>
      <c r="AK85" s="321"/>
      <c r="AL85" s="321"/>
      <c r="AM85" s="321"/>
      <c r="AN85" s="321"/>
      <c r="AO85" s="321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Jáchymovská 1, Ostrov 363 01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322" t="str">
        <f>IF(AN8= "","",AN8)</f>
        <v>8. 3. 2020</v>
      </c>
      <c r="AN87" s="322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Městský úřad Ostrov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32</v>
      </c>
      <c r="AJ89" s="37"/>
      <c r="AK89" s="37"/>
      <c r="AL89" s="37"/>
      <c r="AM89" s="323" t="str">
        <f>IF(E17="","",E17)</f>
        <v xml:space="preserve"> </v>
      </c>
      <c r="AN89" s="324"/>
      <c r="AO89" s="324"/>
      <c r="AP89" s="324"/>
      <c r="AQ89" s="37"/>
      <c r="AR89" s="40"/>
      <c r="AS89" s="325" t="s">
        <v>58</v>
      </c>
      <c r="AT89" s="326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30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35</v>
      </c>
      <c r="AJ90" s="37"/>
      <c r="AK90" s="37"/>
      <c r="AL90" s="37"/>
      <c r="AM90" s="323" t="str">
        <f>IF(E20="","",E20)</f>
        <v xml:space="preserve"> </v>
      </c>
      <c r="AN90" s="324"/>
      <c r="AO90" s="324"/>
      <c r="AP90" s="324"/>
      <c r="AQ90" s="37"/>
      <c r="AR90" s="40"/>
      <c r="AS90" s="327"/>
      <c r="AT90" s="328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329"/>
      <c r="AT91" s="330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331" t="s">
        <v>59</v>
      </c>
      <c r="D92" s="332"/>
      <c r="E92" s="332"/>
      <c r="F92" s="332"/>
      <c r="G92" s="332"/>
      <c r="H92" s="74"/>
      <c r="I92" s="333" t="s">
        <v>60</v>
      </c>
      <c r="J92" s="332"/>
      <c r="K92" s="332"/>
      <c r="L92" s="332"/>
      <c r="M92" s="332"/>
      <c r="N92" s="332"/>
      <c r="O92" s="332"/>
      <c r="P92" s="332"/>
      <c r="Q92" s="332"/>
      <c r="R92" s="332"/>
      <c r="S92" s="332"/>
      <c r="T92" s="332"/>
      <c r="U92" s="332"/>
      <c r="V92" s="332"/>
      <c r="W92" s="332"/>
      <c r="X92" s="332"/>
      <c r="Y92" s="332"/>
      <c r="Z92" s="332"/>
      <c r="AA92" s="332"/>
      <c r="AB92" s="332"/>
      <c r="AC92" s="332"/>
      <c r="AD92" s="332"/>
      <c r="AE92" s="332"/>
      <c r="AF92" s="332"/>
      <c r="AG92" s="334" t="s">
        <v>61</v>
      </c>
      <c r="AH92" s="332"/>
      <c r="AI92" s="332"/>
      <c r="AJ92" s="332"/>
      <c r="AK92" s="332"/>
      <c r="AL92" s="332"/>
      <c r="AM92" s="332"/>
      <c r="AN92" s="333" t="s">
        <v>62</v>
      </c>
      <c r="AO92" s="332"/>
      <c r="AP92" s="335"/>
      <c r="AQ92" s="75" t="s">
        <v>63</v>
      </c>
      <c r="AR92" s="40"/>
      <c r="AS92" s="76" t="s">
        <v>64</v>
      </c>
      <c r="AT92" s="77" t="s">
        <v>65</v>
      </c>
      <c r="AU92" s="77" t="s">
        <v>66</v>
      </c>
      <c r="AV92" s="77" t="s">
        <v>67</v>
      </c>
      <c r="AW92" s="77" t="s">
        <v>68</v>
      </c>
      <c r="AX92" s="77" t="s">
        <v>69</v>
      </c>
      <c r="AY92" s="77" t="s">
        <v>70</v>
      </c>
      <c r="AZ92" s="77" t="s">
        <v>71</v>
      </c>
      <c r="BA92" s="77" t="s">
        <v>72</v>
      </c>
      <c r="BB92" s="77" t="s">
        <v>73</v>
      </c>
      <c r="BC92" s="77" t="s">
        <v>74</v>
      </c>
      <c r="BD92" s="78" t="s">
        <v>75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76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39">
        <f>ROUND(AG95,2)</f>
        <v>0</v>
      </c>
      <c r="AH94" s="339"/>
      <c r="AI94" s="339"/>
      <c r="AJ94" s="339"/>
      <c r="AK94" s="339"/>
      <c r="AL94" s="339"/>
      <c r="AM94" s="339"/>
      <c r="AN94" s="340">
        <f>SUM(AG94,AT94)</f>
        <v>0</v>
      </c>
      <c r="AO94" s="340"/>
      <c r="AP94" s="340"/>
      <c r="AQ94" s="86" t="s">
        <v>1</v>
      </c>
      <c r="AR94" s="87"/>
      <c r="AS94" s="88">
        <f>ROUND(AS95,2)</f>
        <v>0</v>
      </c>
      <c r="AT94" s="89">
        <f>ROUND(SUM(AV94:AW94),2)</f>
        <v>0</v>
      </c>
      <c r="AU94" s="90">
        <f>ROUND(AU95,5)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ROUND(AZ95,2)</f>
        <v>0</v>
      </c>
      <c r="BA94" s="89">
        <f>ROUND(BA95,2)</f>
        <v>0</v>
      </c>
      <c r="BB94" s="89">
        <f>ROUND(BB95,2)</f>
        <v>0</v>
      </c>
      <c r="BC94" s="89">
        <f>ROUND(BC95,2)</f>
        <v>0</v>
      </c>
      <c r="BD94" s="91">
        <f>ROUND(BD95,2)</f>
        <v>0</v>
      </c>
      <c r="BS94" s="92" t="s">
        <v>77</v>
      </c>
      <c r="BT94" s="92" t="s">
        <v>78</v>
      </c>
      <c r="BU94" s="93" t="s">
        <v>79</v>
      </c>
      <c r="BV94" s="92" t="s">
        <v>80</v>
      </c>
      <c r="BW94" s="92" t="s">
        <v>5</v>
      </c>
      <c r="BX94" s="92" t="s">
        <v>81</v>
      </c>
      <c r="CL94" s="92" t="s">
        <v>1</v>
      </c>
    </row>
    <row r="95" spans="1:91" s="7" customFormat="1" ht="37.5" customHeight="1">
      <c r="A95" s="94" t="s">
        <v>82</v>
      </c>
      <c r="B95" s="95"/>
      <c r="C95" s="96"/>
      <c r="D95" s="338" t="s">
        <v>83</v>
      </c>
      <c r="E95" s="338"/>
      <c r="F95" s="338"/>
      <c r="G95" s="338"/>
      <c r="H95" s="338"/>
      <c r="I95" s="97"/>
      <c r="J95" s="338" t="s">
        <v>84</v>
      </c>
      <c r="K95" s="338"/>
      <c r="L95" s="338"/>
      <c r="M95" s="338"/>
      <c r="N95" s="338"/>
      <c r="O95" s="338"/>
      <c r="P95" s="338"/>
      <c r="Q95" s="338"/>
      <c r="R95" s="338"/>
      <c r="S95" s="338"/>
      <c r="T95" s="338"/>
      <c r="U95" s="338"/>
      <c r="V95" s="338"/>
      <c r="W95" s="338"/>
      <c r="X95" s="338"/>
      <c r="Y95" s="338"/>
      <c r="Z95" s="338"/>
      <c r="AA95" s="338"/>
      <c r="AB95" s="338"/>
      <c r="AC95" s="338"/>
      <c r="AD95" s="338"/>
      <c r="AE95" s="338"/>
      <c r="AF95" s="338"/>
      <c r="AG95" s="336">
        <f>'Brigádnická 1034-44 - Rek...'!J30</f>
        <v>0</v>
      </c>
      <c r="AH95" s="337"/>
      <c r="AI95" s="337"/>
      <c r="AJ95" s="337"/>
      <c r="AK95" s="337"/>
      <c r="AL95" s="337"/>
      <c r="AM95" s="337"/>
      <c r="AN95" s="336">
        <f>SUM(AG95,AT95)</f>
        <v>0</v>
      </c>
      <c r="AO95" s="337"/>
      <c r="AP95" s="337"/>
      <c r="AQ95" s="98" t="s">
        <v>85</v>
      </c>
      <c r="AR95" s="99"/>
      <c r="AS95" s="100">
        <v>0</v>
      </c>
      <c r="AT95" s="101">
        <f>ROUND(SUM(AV95:AW95),2)</f>
        <v>0</v>
      </c>
      <c r="AU95" s="102">
        <f>'Brigádnická 1034-44 - Rek...'!P143</f>
        <v>0</v>
      </c>
      <c r="AV95" s="101">
        <f>'Brigádnická 1034-44 - Rek...'!J33</f>
        <v>0</v>
      </c>
      <c r="AW95" s="101">
        <f>'Brigádnická 1034-44 - Rek...'!J34</f>
        <v>0</v>
      </c>
      <c r="AX95" s="101">
        <f>'Brigádnická 1034-44 - Rek...'!J35</f>
        <v>0</v>
      </c>
      <c r="AY95" s="101">
        <f>'Brigádnická 1034-44 - Rek...'!J36</f>
        <v>0</v>
      </c>
      <c r="AZ95" s="101">
        <f>'Brigádnická 1034-44 - Rek...'!F33</f>
        <v>0</v>
      </c>
      <c r="BA95" s="101">
        <f>'Brigádnická 1034-44 - Rek...'!F34</f>
        <v>0</v>
      </c>
      <c r="BB95" s="101">
        <f>'Brigádnická 1034-44 - Rek...'!F35</f>
        <v>0</v>
      </c>
      <c r="BC95" s="101">
        <f>'Brigádnická 1034-44 - Rek...'!F36</f>
        <v>0</v>
      </c>
      <c r="BD95" s="103">
        <f>'Brigádnická 1034-44 - Rek...'!F37</f>
        <v>0</v>
      </c>
      <c r="BT95" s="104" t="s">
        <v>86</v>
      </c>
      <c r="BV95" s="104" t="s">
        <v>80</v>
      </c>
      <c r="BW95" s="104" t="s">
        <v>87</v>
      </c>
      <c r="BX95" s="104" t="s">
        <v>5</v>
      </c>
      <c r="CL95" s="104" t="s">
        <v>1</v>
      </c>
      <c r="CM95" s="104" t="s">
        <v>86</v>
      </c>
    </row>
    <row r="96" spans="1:91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0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pans="1:57" s="2" customFormat="1" ht="6.95" customHeight="1">
      <c r="A97" s="35"/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/>
      <c r="AR97" s="40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algorithmName="SHA-512" hashValue="wPkIpY4nG/XLVawN44qiEbjS3fBYxETHdbiYcLLLUbcyvqMJh7vyn7POxPq8KbiFMpHY3/r7gedQHxDnnoNYZQ==" saltValue="vySCyDbid5Zq4OvFKffmgcwat7ItIqquW9g1YPXEOzEvkstchd4bAQdI/1e9kSvoLY6kWK5JeKc2wCgiRYgHY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Brigádnická 1034-44 - Rek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59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I2" s="105"/>
      <c r="L2" s="341"/>
      <c r="M2" s="341"/>
      <c r="N2" s="341"/>
      <c r="O2" s="341"/>
      <c r="P2" s="341"/>
      <c r="Q2" s="341"/>
      <c r="R2" s="341"/>
      <c r="S2" s="341"/>
      <c r="T2" s="341"/>
      <c r="U2" s="341"/>
      <c r="V2" s="341"/>
      <c r="AT2" s="18" t="s">
        <v>87</v>
      </c>
      <c r="AZ2" s="106" t="s">
        <v>88</v>
      </c>
      <c r="BA2" s="106" t="s">
        <v>89</v>
      </c>
      <c r="BB2" s="106" t="s">
        <v>90</v>
      </c>
      <c r="BC2" s="106" t="s">
        <v>91</v>
      </c>
      <c r="BD2" s="106" t="s">
        <v>92</v>
      </c>
    </row>
    <row r="3" spans="1:5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21"/>
      <c r="AT3" s="18" t="s">
        <v>86</v>
      </c>
      <c r="AZ3" s="106" t="s">
        <v>93</v>
      </c>
      <c r="BA3" s="106" t="s">
        <v>94</v>
      </c>
      <c r="BB3" s="106" t="s">
        <v>90</v>
      </c>
      <c r="BC3" s="106" t="s">
        <v>95</v>
      </c>
      <c r="BD3" s="106" t="s">
        <v>92</v>
      </c>
    </row>
    <row r="4" spans="1:56" s="1" customFormat="1" ht="24.95" customHeight="1">
      <c r="B4" s="21"/>
      <c r="D4" s="110" t="s">
        <v>96</v>
      </c>
      <c r="I4" s="105"/>
      <c r="L4" s="21"/>
      <c r="M4" s="111" t="s">
        <v>10</v>
      </c>
      <c r="AT4" s="18" t="s">
        <v>4</v>
      </c>
      <c r="AZ4" s="106" t="s">
        <v>97</v>
      </c>
      <c r="BA4" s="106" t="s">
        <v>98</v>
      </c>
      <c r="BB4" s="106" t="s">
        <v>90</v>
      </c>
      <c r="BC4" s="106" t="s">
        <v>99</v>
      </c>
      <c r="BD4" s="106" t="s">
        <v>92</v>
      </c>
    </row>
    <row r="5" spans="1:56" s="1" customFormat="1" ht="6.95" customHeight="1">
      <c r="B5" s="21"/>
      <c r="I5" s="105"/>
      <c r="L5" s="21"/>
    </row>
    <row r="6" spans="1:56" s="1" customFormat="1" ht="12" customHeight="1">
      <c r="B6" s="21"/>
      <c r="D6" s="112" t="s">
        <v>16</v>
      </c>
      <c r="I6" s="105"/>
      <c r="L6" s="21"/>
    </row>
    <row r="7" spans="1:56" s="1" customFormat="1" ht="16.5" customHeight="1">
      <c r="B7" s="21"/>
      <c r="E7" s="342" t="str">
        <f>'Rekapitulace stavby'!K6</f>
        <v>11_200101</v>
      </c>
      <c r="F7" s="343"/>
      <c r="G7" s="343"/>
      <c r="H7" s="343"/>
      <c r="I7" s="105"/>
      <c r="L7" s="21"/>
    </row>
    <row r="8" spans="1:56" s="2" customFormat="1" ht="12" customHeight="1">
      <c r="A8" s="35"/>
      <c r="B8" s="40"/>
      <c r="C8" s="35"/>
      <c r="D8" s="112" t="s">
        <v>100</v>
      </c>
      <c r="E8" s="35"/>
      <c r="F8" s="35"/>
      <c r="G8" s="35"/>
      <c r="H8" s="35"/>
      <c r="I8" s="113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56" s="2" customFormat="1" ht="16.5" customHeight="1">
      <c r="A9" s="35"/>
      <c r="B9" s="40"/>
      <c r="C9" s="35"/>
      <c r="D9" s="35"/>
      <c r="E9" s="344" t="s">
        <v>101</v>
      </c>
      <c r="F9" s="345"/>
      <c r="G9" s="345"/>
      <c r="H9" s="345"/>
      <c r="I9" s="113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56" s="2" customFormat="1" ht="11.25">
      <c r="A10" s="35"/>
      <c r="B10" s="40"/>
      <c r="C10" s="35"/>
      <c r="D10" s="35"/>
      <c r="E10" s="35"/>
      <c r="F10" s="35"/>
      <c r="G10" s="35"/>
      <c r="H10" s="35"/>
      <c r="I10" s="113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56" s="2" customFormat="1" ht="12" customHeight="1">
      <c r="A11" s="35"/>
      <c r="B11" s="40"/>
      <c r="C11" s="35"/>
      <c r="D11" s="112" t="s">
        <v>18</v>
      </c>
      <c r="E11" s="35"/>
      <c r="F11" s="114" t="s">
        <v>1</v>
      </c>
      <c r="G11" s="35"/>
      <c r="H11" s="35"/>
      <c r="I11" s="115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56" s="2" customFormat="1" ht="12" customHeight="1">
      <c r="A12" s="35"/>
      <c r="B12" s="40"/>
      <c r="C12" s="35"/>
      <c r="D12" s="112" t="s">
        <v>20</v>
      </c>
      <c r="E12" s="35"/>
      <c r="F12" s="114" t="s">
        <v>21</v>
      </c>
      <c r="G12" s="35"/>
      <c r="H12" s="35"/>
      <c r="I12" s="115" t="s">
        <v>22</v>
      </c>
      <c r="J12" s="116" t="str">
        <f>'Rekapitulace stavby'!AN8</f>
        <v>8. 3. 2020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3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2" customHeight="1">
      <c r="A14" s="35"/>
      <c r="B14" s="40"/>
      <c r="C14" s="35"/>
      <c r="D14" s="112" t="s">
        <v>24</v>
      </c>
      <c r="E14" s="35"/>
      <c r="F14" s="35"/>
      <c r="G14" s="35"/>
      <c r="H14" s="35"/>
      <c r="I14" s="115" t="s">
        <v>25</v>
      </c>
      <c r="J14" s="11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8" customHeight="1">
      <c r="A15" s="35"/>
      <c r="B15" s="40"/>
      <c r="C15" s="35"/>
      <c r="D15" s="35"/>
      <c r="E15" s="114" t="s">
        <v>27</v>
      </c>
      <c r="F15" s="35"/>
      <c r="G15" s="35"/>
      <c r="H15" s="35"/>
      <c r="I15" s="115" t="s">
        <v>28</v>
      </c>
      <c r="J15" s="11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3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2" t="s">
        <v>30</v>
      </c>
      <c r="E17" s="35"/>
      <c r="F17" s="35"/>
      <c r="G17" s="35"/>
      <c r="H17" s="35"/>
      <c r="I17" s="115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46" t="str">
        <f>'Rekapitulace stavby'!E14</f>
        <v>Vyplň údaj</v>
      </c>
      <c r="F18" s="347"/>
      <c r="G18" s="347"/>
      <c r="H18" s="347"/>
      <c r="I18" s="115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3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2" t="s">
        <v>32</v>
      </c>
      <c r="E20" s="35"/>
      <c r="F20" s="35"/>
      <c r="G20" s="35"/>
      <c r="H20" s="35"/>
      <c r="I20" s="115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5" t="s">
        <v>28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3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2" t="s">
        <v>35</v>
      </c>
      <c r="E23" s="35"/>
      <c r="F23" s="35"/>
      <c r="G23" s="35"/>
      <c r="H23" s="35"/>
      <c r="I23" s="115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5" t="s">
        <v>28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3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2" t="s">
        <v>36</v>
      </c>
      <c r="E26" s="35"/>
      <c r="F26" s="35"/>
      <c r="G26" s="35"/>
      <c r="H26" s="35"/>
      <c r="I26" s="113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7"/>
      <c r="B27" s="118"/>
      <c r="C27" s="117"/>
      <c r="D27" s="117"/>
      <c r="E27" s="348" t="s">
        <v>1</v>
      </c>
      <c r="F27" s="348"/>
      <c r="G27" s="348"/>
      <c r="H27" s="348"/>
      <c r="I27" s="119"/>
      <c r="J27" s="117"/>
      <c r="K27" s="117"/>
      <c r="L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3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1"/>
      <c r="E29" s="121"/>
      <c r="F29" s="121"/>
      <c r="G29" s="121"/>
      <c r="H29" s="121"/>
      <c r="I29" s="122"/>
      <c r="J29" s="121"/>
      <c r="K29" s="121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3" t="s">
        <v>38</v>
      </c>
      <c r="E30" s="35"/>
      <c r="F30" s="35"/>
      <c r="G30" s="35"/>
      <c r="H30" s="35"/>
      <c r="I30" s="113"/>
      <c r="J30" s="124">
        <f>ROUND(J143,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1"/>
      <c r="E31" s="121"/>
      <c r="F31" s="121"/>
      <c r="G31" s="121"/>
      <c r="H31" s="121"/>
      <c r="I31" s="122"/>
      <c r="J31" s="121"/>
      <c r="K31" s="121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5" t="s">
        <v>40</v>
      </c>
      <c r="G32" s="35"/>
      <c r="H32" s="35"/>
      <c r="I32" s="126" t="s">
        <v>39</v>
      </c>
      <c r="J32" s="125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7" t="s">
        <v>42</v>
      </c>
      <c r="E33" s="112" t="s">
        <v>43</v>
      </c>
      <c r="F33" s="128">
        <f>ROUND((ROUND((SUM(BE143:BE585)),  2) + SUM(BE587:BE591)), 2)</f>
        <v>0</v>
      </c>
      <c r="G33" s="35"/>
      <c r="H33" s="35"/>
      <c r="I33" s="129">
        <v>0.21</v>
      </c>
      <c r="J33" s="128">
        <f>ROUND((ROUND(((SUM(BE143:BE585))*I33),  2) + (SUM(BE587:BE591)*I33)),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2" t="s">
        <v>44</v>
      </c>
      <c r="F34" s="128">
        <f>ROUND((ROUND((SUM(BF143:BF585)),  2) + SUM(BF587:BF591)), 2)</f>
        <v>0</v>
      </c>
      <c r="G34" s="35"/>
      <c r="H34" s="35"/>
      <c r="I34" s="129">
        <v>0.15</v>
      </c>
      <c r="J34" s="128">
        <f>ROUND((ROUND(((SUM(BF143:BF585))*I34),  2) + (SUM(BF587:BF591)*I34)),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2" t="s">
        <v>45</v>
      </c>
      <c r="F35" s="128">
        <f>ROUND((ROUND((SUM(BG143:BG585)),  2) + SUM(BG587:BG591)), 2)</f>
        <v>0</v>
      </c>
      <c r="G35" s="35"/>
      <c r="H35" s="35"/>
      <c r="I35" s="129">
        <v>0.21</v>
      </c>
      <c r="J35" s="128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2" t="s">
        <v>46</v>
      </c>
      <c r="F36" s="128">
        <f>ROUND((ROUND((SUM(BH143:BH585)),  2) + SUM(BH587:BH591)), 2)</f>
        <v>0</v>
      </c>
      <c r="G36" s="35"/>
      <c r="H36" s="35"/>
      <c r="I36" s="129">
        <v>0.15</v>
      </c>
      <c r="J36" s="128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2" t="s">
        <v>47</v>
      </c>
      <c r="F37" s="128">
        <f>ROUND((ROUND((SUM(BI143:BI585)),  2) + SUM(BI587:BI591)), 2)</f>
        <v>0</v>
      </c>
      <c r="G37" s="35"/>
      <c r="H37" s="35"/>
      <c r="I37" s="129">
        <v>0</v>
      </c>
      <c r="J37" s="128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3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0"/>
      <c r="D39" s="131" t="s">
        <v>48</v>
      </c>
      <c r="E39" s="132"/>
      <c r="F39" s="132"/>
      <c r="G39" s="133" t="s">
        <v>49</v>
      </c>
      <c r="H39" s="134" t="s">
        <v>50</v>
      </c>
      <c r="I39" s="135"/>
      <c r="J39" s="136">
        <f>SUM(J30:J37)</f>
        <v>0</v>
      </c>
      <c r="K39" s="137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13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05"/>
      <c r="L41" s="21"/>
    </row>
    <row r="42" spans="1:31" s="1" customFormat="1" ht="14.45" customHeight="1">
      <c r="B42" s="21"/>
      <c r="I42" s="105"/>
      <c r="L42" s="21"/>
    </row>
    <row r="43" spans="1:31" s="1" customFormat="1" ht="14.45" customHeight="1">
      <c r="B43" s="21"/>
      <c r="I43" s="105"/>
      <c r="L43" s="21"/>
    </row>
    <row r="44" spans="1:31" s="1" customFormat="1" ht="14.45" customHeight="1">
      <c r="B44" s="21"/>
      <c r="I44" s="105"/>
      <c r="L44" s="21"/>
    </row>
    <row r="45" spans="1:31" s="1" customFormat="1" ht="14.45" customHeight="1">
      <c r="B45" s="21"/>
      <c r="I45" s="105"/>
      <c r="L45" s="21"/>
    </row>
    <row r="46" spans="1:31" s="1" customFormat="1" ht="14.45" customHeight="1">
      <c r="B46" s="21"/>
      <c r="I46" s="105"/>
      <c r="L46" s="21"/>
    </row>
    <row r="47" spans="1:31" s="1" customFormat="1" ht="14.45" customHeight="1">
      <c r="B47" s="21"/>
      <c r="I47" s="105"/>
      <c r="L47" s="21"/>
    </row>
    <row r="48" spans="1:31" s="1" customFormat="1" ht="14.45" customHeight="1">
      <c r="B48" s="21"/>
      <c r="I48" s="105"/>
      <c r="L48" s="21"/>
    </row>
    <row r="49" spans="1:31" s="1" customFormat="1" ht="14.45" customHeight="1">
      <c r="B49" s="21"/>
      <c r="I49" s="105"/>
      <c r="L49" s="21"/>
    </row>
    <row r="50" spans="1:31" s="2" customFormat="1" ht="14.45" customHeight="1">
      <c r="B50" s="52"/>
      <c r="D50" s="138" t="s">
        <v>51</v>
      </c>
      <c r="E50" s="139"/>
      <c r="F50" s="139"/>
      <c r="G50" s="138" t="s">
        <v>52</v>
      </c>
      <c r="H50" s="139"/>
      <c r="I50" s="140"/>
      <c r="J50" s="139"/>
      <c r="K50" s="139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1" t="s">
        <v>53</v>
      </c>
      <c r="E61" s="142"/>
      <c r="F61" s="143" t="s">
        <v>54</v>
      </c>
      <c r="G61" s="141" t="s">
        <v>53</v>
      </c>
      <c r="H61" s="142"/>
      <c r="I61" s="144"/>
      <c r="J61" s="145" t="s">
        <v>54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8" t="s">
        <v>55</v>
      </c>
      <c r="E65" s="146"/>
      <c r="F65" s="146"/>
      <c r="G65" s="138" t="s">
        <v>56</v>
      </c>
      <c r="H65" s="146"/>
      <c r="I65" s="147"/>
      <c r="J65" s="146"/>
      <c r="K65" s="14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1" t="s">
        <v>53</v>
      </c>
      <c r="E76" s="142"/>
      <c r="F76" s="143" t="s">
        <v>54</v>
      </c>
      <c r="G76" s="141" t="s">
        <v>53</v>
      </c>
      <c r="H76" s="142"/>
      <c r="I76" s="144"/>
      <c r="J76" s="145" t="s">
        <v>54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8"/>
      <c r="C77" s="149"/>
      <c r="D77" s="149"/>
      <c r="E77" s="149"/>
      <c r="F77" s="149"/>
      <c r="G77" s="149"/>
      <c r="H77" s="149"/>
      <c r="I77" s="150"/>
      <c r="J77" s="149"/>
      <c r="K77" s="149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1"/>
      <c r="C81" s="152"/>
      <c r="D81" s="152"/>
      <c r="E81" s="152"/>
      <c r="F81" s="152"/>
      <c r="G81" s="152"/>
      <c r="H81" s="152"/>
      <c r="I81" s="153"/>
      <c r="J81" s="152"/>
      <c r="K81" s="152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102</v>
      </c>
      <c r="D82" s="37"/>
      <c r="E82" s="37"/>
      <c r="F82" s="37"/>
      <c r="G82" s="37"/>
      <c r="H82" s="37"/>
      <c r="I82" s="113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3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3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49" t="str">
        <f>E7</f>
        <v>11_200101</v>
      </c>
      <c r="F85" s="350"/>
      <c r="G85" s="350"/>
      <c r="H85" s="350"/>
      <c r="I85" s="113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100</v>
      </c>
      <c r="D86" s="37"/>
      <c r="E86" s="37"/>
      <c r="F86" s="37"/>
      <c r="G86" s="37"/>
      <c r="H86" s="37"/>
      <c r="I86" s="113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0" t="str">
        <f>E9</f>
        <v>Brigádnická 1034/44 - Rekonstrukce bytu č. 44</v>
      </c>
      <c r="F87" s="351"/>
      <c r="G87" s="351"/>
      <c r="H87" s="351"/>
      <c r="I87" s="113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3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Jáchymovská 1, Ostrov 363 01</v>
      </c>
      <c r="G89" s="37"/>
      <c r="H89" s="37"/>
      <c r="I89" s="115" t="s">
        <v>22</v>
      </c>
      <c r="J89" s="67" t="str">
        <f>IF(J12="","",J12)</f>
        <v>8. 3. 2020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3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Městský úřad Ostrov</v>
      </c>
      <c r="G91" s="37"/>
      <c r="H91" s="37"/>
      <c r="I91" s="115" t="s">
        <v>32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115" t="s">
        <v>35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3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4" t="s">
        <v>103</v>
      </c>
      <c r="D94" s="155"/>
      <c r="E94" s="155"/>
      <c r="F94" s="155"/>
      <c r="G94" s="155"/>
      <c r="H94" s="155"/>
      <c r="I94" s="156"/>
      <c r="J94" s="157" t="s">
        <v>104</v>
      </c>
      <c r="K94" s="15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3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8" t="s">
        <v>105</v>
      </c>
      <c r="D96" s="37"/>
      <c r="E96" s="37"/>
      <c r="F96" s="37"/>
      <c r="G96" s="37"/>
      <c r="H96" s="37"/>
      <c r="I96" s="113"/>
      <c r="J96" s="85">
        <f>J143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106</v>
      </c>
    </row>
    <row r="97" spans="2:12" s="9" customFormat="1" ht="24.95" customHeight="1">
      <c r="B97" s="159"/>
      <c r="C97" s="160"/>
      <c r="D97" s="161" t="s">
        <v>107</v>
      </c>
      <c r="E97" s="162"/>
      <c r="F97" s="162"/>
      <c r="G97" s="162"/>
      <c r="H97" s="162"/>
      <c r="I97" s="163"/>
      <c r="J97" s="164">
        <f>J144</f>
        <v>0</v>
      </c>
      <c r="K97" s="160"/>
      <c r="L97" s="165"/>
    </row>
    <row r="98" spans="2:12" s="10" customFormat="1" ht="19.899999999999999" customHeight="1">
      <c r="B98" s="166"/>
      <c r="C98" s="167"/>
      <c r="D98" s="168" t="s">
        <v>108</v>
      </c>
      <c r="E98" s="169"/>
      <c r="F98" s="169"/>
      <c r="G98" s="169"/>
      <c r="H98" s="169"/>
      <c r="I98" s="170"/>
      <c r="J98" s="171">
        <f>J145</f>
        <v>0</v>
      </c>
      <c r="K98" s="167"/>
      <c r="L98" s="172"/>
    </row>
    <row r="99" spans="2:12" s="10" customFormat="1" ht="19.899999999999999" customHeight="1">
      <c r="B99" s="166"/>
      <c r="C99" s="167"/>
      <c r="D99" s="168" t="s">
        <v>109</v>
      </c>
      <c r="E99" s="169"/>
      <c r="F99" s="169"/>
      <c r="G99" s="169"/>
      <c r="H99" s="169"/>
      <c r="I99" s="170"/>
      <c r="J99" s="171">
        <f>J153</f>
        <v>0</v>
      </c>
      <c r="K99" s="167"/>
      <c r="L99" s="172"/>
    </row>
    <row r="100" spans="2:12" s="10" customFormat="1" ht="19.899999999999999" customHeight="1">
      <c r="B100" s="166"/>
      <c r="C100" s="167"/>
      <c r="D100" s="168" t="s">
        <v>110</v>
      </c>
      <c r="E100" s="169"/>
      <c r="F100" s="169"/>
      <c r="G100" s="169"/>
      <c r="H100" s="169"/>
      <c r="I100" s="170"/>
      <c r="J100" s="171">
        <f>J221</f>
        <v>0</v>
      </c>
      <c r="K100" s="167"/>
      <c r="L100" s="172"/>
    </row>
    <row r="101" spans="2:12" s="10" customFormat="1" ht="19.899999999999999" customHeight="1">
      <c r="B101" s="166"/>
      <c r="C101" s="167"/>
      <c r="D101" s="168" t="s">
        <v>111</v>
      </c>
      <c r="E101" s="169"/>
      <c r="F101" s="169"/>
      <c r="G101" s="169"/>
      <c r="H101" s="169"/>
      <c r="I101" s="170"/>
      <c r="J101" s="171">
        <f>J257</f>
        <v>0</v>
      </c>
      <c r="K101" s="167"/>
      <c r="L101" s="172"/>
    </row>
    <row r="102" spans="2:12" s="10" customFormat="1" ht="19.899999999999999" customHeight="1">
      <c r="B102" s="166"/>
      <c r="C102" s="167"/>
      <c r="D102" s="168" t="s">
        <v>112</v>
      </c>
      <c r="E102" s="169"/>
      <c r="F102" s="169"/>
      <c r="G102" s="169"/>
      <c r="H102" s="169"/>
      <c r="I102" s="170"/>
      <c r="J102" s="171">
        <f>J271</f>
        <v>0</v>
      </c>
      <c r="K102" s="167"/>
      <c r="L102" s="172"/>
    </row>
    <row r="103" spans="2:12" s="9" customFormat="1" ht="24.95" customHeight="1">
      <c r="B103" s="159"/>
      <c r="C103" s="160"/>
      <c r="D103" s="161" t="s">
        <v>113</v>
      </c>
      <c r="E103" s="162"/>
      <c r="F103" s="162"/>
      <c r="G103" s="162"/>
      <c r="H103" s="162"/>
      <c r="I103" s="163"/>
      <c r="J103" s="164">
        <f>J273</f>
        <v>0</v>
      </c>
      <c r="K103" s="160"/>
      <c r="L103" s="165"/>
    </row>
    <row r="104" spans="2:12" s="10" customFormat="1" ht="19.899999999999999" customHeight="1">
      <c r="B104" s="166"/>
      <c r="C104" s="167"/>
      <c r="D104" s="168" t="s">
        <v>114</v>
      </c>
      <c r="E104" s="169"/>
      <c r="F104" s="169"/>
      <c r="G104" s="169"/>
      <c r="H104" s="169"/>
      <c r="I104" s="170"/>
      <c r="J104" s="171">
        <f>J274</f>
        <v>0</v>
      </c>
      <c r="K104" s="167"/>
      <c r="L104" s="172"/>
    </row>
    <row r="105" spans="2:12" s="10" customFormat="1" ht="19.899999999999999" customHeight="1">
      <c r="B105" s="166"/>
      <c r="C105" s="167"/>
      <c r="D105" s="168" t="s">
        <v>115</v>
      </c>
      <c r="E105" s="169"/>
      <c r="F105" s="169"/>
      <c r="G105" s="169"/>
      <c r="H105" s="169"/>
      <c r="I105" s="170"/>
      <c r="J105" s="171">
        <f>J295</f>
        <v>0</v>
      </c>
      <c r="K105" s="167"/>
      <c r="L105" s="172"/>
    </row>
    <row r="106" spans="2:12" s="10" customFormat="1" ht="19.899999999999999" customHeight="1">
      <c r="B106" s="166"/>
      <c r="C106" s="167"/>
      <c r="D106" s="168" t="s">
        <v>116</v>
      </c>
      <c r="E106" s="169"/>
      <c r="F106" s="169"/>
      <c r="G106" s="169"/>
      <c r="H106" s="169"/>
      <c r="I106" s="170"/>
      <c r="J106" s="171">
        <f>J309</f>
        <v>0</v>
      </c>
      <c r="K106" s="167"/>
      <c r="L106" s="172"/>
    </row>
    <row r="107" spans="2:12" s="10" customFormat="1" ht="19.899999999999999" customHeight="1">
      <c r="B107" s="166"/>
      <c r="C107" s="167"/>
      <c r="D107" s="168" t="s">
        <v>117</v>
      </c>
      <c r="E107" s="169"/>
      <c r="F107" s="169"/>
      <c r="G107" s="169"/>
      <c r="H107" s="169"/>
      <c r="I107" s="170"/>
      <c r="J107" s="171">
        <f>J322</f>
        <v>0</v>
      </c>
      <c r="K107" s="167"/>
      <c r="L107" s="172"/>
    </row>
    <row r="108" spans="2:12" s="10" customFormat="1" ht="19.899999999999999" customHeight="1">
      <c r="B108" s="166"/>
      <c r="C108" s="167"/>
      <c r="D108" s="168" t="s">
        <v>118</v>
      </c>
      <c r="E108" s="169"/>
      <c r="F108" s="169"/>
      <c r="G108" s="169"/>
      <c r="H108" s="169"/>
      <c r="I108" s="170"/>
      <c r="J108" s="171">
        <f>J329</f>
        <v>0</v>
      </c>
      <c r="K108" s="167"/>
      <c r="L108" s="172"/>
    </row>
    <row r="109" spans="2:12" s="10" customFormat="1" ht="19.899999999999999" customHeight="1">
      <c r="B109" s="166"/>
      <c r="C109" s="167"/>
      <c r="D109" s="168" t="s">
        <v>119</v>
      </c>
      <c r="E109" s="169"/>
      <c r="F109" s="169"/>
      <c r="G109" s="169"/>
      <c r="H109" s="169"/>
      <c r="I109" s="170"/>
      <c r="J109" s="171">
        <f>J334</f>
        <v>0</v>
      </c>
      <c r="K109" s="167"/>
      <c r="L109" s="172"/>
    </row>
    <row r="110" spans="2:12" s="10" customFormat="1" ht="19.899999999999999" customHeight="1">
      <c r="B110" s="166"/>
      <c r="C110" s="167"/>
      <c r="D110" s="168" t="s">
        <v>120</v>
      </c>
      <c r="E110" s="169"/>
      <c r="F110" s="169"/>
      <c r="G110" s="169"/>
      <c r="H110" s="169"/>
      <c r="I110" s="170"/>
      <c r="J110" s="171">
        <f>J355</f>
        <v>0</v>
      </c>
      <c r="K110" s="167"/>
      <c r="L110" s="172"/>
    </row>
    <row r="111" spans="2:12" s="10" customFormat="1" ht="19.899999999999999" customHeight="1">
      <c r="B111" s="166"/>
      <c r="C111" s="167"/>
      <c r="D111" s="168" t="s">
        <v>121</v>
      </c>
      <c r="E111" s="169"/>
      <c r="F111" s="169"/>
      <c r="G111" s="169"/>
      <c r="H111" s="169"/>
      <c r="I111" s="170"/>
      <c r="J111" s="171">
        <f>J363</f>
        <v>0</v>
      </c>
      <c r="K111" s="167"/>
      <c r="L111" s="172"/>
    </row>
    <row r="112" spans="2:12" s="10" customFormat="1" ht="19.899999999999999" customHeight="1">
      <c r="B112" s="166"/>
      <c r="C112" s="167"/>
      <c r="D112" s="168" t="s">
        <v>122</v>
      </c>
      <c r="E112" s="169"/>
      <c r="F112" s="169"/>
      <c r="G112" s="169"/>
      <c r="H112" s="169"/>
      <c r="I112" s="170"/>
      <c r="J112" s="171">
        <f>J382</f>
        <v>0</v>
      </c>
      <c r="K112" s="167"/>
      <c r="L112" s="172"/>
    </row>
    <row r="113" spans="1:31" s="10" customFormat="1" ht="19.899999999999999" customHeight="1">
      <c r="B113" s="166"/>
      <c r="C113" s="167"/>
      <c r="D113" s="168" t="s">
        <v>123</v>
      </c>
      <c r="E113" s="169"/>
      <c r="F113" s="169"/>
      <c r="G113" s="169"/>
      <c r="H113" s="169"/>
      <c r="I113" s="170"/>
      <c r="J113" s="171">
        <f>J388</f>
        <v>0</v>
      </c>
      <c r="K113" s="167"/>
      <c r="L113" s="172"/>
    </row>
    <row r="114" spans="1:31" s="10" customFormat="1" ht="19.899999999999999" customHeight="1">
      <c r="B114" s="166"/>
      <c r="C114" s="167"/>
      <c r="D114" s="168" t="s">
        <v>124</v>
      </c>
      <c r="E114" s="169"/>
      <c r="F114" s="169"/>
      <c r="G114" s="169"/>
      <c r="H114" s="169"/>
      <c r="I114" s="170"/>
      <c r="J114" s="171">
        <f>J397</f>
        <v>0</v>
      </c>
      <c r="K114" s="167"/>
      <c r="L114" s="172"/>
    </row>
    <row r="115" spans="1:31" s="10" customFormat="1" ht="19.899999999999999" customHeight="1">
      <c r="B115" s="166"/>
      <c r="C115" s="167"/>
      <c r="D115" s="168" t="s">
        <v>125</v>
      </c>
      <c r="E115" s="169"/>
      <c r="F115" s="169"/>
      <c r="G115" s="169"/>
      <c r="H115" s="169"/>
      <c r="I115" s="170"/>
      <c r="J115" s="171">
        <f>J438</f>
        <v>0</v>
      </c>
      <c r="K115" s="167"/>
      <c r="L115" s="172"/>
    </row>
    <row r="116" spans="1:31" s="10" customFormat="1" ht="19.899999999999999" customHeight="1">
      <c r="B116" s="166"/>
      <c r="C116" s="167"/>
      <c r="D116" s="168" t="s">
        <v>126</v>
      </c>
      <c r="E116" s="169"/>
      <c r="F116" s="169"/>
      <c r="G116" s="169"/>
      <c r="H116" s="169"/>
      <c r="I116" s="170"/>
      <c r="J116" s="171">
        <f>J464</f>
        <v>0</v>
      </c>
      <c r="K116" s="167"/>
      <c r="L116" s="172"/>
    </row>
    <row r="117" spans="1:31" s="10" customFormat="1" ht="19.899999999999999" customHeight="1">
      <c r="B117" s="166"/>
      <c r="C117" s="167"/>
      <c r="D117" s="168" t="s">
        <v>127</v>
      </c>
      <c r="E117" s="169"/>
      <c r="F117" s="169"/>
      <c r="G117" s="169"/>
      <c r="H117" s="169"/>
      <c r="I117" s="170"/>
      <c r="J117" s="171">
        <f>J470</f>
        <v>0</v>
      </c>
      <c r="K117" s="167"/>
      <c r="L117" s="172"/>
    </row>
    <row r="118" spans="1:31" s="10" customFormat="1" ht="19.899999999999999" customHeight="1">
      <c r="B118" s="166"/>
      <c r="C118" s="167"/>
      <c r="D118" s="168" t="s">
        <v>128</v>
      </c>
      <c r="E118" s="169"/>
      <c r="F118" s="169"/>
      <c r="G118" s="169"/>
      <c r="H118" s="169"/>
      <c r="I118" s="170"/>
      <c r="J118" s="171">
        <f>J519</f>
        <v>0</v>
      </c>
      <c r="K118" s="167"/>
      <c r="L118" s="172"/>
    </row>
    <row r="119" spans="1:31" s="10" customFormat="1" ht="19.899999999999999" customHeight="1">
      <c r="B119" s="166"/>
      <c r="C119" s="167"/>
      <c r="D119" s="168" t="s">
        <v>129</v>
      </c>
      <c r="E119" s="169"/>
      <c r="F119" s="169"/>
      <c r="G119" s="169"/>
      <c r="H119" s="169"/>
      <c r="I119" s="170"/>
      <c r="J119" s="171">
        <f>J538</f>
        <v>0</v>
      </c>
      <c r="K119" s="167"/>
      <c r="L119" s="172"/>
    </row>
    <row r="120" spans="1:31" s="10" customFormat="1" ht="19.899999999999999" customHeight="1">
      <c r="B120" s="166"/>
      <c r="C120" s="167"/>
      <c r="D120" s="168" t="s">
        <v>130</v>
      </c>
      <c r="E120" s="169"/>
      <c r="F120" s="169"/>
      <c r="G120" s="169"/>
      <c r="H120" s="169"/>
      <c r="I120" s="170"/>
      <c r="J120" s="171">
        <f>J557</f>
        <v>0</v>
      </c>
      <c r="K120" s="167"/>
      <c r="L120" s="172"/>
    </row>
    <row r="121" spans="1:31" s="9" customFormat="1" ht="24.95" customHeight="1">
      <c r="B121" s="159"/>
      <c r="C121" s="160"/>
      <c r="D121" s="161" t="s">
        <v>131</v>
      </c>
      <c r="E121" s="162"/>
      <c r="F121" s="162"/>
      <c r="G121" s="162"/>
      <c r="H121" s="162"/>
      <c r="I121" s="163"/>
      <c r="J121" s="164">
        <f>J583</f>
        <v>0</v>
      </c>
      <c r="K121" s="160"/>
      <c r="L121" s="165"/>
    </row>
    <row r="122" spans="1:31" s="10" customFormat="1" ht="19.899999999999999" customHeight="1">
      <c r="B122" s="166"/>
      <c r="C122" s="167"/>
      <c r="D122" s="168" t="s">
        <v>132</v>
      </c>
      <c r="E122" s="169"/>
      <c r="F122" s="169"/>
      <c r="G122" s="169"/>
      <c r="H122" s="169"/>
      <c r="I122" s="170"/>
      <c r="J122" s="171">
        <f>J584</f>
        <v>0</v>
      </c>
      <c r="K122" s="167"/>
      <c r="L122" s="172"/>
    </row>
    <row r="123" spans="1:31" s="9" customFormat="1" ht="21.75" customHeight="1">
      <c r="B123" s="159"/>
      <c r="C123" s="160"/>
      <c r="D123" s="173" t="s">
        <v>133</v>
      </c>
      <c r="E123" s="160"/>
      <c r="F123" s="160"/>
      <c r="G123" s="160"/>
      <c r="H123" s="160"/>
      <c r="I123" s="174"/>
      <c r="J123" s="175">
        <f>J586</f>
        <v>0</v>
      </c>
      <c r="K123" s="160"/>
      <c r="L123" s="165"/>
    </row>
    <row r="124" spans="1:31" s="2" customFormat="1" ht="21.75" customHeight="1">
      <c r="A124" s="35"/>
      <c r="B124" s="36"/>
      <c r="C124" s="37"/>
      <c r="D124" s="37"/>
      <c r="E124" s="37"/>
      <c r="F124" s="37"/>
      <c r="G124" s="37"/>
      <c r="H124" s="37"/>
      <c r="I124" s="113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55"/>
      <c r="C125" s="56"/>
      <c r="D125" s="56"/>
      <c r="E125" s="56"/>
      <c r="F125" s="56"/>
      <c r="G125" s="56"/>
      <c r="H125" s="56"/>
      <c r="I125" s="150"/>
      <c r="J125" s="56"/>
      <c r="K125" s="56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9" spans="1:63" s="2" customFormat="1" ht="6.95" customHeight="1">
      <c r="A129" s="35"/>
      <c r="B129" s="57"/>
      <c r="C129" s="58"/>
      <c r="D129" s="58"/>
      <c r="E129" s="58"/>
      <c r="F129" s="58"/>
      <c r="G129" s="58"/>
      <c r="H129" s="58"/>
      <c r="I129" s="153"/>
      <c r="J129" s="58"/>
      <c r="K129" s="58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3" s="2" customFormat="1" ht="24.95" customHeight="1">
      <c r="A130" s="35"/>
      <c r="B130" s="36"/>
      <c r="C130" s="24" t="s">
        <v>134</v>
      </c>
      <c r="D130" s="37"/>
      <c r="E130" s="37"/>
      <c r="F130" s="37"/>
      <c r="G130" s="37"/>
      <c r="H130" s="37"/>
      <c r="I130" s="113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3" s="2" customFormat="1" ht="6.95" customHeight="1">
      <c r="A131" s="35"/>
      <c r="B131" s="36"/>
      <c r="C131" s="37"/>
      <c r="D131" s="37"/>
      <c r="E131" s="37"/>
      <c r="F131" s="37"/>
      <c r="G131" s="37"/>
      <c r="H131" s="37"/>
      <c r="I131" s="113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3" s="2" customFormat="1" ht="12" customHeight="1">
      <c r="A132" s="35"/>
      <c r="B132" s="36"/>
      <c r="C132" s="30" t="s">
        <v>16</v>
      </c>
      <c r="D132" s="37"/>
      <c r="E132" s="37"/>
      <c r="F132" s="37"/>
      <c r="G132" s="37"/>
      <c r="H132" s="37"/>
      <c r="I132" s="113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3" s="2" customFormat="1" ht="16.5" customHeight="1">
      <c r="A133" s="35"/>
      <c r="B133" s="36"/>
      <c r="C133" s="37"/>
      <c r="D133" s="37"/>
      <c r="E133" s="349" t="str">
        <f>E7</f>
        <v>11_200101</v>
      </c>
      <c r="F133" s="350"/>
      <c r="G133" s="350"/>
      <c r="H133" s="350"/>
      <c r="I133" s="113"/>
      <c r="J133" s="37"/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3" s="2" customFormat="1" ht="12" customHeight="1">
      <c r="A134" s="35"/>
      <c r="B134" s="36"/>
      <c r="C134" s="30" t="s">
        <v>100</v>
      </c>
      <c r="D134" s="37"/>
      <c r="E134" s="37"/>
      <c r="F134" s="37"/>
      <c r="G134" s="37"/>
      <c r="H134" s="37"/>
      <c r="I134" s="113"/>
      <c r="J134" s="37"/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3" s="2" customFormat="1" ht="16.5" customHeight="1">
      <c r="A135" s="35"/>
      <c r="B135" s="36"/>
      <c r="C135" s="37"/>
      <c r="D135" s="37"/>
      <c r="E135" s="320" t="str">
        <f>E9</f>
        <v>Brigádnická 1034/44 - Rekonstrukce bytu č. 44</v>
      </c>
      <c r="F135" s="351"/>
      <c r="G135" s="351"/>
      <c r="H135" s="351"/>
      <c r="I135" s="113"/>
      <c r="J135" s="37"/>
      <c r="K135" s="37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63" s="2" customFormat="1" ht="6.95" customHeight="1">
      <c r="A136" s="35"/>
      <c r="B136" s="36"/>
      <c r="C136" s="37"/>
      <c r="D136" s="37"/>
      <c r="E136" s="37"/>
      <c r="F136" s="37"/>
      <c r="G136" s="37"/>
      <c r="H136" s="37"/>
      <c r="I136" s="113"/>
      <c r="J136" s="37"/>
      <c r="K136" s="37"/>
      <c r="L136" s="52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pans="1:63" s="2" customFormat="1" ht="12" customHeight="1">
      <c r="A137" s="35"/>
      <c r="B137" s="36"/>
      <c r="C137" s="30" t="s">
        <v>20</v>
      </c>
      <c r="D137" s="37"/>
      <c r="E137" s="37"/>
      <c r="F137" s="28" t="str">
        <f>F12</f>
        <v>Jáchymovská 1, Ostrov 363 01</v>
      </c>
      <c r="G137" s="37"/>
      <c r="H137" s="37"/>
      <c r="I137" s="115" t="s">
        <v>22</v>
      </c>
      <c r="J137" s="67" t="str">
        <f>IF(J12="","",J12)</f>
        <v>8. 3. 2020</v>
      </c>
      <c r="K137" s="37"/>
      <c r="L137" s="52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pans="1:63" s="2" customFormat="1" ht="6.95" customHeight="1">
      <c r="A138" s="35"/>
      <c r="B138" s="36"/>
      <c r="C138" s="37"/>
      <c r="D138" s="37"/>
      <c r="E138" s="37"/>
      <c r="F138" s="37"/>
      <c r="G138" s="37"/>
      <c r="H138" s="37"/>
      <c r="I138" s="113"/>
      <c r="J138" s="37"/>
      <c r="K138" s="37"/>
      <c r="L138" s="52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pans="1:63" s="2" customFormat="1" ht="15.2" customHeight="1">
      <c r="A139" s="35"/>
      <c r="B139" s="36"/>
      <c r="C139" s="30" t="s">
        <v>24</v>
      </c>
      <c r="D139" s="37"/>
      <c r="E139" s="37"/>
      <c r="F139" s="28" t="str">
        <f>E15</f>
        <v>Městský úřad Ostrov</v>
      </c>
      <c r="G139" s="37"/>
      <c r="H139" s="37"/>
      <c r="I139" s="115" t="s">
        <v>32</v>
      </c>
      <c r="J139" s="33" t="str">
        <f>E21</f>
        <v xml:space="preserve"> </v>
      </c>
      <c r="K139" s="37"/>
      <c r="L139" s="52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pans="1:63" s="2" customFormat="1" ht="15.2" customHeight="1">
      <c r="A140" s="35"/>
      <c r="B140" s="36"/>
      <c r="C140" s="30" t="s">
        <v>30</v>
      </c>
      <c r="D140" s="37"/>
      <c r="E140" s="37"/>
      <c r="F140" s="28" t="str">
        <f>IF(E18="","",E18)</f>
        <v>Vyplň údaj</v>
      </c>
      <c r="G140" s="37"/>
      <c r="H140" s="37"/>
      <c r="I140" s="115" t="s">
        <v>35</v>
      </c>
      <c r="J140" s="33" t="str">
        <f>E24</f>
        <v xml:space="preserve"> </v>
      </c>
      <c r="K140" s="37"/>
      <c r="L140" s="52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pans="1:63" s="2" customFormat="1" ht="10.35" customHeight="1">
      <c r="A141" s="35"/>
      <c r="B141" s="36"/>
      <c r="C141" s="37"/>
      <c r="D141" s="37"/>
      <c r="E141" s="37"/>
      <c r="F141" s="37"/>
      <c r="G141" s="37"/>
      <c r="H141" s="37"/>
      <c r="I141" s="113"/>
      <c r="J141" s="37"/>
      <c r="K141" s="37"/>
      <c r="L141" s="52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pans="1:63" s="11" customFormat="1" ht="29.25" customHeight="1">
      <c r="A142" s="176"/>
      <c r="B142" s="177"/>
      <c r="C142" s="178" t="s">
        <v>135</v>
      </c>
      <c r="D142" s="179" t="s">
        <v>63</v>
      </c>
      <c r="E142" s="179" t="s">
        <v>59</v>
      </c>
      <c r="F142" s="179" t="s">
        <v>60</v>
      </c>
      <c r="G142" s="179" t="s">
        <v>136</v>
      </c>
      <c r="H142" s="179" t="s">
        <v>137</v>
      </c>
      <c r="I142" s="180" t="s">
        <v>138</v>
      </c>
      <c r="J142" s="181" t="s">
        <v>104</v>
      </c>
      <c r="K142" s="182" t="s">
        <v>139</v>
      </c>
      <c r="L142" s="183"/>
      <c r="M142" s="76" t="s">
        <v>1</v>
      </c>
      <c r="N142" s="77" t="s">
        <v>42</v>
      </c>
      <c r="O142" s="77" t="s">
        <v>140</v>
      </c>
      <c r="P142" s="77" t="s">
        <v>141</v>
      </c>
      <c r="Q142" s="77" t="s">
        <v>142</v>
      </c>
      <c r="R142" s="77" t="s">
        <v>143</v>
      </c>
      <c r="S142" s="77" t="s">
        <v>144</v>
      </c>
      <c r="T142" s="78" t="s">
        <v>145</v>
      </c>
      <c r="U142" s="176"/>
      <c r="V142" s="176"/>
      <c r="W142" s="176"/>
      <c r="X142" s="176"/>
      <c r="Y142" s="176"/>
      <c r="Z142" s="176"/>
      <c r="AA142" s="176"/>
      <c r="AB142" s="176"/>
      <c r="AC142" s="176"/>
      <c r="AD142" s="176"/>
      <c r="AE142" s="176"/>
    </row>
    <row r="143" spans="1:63" s="2" customFormat="1" ht="22.9" customHeight="1">
      <c r="A143" s="35"/>
      <c r="B143" s="36"/>
      <c r="C143" s="83" t="s">
        <v>146</v>
      </c>
      <c r="D143" s="37"/>
      <c r="E143" s="37"/>
      <c r="F143" s="37"/>
      <c r="G143" s="37"/>
      <c r="H143" s="37"/>
      <c r="I143" s="113"/>
      <c r="J143" s="184">
        <f>BK143</f>
        <v>0</v>
      </c>
      <c r="K143" s="37"/>
      <c r="L143" s="40"/>
      <c r="M143" s="79"/>
      <c r="N143" s="185"/>
      <c r="O143" s="80"/>
      <c r="P143" s="186">
        <f>P144+P273+P583+P586</f>
        <v>0</v>
      </c>
      <c r="Q143" s="80"/>
      <c r="R143" s="186">
        <f>R144+R273+R583+R586</f>
        <v>12.125689629999998</v>
      </c>
      <c r="S143" s="80"/>
      <c r="T143" s="187">
        <f>T144+T273+T583+T586</f>
        <v>16.235672430000001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77</v>
      </c>
      <c r="AU143" s="18" t="s">
        <v>106</v>
      </c>
      <c r="BK143" s="188">
        <f>BK144+BK273+BK583+BK586</f>
        <v>0</v>
      </c>
    </row>
    <row r="144" spans="1:63" s="12" customFormat="1" ht="25.9" customHeight="1">
      <c r="B144" s="189"/>
      <c r="C144" s="190"/>
      <c r="D144" s="191" t="s">
        <v>77</v>
      </c>
      <c r="E144" s="192" t="s">
        <v>147</v>
      </c>
      <c r="F144" s="192" t="s">
        <v>148</v>
      </c>
      <c r="G144" s="190"/>
      <c r="H144" s="190"/>
      <c r="I144" s="193"/>
      <c r="J144" s="175">
        <f>BK144</f>
        <v>0</v>
      </c>
      <c r="K144" s="190"/>
      <c r="L144" s="194"/>
      <c r="M144" s="195"/>
      <c r="N144" s="196"/>
      <c r="O144" s="196"/>
      <c r="P144" s="197">
        <f>P145+P153+P221+P257+P271</f>
        <v>0</v>
      </c>
      <c r="Q144" s="196"/>
      <c r="R144" s="197">
        <f>R145+R153+R221+R257+R271</f>
        <v>10.449389519999999</v>
      </c>
      <c r="S144" s="196"/>
      <c r="T144" s="198">
        <f>T145+T153+T221+T257+T271</f>
        <v>4.7756999999999996</v>
      </c>
      <c r="AR144" s="199" t="s">
        <v>86</v>
      </c>
      <c r="AT144" s="200" t="s">
        <v>77</v>
      </c>
      <c r="AU144" s="200" t="s">
        <v>78</v>
      </c>
      <c r="AY144" s="199" t="s">
        <v>149</v>
      </c>
      <c r="BK144" s="201">
        <f>BK145+BK153+BK221+BK257+BK271</f>
        <v>0</v>
      </c>
    </row>
    <row r="145" spans="1:65" s="12" customFormat="1" ht="22.9" customHeight="1">
      <c r="B145" s="189"/>
      <c r="C145" s="190"/>
      <c r="D145" s="191" t="s">
        <v>77</v>
      </c>
      <c r="E145" s="202" t="s">
        <v>92</v>
      </c>
      <c r="F145" s="202" t="s">
        <v>150</v>
      </c>
      <c r="G145" s="190"/>
      <c r="H145" s="190"/>
      <c r="I145" s="193"/>
      <c r="J145" s="203">
        <f>BK145</f>
        <v>0</v>
      </c>
      <c r="K145" s="190"/>
      <c r="L145" s="194"/>
      <c r="M145" s="195"/>
      <c r="N145" s="196"/>
      <c r="O145" s="196"/>
      <c r="P145" s="197">
        <f>SUM(P146:P152)</f>
        <v>0</v>
      </c>
      <c r="Q145" s="196"/>
      <c r="R145" s="197">
        <f>SUM(R146:R152)</f>
        <v>0.38247959999999998</v>
      </c>
      <c r="S145" s="196"/>
      <c r="T145" s="198">
        <f>SUM(T146:T152)</f>
        <v>0</v>
      </c>
      <c r="AR145" s="199" t="s">
        <v>86</v>
      </c>
      <c r="AT145" s="200" t="s">
        <v>77</v>
      </c>
      <c r="AU145" s="200" t="s">
        <v>86</v>
      </c>
      <c r="AY145" s="199" t="s">
        <v>149</v>
      </c>
      <c r="BK145" s="201">
        <f>SUM(BK146:BK152)</f>
        <v>0</v>
      </c>
    </row>
    <row r="146" spans="1:65" s="2" customFormat="1" ht="21.75" customHeight="1">
      <c r="A146" s="35"/>
      <c r="B146" s="36"/>
      <c r="C146" s="204" t="s">
        <v>86</v>
      </c>
      <c r="D146" s="204" t="s">
        <v>151</v>
      </c>
      <c r="E146" s="205" t="s">
        <v>152</v>
      </c>
      <c r="F146" s="206" t="s">
        <v>153</v>
      </c>
      <c r="G146" s="207" t="s">
        <v>90</v>
      </c>
      <c r="H146" s="208">
        <v>2.1</v>
      </c>
      <c r="I146" s="209"/>
      <c r="J146" s="210">
        <f>ROUND(I146*H146,2)</f>
        <v>0</v>
      </c>
      <c r="K146" s="211"/>
      <c r="L146" s="40"/>
      <c r="M146" s="212" t="s">
        <v>1</v>
      </c>
      <c r="N146" s="213" t="s">
        <v>44</v>
      </c>
      <c r="O146" s="72"/>
      <c r="P146" s="214">
        <f>O146*H146</f>
        <v>0</v>
      </c>
      <c r="Q146" s="214">
        <v>6.1969999999999997E-2</v>
      </c>
      <c r="R146" s="214">
        <f>Q146*H146</f>
        <v>0.130137</v>
      </c>
      <c r="S146" s="214">
        <v>0</v>
      </c>
      <c r="T146" s="21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6" t="s">
        <v>154</v>
      </c>
      <c r="AT146" s="216" t="s">
        <v>151</v>
      </c>
      <c r="AU146" s="216" t="s">
        <v>155</v>
      </c>
      <c r="AY146" s="18" t="s">
        <v>149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155</v>
      </c>
      <c r="BK146" s="217">
        <f>ROUND(I146*H146,2)</f>
        <v>0</v>
      </c>
      <c r="BL146" s="18" t="s">
        <v>154</v>
      </c>
      <c r="BM146" s="216" t="s">
        <v>156</v>
      </c>
    </row>
    <row r="147" spans="1:65" s="13" customFormat="1" ht="11.25">
      <c r="B147" s="218"/>
      <c r="C147" s="219"/>
      <c r="D147" s="220" t="s">
        <v>157</v>
      </c>
      <c r="E147" s="221" t="s">
        <v>1</v>
      </c>
      <c r="F147" s="222" t="s">
        <v>158</v>
      </c>
      <c r="G147" s="219"/>
      <c r="H147" s="223">
        <v>2.1</v>
      </c>
      <c r="I147" s="224"/>
      <c r="J147" s="219"/>
      <c r="K147" s="219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157</v>
      </c>
      <c r="AU147" s="229" t="s">
        <v>155</v>
      </c>
      <c r="AV147" s="13" t="s">
        <v>155</v>
      </c>
      <c r="AW147" s="13" t="s">
        <v>34</v>
      </c>
      <c r="AX147" s="13" t="s">
        <v>78</v>
      </c>
      <c r="AY147" s="229" t="s">
        <v>149</v>
      </c>
    </row>
    <row r="148" spans="1:65" s="14" customFormat="1" ht="11.25">
      <c r="B148" s="230"/>
      <c r="C148" s="231"/>
      <c r="D148" s="220" t="s">
        <v>157</v>
      </c>
      <c r="E148" s="232" t="s">
        <v>1</v>
      </c>
      <c r="F148" s="233" t="s">
        <v>159</v>
      </c>
      <c r="G148" s="231"/>
      <c r="H148" s="234">
        <v>2.1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AT148" s="240" t="s">
        <v>157</v>
      </c>
      <c r="AU148" s="240" t="s">
        <v>155</v>
      </c>
      <c r="AV148" s="14" t="s">
        <v>154</v>
      </c>
      <c r="AW148" s="14" t="s">
        <v>34</v>
      </c>
      <c r="AX148" s="14" t="s">
        <v>86</v>
      </c>
      <c r="AY148" s="240" t="s">
        <v>149</v>
      </c>
    </row>
    <row r="149" spans="1:65" s="2" customFormat="1" ht="21.75" customHeight="1">
      <c r="A149" s="35"/>
      <c r="B149" s="36"/>
      <c r="C149" s="204" t="s">
        <v>155</v>
      </c>
      <c r="D149" s="204" t="s">
        <v>151</v>
      </c>
      <c r="E149" s="205" t="s">
        <v>160</v>
      </c>
      <c r="F149" s="206" t="s">
        <v>161</v>
      </c>
      <c r="G149" s="207" t="s">
        <v>90</v>
      </c>
      <c r="H149" s="208">
        <v>2.88</v>
      </c>
      <c r="I149" s="209"/>
      <c r="J149" s="210">
        <f>ROUND(I149*H149,2)</f>
        <v>0</v>
      </c>
      <c r="K149" s="211"/>
      <c r="L149" s="40"/>
      <c r="M149" s="212" t="s">
        <v>1</v>
      </c>
      <c r="N149" s="213" t="s">
        <v>44</v>
      </c>
      <c r="O149" s="72"/>
      <c r="P149" s="214">
        <f>O149*H149</f>
        <v>0</v>
      </c>
      <c r="Q149" s="214">
        <v>5.2519999999999997E-2</v>
      </c>
      <c r="R149" s="214">
        <f>Q149*H149</f>
        <v>0.15125759999999999</v>
      </c>
      <c r="S149" s="214">
        <v>0</v>
      </c>
      <c r="T149" s="21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6" t="s">
        <v>154</v>
      </c>
      <c r="AT149" s="216" t="s">
        <v>151</v>
      </c>
      <c r="AU149" s="216" t="s">
        <v>155</v>
      </c>
      <c r="AY149" s="18" t="s">
        <v>149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155</v>
      </c>
      <c r="BK149" s="217">
        <f>ROUND(I149*H149,2)</f>
        <v>0</v>
      </c>
      <c r="BL149" s="18" t="s">
        <v>154</v>
      </c>
      <c r="BM149" s="216" t="s">
        <v>162</v>
      </c>
    </row>
    <row r="150" spans="1:65" s="13" customFormat="1" ht="11.25">
      <c r="B150" s="218"/>
      <c r="C150" s="219"/>
      <c r="D150" s="220" t="s">
        <v>157</v>
      </c>
      <c r="E150" s="221" t="s">
        <v>1</v>
      </c>
      <c r="F150" s="222" t="s">
        <v>163</v>
      </c>
      <c r="G150" s="219"/>
      <c r="H150" s="223">
        <v>2.88</v>
      </c>
      <c r="I150" s="224"/>
      <c r="J150" s="219"/>
      <c r="K150" s="219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157</v>
      </c>
      <c r="AU150" s="229" t="s">
        <v>155</v>
      </c>
      <c r="AV150" s="13" t="s">
        <v>155</v>
      </c>
      <c r="AW150" s="13" t="s">
        <v>34</v>
      </c>
      <c r="AX150" s="13" t="s">
        <v>86</v>
      </c>
      <c r="AY150" s="229" t="s">
        <v>149</v>
      </c>
    </row>
    <row r="151" spans="1:65" s="2" customFormat="1" ht="21.75" customHeight="1">
      <c r="A151" s="35"/>
      <c r="B151" s="36"/>
      <c r="C151" s="204" t="s">
        <v>92</v>
      </c>
      <c r="D151" s="204" t="s">
        <v>151</v>
      </c>
      <c r="E151" s="205" t="s">
        <v>164</v>
      </c>
      <c r="F151" s="206" t="s">
        <v>165</v>
      </c>
      <c r="G151" s="207" t="s">
        <v>90</v>
      </c>
      <c r="H151" s="208">
        <v>1.38</v>
      </c>
      <c r="I151" s="209"/>
      <c r="J151" s="210">
        <f>ROUND(I151*H151,2)</f>
        <v>0</v>
      </c>
      <c r="K151" s="211"/>
      <c r="L151" s="40"/>
      <c r="M151" s="212" t="s">
        <v>1</v>
      </c>
      <c r="N151" s="213" t="s">
        <v>44</v>
      </c>
      <c r="O151" s="72"/>
      <c r="P151" s="214">
        <f>O151*H151</f>
        <v>0</v>
      </c>
      <c r="Q151" s="214">
        <v>7.3249999999999996E-2</v>
      </c>
      <c r="R151" s="214">
        <f>Q151*H151</f>
        <v>0.10108499999999998</v>
      </c>
      <c r="S151" s="214">
        <v>0</v>
      </c>
      <c r="T151" s="21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6" t="s">
        <v>154</v>
      </c>
      <c r="AT151" s="216" t="s">
        <v>151</v>
      </c>
      <c r="AU151" s="216" t="s">
        <v>155</v>
      </c>
      <c r="AY151" s="18" t="s">
        <v>149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155</v>
      </c>
      <c r="BK151" s="217">
        <f>ROUND(I151*H151,2)</f>
        <v>0</v>
      </c>
      <c r="BL151" s="18" t="s">
        <v>154</v>
      </c>
      <c r="BM151" s="216" t="s">
        <v>166</v>
      </c>
    </row>
    <row r="152" spans="1:65" s="13" customFormat="1" ht="11.25">
      <c r="B152" s="218"/>
      <c r="C152" s="219"/>
      <c r="D152" s="220" t="s">
        <v>157</v>
      </c>
      <c r="E152" s="221" t="s">
        <v>1</v>
      </c>
      <c r="F152" s="222" t="s">
        <v>167</v>
      </c>
      <c r="G152" s="219"/>
      <c r="H152" s="223">
        <v>1.38</v>
      </c>
      <c r="I152" s="224"/>
      <c r="J152" s="219"/>
      <c r="K152" s="219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157</v>
      </c>
      <c r="AU152" s="229" t="s">
        <v>155</v>
      </c>
      <c r="AV152" s="13" t="s">
        <v>155</v>
      </c>
      <c r="AW152" s="13" t="s">
        <v>34</v>
      </c>
      <c r="AX152" s="13" t="s">
        <v>86</v>
      </c>
      <c r="AY152" s="229" t="s">
        <v>149</v>
      </c>
    </row>
    <row r="153" spans="1:65" s="12" customFormat="1" ht="22.9" customHeight="1">
      <c r="B153" s="189"/>
      <c r="C153" s="190"/>
      <c r="D153" s="191" t="s">
        <v>77</v>
      </c>
      <c r="E153" s="202" t="s">
        <v>168</v>
      </c>
      <c r="F153" s="202" t="s">
        <v>169</v>
      </c>
      <c r="G153" s="190"/>
      <c r="H153" s="190"/>
      <c r="I153" s="193"/>
      <c r="J153" s="203">
        <f>BK153</f>
        <v>0</v>
      </c>
      <c r="K153" s="190"/>
      <c r="L153" s="194"/>
      <c r="M153" s="195"/>
      <c r="N153" s="196"/>
      <c r="O153" s="196"/>
      <c r="P153" s="197">
        <f>SUM(P154:P220)</f>
        <v>0</v>
      </c>
      <c r="Q153" s="196"/>
      <c r="R153" s="197">
        <f>SUM(R154:R220)</f>
        <v>10.063469519999998</v>
      </c>
      <c r="S153" s="196"/>
      <c r="T153" s="198">
        <f>SUM(T154:T220)</f>
        <v>0</v>
      </c>
      <c r="AR153" s="199" t="s">
        <v>86</v>
      </c>
      <c r="AT153" s="200" t="s">
        <v>77</v>
      </c>
      <c r="AU153" s="200" t="s">
        <v>86</v>
      </c>
      <c r="AY153" s="199" t="s">
        <v>149</v>
      </c>
      <c r="BK153" s="201">
        <f>SUM(BK154:BK220)</f>
        <v>0</v>
      </c>
    </row>
    <row r="154" spans="1:65" s="2" customFormat="1" ht="21.75" customHeight="1">
      <c r="A154" s="35"/>
      <c r="B154" s="36"/>
      <c r="C154" s="204" t="s">
        <v>154</v>
      </c>
      <c r="D154" s="204" t="s">
        <v>151</v>
      </c>
      <c r="E154" s="205" t="s">
        <v>170</v>
      </c>
      <c r="F154" s="206" t="s">
        <v>171</v>
      </c>
      <c r="G154" s="207" t="s">
        <v>90</v>
      </c>
      <c r="H154" s="208">
        <v>81.760000000000005</v>
      </c>
      <c r="I154" s="209"/>
      <c r="J154" s="210">
        <f>ROUND(I154*H154,2)</f>
        <v>0</v>
      </c>
      <c r="K154" s="211"/>
      <c r="L154" s="40"/>
      <c r="M154" s="212" t="s">
        <v>1</v>
      </c>
      <c r="N154" s="213" t="s">
        <v>44</v>
      </c>
      <c r="O154" s="72"/>
      <c r="P154" s="214">
        <f>O154*H154</f>
        <v>0</v>
      </c>
      <c r="Q154" s="214">
        <v>2.5999999999999998E-4</v>
      </c>
      <c r="R154" s="214">
        <f>Q154*H154</f>
        <v>2.1257599999999998E-2</v>
      </c>
      <c r="S154" s="214">
        <v>0</v>
      </c>
      <c r="T154" s="21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6" t="s">
        <v>154</v>
      </c>
      <c r="AT154" s="216" t="s">
        <v>151</v>
      </c>
      <c r="AU154" s="216" t="s">
        <v>155</v>
      </c>
      <c r="AY154" s="18" t="s">
        <v>149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155</v>
      </c>
      <c r="BK154" s="217">
        <f>ROUND(I154*H154,2)</f>
        <v>0</v>
      </c>
      <c r="BL154" s="18" t="s">
        <v>154</v>
      </c>
      <c r="BM154" s="216" t="s">
        <v>172</v>
      </c>
    </row>
    <row r="155" spans="1:65" s="13" customFormat="1" ht="11.25">
      <c r="B155" s="218"/>
      <c r="C155" s="219"/>
      <c r="D155" s="220" t="s">
        <v>157</v>
      </c>
      <c r="E155" s="221" t="s">
        <v>1</v>
      </c>
      <c r="F155" s="222" t="s">
        <v>173</v>
      </c>
      <c r="G155" s="219"/>
      <c r="H155" s="223">
        <v>11.22</v>
      </c>
      <c r="I155" s="224"/>
      <c r="J155" s="219"/>
      <c r="K155" s="219"/>
      <c r="L155" s="225"/>
      <c r="M155" s="226"/>
      <c r="N155" s="227"/>
      <c r="O155" s="227"/>
      <c r="P155" s="227"/>
      <c r="Q155" s="227"/>
      <c r="R155" s="227"/>
      <c r="S155" s="227"/>
      <c r="T155" s="228"/>
      <c r="AT155" s="229" t="s">
        <v>157</v>
      </c>
      <c r="AU155" s="229" t="s">
        <v>155</v>
      </c>
      <c r="AV155" s="13" t="s">
        <v>155</v>
      </c>
      <c r="AW155" s="13" t="s">
        <v>34</v>
      </c>
      <c r="AX155" s="13" t="s">
        <v>78</v>
      </c>
      <c r="AY155" s="229" t="s">
        <v>149</v>
      </c>
    </row>
    <row r="156" spans="1:65" s="13" customFormat="1" ht="11.25">
      <c r="B156" s="218"/>
      <c r="C156" s="219"/>
      <c r="D156" s="220" t="s">
        <v>157</v>
      </c>
      <c r="E156" s="221" t="s">
        <v>1</v>
      </c>
      <c r="F156" s="222" t="s">
        <v>174</v>
      </c>
      <c r="G156" s="219"/>
      <c r="H156" s="223">
        <v>22.08</v>
      </c>
      <c r="I156" s="224"/>
      <c r="J156" s="219"/>
      <c r="K156" s="219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157</v>
      </c>
      <c r="AU156" s="229" t="s">
        <v>155</v>
      </c>
      <c r="AV156" s="13" t="s">
        <v>155</v>
      </c>
      <c r="AW156" s="13" t="s">
        <v>34</v>
      </c>
      <c r="AX156" s="13" t="s">
        <v>78</v>
      </c>
      <c r="AY156" s="229" t="s">
        <v>149</v>
      </c>
    </row>
    <row r="157" spans="1:65" s="13" customFormat="1" ht="11.25">
      <c r="B157" s="218"/>
      <c r="C157" s="219"/>
      <c r="D157" s="220" t="s">
        <v>157</v>
      </c>
      <c r="E157" s="221" t="s">
        <v>1</v>
      </c>
      <c r="F157" s="222" t="s">
        <v>175</v>
      </c>
      <c r="G157" s="219"/>
      <c r="H157" s="223">
        <v>16.32</v>
      </c>
      <c r="I157" s="224"/>
      <c r="J157" s="219"/>
      <c r="K157" s="219"/>
      <c r="L157" s="225"/>
      <c r="M157" s="226"/>
      <c r="N157" s="227"/>
      <c r="O157" s="227"/>
      <c r="P157" s="227"/>
      <c r="Q157" s="227"/>
      <c r="R157" s="227"/>
      <c r="S157" s="227"/>
      <c r="T157" s="228"/>
      <c r="AT157" s="229" t="s">
        <v>157</v>
      </c>
      <c r="AU157" s="229" t="s">
        <v>155</v>
      </c>
      <c r="AV157" s="13" t="s">
        <v>155</v>
      </c>
      <c r="AW157" s="13" t="s">
        <v>34</v>
      </c>
      <c r="AX157" s="13" t="s">
        <v>78</v>
      </c>
      <c r="AY157" s="229" t="s">
        <v>149</v>
      </c>
    </row>
    <row r="158" spans="1:65" s="13" customFormat="1" ht="11.25">
      <c r="B158" s="218"/>
      <c r="C158" s="219"/>
      <c r="D158" s="220" t="s">
        <v>157</v>
      </c>
      <c r="E158" s="221" t="s">
        <v>1</v>
      </c>
      <c r="F158" s="222" t="s">
        <v>176</v>
      </c>
      <c r="G158" s="219"/>
      <c r="H158" s="223">
        <v>21.6</v>
      </c>
      <c r="I158" s="224"/>
      <c r="J158" s="219"/>
      <c r="K158" s="219"/>
      <c r="L158" s="225"/>
      <c r="M158" s="226"/>
      <c r="N158" s="227"/>
      <c r="O158" s="227"/>
      <c r="P158" s="227"/>
      <c r="Q158" s="227"/>
      <c r="R158" s="227"/>
      <c r="S158" s="227"/>
      <c r="T158" s="228"/>
      <c r="AT158" s="229" t="s">
        <v>157</v>
      </c>
      <c r="AU158" s="229" t="s">
        <v>155</v>
      </c>
      <c r="AV158" s="13" t="s">
        <v>155</v>
      </c>
      <c r="AW158" s="13" t="s">
        <v>34</v>
      </c>
      <c r="AX158" s="13" t="s">
        <v>78</v>
      </c>
      <c r="AY158" s="229" t="s">
        <v>149</v>
      </c>
    </row>
    <row r="159" spans="1:65" s="13" customFormat="1" ht="11.25">
      <c r="B159" s="218"/>
      <c r="C159" s="219"/>
      <c r="D159" s="220" t="s">
        <v>157</v>
      </c>
      <c r="E159" s="221" t="s">
        <v>1</v>
      </c>
      <c r="F159" s="222" t="s">
        <v>177</v>
      </c>
      <c r="G159" s="219"/>
      <c r="H159" s="223">
        <v>8.16</v>
      </c>
      <c r="I159" s="224"/>
      <c r="J159" s="219"/>
      <c r="K159" s="219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157</v>
      </c>
      <c r="AU159" s="229" t="s">
        <v>155</v>
      </c>
      <c r="AV159" s="13" t="s">
        <v>155</v>
      </c>
      <c r="AW159" s="13" t="s">
        <v>34</v>
      </c>
      <c r="AX159" s="13" t="s">
        <v>78</v>
      </c>
      <c r="AY159" s="229" t="s">
        <v>149</v>
      </c>
    </row>
    <row r="160" spans="1:65" s="13" customFormat="1" ht="11.25">
      <c r="B160" s="218"/>
      <c r="C160" s="219"/>
      <c r="D160" s="220" t="s">
        <v>157</v>
      </c>
      <c r="E160" s="221" t="s">
        <v>1</v>
      </c>
      <c r="F160" s="222" t="s">
        <v>178</v>
      </c>
      <c r="G160" s="219"/>
      <c r="H160" s="223">
        <v>1</v>
      </c>
      <c r="I160" s="224"/>
      <c r="J160" s="219"/>
      <c r="K160" s="219"/>
      <c r="L160" s="225"/>
      <c r="M160" s="226"/>
      <c r="N160" s="227"/>
      <c r="O160" s="227"/>
      <c r="P160" s="227"/>
      <c r="Q160" s="227"/>
      <c r="R160" s="227"/>
      <c r="S160" s="227"/>
      <c r="T160" s="228"/>
      <c r="AT160" s="229" t="s">
        <v>157</v>
      </c>
      <c r="AU160" s="229" t="s">
        <v>155</v>
      </c>
      <c r="AV160" s="13" t="s">
        <v>155</v>
      </c>
      <c r="AW160" s="13" t="s">
        <v>34</v>
      </c>
      <c r="AX160" s="13" t="s">
        <v>78</v>
      </c>
      <c r="AY160" s="229" t="s">
        <v>149</v>
      </c>
    </row>
    <row r="161" spans="1:65" s="13" customFormat="1" ht="11.25">
      <c r="B161" s="218"/>
      <c r="C161" s="219"/>
      <c r="D161" s="220" t="s">
        <v>157</v>
      </c>
      <c r="E161" s="221" t="s">
        <v>1</v>
      </c>
      <c r="F161" s="222" t="s">
        <v>179</v>
      </c>
      <c r="G161" s="219"/>
      <c r="H161" s="223">
        <v>1.38</v>
      </c>
      <c r="I161" s="224"/>
      <c r="J161" s="219"/>
      <c r="K161" s="219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157</v>
      </c>
      <c r="AU161" s="229" t="s">
        <v>155</v>
      </c>
      <c r="AV161" s="13" t="s">
        <v>155</v>
      </c>
      <c r="AW161" s="13" t="s">
        <v>34</v>
      </c>
      <c r="AX161" s="13" t="s">
        <v>78</v>
      </c>
      <c r="AY161" s="229" t="s">
        <v>149</v>
      </c>
    </row>
    <row r="162" spans="1:65" s="14" customFormat="1" ht="11.25">
      <c r="B162" s="230"/>
      <c r="C162" s="231"/>
      <c r="D162" s="220" t="s">
        <v>157</v>
      </c>
      <c r="E162" s="232" t="s">
        <v>1</v>
      </c>
      <c r="F162" s="233" t="s">
        <v>159</v>
      </c>
      <c r="G162" s="231"/>
      <c r="H162" s="234">
        <v>81.760000000000005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AT162" s="240" t="s">
        <v>157</v>
      </c>
      <c r="AU162" s="240" t="s">
        <v>155</v>
      </c>
      <c r="AV162" s="14" t="s">
        <v>154</v>
      </c>
      <c r="AW162" s="14" t="s">
        <v>34</v>
      </c>
      <c r="AX162" s="14" t="s">
        <v>86</v>
      </c>
      <c r="AY162" s="240" t="s">
        <v>149</v>
      </c>
    </row>
    <row r="163" spans="1:65" s="2" customFormat="1" ht="21.75" customHeight="1">
      <c r="A163" s="35"/>
      <c r="B163" s="36"/>
      <c r="C163" s="204" t="s">
        <v>180</v>
      </c>
      <c r="D163" s="204" t="s">
        <v>151</v>
      </c>
      <c r="E163" s="205" t="s">
        <v>181</v>
      </c>
      <c r="F163" s="206" t="s">
        <v>182</v>
      </c>
      <c r="G163" s="207" t="s">
        <v>90</v>
      </c>
      <c r="H163" s="208">
        <v>81.760000000000005</v>
      </c>
      <c r="I163" s="209"/>
      <c r="J163" s="210">
        <f>ROUND(I163*H163,2)</f>
        <v>0</v>
      </c>
      <c r="K163" s="211"/>
      <c r="L163" s="40"/>
      <c r="M163" s="212" t="s">
        <v>1</v>
      </c>
      <c r="N163" s="213" t="s">
        <v>44</v>
      </c>
      <c r="O163" s="72"/>
      <c r="P163" s="214">
        <f>O163*H163</f>
        <v>0</v>
      </c>
      <c r="Q163" s="214">
        <v>4.3800000000000002E-3</v>
      </c>
      <c r="R163" s="214">
        <f>Q163*H163</f>
        <v>0.35810880000000006</v>
      </c>
      <c r="S163" s="214">
        <v>0</v>
      </c>
      <c r="T163" s="21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6" t="s">
        <v>154</v>
      </c>
      <c r="AT163" s="216" t="s">
        <v>151</v>
      </c>
      <c r="AU163" s="216" t="s">
        <v>155</v>
      </c>
      <c r="AY163" s="18" t="s">
        <v>149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155</v>
      </c>
      <c r="BK163" s="217">
        <f>ROUND(I163*H163,2)</f>
        <v>0</v>
      </c>
      <c r="BL163" s="18" t="s">
        <v>154</v>
      </c>
      <c r="BM163" s="216" t="s">
        <v>183</v>
      </c>
    </row>
    <row r="164" spans="1:65" s="13" customFormat="1" ht="11.25">
      <c r="B164" s="218"/>
      <c r="C164" s="219"/>
      <c r="D164" s="220" t="s">
        <v>157</v>
      </c>
      <c r="E164" s="221" t="s">
        <v>1</v>
      </c>
      <c r="F164" s="222" t="s">
        <v>88</v>
      </c>
      <c r="G164" s="219"/>
      <c r="H164" s="223">
        <v>81.760000000000005</v>
      </c>
      <c r="I164" s="224"/>
      <c r="J164" s="219"/>
      <c r="K164" s="219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157</v>
      </c>
      <c r="AU164" s="229" t="s">
        <v>155</v>
      </c>
      <c r="AV164" s="13" t="s">
        <v>155</v>
      </c>
      <c r="AW164" s="13" t="s">
        <v>34</v>
      </c>
      <c r="AX164" s="13" t="s">
        <v>86</v>
      </c>
      <c r="AY164" s="229" t="s">
        <v>149</v>
      </c>
    </row>
    <row r="165" spans="1:65" s="2" customFormat="1" ht="21.75" customHeight="1">
      <c r="A165" s="35"/>
      <c r="B165" s="36"/>
      <c r="C165" s="204" t="s">
        <v>168</v>
      </c>
      <c r="D165" s="204" t="s">
        <v>151</v>
      </c>
      <c r="E165" s="205" t="s">
        <v>184</v>
      </c>
      <c r="F165" s="206" t="s">
        <v>185</v>
      </c>
      <c r="G165" s="207" t="s">
        <v>90</v>
      </c>
      <c r="H165" s="208">
        <v>81.760000000000005</v>
      </c>
      <c r="I165" s="209"/>
      <c r="J165" s="210">
        <f>ROUND(I165*H165,2)</f>
        <v>0</v>
      </c>
      <c r="K165" s="211"/>
      <c r="L165" s="40"/>
      <c r="M165" s="212" t="s">
        <v>1</v>
      </c>
      <c r="N165" s="213" t="s">
        <v>44</v>
      </c>
      <c r="O165" s="72"/>
      <c r="P165" s="214">
        <f>O165*H165</f>
        <v>0</v>
      </c>
      <c r="Q165" s="214">
        <v>3.0000000000000001E-3</v>
      </c>
      <c r="R165" s="214">
        <f>Q165*H165</f>
        <v>0.24528000000000003</v>
      </c>
      <c r="S165" s="214">
        <v>0</v>
      </c>
      <c r="T165" s="21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6" t="s">
        <v>154</v>
      </c>
      <c r="AT165" s="216" t="s">
        <v>151</v>
      </c>
      <c r="AU165" s="216" t="s">
        <v>155</v>
      </c>
      <c r="AY165" s="18" t="s">
        <v>149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155</v>
      </c>
      <c r="BK165" s="217">
        <f>ROUND(I165*H165,2)</f>
        <v>0</v>
      </c>
      <c r="BL165" s="18" t="s">
        <v>154</v>
      </c>
      <c r="BM165" s="216" t="s">
        <v>186</v>
      </c>
    </row>
    <row r="166" spans="1:65" s="13" customFormat="1" ht="11.25">
      <c r="B166" s="218"/>
      <c r="C166" s="219"/>
      <c r="D166" s="220" t="s">
        <v>157</v>
      </c>
      <c r="E166" s="221" t="s">
        <v>1</v>
      </c>
      <c r="F166" s="222" t="s">
        <v>88</v>
      </c>
      <c r="G166" s="219"/>
      <c r="H166" s="223">
        <v>81.760000000000005</v>
      </c>
      <c r="I166" s="224"/>
      <c r="J166" s="219"/>
      <c r="K166" s="219"/>
      <c r="L166" s="225"/>
      <c r="M166" s="226"/>
      <c r="N166" s="227"/>
      <c r="O166" s="227"/>
      <c r="P166" s="227"/>
      <c r="Q166" s="227"/>
      <c r="R166" s="227"/>
      <c r="S166" s="227"/>
      <c r="T166" s="228"/>
      <c r="AT166" s="229" t="s">
        <v>157</v>
      </c>
      <c r="AU166" s="229" t="s">
        <v>155</v>
      </c>
      <c r="AV166" s="13" t="s">
        <v>155</v>
      </c>
      <c r="AW166" s="13" t="s">
        <v>34</v>
      </c>
      <c r="AX166" s="13" t="s">
        <v>86</v>
      </c>
      <c r="AY166" s="229" t="s">
        <v>149</v>
      </c>
    </row>
    <row r="167" spans="1:65" s="2" customFormat="1" ht="21.75" customHeight="1">
      <c r="A167" s="35"/>
      <c r="B167" s="36"/>
      <c r="C167" s="204" t="s">
        <v>187</v>
      </c>
      <c r="D167" s="204" t="s">
        <v>151</v>
      </c>
      <c r="E167" s="205" t="s">
        <v>188</v>
      </c>
      <c r="F167" s="206" t="s">
        <v>189</v>
      </c>
      <c r="G167" s="207" t="s">
        <v>90</v>
      </c>
      <c r="H167" s="208">
        <v>200.83799999999999</v>
      </c>
      <c r="I167" s="209"/>
      <c r="J167" s="210">
        <f>ROUND(I167*H167,2)</f>
        <v>0</v>
      </c>
      <c r="K167" s="211"/>
      <c r="L167" s="40"/>
      <c r="M167" s="212" t="s">
        <v>1</v>
      </c>
      <c r="N167" s="213" t="s">
        <v>44</v>
      </c>
      <c r="O167" s="72"/>
      <c r="P167" s="214">
        <f>O167*H167</f>
        <v>0</v>
      </c>
      <c r="Q167" s="214">
        <v>2.5999999999999998E-4</v>
      </c>
      <c r="R167" s="214">
        <f>Q167*H167</f>
        <v>5.2217879999999994E-2</v>
      </c>
      <c r="S167" s="214">
        <v>0</v>
      </c>
      <c r="T167" s="21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6" t="s">
        <v>154</v>
      </c>
      <c r="AT167" s="216" t="s">
        <v>151</v>
      </c>
      <c r="AU167" s="216" t="s">
        <v>155</v>
      </c>
      <c r="AY167" s="18" t="s">
        <v>149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155</v>
      </c>
      <c r="BK167" s="217">
        <f>ROUND(I167*H167,2)</f>
        <v>0</v>
      </c>
      <c r="BL167" s="18" t="s">
        <v>154</v>
      </c>
      <c r="BM167" s="216" t="s">
        <v>190</v>
      </c>
    </row>
    <row r="168" spans="1:65" s="13" customFormat="1" ht="11.25">
      <c r="B168" s="218"/>
      <c r="C168" s="219"/>
      <c r="D168" s="220" t="s">
        <v>157</v>
      </c>
      <c r="E168" s="221" t="s">
        <v>1</v>
      </c>
      <c r="F168" s="222" t="s">
        <v>191</v>
      </c>
      <c r="G168" s="219"/>
      <c r="H168" s="223">
        <v>32.015000000000001</v>
      </c>
      <c r="I168" s="224"/>
      <c r="J168" s="219"/>
      <c r="K168" s="219"/>
      <c r="L168" s="225"/>
      <c r="M168" s="226"/>
      <c r="N168" s="227"/>
      <c r="O168" s="227"/>
      <c r="P168" s="227"/>
      <c r="Q168" s="227"/>
      <c r="R168" s="227"/>
      <c r="S168" s="227"/>
      <c r="T168" s="228"/>
      <c r="AT168" s="229" t="s">
        <v>157</v>
      </c>
      <c r="AU168" s="229" t="s">
        <v>155</v>
      </c>
      <c r="AV168" s="13" t="s">
        <v>155</v>
      </c>
      <c r="AW168" s="13" t="s">
        <v>34</v>
      </c>
      <c r="AX168" s="13" t="s">
        <v>78</v>
      </c>
      <c r="AY168" s="229" t="s">
        <v>149</v>
      </c>
    </row>
    <row r="169" spans="1:65" s="13" customFormat="1" ht="11.25">
      <c r="B169" s="218"/>
      <c r="C169" s="219"/>
      <c r="D169" s="220" t="s">
        <v>157</v>
      </c>
      <c r="E169" s="221" t="s">
        <v>1</v>
      </c>
      <c r="F169" s="222" t="s">
        <v>192</v>
      </c>
      <c r="G169" s="219"/>
      <c r="H169" s="223">
        <v>39.590000000000003</v>
      </c>
      <c r="I169" s="224"/>
      <c r="J169" s="219"/>
      <c r="K169" s="219"/>
      <c r="L169" s="225"/>
      <c r="M169" s="226"/>
      <c r="N169" s="227"/>
      <c r="O169" s="227"/>
      <c r="P169" s="227"/>
      <c r="Q169" s="227"/>
      <c r="R169" s="227"/>
      <c r="S169" s="227"/>
      <c r="T169" s="228"/>
      <c r="AT169" s="229" t="s">
        <v>157</v>
      </c>
      <c r="AU169" s="229" t="s">
        <v>155</v>
      </c>
      <c r="AV169" s="13" t="s">
        <v>155</v>
      </c>
      <c r="AW169" s="13" t="s">
        <v>34</v>
      </c>
      <c r="AX169" s="13" t="s">
        <v>78</v>
      </c>
      <c r="AY169" s="229" t="s">
        <v>149</v>
      </c>
    </row>
    <row r="170" spans="1:65" s="13" customFormat="1" ht="11.25">
      <c r="B170" s="218"/>
      <c r="C170" s="219"/>
      <c r="D170" s="220" t="s">
        <v>157</v>
      </c>
      <c r="E170" s="221" t="s">
        <v>1</v>
      </c>
      <c r="F170" s="222" t="s">
        <v>193</v>
      </c>
      <c r="G170" s="219"/>
      <c r="H170" s="223">
        <v>36.270000000000003</v>
      </c>
      <c r="I170" s="224"/>
      <c r="J170" s="219"/>
      <c r="K170" s="219"/>
      <c r="L170" s="225"/>
      <c r="M170" s="226"/>
      <c r="N170" s="227"/>
      <c r="O170" s="227"/>
      <c r="P170" s="227"/>
      <c r="Q170" s="227"/>
      <c r="R170" s="227"/>
      <c r="S170" s="227"/>
      <c r="T170" s="228"/>
      <c r="AT170" s="229" t="s">
        <v>157</v>
      </c>
      <c r="AU170" s="229" t="s">
        <v>155</v>
      </c>
      <c r="AV170" s="13" t="s">
        <v>155</v>
      </c>
      <c r="AW170" s="13" t="s">
        <v>34</v>
      </c>
      <c r="AX170" s="13" t="s">
        <v>78</v>
      </c>
      <c r="AY170" s="229" t="s">
        <v>149</v>
      </c>
    </row>
    <row r="171" spans="1:65" s="13" customFormat="1" ht="11.25">
      <c r="B171" s="218"/>
      <c r="C171" s="219"/>
      <c r="D171" s="220" t="s">
        <v>157</v>
      </c>
      <c r="E171" s="221" t="s">
        <v>1</v>
      </c>
      <c r="F171" s="222" t="s">
        <v>194</v>
      </c>
      <c r="G171" s="219"/>
      <c r="H171" s="223">
        <v>40.69</v>
      </c>
      <c r="I171" s="224"/>
      <c r="J171" s="219"/>
      <c r="K171" s="219"/>
      <c r="L171" s="225"/>
      <c r="M171" s="226"/>
      <c r="N171" s="227"/>
      <c r="O171" s="227"/>
      <c r="P171" s="227"/>
      <c r="Q171" s="227"/>
      <c r="R171" s="227"/>
      <c r="S171" s="227"/>
      <c r="T171" s="228"/>
      <c r="AT171" s="229" t="s">
        <v>157</v>
      </c>
      <c r="AU171" s="229" t="s">
        <v>155</v>
      </c>
      <c r="AV171" s="13" t="s">
        <v>155</v>
      </c>
      <c r="AW171" s="13" t="s">
        <v>34</v>
      </c>
      <c r="AX171" s="13" t="s">
        <v>78</v>
      </c>
      <c r="AY171" s="229" t="s">
        <v>149</v>
      </c>
    </row>
    <row r="172" spans="1:65" s="13" customFormat="1" ht="22.5">
      <c r="B172" s="218"/>
      <c r="C172" s="219"/>
      <c r="D172" s="220" t="s">
        <v>157</v>
      </c>
      <c r="E172" s="221" t="s">
        <v>1</v>
      </c>
      <c r="F172" s="222" t="s">
        <v>195</v>
      </c>
      <c r="G172" s="219"/>
      <c r="H172" s="223">
        <v>31.12</v>
      </c>
      <c r="I172" s="224"/>
      <c r="J172" s="219"/>
      <c r="K172" s="219"/>
      <c r="L172" s="225"/>
      <c r="M172" s="226"/>
      <c r="N172" s="227"/>
      <c r="O172" s="227"/>
      <c r="P172" s="227"/>
      <c r="Q172" s="227"/>
      <c r="R172" s="227"/>
      <c r="S172" s="227"/>
      <c r="T172" s="228"/>
      <c r="AT172" s="229" t="s">
        <v>157</v>
      </c>
      <c r="AU172" s="229" t="s">
        <v>155</v>
      </c>
      <c r="AV172" s="13" t="s">
        <v>155</v>
      </c>
      <c r="AW172" s="13" t="s">
        <v>34</v>
      </c>
      <c r="AX172" s="13" t="s">
        <v>78</v>
      </c>
      <c r="AY172" s="229" t="s">
        <v>149</v>
      </c>
    </row>
    <row r="173" spans="1:65" s="13" customFormat="1" ht="11.25">
      <c r="B173" s="218"/>
      <c r="C173" s="219"/>
      <c r="D173" s="220" t="s">
        <v>157</v>
      </c>
      <c r="E173" s="221" t="s">
        <v>1</v>
      </c>
      <c r="F173" s="222" t="s">
        <v>196</v>
      </c>
      <c r="G173" s="219"/>
      <c r="H173" s="223">
        <v>8.0030000000000001</v>
      </c>
      <c r="I173" s="224"/>
      <c r="J173" s="219"/>
      <c r="K173" s="219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157</v>
      </c>
      <c r="AU173" s="229" t="s">
        <v>155</v>
      </c>
      <c r="AV173" s="13" t="s">
        <v>155</v>
      </c>
      <c r="AW173" s="13" t="s">
        <v>34</v>
      </c>
      <c r="AX173" s="13" t="s">
        <v>78</v>
      </c>
      <c r="AY173" s="229" t="s">
        <v>149</v>
      </c>
    </row>
    <row r="174" spans="1:65" s="13" customFormat="1" ht="11.25">
      <c r="B174" s="218"/>
      <c r="C174" s="219"/>
      <c r="D174" s="220" t="s">
        <v>157</v>
      </c>
      <c r="E174" s="221" t="s">
        <v>1</v>
      </c>
      <c r="F174" s="222" t="s">
        <v>197</v>
      </c>
      <c r="G174" s="219"/>
      <c r="H174" s="223">
        <v>13.15</v>
      </c>
      <c r="I174" s="224"/>
      <c r="J174" s="219"/>
      <c r="K174" s="219"/>
      <c r="L174" s="225"/>
      <c r="M174" s="226"/>
      <c r="N174" s="227"/>
      <c r="O174" s="227"/>
      <c r="P174" s="227"/>
      <c r="Q174" s="227"/>
      <c r="R174" s="227"/>
      <c r="S174" s="227"/>
      <c r="T174" s="228"/>
      <c r="AT174" s="229" t="s">
        <v>157</v>
      </c>
      <c r="AU174" s="229" t="s">
        <v>155</v>
      </c>
      <c r="AV174" s="13" t="s">
        <v>155</v>
      </c>
      <c r="AW174" s="13" t="s">
        <v>34</v>
      </c>
      <c r="AX174" s="13" t="s">
        <v>78</v>
      </c>
      <c r="AY174" s="229" t="s">
        <v>149</v>
      </c>
    </row>
    <row r="175" spans="1:65" s="14" customFormat="1" ht="11.25">
      <c r="B175" s="230"/>
      <c r="C175" s="231"/>
      <c r="D175" s="220" t="s">
        <v>157</v>
      </c>
      <c r="E175" s="232" t="s">
        <v>1</v>
      </c>
      <c r="F175" s="233" t="s">
        <v>159</v>
      </c>
      <c r="G175" s="231"/>
      <c r="H175" s="234">
        <v>200.83799999999999</v>
      </c>
      <c r="I175" s="235"/>
      <c r="J175" s="231"/>
      <c r="K175" s="231"/>
      <c r="L175" s="236"/>
      <c r="M175" s="237"/>
      <c r="N175" s="238"/>
      <c r="O175" s="238"/>
      <c r="P175" s="238"/>
      <c r="Q175" s="238"/>
      <c r="R175" s="238"/>
      <c r="S175" s="238"/>
      <c r="T175" s="239"/>
      <c r="AT175" s="240" t="s">
        <v>157</v>
      </c>
      <c r="AU175" s="240" t="s">
        <v>155</v>
      </c>
      <c r="AV175" s="14" t="s">
        <v>154</v>
      </c>
      <c r="AW175" s="14" t="s">
        <v>34</v>
      </c>
      <c r="AX175" s="14" t="s">
        <v>86</v>
      </c>
      <c r="AY175" s="240" t="s">
        <v>149</v>
      </c>
    </row>
    <row r="176" spans="1:65" s="2" customFormat="1" ht="21.75" customHeight="1">
      <c r="A176" s="35"/>
      <c r="B176" s="36"/>
      <c r="C176" s="204" t="s">
        <v>198</v>
      </c>
      <c r="D176" s="204" t="s">
        <v>151</v>
      </c>
      <c r="E176" s="205" t="s">
        <v>199</v>
      </c>
      <c r="F176" s="206" t="s">
        <v>200</v>
      </c>
      <c r="G176" s="207" t="s">
        <v>90</v>
      </c>
      <c r="H176" s="208">
        <v>200.83799999999999</v>
      </c>
      <c r="I176" s="209"/>
      <c r="J176" s="210">
        <f>ROUND(I176*H176,2)</f>
        <v>0</v>
      </c>
      <c r="K176" s="211"/>
      <c r="L176" s="40"/>
      <c r="M176" s="212" t="s">
        <v>1</v>
      </c>
      <c r="N176" s="213" t="s">
        <v>44</v>
      </c>
      <c r="O176" s="72"/>
      <c r="P176" s="214">
        <f>O176*H176</f>
        <v>0</v>
      </c>
      <c r="Q176" s="214">
        <v>4.3800000000000002E-3</v>
      </c>
      <c r="R176" s="214">
        <f>Q176*H176</f>
        <v>0.87967044000000005</v>
      </c>
      <c r="S176" s="214">
        <v>0</v>
      </c>
      <c r="T176" s="21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6" t="s">
        <v>154</v>
      </c>
      <c r="AT176" s="216" t="s">
        <v>151</v>
      </c>
      <c r="AU176" s="216" t="s">
        <v>155</v>
      </c>
      <c r="AY176" s="18" t="s">
        <v>149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155</v>
      </c>
      <c r="BK176" s="217">
        <f>ROUND(I176*H176,2)</f>
        <v>0</v>
      </c>
      <c r="BL176" s="18" t="s">
        <v>154</v>
      </c>
      <c r="BM176" s="216" t="s">
        <v>201</v>
      </c>
    </row>
    <row r="177" spans="1:65" s="13" customFormat="1" ht="11.25">
      <c r="B177" s="218"/>
      <c r="C177" s="219"/>
      <c r="D177" s="220" t="s">
        <v>157</v>
      </c>
      <c r="E177" s="221" t="s">
        <v>1</v>
      </c>
      <c r="F177" s="222" t="s">
        <v>93</v>
      </c>
      <c r="G177" s="219"/>
      <c r="H177" s="223">
        <v>200.83799999999999</v>
      </c>
      <c r="I177" s="224"/>
      <c r="J177" s="219"/>
      <c r="K177" s="219"/>
      <c r="L177" s="225"/>
      <c r="M177" s="226"/>
      <c r="N177" s="227"/>
      <c r="O177" s="227"/>
      <c r="P177" s="227"/>
      <c r="Q177" s="227"/>
      <c r="R177" s="227"/>
      <c r="S177" s="227"/>
      <c r="T177" s="228"/>
      <c r="AT177" s="229" t="s">
        <v>157</v>
      </c>
      <c r="AU177" s="229" t="s">
        <v>155</v>
      </c>
      <c r="AV177" s="13" t="s">
        <v>155</v>
      </c>
      <c r="AW177" s="13" t="s">
        <v>34</v>
      </c>
      <c r="AX177" s="13" t="s">
        <v>86</v>
      </c>
      <c r="AY177" s="229" t="s">
        <v>149</v>
      </c>
    </row>
    <row r="178" spans="1:65" s="2" customFormat="1" ht="21.75" customHeight="1">
      <c r="A178" s="35"/>
      <c r="B178" s="36"/>
      <c r="C178" s="204" t="s">
        <v>202</v>
      </c>
      <c r="D178" s="204" t="s">
        <v>151</v>
      </c>
      <c r="E178" s="205" t="s">
        <v>203</v>
      </c>
      <c r="F178" s="206" t="s">
        <v>204</v>
      </c>
      <c r="G178" s="207" t="s">
        <v>90</v>
      </c>
      <c r="H178" s="208">
        <v>191.69800000000001</v>
      </c>
      <c r="I178" s="209"/>
      <c r="J178" s="210">
        <f>ROUND(I178*H178,2)</f>
        <v>0</v>
      </c>
      <c r="K178" s="211"/>
      <c r="L178" s="40"/>
      <c r="M178" s="212" t="s">
        <v>1</v>
      </c>
      <c r="N178" s="213" t="s">
        <v>44</v>
      </c>
      <c r="O178" s="72"/>
      <c r="P178" s="214">
        <f>O178*H178</f>
        <v>0</v>
      </c>
      <c r="Q178" s="214">
        <v>3.0000000000000001E-3</v>
      </c>
      <c r="R178" s="214">
        <f>Q178*H178</f>
        <v>0.57509399999999999</v>
      </c>
      <c r="S178" s="214">
        <v>0</v>
      </c>
      <c r="T178" s="21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6" t="s">
        <v>154</v>
      </c>
      <c r="AT178" s="216" t="s">
        <v>151</v>
      </c>
      <c r="AU178" s="216" t="s">
        <v>155</v>
      </c>
      <c r="AY178" s="18" t="s">
        <v>149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155</v>
      </c>
      <c r="BK178" s="217">
        <f>ROUND(I178*H178,2)</f>
        <v>0</v>
      </c>
      <c r="BL178" s="18" t="s">
        <v>154</v>
      </c>
      <c r="BM178" s="216" t="s">
        <v>205</v>
      </c>
    </row>
    <row r="179" spans="1:65" s="13" customFormat="1" ht="11.25">
      <c r="B179" s="218"/>
      <c r="C179" s="219"/>
      <c r="D179" s="220" t="s">
        <v>157</v>
      </c>
      <c r="E179" s="221" t="s">
        <v>1</v>
      </c>
      <c r="F179" s="222" t="s">
        <v>93</v>
      </c>
      <c r="G179" s="219"/>
      <c r="H179" s="223">
        <v>200.83799999999999</v>
      </c>
      <c r="I179" s="224"/>
      <c r="J179" s="219"/>
      <c r="K179" s="219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157</v>
      </c>
      <c r="AU179" s="229" t="s">
        <v>155</v>
      </c>
      <c r="AV179" s="13" t="s">
        <v>155</v>
      </c>
      <c r="AW179" s="13" t="s">
        <v>34</v>
      </c>
      <c r="AX179" s="13" t="s">
        <v>78</v>
      </c>
      <c r="AY179" s="229" t="s">
        <v>149</v>
      </c>
    </row>
    <row r="180" spans="1:65" s="13" customFormat="1" ht="11.25">
      <c r="B180" s="218"/>
      <c r="C180" s="219"/>
      <c r="D180" s="220" t="s">
        <v>157</v>
      </c>
      <c r="E180" s="221" t="s">
        <v>1</v>
      </c>
      <c r="F180" s="222" t="s">
        <v>206</v>
      </c>
      <c r="G180" s="219"/>
      <c r="H180" s="223">
        <v>-9.14</v>
      </c>
      <c r="I180" s="224"/>
      <c r="J180" s="219"/>
      <c r="K180" s="219"/>
      <c r="L180" s="225"/>
      <c r="M180" s="226"/>
      <c r="N180" s="227"/>
      <c r="O180" s="227"/>
      <c r="P180" s="227"/>
      <c r="Q180" s="227"/>
      <c r="R180" s="227"/>
      <c r="S180" s="227"/>
      <c r="T180" s="228"/>
      <c r="AT180" s="229" t="s">
        <v>157</v>
      </c>
      <c r="AU180" s="229" t="s">
        <v>155</v>
      </c>
      <c r="AV180" s="13" t="s">
        <v>155</v>
      </c>
      <c r="AW180" s="13" t="s">
        <v>34</v>
      </c>
      <c r="AX180" s="13" t="s">
        <v>78</v>
      </c>
      <c r="AY180" s="229" t="s">
        <v>149</v>
      </c>
    </row>
    <row r="181" spans="1:65" s="14" customFormat="1" ht="11.25">
      <c r="B181" s="230"/>
      <c r="C181" s="231"/>
      <c r="D181" s="220" t="s">
        <v>157</v>
      </c>
      <c r="E181" s="232" t="s">
        <v>1</v>
      </c>
      <c r="F181" s="233" t="s">
        <v>159</v>
      </c>
      <c r="G181" s="231"/>
      <c r="H181" s="234">
        <v>191.69800000000001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AT181" s="240" t="s">
        <v>157</v>
      </c>
      <c r="AU181" s="240" t="s">
        <v>155</v>
      </c>
      <c r="AV181" s="14" t="s">
        <v>154</v>
      </c>
      <c r="AW181" s="14" t="s">
        <v>34</v>
      </c>
      <c r="AX181" s="14" t="s">
        <v>86</v>
      </c>
      <c r="AY181" s="240" t="s">
        <v>149</v>
      </c>
    </row>
    <row r="182" spans="1:65" s="2" customFormat="1" ht="21.75" customHeight="1">
      <c r="A182" s="35"/>
      <c r="B182" s="36"/>
      <c r="C182" s="204" t="s">
        <v>207</v>
      </c>
      <c r="D182" s="204" t="s">
        <v>151</v>
      </c>
      <c r="E182" s="205" t="s">
        <v>208</v>
      </c>
      <c r="F182" s="206" t="s">
        <v>209</v>
      </c>
      <c r="G182" s="207" t="s">
        <v>90</v>
      </c>
      <c r="H182" s="208">
        <v>10.55</v>
      </c>
      <c r="I182" s="209"/>
      <c r="J182" s="210">
        <f>ROUND(I182*H182,2)</f>
        <v>0</v>
      </c>
      <c r="K182" s="211"/>
      <c r="L182" s="40"/>
      <c r="M182" s="212" t="s">
        <v>1</v>
      </c>
      <c r="N182" s="213" t="s">
        <v>44</v>
      </c>
      <c r="O182" s="72"/>
      <c r="P182" s="214">
        <f>O182*H182</f>
        <v>0</v>
      </c>
      <c r="Q182" s="214">
        <v>1.54E-2</v>
      </c>
      <c r="R182" s="214">
        <f>Q182*H182</f>
        <v>0.16247</v>
      </c>
      <c r="S182" s="214">
        <v>0</v>
      </c>
      <c r="T182" s="21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6" t="s">
        <v>154</v>
      </c>
      <c r="AT182" s="216" t="s">
        <v>151</v>
      </c>
      <c r="AU182" s="216" t="s">
        <v>155</v>
      </c>
      <c r="AY182" s="18" t="s">
        <v>149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155</v>
      </c>
      <c r="BK182" s="217">
        <f>ROUND(I182*H182,2)</f>
        <v>0</v>
      </c>
      <c r="BL182" s="18" t="s">
        <v>154</v>
      </c>
      <c r="BM182" s="216" t="s">
        <v>210</v>
      </c>
    </row>
    <row r="183" spans="1:65" s="15" customFormat="1" ht="11.25">
      <c r="B183" s="241"/>
      <c r="C183" s="242"/>
      <c r="D183" s="220" t="s">
        <v>157</v>
      </c>
      <c r="E183" s="243" t="s">
        <v>1</v>
      </c>
      <c r="F183" s="244" t="s">
        <v>211</v>
      </c>
      <c r="G183" s="242"/>
      <c r="H183" s="243" t="s">
        <v>1</v>
      </c>
      <c r="I183" s="245"/>
      <c r="J183" s="242"/>
      <c r="K183" s="242"/>
      <c r="L183" s="246"/>
      <c r="M183" s="247"/>
      <c r="N183" s="248"/>
      <c r="O183" s="248"/>
      <c r="P183" s="248"/>
      <c r="Q183" s="248"/>
      <c r="R183" s="248"/>
      <c r="S183" s="248"/>
      <c r="T183" s="249"/>
      <c r="AT183" s="250" t="s">
        <v>157</v>
      </c>
      <c r="AU183" s="250" t="s">
        <v>155</v>
      </c>
      <c r="AV183" s="15" t="s">
        <v>86</v>
      </c>
      <c r="AW183" s="15" t="s">
        <v>34</v>
      </c>
      <c r="AX183" s="15" t="s">
        <v>78</v>
      </c>
      <c r="AY183" s="250" t="s">
        <v>149</v>
      </c>
    </row>
    <row r="184" spans="1:65" s="13" customFormat="1" ht="11.25">
      <c r="B184" s="218"/>
      <c r="C184" s="219"/>
      <c r="D184" s="220" t="s">
        <v>157</v>
      </c>
      <c r="E184" s="221" t="s">
        <v>1</v>
      </c>
      <c r="F184" s="222" t="s">
        <v>212</v>
      </c>
      <c r="G184" s="219"/>
      <c r="H184" s="223">
        <v>10.55</v>
      </c>
      <c r="I184" s="224"/>
      <c r="J184" s="219"/>
      <c r="K184" s="219"/>
      <c r="L184" s="225"/>
      <c r="M184" s="226"/>
      <c r="N184" s="227"/>
      <c r="O184" s="227"/>
      <c r="P184" s="227"/>
      <c r="Q184" s="227"/>
      <c r="R184" s="227"/>
      <c r="S184" s="227"/>
      <c r="T184" s="228"/>
      <c r="AT184" s="229" t="s">
        <v>157</v>
      </c>
      <c r="AU184" s="229" t="s">
        <v>155</v>
      </c>
      <c r="AV184" s="13" t="s">
        <v>155</v>
      </c>
      <c r="AW184" s="13" t="s">
        <v>34</v>
      </c>
      <c r="AX184" s="13" t="s">
        <v>78</v>
      </c>
      <c r="AY184" s="229" t="s">
        <v>149</v>
      </c>
    </row>
    <row r="185" spans="1:65" s="14" customFormat="1" ht="11.25">
      <c r="B185" s="230"/>
      <c r="C185" s="231"/>
      <c r="D185" s="220" t="s">
        <v>157</v>
      </c>
      <c r="E185" s="232" t="s">
        <v>1</v>
      </c>
      <c r="F185" s="233" t="s">
        <v>159</v>
      </c>
      <c r="G185" s="231"/>
      <c r="H185" s="234">
        <v>10.55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AT185" s="240" t="s">
        <v>157</v>
      </c>
      <c r="AU185" s="240" t="s">
        <v>155</v>
      </c>
      <c r="AV185" s="14" t="s">
        <v>154</v>
      </c>
      <c r="AW185" s="14" t="s">
        <v>34</v>
      </c>
      <c r="AX185" s="14" t="s">
        <v>86</v>
      </c>
      <c r="AY185" s="240" t="s">
        <v>149</v>
      </c>
    </row>
    <row r="186" spans="1:65" s="2" customFormat="1" ht="21.75" customHeight="1">
      <c r="A186" s="35"/>
      <c r="B186" s="36"/>
      <c r="C186" s="204" t="s">
        <v>213</v>
      </c>
      <c r="D186" s="204" t="s">
        <v>151</v>
      </c>
      <c r="E186" s="205" t="s">
        <v>214</v>
      </c>
      <c r="F186" s="206" t="s">
        <v>215</v>
      </c>
      <c r="G186" s="207" t="s">
        <v>90</v>
      </c>
      <c r="H186" s="208">
        <v>0.8</v>
      </c>
      <c r="I186" s="209"/>
      <c r="J186" s="210">
        <f>ROUND(I186*H186,2)</f>
        <v>0</v>
      </c>
      <c r="K186" s="211"/>
      <c r="L186" s="40"/>
      <c r="M186" s="212" t="s">
        <v>1</v>
      </c>
      <c r="N186" s="213" t="s">
        <v>44</v>
      </c>
      <c r="O186" s="72"/>
      <c r="P186" s="214">
        <f>O186*H186</f>
        <v>0</v>
      </c>
      <c r="Q186" s="214">
        <v>3.8199999999999998E-2</v>
      </c>
      <c r="R186" s="214">
        <f>Q186*H186</f>
        <v>3.056E-2</v>
      </c>
      <c r="S186" s="214">
        <v>0</v>
      </c>
      <c r="T186" s="21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6" t="s">
        <v>154</v>
      </c>
      <c r="AT186" s="216" t="s">
        <v>151</v>
      </c>
      <c r="AU186" s="216" t="s">
        <v>155</v>
      </c>
      <c r="AY186" s="18" t="s">
        <v>149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155</v>
      </c>
      <c r="BK186" s="217">
        <f>ROUND(I186*H186,2)</f>
        <v>0</v>
      </c>
      <c r="BL186" s="18" t="s">
        <v>154</v>
      </c>
      <c r="BM186" s="216" t="s">
        <v>216</v>
      </c>
    </row>
    <row r="187" spans="1:65" s="15" customFormat="1" ht="11.25">
      <c r="B187" s="241"/>
      <c r="C187" s="242"/>
      <c r="D187" s="220" t="s">
        <v>157</v>
      </c>
      <c r="E187" s="243" t="s">
        <v>1</v>
      </c>
      <c r="F187" s="244" t="s">
        <v>217</v>
      </c>
      <c r="G187" s="242"/>
      <c r="H187" s="243" t="s">
        <v>1</v>
      </c>
      <c r="I187" s="245"/>
      <c r="J187" s="242"/>
      <c r="K187" s="242"/>
      <c r="L187" s="246"/>
      <c r="M187" s="247"/>
      <c r="N187" s="248"/>
      <c r="O187" s="248"/>
      <c r="P187" s="248"/>
      <c r="Q187" s="248"/>
      <c r="R187" s="248"/>
      <c r="S187" s="248"/>
      <c r="T187" s="249"/>
      <c r="AT187" s="250" t="s">
        <v>157</v>
      </c>
      <c r="AU187" s="250" t="s">
        <v>155</v>
      </c>
      <c r="AV187" s="15" t="s">
        <v>86</v>
      </c>
      <c r="AW187" s="15" t="s">
        <v>34</v>
      </c>
      <c r="AX187" s="15" t="s">
        <v>78</v>
      </c>
      <c r="AY187" s="250" t="s">
        <v>149</v>
      </c>
    </row>
    <row r="188" spans="1:65" s="13" customFormat="1" ht="11.25">
      <c r="B188" s="218"/>
      <c r="C188" s="219"/>
      <c r="D188" s="220" t="s">
        <v>157</v>
      </c>
      <c r="E188" s="221" t="s">
        <v>1</v>
      </c>
      <c r="F188" s="222" t="s">
        <v>218</v>
      </c>
      <c r="G188" s="219"/>
      <c r="H188" s="223">
        <v>0.2</v>
      </c>
      <c r="I188" s="224"/>
      <c r="J188" s="219"/>
      <c r="K188" s="219"/>
      <c r="L188" s="225"/>
      <c r="M188" s="226"/>
      <c r="N188" s="227"/>
      <c r="O188" s="227"/>
      <c r="P188" s="227"/>
      <c r="Q188" s="227"/>
      <c r="R188" s="227"/>
      <c r="S188" s="227"/>
      <c r="T188" s="228"/>
      <c r="AT188" s="229" t="s">
        <v>157</v>
      </c>
      <c r="AU188" s="229" t="s">
        <v>155</v>
      </c>
      <c r="AV188" s="13" t="s">
        <v>155</v>
      </c>
      <c r="AW188" s="13" t="s">
        <v>34</v>
      </c>
      <c r="AX188" s="13" t="s">
        <v>78</v>
      </c>
      <c r="AY188" s="229" t="s">
        <v>149</v>
      </c>
    </row>
    <row r="189" spans="1:65" s="13" customFormat="1" ht="11.25">
      <c r="B189" s="218"/>
      <c r="C189" s="219"/>
      <c r="D189" s="220" t="s">
        <v>157</v>
      </c>
      <c r="E189" s="221" t="s">
        <v>1</v>
      </c>
      <c r="F189" s="222" t="s">
        <v>219</v>
      </c>
      <c r="G189" s="219"/>
      <c r="H189" s="223">
        <v>0.1</v>
      </c>
      <c r="I189" s="224"/>
      <c r="J189" s="219"/>
      <c r="K189" s="219"/>
      <c r="L189" s="225"/>
      <c r="M189" s="226"/>
      <c r="N189" s="227"/>
      <c r="O189" s="227"/>
      <c r="P189" s="227"/>
      <c r="Q189" s="227"/>
      <c r="R189" s="227"/>
      <c r="S189" s="227"/>
      <c r="T189" s="228"/>
      <c r="AT189" s="229" t="s">
        <v>157</v>
      </c>
      <c r="AU189" s="229" t="s">
        <v>155</v>
      </c>
      <c r="AV189" s="13" t="s">
        <v>155</v>
      </c>
      <c r="AW189" s="13" t="s">
        <v>34</v>
      </c>
      <c r="AX189" s="13" t="s">
        <v>78</v>
      </c>
      <c r="AY189" s="229" t="s">
        <v>149</v>
      </c>
    </row>
    <row r="190" spans="1:65" s="13" customFormat="1" ht="11.25">
      <c r="B190" s="218"/>
      <c r="C190" s="219"/>
      <c r="D190" s="220" t="s">
        <v>157</v>
      </c>
      <c r="E190" s="221" t="s">
        <v>1</v>
      </c>
      <c r="F190" s="222" t="s">
        <v>220</v>
      </c>
      <c r="G190" s="219"/>
      <c r="H190" s="223">
        <v>0.1</v>
      </c>
      <c r="I190" s="224"/>
      <c r="J190" s="219"/>
      <c r="K190" s="219"/>
      <c r="L190" s="225"/>
      <c r="M190" s="226"/>
      <c r="N190" s="227"/>
      <c r="O190" s="227"/>
      <c r="P190" s="227"/>
      <c r="Q190" s="227"/>
      <c r="R190" s="227"/>
      <c r="S190" s="227"/>
      <c r="T190" s="228"/>
      <c r="AT190" s="229" t="s">
        <v>157</v>
      </c>
      <c r="AU190" s="229" t="s">
        <v>155</v>
      </c>
      <c r="AV190" s="13" t="s">
        <v>155</v>
      </c>
      <c r="AW190" s="13" t="s">
        <v>34</v>
      </c>
      <c r="AX190" s="13" t="s">
        <v>78</v>
      </c>
      <c r="AY190" s="229" t="s">
        <v>149</v>
      </c>
    </row>
    <row r="191" spans="1:65" s="16" customFormat="1" ht="11.25">
      <c r="B191" s="251"/>
      <c r="C191" s="252"/>
      <c r="D191" s="220" t="s">
        <v>157</v>
      </c>
      <c r="E191" s="253" t="s">
        <v>1</v>
      </c>
      <c r="F191" s="254" t="s">
        <v>221</v>
      </c>
      <c r="G191" s="252"/>
      <c r="H191" s="255">
        <v>0.4</v>
      </c>
      <c r="I191" s="256"/>
      <c r="J191" s="252"/>
      <c r="K191" s="252"/>
      <c r="L191" s="257"/>
      <c r="M191" s="258"/>
      <c r="N191" s="259"/>
      <c r="O191" s="259"/>
      <c r="P191" s="259"/>
      <c r="Q191" s="259"/>
      <c r="R191" s="259"/>
      <c r="S191" s="259"/>
      <c r="T191" s="260"/>
      <c r="AT191" s="261" t="s">
        <v>157</v>
      </c>
      <c r="AU191" s="261" t="s">
        <v>155</v>
      </c>
      <c r="AV191" s="16" t="s">
        <v>92</v>
      </c>
      <c r="AW191" s="16" t="s">
        <v>34</v>
      </c>
      <c r="AX191" s="16" t="s">
        <v>78</v>
      </c>
      <c r="AY191" s="261" t="s">
        <v>149</v>
      </c>
    </row>
    <row r="192" spans="1:65" s="15" customFormat="1" ht="11.25">
      <c r="B192" s="241"/>
      <c r="C192" s="242"/>
      <c r="D192" s="220" t="s">
        <v>157</v>
      </c>
      <c r="E192" s="243" t="s">
        <v>1</v>
      </c>
      <c r="F192" s="244" t="s">
        <v>217</v>
      </c>
      <c r="G192" s="242"/>
      <c r="H192" s="243" t="s">
        <v>1</v>
      </c>
      <c r="I192" s="245"/>
      <c r="J192" s="242"/>
      <c r="K192" s="242"/>
      <c r="L192" s="246"/>
      <c r="M192" s="247"/>
      <c r="N192" s="248"/>
      <c r="O192" s="248"/>
      <c r="P192" s="248"/>
      <c r="Q192" s="248"/>
      <c r="R192" s="248"/>
      <c r="S192" s="248"/>
      <c r="T192" s="249"/>
      <c r="AT192" s="250" t="s">
        <v>157</v>
      </c>
      <c r="AU192" s="250" t="s">
        <v>155</v>
      </c>
      <c r="AV192" s="15" t="s">
        <v>86</v>
      </c>
      <c r="AW192" s="15" t="s">
        <v>34</v>
      </c>
      <c r="AX192" s="15" t="s">
        <v>78</v>
      </c>
      <c r="AY192" s="250" t="s">
        <v>149</v>
      </c>
    </row>
    <row r="193" spans="1:65" s="13" customFormat="1" ht="11.25">
      <c r="B193" s="218"/>
      <c r="C193" s="219"/>
      <c r="D193" s="220" t="s">
        <v>157</v>
      </c>
      <c r="E193" s="221" t="s">
        <v>1</v>
      </c>
      <c r="F193" s="222" t="s">
        <v>218</v>
      </c>
      <c r="G193" s="219"/>
      <c r="H193" s="223">
        <v>0.2</v>
      </c>
      <c r="I193" s="224"/>
      <c r="J193" s="219"/>
      <c r="K193" s="219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157</v>
      </c>
      <c r="AU193" s="229" t="s">
        <v>155</v>
      </c>
      <c r="AV193" s="13" t="s">
        <v>155</v>
      </c>
      <c r="AW193" s="13" t="s">
        <v>34</v>
      </c>
      <c r="AX193" s="13" t="s">
        <v>78</v>
      </c>
      <c r="AY193" s="229" t="s">
        <v>149</v>
      </c>
    </row>
    <row r="194" spans="1:65" s="13" customFormat="1" ht="11.25">
      <c r="B194" s="218"/>
      <c r="C194" s="219"/>
      <c r="D194" s="220" t="s">
        <v>157</v>
      </c>
      <c r="E194" s="221" t="s">
        <v>1</v>
      </c>
      <c r="F194" s="222" t="s">
        <v>219</v>
      </c>
      <c r="G194" s="219"/>
      <c r="H194" s="223">
        <v>0.1</v>
      </c>
      <c r="I194" s="224"/>
      <c r="J194" s="219"/>
      <c r="K194" s="219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157</v>
      </c>
      <c r="AU194" s="229" t="s">
        <v>155</v>
      </c>
      <c r="AV194" s="13" t="s">
        <v>155</v>
      </c>
      <c r="AW194" s="13" t="s">
        <v>34</v>
      </c>
      <c r="AX194" s="13" t="s">
        <v>78</v>
      </c>
      <c r="AY194" s="229" t="s">
        <v>149</v>
      </c>
    </row>
    <row r="195" spans="1:65" s="13" customFormat="1" ht="11.25">
      <c r="B195" s="218"/>
      <c r="C195" s="219"/>
      <c r="D195" s="220" t="s">
        <v>157</v>
      </c>
      <c r="E195" s="221" t="s">
        <v>1</v>
      </c>
      <c r="F195" s="222" t="s">
        <v>220</v>
      </c>
      <c r="G195" s="219"/>
      <c r="H195" s="223">
        <v>0.1</v>
      </c>
      <c r="I195" s="224"/>
      <c r="J195" s="219"/>
      <c r="K195" s="219"/>
      <c r="L195" s="225"/>
      <c r="M195" s="226"/>
      <c r="N195" s="227"/>
      <c r="O195" s="227"/>
      <c r="P195" s="227"/>
      <c r="Q195" s="227"/>
      <c r="R195" s="227"/>
      <c r="S195" s="227"/>
      <c r="T195" s="228"/>
      <c r="AT195" s="229" t="s">
        <v>157</v>
      </c>
      <c r="AU195" s="229" t="s">
        <v>155</v>
      </c>
      <c r="AV195" s="13" t="s">
        <v>155</v>
      </c>
      <c r="AW195" s="13" t="s">
        <v>34</v>
      </c>
      <c r="AX195" s="13" t="s">
        <v>78</v>
      </c>
      <c r="AY195" s="229" t="s">
        <v>149</v>
      </c>
    </row>
    <row r="196" spans="1:65" s="16" customFormat="1" ht="11.25">
      <c r="B196" s="251"/>
      <c r="C196" s="252"/>
      <c r="D196" s="220" t="s">
        <v>157</v>
      </c>
      <c r="E196" s="253" t="s">
        <v>1</v>
      </c>
      <c r="F196" s="254" t="s">
        <v>221</v>
      </c>
      <c r="G196" s="252"/>
      <c r="H196" s="255">
        <v>0.4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AT196" s="261" t="s">
        <v>157</v>
      </c>
      <c r="AU196" s="261" t="s">
        <v>155</v>
      </c>
      <c r="AV196" s="16" t="s">
        <v>92</v>
      </c>
      <c r="AW196" s="16" t="s">
        <v>34</v>
      </c>
      <c r="AX196" s="16" t="s">
        <v>78</v>
      </c>
      <c r="AY196" s="261" t="s">
        <v>149</v>
      </c>
    </row>
    <row r="197" spans="1:65" s="14" customFormat="1" ht="11.25">
      <c r="B197" s="230"/>
      <c r="C197" s="231"/>
      <c r="D197" s="220" t="s">
        <v>157</v>
      </c>
      <c r="E197" s="232" t="s">
        <v>1</v>
      </c>
      <c r="F197" s="233" t="s">
        <v>159</v>
      </c>
      <c r="G197" s="231"/>
      <c r="H197" s="234">
        <v>0.8</v>
      </c>
      <c r="I197" s="235"/>
      <c r="J197" s="231"/>
      <c r="K197" s="231"/>
      <c r="L197" s="236"/>
      <c r="M197" s="237"/>
      <c r="N197" s="238"/>
      <c r="O197" s="238"/>
      <c r="P197" s="238"/>
      <c r="Q197" s="238"/>
      <c r="R197" s="238"/>
      <c r="S197" s="238"/>
      <c r="T197" s="239"/>
      <c r="AT197" s="240" t="s">
        <v>157</v>
      </c>
      <c r="AU197" s="240" t="s">
        <v>155</v>
      </c>
      <c r="AV197" s="14" t="s">
        <v>154</v>
      </c>
      <c r="AW197" s="14" t="s">
        <v>34</v>
      </c>
      <c r="AX197" s="14" t="s">
        <v>86</v>
      </c>
      <c r="AY197" s="240" t="s">
        <v>149</v>
      </c>
    </row>
    <row r="198" spans="1:65" s="2" customFormat="1" ht="21.75" customHeight="1">
      <c r="A198" s="35"/>
      <c r="B198" s="36"/>
      <c r="C198" s="204" t="s">
        <v>222</v>
      </c>
      <c r="D198" s="204" t="s">
        <v>151</v>
      </c>
      <c r="E198" s="205" t="s">
        <v>223</v>
      </c>
      <c r="F198" s="206" t="s">
        <v>224</v>
      </c>
      <c r="G198" s="207" t="s">
        <v>90</v>
      </c>
      <c r="H198" s="208">
        <v>16.120999999999999</v>
      </c>
      <c r="I198" s="209"/>
      <c r="J198" s="210">
        <f>ROUND(I198*H198,2)</f>
        <v>0</v>
      </c>
      <c r="K198" s="211"/>
      <c r="L198" s="40"/>
      <c r="M198" s="212" t="s">
        <v>1</v>
      </c>
      <c r="N198" s="213" t="s">
        <v>44</v>
      </c>
      <c r="O198" s="72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6" t="s">
        <v>154</v>
      </c>
      <c r="AT198" s="216" t="s">
        <v>151</v>
      </c>
      <c r="AU198" s="216" t="s">
        <v>155</v>
      </c>
      <c r="AY198" s="18" t="s">
        <v>149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155</v>
      </c>
      <c r="BK198" s="217">
        <f>ROUND(I198*H198,2)</f>
        <v>0</v>
      </c>
      <c r="BL198" s="18" t="s">
        <v>154</v>
      </c>
      <c r="BM198" s="216" t="s">
        <v>225</v>
      </c>
    </row>
    <row r="199" spans="1:65" s="13" customFormat="1" ht="11.25">
      <c r="B199" s="218"/>
      <c r="C199" s="219"/>
      <c r="D199" s="220" t="s">
        <v>157</v>
      </c>
      <c r="E199" s="221" t="s">
        <v>1</v>
      </c>
      <c r="F199" s="222" t="s">
        <v>226</v>
      </c>
      <c r="G199" s="219"/>
      <c r="H199" s="223">
        <v>1.68</v>
      </c>
      <c r="I199" s="224"/>
      <c r="J199" s="219"/>
      <c r="K199" s="219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157</v>
      </c>
      <c r="AU199" s="229" t="s">
        <v>155</v>
      </c>
      <c r="AV199" s="13" t="s">
        <v>155</v>
      </c>
      <c r="AW199" s="13" t="s">
        <v>34</v>
      </c>
      <c r="AX199" s="13" t="s">
        <v>78</v>
      </c>
      <c r="AY199" s="229" t="s">
        <v>149</v>
      </c>
    </row>
    <row r="200" spans="1:65" s="13" customFormat="1" ht="11.25">
      <c r="B200" s="218"/>
      <c r="C200" s="219"/>
      <c r="D200" s="220" t="s">
        <v>157</v>
      </c>
      <c r="E200" s="221" t="s">
        <v>1</v>
      </c>
      <c r="F200" s="222" t="s">
        <v>227</v>
      </c>
      <c r="G200" s="219"/>
      <c r="H200" s="223">
        <v>0.79800000000000004</v>
      </c>
      <c r="I200" s="224"/>
      <c r="J200" s="219"/>
      <c r="K200" s="219"/>
      <c r="L200" s="225"/>
      <c r="M200" s="226"/>
      <c r="N200" s="227"/>
      <c r="O200" s="227"/>
      <c r="P200" s="227"/>
      <c r="Q200" s="227"/>
      <c r="R200" s="227"/>
      <c r="S200" s="227"/>
      <c r="T200" s="228"/>
      <c r="AT200" s="229" t="s">
        <v>157</v>
      </c>
      <c r="AU200" s="229" t="s">
        <v>155</v>
      </c>
      <c r="AV200" s="13" t="s">
        <v>155</v>
      </c>
      <c r="AW200" s="13" t="s">
        <v>34</v>
      </c>
      <c r="AX200" s="13" t="s">
        <v>78</v>
      </c>
      <c r="AY200" s="229" t="s">
        <v>149</v>
      </c>
    </row>
    <row r="201" spans="1:65" s="13" customFormat="1" ht="11.25">
      <c r="B201" s="218"/>
      <c r="C201" s="219"/>
      <c r="D201" s="220" t="s">
        <v>157</v>
      </c>
      <c r="E201" s="221" t="s">
        <v>1</v>
      </c>
      <c r="F201" s="222" t="s">
        <v>228</v>
      </c>
      <c r="G201" s="219"/>
      <c r="H201" s="223">
        <v>0.79800000000000004</v>
      </c>
      <c r="I201" s="224"/>
      <c r="J201" s="219"/>
      <c r="K201" s="219"/>
      <c r="L201" s="225"/>
      <c r="M201" s="226"/>
      <c r="N201" s="227"/>
      <c r="O201" s="227"/>
      <c r="P201" s="227"/>
      <c r="Q201" s="227"/>
      <c r="R201" s="227"/>
      <c r="S201" s="227"/>
      <c r="T201" s="228"/>
      <c r="AT201" s="229" t="s">
        <v>157</v>
      </c>
      <c r="AU201" s="229" t="s">
        <v>155</v>
      </c>
      <c r="AV201" s="13" t="s">
        <v>155</v>
      </c>
      <c r="AW201" s="13" t="s">
        <v>34</v>
      </c>
      <c r="AX201" s="13" t="s">
        <v>78</v>
      </c>
      <c r="AY201" s="229" t="s">
        <v>149</v>
      </c>
    </row>
    <row r="202" spans="1:65" s="13" customFormat="1" ht="11.25">
      <c r="B202" s="218"/>
      <c r="C202" s="219"/>
      <c r="D202" s="220" t="s">
        <v>157</v>
      </c>
      <c r="E202" s="221" t="s">
        <v>1</v>
      </c>
      <c r="F202" s="222" t="s">
        <v>229</v>
      </c>
      <c r="G202" s="219"/>
      <c r="H202" s="223">
        <v>1.885</v>
      </c>
      <c r="I202" s="224"/>
      <c r="J202" s="219"/>
      <c r="K202" s="219"/>
      <c r="L202" s="225"/>
      <c r="M202" s="226"/>
      <c r="N202" s="227"/>
      <c r="O202" s="227"/>
      <c r="P202" s="227"/>
      <c r="Q202" s="227"/>
      <c r="R202" s="227"/>
      <c r="S202" s="227"/>
      <c r="T202" s="228"/>
      <c r="AT202" s="229" t="s">
        <v>157</v>
      </c>
      <c r="AU202" s="229" t="s">
        <v>155</v>
      </c>
      <c r="AV202" s="13" t="s">
        <v>155</v>
      </c>
      <c r="AW202" s="13" t="s">
        <v>34</v>
      </c>
      <c r="AX202" s="13" t="s">
        <v>78</v>
      </c>
      <c r="AY202" s="229" t="s">
        <v>149</v>
      </c>
    </row>
    <row r="203" spans="1:65" s="13" customFormat="1" ht="11.25">
      <c r="B203" s="218"/>
      <c r="C203" s="219"/>
      <c r="D203" s="220" t="s">
        <v>157</v>
      </c>
      <c r="E203" s="221" t="s">
        <v>1</v>
      </c>
      <c r="F203" s="222" t="s">
        <v>230</v>
      </c>
      <c r="G203" s="219"/>
      <c r="H203" s="223">
        <v>2.61</v>
      </c>
      <c r="I203" s="224"/>
      <c r="J203" s="219"/>
      <c r="K203" s="219"/>
      <c r="L203" s="225"/>
      <c r="M203" s="226"/>
      <c r="N203" s="227"/>
      <c r="O203" s="227"/>
      <c r="P203" s="227"/>
      <c r="Q203" s="227"/>
      <c r="R203" s="227"/>
      <c r="S203" s="227"/>
      <c r="T203" s="228"/>
      <c r="AT203" s="229" t="s">
        <v>157</v>
      </c>
      <c r="AU203" s="229" t="s">
        <v>155</v>
      </c>
      <c r="AV203" s="13" t="s">
        <v>155</v>
      </c>
      <c r="AW203" s="13" t="s">
        <v>34</v>
      </c>
      <c r="AX203" s="13" t="s">
        <v>78</v>
      </c>
      <c r="AY203" s="229" t="s">
        <v>149</v>
      </c>
    </row>
    <row r="204" spans="1:65" s="13" customFormat="1" ht="11.25">
      <c r="B204" s="218"/>
      <c r="C204" s="219"/>
      <c r="D204" s="220" t="s">
        <v>157</v>
      </c>
      <c r="E204" s="221" t="s">
        <v>1</v>
      </c>
      <c r="F204" s="222" t="s">
        <v>230</v>
      </c>
      <c r="G204" s="219"/>
      <c r="H204" s="223">
        <v>2.61</v>
      </c>
      <c r="I204" s="224"/>
      <c r="J204" s="219"/>
      <c r="K204" s="219"/>
      <c r="L204" s="225"/>
      <c r="M204" s="226"/>
      <c r="N204" s="227"/>
      <c r="O204" s="227"/>
      <c r="P204" s="227"/>
      <c r="Q204" s="227"/>
      <c r="R204" s="227"/>
      <c r="S204" s="227"/>
      <c r="T204" s="228"/>
      <c r="AT204" s="229" t="s">
        <v>157</v>
      </c>
      <c r="AU204" s="229" t="s">
        <v>155</v>
      </c>
      <c r="AV204" s="13" t="s">
        <v>155</v>
      </c>
      <c r="AW204" s="13" t="s">
        <v>34</v>
      </c>
      <c r="AX204" s="13" t="s">
        <v>78</v>
      </c>
      <c r="AY204" s="229" t="s">
        <v>149</v>
      </c>
    </row>
    <row r="205" spans="1:65" s="13" customFormat="1" ht="11.25">
      <c r="B205" s="218"/>
      <c r="C205" s="219"/>
      <c r="D205" s="220" t="s">
        <v>157</v>
      </c>
      <c r="E205" s="221" t="s">
        <v>1</v>
      </c>
      <c r="F205" s="222" t="s">
        <v>231</v>
      </c>
      <c r="G205" s="219"/>
      <c r="H205" s="223">
        <v>3.13</v>
      </c>
      <c r="I205" s="224"/>
      <c r="J205" s="219"/>
      <c r="K205" s="219"/>
      <c r="L205" s="225"/>
      <c r="M205" s="226"/>
      <c r="N205" s="227"/>
      <c r="O205" s="227"/>
      <c r="P205" s="227"/>
      <c r="Q205" s="227"/>
      <c r="R205" s="227"/>
      <c r="S205" s="227"/>
      <c r="T205" s="228"/>
      <c r="AT205" s="229" t="s">
        <v>157</v>
      </c>
      <c r="AU205" s="229" t="s">
        <v>155</v>
      </c>
      <c r="AV205" s="13" t="s">
        <v>155</v>
      </c>
      <c r="AW205" s="13" t="s">
        <v>34</v>
      </c>
      <c r="AX205" s="13" t="s">
        <v>78</v>
      </c>
      <c r="AY205" s="229" t="s">
        <v>149</v>
      </c>
    </row>
    <row r="206" spans="1:65" s="13" customFormat="1" ht="11.25">
      <c r="B206" s="218"/>
      <c r="C206" s="219"/>
      <c r="D206" s="220" t="s">
        <v>157</v>
      </c>
      <c r="E206" s="221" t="s">
        <v>1</v>
      </c>
      <c r="F206" s="222" t="s">
        <v>230</v>
      </c>
      <c r="G206" s="219"/>
      <c r="H206" s="223">
        <v>2.61</v>
      </c>
      <c r="I206" s="224"/>
      <c r="J206" s="219"/>
      <c r="K206" s="219"/>
      <c r="L206" s="225"/>
      <c r="M206" s="226"/>
      <c r="N206" s="227"/>
      <c r="O206" s="227"/>
      <c r="P206" s="227"/>
      <c r="Q206" s="227"/>
      <c r="R206" s="227"/>
      <c r="S206" s="227"/>
      <c r="T206" s="228"/>
      <c r="AT206" s="229" t="s">
        <v>157</v>
      </c>
      <c r="AU206" s="229" t="s">
        <v>155</v>
      </c>
      <c r="AV206" s="13" t="s">
        <v>155</v>
      </c>
      <c r="AW206" s="13" t="s">
        <v>34</v>
      </c>
      <c r="AX206" s="13" t="s">
        <v>78</v>
      </c>
      <c r="AY206" s="229" t="s">
        <v>149</v>
      </c>
    </row>
    <row r="207" spans="1:65" s="14" customFormat="1" ht="11.25">
      <c r="B207" s="230"/>
      <c r="C207" s="231"/>
      <c r="D207" s="220" t="s">
        <v>157</v>
      </c>
      <c r="E207" s="232" t="s">
        <v>1</v>
      </c>
      <c r="F207" s="233" t="s">
        <v>159</v>
      </c>
      <c r="G207" s="231"/>
      <c r="H207" s="234">
        <v>16.120999999999999</v>
      </c>
      <c r="I207" s="235"/>
      <c r="J207" s="231"/>
      <c r="K207" s="231"/>
      <c r="L207" s="236"/>
      <c r="M207" s="237"/>
      <c r="N207" s="238"/>
      <c r="O207" s="238"/>
      <c r="P207" s="238"/>
      <c r="Q207" s="238"/>
      <c r="R207" s="238"/>
      <c r="S207" s="238"/>
      <c r="T207" s="239"/>
      <c r="AT207" s="240" t="s">
        <v>157</v>
      </c>
      <c r="AU207" s="240" t="s">
        <v>155</v>
      </c>
      <c r="AV207" s="14" t="s">
        <v>154</v>
      </c>
      <c r="AW207" s="14" t="s">
        <v>34</v>
      </c>
      <c r="AX207" s="14" t="s">
        <v>86</v>
      </c>
      <c r="AY207" s="240" t="s">
        <v>149</v>
      </c>
    </row>
    <row r="208" spans="1:65" s="2" customFormat="1" ht="21.75" customHeight="1">
      <c r="A208" s="35"/>
      <c r="B208" s="36"/>
      <c r="C208" s="204" t="s">
        <v>232</v>
      </c>
      <c r="D208" s="204" t="s">
        <v>151</v>
      </c>
      <c r="E208" s="205" t="s">
        <v>233</v>
      </c>
      <c r="F208" s="206" t="s">
        <v>234</v>
      </c>
      <c r="G208" s="207" t="s">
        <v>90</v>
      </c>
      <c r="H208" s="208">
        <v>81.760000000000005</v>
      </c>
      <c r="I208" s="209"/>
      <c r="J208" s="210">
        <f>ROUND(I208*H208,2)</f>
        <v>0</v>
      </c>
      <c r="K208" s="211"/>
      <c r="L208" s="40"/>
      <c r="M208" s="212" t="s">
        <v>1</v>
      </c>
      <c r="N208" s="213" t="s">
        <v>44</v>
      </c>
      <c r="O208" s="72"/>
      <c r="P208" s="214">
        <f>O208*H208</f>
        <v>0</v>
      </c>
      <c r="Q208" s="214">
        <v>9.4500000000000001E-2</v>
      </c>
      <c r="R208" s="214">
        <f>Q208*H208</f>
        <v>7.7263200000000003</v>
      </c>
      <c r="S208" s="214">
        <v>0</v>
      </c>
      <c r="T208" s="21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16" t="s">
        <v>154</v>
      </c>
      <c r="AT208" s="216" t="s">
        <v>151</v>
      </c>
      <c r="AU208" s="216" t="s">
        <v>155</v>
      </c>
      <c r="AY208" s="18" t="s">
        <v>149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155</v>
      </c>
      <c r="BK208" s="217">
        <f>ROUND(I208*H208,2)</f>
        <v>0</v>
      </c>
      <c r="BL208" s="18" t="s">
        <v>154</v>
      </c>
      <c r="BM208" s="216" t="s">
        <v>235</v>
      </c>
    </row>
    <row r="209" spans="1:65" s="13" customFormat="1" ht="11.25">
      <c r="B209" s="218"/>
      <c r="C209" s="219"/>
      <c r="D209" s="220" t="s">
        <v>157</v>
      </c>
      <c r="E209" s="221" t="s">
        <v>1</v>
      </c>
      <c r="F209" s="222" t="s">
        <v>88</v>
      </c>
      <c r="G209" s="219"/>
      <c r="H209" s="223">
        <v>81.760000000000005</v>
      </c>
      <c r="I209" s="224"/>
      <c r="J209" s="219"/>
      <c r="K209" s="219"/>
      <c r="L209" s="225"/>
      <c r="M209" s="226"/>
      <c r="N209" s="227"/>
      <c r="O209" s="227"/>
      <c r="P209" s="227"/>
      <c r="Q209" s="227"/>
      <c r="R209" s="227"/>
      <c r="S209" s="227"/>
      <c r="T209" s="228"/>
      <c r="AT209" s="229" t="s">
        <v>157</v>
      </c>
      <c r="AU209" s="229" t="s">
        <v>155</v>
      </c>
      <c r="AV209" s="13" t="s">
        <v>155</v>
      </c>
      <c r="AW209" s="13" t="s">
        <v>34</v>
      </c>
      <c r="AX209" s="13" t="s">
        <v>86</v>
      </c>
      <c r="AY209" s="229" t="s">
        <v>149</v>
      </c>
    </row>
    <row r="210" spans="1:65" s="2" customFormat="1" ht="16.5" customHeight="1">
      <c r="A210" s="35"/>
      <c r="B210" s="36"/>
      <c r="C210" s="204" t="s">
        <v>236</v>
      </c>
      <c r="D210" s="204" t="s">
        <v>151</v>
      </c>
      <c r="E210" s="205" t="s">
        <v>237</v>
      </c>
      <c r="F210" s="206" t="s">
        <v>238</v>
      </c>
      <c r="G210" s="207" t="s">
        <v>90</v>
      </c>
      <c r="H210" s="208">
        <v>81.760000000000005</v>
      </c>
      <c r="I210" s="209"/>
      <c r="J210" s="210">
        <f>ROUND(I210*H210,2)</f>
        <v>0</v>
      </c>
      <c r="K210" s="211"/>
      <c r="L210" s="40"/>
      <c r="M210" s="212" t="s">
        <v>1</v>
      </c>
      <c r="N210" s="213" t="s">
        <v>44</v>
      </c>
      <c r="O210" s="72"/>
      <c r="P210" s="214">
        <f>O210*H210</f>
        <v>0</v>
      </c>
      <c r="Q210" s="214">
        <v>1.2999999999999999E-4</v>
      </c>
      <c r="R210" s="214">
        <f>Q210*H210</f>
        <v>1.0628799999999999E-2</v>
      </c>
      <c r="S210" s="214">
        <v>0</v>
      </c>
      <c r="T210" s="21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6" t="s">
        <v>154</v>
      </c>
      <c r="AT210" s="216" t="s">
        <v>151</v>
      </c>
      <c r="AU210" s="216" t="s">
        <v>155</v>
      </c>
      <c r="AY210" s="18" t="s">
        <v>149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155</v>
      </c>
      <c r="BK210" s="217">
        <f>ROUND(I210*H210,2)</f>
        <v>0</v>
      </c>
      <c r="BL210" s="18" t="s">
        <v>154</v>
      </c>
      <c r="BM210" s="216" t="s">
        <v>239</v>
      </c>
    </row>
    <row r="211" spans="1:65" s="13" customFormat="1" ht="11.25">
      <c r="B211" s="218"/>
      <c r="C211" s="219"/>
      <c r="D211" s="220" t="s">
        <v>157</v>
      </c>
      <c r="E211" s="221" t="s">
        <v>1</v>
      </c>
      <c r="F211" s="222" t="s">
        <v>88</v>
      </c>
      <c r="G211" s="219"/>
      <c r="H211" s="223">
        <v>81.760000000000005</v>
      </c>
      <c r="I211" s="224"/>
      <c r="J211" s="219"/>
      <c r="K211" s="219"/>
      <c r="L211" s="225"/>
      <c r="M211" s="226"/>
      <c r="N211" s="227"/>
      <c r="O211" s="227"/>
      <c r="P211" s="227"/>
      <c r="Q211" s="227"/>
      <c r="R211" s="227"/>
      <c r="S211" s="227"/>
      <c r="T211" s="228"/>
      <c r="AT211" s="229" t="s">
        <v>157</v>
      </c>
      <c r="AU211" s="229" t="s">
        <v>155</v>
      </c>
      <c r="AV211" s="13" t="s">
        <v>155</v>
      </c>
      <c r="AW211" s="13" t="s">
        <v>34</v>
      </c>
      <c r="AX211" s="13" t="s">
        <v>86</v>
      </c>
      <c r="AY211" s="229" t="s">
        <v>149</v>
      </c>
    </row>
    <row r="212" spans="1:65" s="2" customFormat="1" ht="21.75" customHeight="1">
      <c r="A212" s="35"/>
      <c r="B212" s="36"/>
      <c r="C212" s="204" t="s">
        <v>8</v>
      </c>
      <c r="D212" s="204" t="s">
        <v>151</v>
      </c>
      <c r="E212" s="205" t="s">
        <v>240</v>
      </c>
      <c r="F212" s="206" t="s">
        <v>241</v>
      </c>
      <c r="G212" s="207" t="s">
        <v>242</v>
      </c>
      <c r="H212" s="208">
        <v>93.1</v>
      </c>
      <c r="I212" s="209"/>
      <c r="J212" s="210">
        <f>ROUND(I212*H212,2)</f>
        <v>0</v>
      </c>
      <c r="K212" s="211"/>
      <c r="L212" s="40"/>
      <c r="M212" s="212" t="s">
        <v>1</v>
      </c>
      <c r="N212" s="213" t="s">
        <v>44</v>
      </c>
      <c r="O212" s="72"/>
      <c r="P212" s="214">
        <f>O212*H212</f>
        <v>0</v>
      </c>
      <c r="Q212" s="214">
        <v>2.0000000000000002E-5</v>
      </c>
      <c r="R212" s="214">
        <f>Q212*H212</f>
        <v>1.8619999999999999E-3</v>
      </c>
      <c r="S212" s="214">
        <v>0</v>
      </c>
      <c r="T212" s="21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16" t="s">
        <v>154</v>
      </c>
      <c r="AT212" s="216" t="s">
        <v>151</v>
      </c>
      <c r="AU212" s="216" t="s">
        <v>155</v>
      </c>
      <c r="AY212" s="18" t="s">
        <v>149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155</v>
      </c>
      <c r="BK212" s="217">
        <f>ROUND(I212*H212,2)</f>
        <v>0</v>
      </c>
      <c r="BL212" s="18" t="s">
        <v>154</v>
      </c>
      <c r="BM212" s="216" t="s">
        <v>243</v>
      </c>
    </row>
    <row r="213" spans="1:65" s="13" customFormat="1" ht="11.25">
      <c r="B213" s="218"/>
      <c r="C213" s="219"/>
      <c r="D213" s="220" t="s">
        <v>157</v>
      </c>
      <c r="E213" s="221" t="s">
        <v>1</v>
      </c>
      <c r="F213" s="222" t="s">
        <v>244</v>
      </c>
      <c r="G213" s="219"/>
      <c r="H213" s="223">
        <v>15</v>
      </c>
      <c r="I213" s="224"/>
      <c r="J213" s="219"/>
      <c r="K213" s="219"/>
      <c r="L213" s="225"/>
      <c r="M213" s="226"/>
      <c r="N213" s="227"/>
      <c r="O213" s="227"/>
      <c r="P213" s="227"/>
      <c r="Q213" s="227"/>
      <c r="R213" s="227"/>
      <c r="S213" s="227"/>
      <c r="T213" s="228"/>
      <c r="AT213" s="229" t="s">
        <v>157</v>
      </c>
      <c r="AU213" s="229" t="s">
        <v>155</v>
      </c>
      <c r="AV213" s="13" t="s">
        <v>155</v>
      </c>
      <c r="AW213" s="13" t="s">
        <v>34</v>
      </c>
      <c r="AX213" s="13" t="s">
        <v>78</v>
      </c>
      <c r="AY213" s="229" t="s">
        <v>149</v>
      </c>
    </row>
    <row r="214" spans="1:65" s="13" customFormat="1" ht="11.25">
      <c r="B214" s="218"/>
      <c r="C214" s="219"/>
      <c r="D214" s="220" t="s">
        <v>157</v>
      </c>
      <c r="E214" s="221" t="s">
        <v>1</v>
      </c>
      <c r="F214" s="222" t="s">
        <v>245</v>
      </c>
      <c r="G214" s="219"/>
      <c r="H214" s="223">
        <v>18.8</v>
      </c>
      <c r="I214" s="224"/>
      <c r="J214" s="219"/>
      <c r="K214" s="219"/>
      <c r="L214" s="225"/>
      <c r="M214" s="226"/>
      <c r="N214" s="227"/>
      <c r="O214" s="227"/>
      <c r="P214" s="227"/>
      <c r="Q214" s="227"/>
      <c r="R214" s="227"/>
      <c r="S214" s="227"/>
      <c r="T214" s="228"/>
      <c r="AT214" s="229" t="s">
        <v>157</v>
      </c>
      <c r="AU214" s="229" t="s">
        <v>155</v>
      </c>
      <c r="AV214" s="13" t="s">
        <v>155</v>
      </c>
      <c r="AW214" s="13" t="s">
        <v>34</v>
      </c>
      <c r="AX214" s="13" t="s">
        <v>78</v>
      </c>
      <c r="AY214" s="229" t="s">
        <v>149</v>
      </c>
    </row>
    <row r="215" spans="1:65" s="13" customFormat="1" ht="11.25">
      <c r="B215" s="218"/>
      <c r="C215" s="219"/>
      <c r="D215" s="220" t="s">
        <v>157</v>
      </c>
      <c r="E215" s="221" t="s">
        <v>1</v>
      </c>
      <c r="F215" s="222" t="s">
        <v>246</v>
      </c>
      <c r="G215" s="219"/>
      <c r="H215" s="223">
        <v>16.399999999999999</v>
      </c>
      <c r="I215" s="224"/>
      <c r="J215" s="219"/>
      <c r="K215" s="219"/>
      <c r="L215" s="225"/>
      <c r="M215" s="226"/>
      <c r="N215" s="227"/>
      <c r="O215" s="227"/>
      <c r="P215" s="227"/>
      <c r="Q215" s="227"/>
      <c r="R215" s="227"/>
      <c r="S215" s="227"/>
      <c r="T215" s="228"/>
      <c r="AT215" s="229" t="s">
        <v>157</v>
      </c>
      <c r="AU215" s="229" t="s">
        <v>155</v>
      </c>
      <c r="AV215" s="13" t="s">
        <v>155</v>
      </c>
      <c r="AW215" s="13" t="s">
        <v>34</v>
      </c>
      <c r="AX215" s="13" t="s">
        <v>78</v>
      </c>
      <c r="AY215" s="229" t="s">
        <v>149</v>
      </c>
    </row>
    <row r="216" spans="1:65" s="13" customFormat="1" ht="11.25">
      <c r="B216" s="218"/>
      <c r="C216" s="219"/>
      <c r="D216" s="220" t="s">
        <v>157</v>
      </c>
      <c r="E216" s="221" t="s">
        <v>1</v>
      </c>
      <c r="F216" s="222" t="s">
        <v>247</v>
      </c>
      <c r="G216" s="219"/>
      <c r="H216" s="223">
        <v>18.600000000000001</v>
      </c>
      <c r="I216" s="224"/>
      <c r="J216" s="219"/>
      <c r="K216" s="219"/>
      <c r="L216" s="225"/>
      <c r="M216" s="226"/>
      <c r="N216" s="227"/>
      <c r="O216" s="227"/>
      <c r="P216" s="227"/>
      <c r="Q216" s="227"/>
      <c r="R216" s="227"/>
      <c r="S216" s="227"/>
      <c r="T216" s="228"/>
      <c r="AT216" s="229" t="s">
        <v>157</v>
      </c>
      <c r="AU216" s="229" t="s">
        <v>155</v>
      </c>
      <c r="AV216" s="13" t="s">
        <v>155</v>
      </c>
      <c r="AW216" s="13" t="s">
        <v>34</v>
      </c>
      <c r="AX216" s="13" t="s">
        <v>78</v>
      </c>
      <c r="AY216" s="229" t="s">
        <v>149</v>
      </c>
    </row>
    <row r="217" spans="1:65" s="13" customFormat="1" ht="11.25">
      <c r="B217" s="218"/>
      <c r="C217" s="219"/>
      <c r="D217" s="220" t="s">
        <v>157</v>
      </c>
      <c r="E217" s="221" t="s">
        <v>1</v>
      </c>
      <c r="F217" s="222" t="s">
        <v>248</v>
      </c>
      <c r="G217" s="219"/>
      <c r="H217" s="223">
        <v>15.6</v>
      </c>
      <c r="I217" s="224"/>
      <c r="J217" s="219"/>
      <c r="K217" s="219"/>
      <c r="L217" s="225"/>
      <c r="M217" s="226"/>
      <c r="N217" s="227"/>
      <c r="O217" s="227"/>
      <c r="P217" s="227"/>
      <c r="Q217" s="227"/>
      <c r="R217" s="227"/>
      <c r="S217" s="227"/>
      <c r="T217" s="228"/>
      <c r="AT217" s="229" t="s">
        <v>157</v>
      </c>
      <c r="AU217" s="229" t="s">
        <v>155</v>
      </c>
      <c r="AV217" s="13" t="s">
        <v>155</v>
      </c>
      <c r="AW217" s="13" t="s">
        <v>34</v>
      </c>
      <c r="AX217" s="13" t="s">
        <v>78</v>
      </c>
      <c r="AY217" s="229" t="s">
        <v>149</v>
      </c>
    </row>
    <row r="218" spans="1:65" s="13" customFormat="1" ht="11.25">
      <c r="B218" s="218"/>
      <c r="C218" s="219"/>
      <c r="D218" s="220" t="s">
        <v>157</v>
      </c>
      <c r="E218" s="221" t="s">
        <v>1</v>
      </c>
      <c r="F218" s="222" t="s">
        <v>249</v>
      </c>
      <c r="G218" s="219"/>
      <c r="H218" s="223">
        <v>4</v>
      </c>
      <c r="I218" s="224"/>
      <c r="J218" s="219"/>
      <c r="K218" s="219"/>
      <c r="L218" s="225"/>
      <c r="M218" s="226"/>
      <c r="N218" s="227"/>
      <c r="O218" s="227"/>
      <c r="P218" s="227"/>
      <c r="Q218" s="227"/>
      <c r="R218" s="227"/>
      <c r="S218" s="227"/>
      <c r="T218" s="228"/>
      <c r="AT218" s="229" t="s">
        <v>157</v>
      </c>
      <c r="AU218" s="229" t="s">
        <v>155</v>
      </c>
      <c r="AV218" s="13" t="s">
        <v>155</v>
      </c>
      <c r="AW218" s="13" t="s">
        <v>34</v>
      </c>
      <c r="AX218" s="13" t="s">
        <v>78</v>
      </c>
      <c r="AY218" s="229" t="s">
        <v>149</v>
      </c>
    </row>
    <row r="219" spans="1:65" s="13" customFormat="1" ht="11.25">
      <c r="B219" s="218"/>
      <c r="C219" s="219"/>
      <c r="D219" s="220" t="s">
        <v>157</v>
      </c>
      <c r="E219" s="221" t="s">
        <v>1</v>
      </c>
      <c r="F219" s="222" t="s">
        <v>250</v>
      </c>
      <c r="G219" s="219"/>
      <c r="H219" s="223">
        <v>4.7</v>
      </c>
      <c r="I219" s="224"/>
      <c r="J219" s="219"/>
      <c r="K219" s="219"/>
      <c r="L219" s="225"/>
      <c r="M219" s="226"/>
      <c r="N219" s="227"/>
      <c r="O219" s="227"/>
      <c r="P219" s="227"/>
      <c r="Q219" s="227"/>
      <c r="R219" s="227"/>
      <c r="S219" s="227"/>
      <c r="T219" s="228"/>
      <c r="AT219" s="229" t="s">
        <v>157</v>
      </c>
      <c r="AU219" s="229" t="s">
        <v>155</v>
      </c>
      <c r="AV219" s="13" t="s">
        <v>155</v>
      </c>
      <c r="AW219" s="13" t="s">
        <v>34</v>
      </c>
      <c r="AX219" s="13" t="s">
        <v>78</v>
      </c>
      <c r="AY219" s="229" t="s">
        <v>149</v>
      </c>
    </row>
    <row r="220" spans="1:65" s="14" customFormat="1" ht="11.25">
      <c r="B220" s="230"/>
      <c r="C220" s="231"/>
      <c r="D220" s="220" t="s">
        <v>157</v>
      </c>
      <c r="E220" s="232" t="s">
        <v>1</v>
      </c>
      <c r="F220" s="233" t="s">
        <v>159</v>
      </c>
      <c r="G220" s="231"/>
      <c r="H220" s="234">
        <v>93.1</v>
      </c>
      <c r="I220" s="235"/>
      <c r="J220" s="231"/>
      <c r="K220" s="231"/>
      <c r="L220" s="236"/>
      <c r="M220" s="237"/>
      <c r="N220" s="238"/>
      <c r="O220" s="238"/>
      <c r="P220" s="238"/>
      <c r="Q220" s="238"/>
      <c r="R220" s="238"/>
      <c r="S220" s="238"/>
      <c r="T220" s="239"/>
      <c r="AT220" s="240" t="s">
        <v>157</v>
      </c>
      <c r="AU220" s="240" t="s">
        <v>155</v>
      </c>
      <c r="AV220" s="14" t="s">
        <v>154</v>
      </c>
      <c r="AW220" s="14" t="s">
        <v>34</v>
      </c>
      <c r="AX220" s="14" t="s">
        <v>86</v>
      </c>
      <c r="AY220" s="240" t="s">
        <v>149</v>
      </c>
    </row>
    <row r="221" spans="1:65" s="12" customFormat="1" ht="22.9" customHeight="1">
      <c r="B221" s="189"/>
      <c r="C221" s="190"/>
      <c r="D221" s="191" t="s">
        <v>77</v>
      </c>
      <c r="E221" s="202" t="s">
        <v>202</v>
      </c>
      <c r="F221" s="202" t="s">
        <v>251</v>
      </c>
      <c r="G221" s="190"/>
      <c r="H221" s="190"/>
      <c r="I221" s="193"/>
      <c r="J221" s="203">
        <f>BK221</f>
        <v>0</v>
      </c>
      <c r="K221" s="190"/>
      <c r="L221" s="194"/>
      <c r="M221" s="195"/>
      <c r="N221" s="196"/>
      <c r="O221" s="196"/>
      <c r="P221" s="197">
        <f>SUM(P222:P256)</f>
        <v>0</v>
      </c>
      <c r="Q221" s="196"/>
      <c r="R221" s="197">
        <f>SUM(R222:R256)</f>
        <v>3.4404000000000006E-3</v>
      </c>
      <c r="S221" s="196"/>
      <c r="T221" s="198">
        <f>SUM(T222:T256)</f>
        <v>4.7756999999999996</v>
      </c>
      <c r="AR221" s="199" t="s">
        <v>86</v>
      </c>
      <c r="AT221" s="200" t="s">
        <v>77</v>
      </c>
      <c r="AU221" s="200" t="s">
        <v>86</v>
      </c>
      <c r="AY221" s="199" t="s">
        <v>149</v>
      </c>
      <c r="BK221" s="201">
        <f>SUM(BK222:BK256)</f>
        <v>0</v>
      </c>
    </row>
    <row r="222" spans="1:65" s="2" customFormat="1" ht="21.75" customHeight="1">
      <c r="A222" s="35"/>
      <c r="B222" s="36"/>
      <c r="C222" s="204" t="s">
        <v>252</v>
      </c>
      <c r="D222" s="204" t="s">
        <v>151</v>
      </c>
      <c r="E222" s="205" t="s">
        <v>253</v>
      </c>
      <c r="F222" s="206" t="s">
        <v>254</v>
      </c>
      <c r="G222" s="207" t="s">
        <v>90</v>
      </c>
      <c r="H222" s="208">
        <v>86.01</v>
      </c>
      <c r="I222" s="209"/>
      <c r="J222" s="210">
        <f>ROUND(I222*H222,2)</f>
        <v>0</v>
      </c>
      <c r="K222" s="211"/>
      <c r="L222" s="40"/>
      <c r="M222" s="212" t="s">
        <v>1</v>
      </c>
      <c r="N222" s="213" t="s">
        <v>44</v>
      </c>
      <c r="O222" s="72"/>
      <c r="P222" s="214">
        <f>O222*H222</f>
        <v>0</v>
      </c>
      <c r="Q222" s="214">
        <v>4.0000000000000003E-5</v>
      </c>
      <c r="R222" s="214">
        <f>Q222*H222</f>
        <v>3.4404000000000006E-3</v>
      </c>
      <c r="S222" s="214">
        <v>0</v>
      </c>
      <c r="T222" s="21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16" t="s">
        <v>154</v>
      </c>
      <c r="AT222" s="216" t="s">
        <v>151</v>
      </c>
      <c r="AU222" s="216" t="s">
        <v>155</v>
      </c>
      <c r="AY222" s="18" t="s">
        <v>149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155</v>
      </c>
      <c r="BK222" s="217">
        <f>ROUND(I222*H222,2)</f>
        <v>0</v>
      </c>
      <c r="BL222" s="18" t="s">
        <v>154</v>
      </c>
      <c r="BM222" s="216" t="s">
        <v>255</v>
      </c>
    </row>
    <row r="223" spans="1:65" s="13" customFormat="1" ht="11.25">
      <c r="B223" s="218"/>
      <c r="C223" s="219"/>
      <c r="D223" s="220" t="s">
        <v>157</v>
      </c>
      <c r="E223" s="221" t="s">
        <v>1</v>
      </c>
      <c r="F223" s="222" t="s">
        <v>88</v>
      </c>
      <c r="G223" s="219"/>
      <c r="H223" s="223">
        <v>81.760000000000005</v>
      </c>
      <c r="I223" s="224"/>
      <c r="J223" s="219"/>
      <c r="K223" s="219"/>
      <c r="L223" s="225"/>
      <c r="M223" s="226"/>
      <c r="N223" s="227"/>
      <c r="O223" s="227"/>
      <c r="P223" s="227"/>
      <c r="Q223" s="227"/>
      <c r="R223" s="227"/>
      <c r="S223" s="227"/>
      <c r="T223" s="228"/>
      <c r="AT223" s="229" t="s">
        <v>157</v>
      </c>
      <c r="AU223" s="229" t="s">
        <v>155</v>
      </c>
      <c r="AV223" s="13" t="s">
        <v>155</v>
      </c>
      <c r="AW223" s="13" t="s">
        <v>34</v>
      </c>
      <c r="AX223" s="13" t="s">
        <v>78</v>
      </c>
      <c r="AY223" s="229" t="s">
        <v>149</v>
      </c>
    </row>
    <row r="224" spans="1:65" s="13" customFormat="1" ht="11.25">
      <c r="B224" s="218"/>
      <c r="C224" s="219"/>
      <c r="D224" s="220" t="s">
        <v>157</v>
      </c>
      <c r="E224" s="221" t="s">
        <v>1</v>
      </c>
      <c r="F224" s="222" t="s">
        <v>256</v>
      </c>
      <c r="G224" s="219"/>
      <c r="H224" s="223">
        <v>4.25</v>
      </c>
      <c r="I224" s="224"/>
      <c r="J224" s="219"/>
      <c r="K224" s="219"/>
      <c r="L224" s="225"/>
      <c r="M224" s="226"/>
      <c r="N224" s="227"/>
      <c r="O224" s="227"/>
      <c r="P224" s="227"/>
      <c r="Q224" s="227"/>
      <c r="R224" s="227"/>
      <c r="S224" s="227"/>
      <c r="T224" s="228"/>
      <c r="AT224" s="229" t="s">
        <v>157</v>
      </c>
      <c r="AU224" s="229" t="s">
        <v>155</v>
      </c>
      <c r="AV224" s="13" t="s">
        <v>155</v>
      </c>
      <c r="AW224" s="13" t="s">
        <v>34</v>
      </c>
      <c r="AX224" s="13" t="s">
        <v>78</v>
      </c>
      <c r="AY224" s="229" t="s">
        <v>149</v>
      </c>
    </row>
    <row r="225" spans="1:65" s="14" customFormat="1" ht="11.25">
      <c r="B225" s="230"/>
      <c r="C225" s="231"/>
      <c r="D225" s="220" t="s">
        <v>157</v>
      </c>
      <c r="E225" s="232" t="s">
        <v>1</v>
      </c>
      <c r="F225" s="233" t="s">
        <v>159</v>
      </c>
      <c r="G225" s="231"/>
      <c r="H225" s="234">
        <v>86.01</v>
      </c>
      <c r="I225" s="235"/>
      <c r="J225" s="231"/>
      <c r="K225" s="231"/>
      <c r="L225" s="236"/>
      <c r="M225" s="237"/>
      <c r="N225" s="238"/>
      <c r="O225" s="238"/>
      <c r="P225" s="238"/>
      <c r="Q225" s="238"/>
      <c r="R225" s="238"/>
      <c r="S225" s="238"/>
      <c r="T225" s="239"/>
      <c r="AT225" s="240" t="s">
        <v>157</v>
      </c>
      <c r="AU225" s="240" t="s">
        <v>155</v>
      </c>
      <c r="AV225" s="14" t="s">
        <v>154</v>
      </c>
      <c r="AW225" s="14" t="s">
        <v>34</v>
      </c>
      <c r="AX225" s="14" t="s">
        <v>86</v>
      </c>
      <c r="AY225" s="240" t="s">
        <v>149</v>
      </c>
    </row>
    <row r="226" spans="1:65" s="2" customFormat="1" ht="16.5" customHeight="1">
      <c r="A226" s="35"/>
      <c r="B226" s="36"/>
      <c r="C226" s="204" t="s">
        <v>257</v>
      </c>
      <c r="D226" s="204" t="s">
        <v>151</v>
      </c>
      <c r="E226" s="205" t="s">
        <v>258</v>
      </c>
      <c r="F226" s="206" t="s">
        <v>259</v>
      </c>
      <c r="G226" s="207" t="s">
        <v>90</v>
      </c>
      <c r="H226" s="208">
        <v>1.2</v>
      </c>
      <c r="I226" s="209"/>
      <c r="J226" s="210">
        <f>ROUND(I226*H226,2)</f>
        <v>0</v>
      </c>
      <c r="K226" s="211"/>
      <c r="L226" s="40"/>
      <c r="M226" s="212" t="s">
        <v>1</v>
      </c>
      <c r="N226" s="213" t="s">
        <v>44</v>
      </c>
      <c r="O226" s="72"/>
      <c r="P226" s="214">
        <f>O226*H226</f>
        <v>0</v>
      </c>
      <c r="Q226" s="214">
        <v>0</v>
      </c>
      <c r="R226" s="214">
        <f>Q226*H226</f>
        <v>0</v>
      </c>
      <c r="S226" s="214">
        <v>0.13100000000000001</v>
      </c>
      <c r="T226" s="215">
        <f>S226*H226</f>
        <v>0.15720000000000001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16" t="s">
        <v>154</v>
      </c>
      <c r="AT226" s="216" t="s">
        <v>151</v>
      </c>
      <c r="AU226" s="216" t="s">
        <v>155</v>
      </c>
      <c r="AY226" s="18" t="s">
        <v>149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155</v>
      </c>
      <c r="BK226" s="217">
        <f>ROUND(I226*H226,2)</f>
        <v>0</v>
      </c>
      <c r="BL226" s="18" t="s">
        <v>154</v>
      </c>
      <c r="BM226" s="216" t="s">
        <v>260</v>
      </c>
    </row>
    <row r="227" spans="1:65" s="13" customFormat="1" ht="11.25">
      <c r="B227" s="218"/>
      <c r="C227" s="219"/>
      <c r="D227" s="220" t="s">
        <v>157</v>
      </c>
      <c r="E227" s="221" t="s">
        <v>1</v>
      </c>
      <c r="F227" s="222" t="s">
        <v>261</v>
      </c>
      <c r="G227" s="219"/>
      <c r="H227" s="223">
        <v>1.2</v>
      </c>
      <c r="I227" s="224"/>
      <c r="J227" s="219"/>
      <c r="K227" s="219"/>
      <c r="L227" s="225"/>
      <c r="M227" s="226"/>
      <c r="N227" s="227"/>
      <c r="O227" s="227"/>
      <c r="P227" s="227"/>
      <c r="Q227" s="227"/>
      <c r="R227" s="227"/>
      <c r="S227" s="227"/>
      <c r="T227" s="228"/>
      <c r="AT227" s="229" t="s">
        <v>157</v>
      </c>
      <c r="AU227" s="229" t="s">
        <v>155</v>
      </c>
      <c r="AV227" s="13" t="s">
        <v>155</v>
      </c>
      <c r="AW227" s="13" t="s">
        <v>34</v>
      </c>
      <c r="AX227" s="13" t="s">
        <v>78</v>
      </c>
      <c r="AY227" s="229" t="s">
        <v>149</v>
      </c>
    </row>
    <row r="228" spans="1:65" s="14" customFormat="1" ht="11.25">
      <c r="B228" s="230"/>
      <c r="C228" s="231"/>
      <c r="D228" s="220" t="s">
        <v>157</v>
      </c>
      <c r="E228" s="232" t="s">
        <v>1</v>
      </c>
      <c r="F228" s="233" t="s">
        <v>159</v>
      </c>
      <c r="G228" s="231"/>
      <c r="H228" s="234">
        <v>1.2</v>
      </c>
      <c r="I228" s="235"/>
      <c r="J228" s="231"/>
      <c r="K228" s="231"/>
      <c r="L228" s="236"/>
      <c r="M228" s="237"/>
      <c r="N228" s="238"/>
      <c r="O228" s="238"/>
      <c r="P228" s="238"/>
      <c r="Q228" s="238"/>
      <c r="R228" s="238"/>
      <c r="S228" s="238"/>
      <c r="T228" s="239"/>
      <c r="AT228" s="240" t="s">
        <v>157</v>
      </c>
      <c r="AU228" s="240" t="s">
        <v>155</v>
      </c>
      <c r="AV228" s="14" t="s">
        <v>154</v>
      </c>
      <c r="AW228" s="14" t="s">
        <v>34</v>
      </c>
      <c r="AX228" s="14" t="s">
        <v>86</v>
      </c>
      <c r="AY228" s="240" t="s">
        <v>149</v>
      </c>
    </row>
    <row r="229" spans="1:65" s="2" customFormat="1" ht="33" customHeight="1">
      <c r="A229" s="35"/>
      <c r="B229" s="36"/>
      <c r="C229" s="204" t="s">
        <v>262</v>
      </c>
      <c r="D229" s="204" t="s">
        <v>151</v>
      </c>
      <c r="E229" s="205" t="s">
        <v>263</v>
      </c>
      <c r="F229" s="206" t="s">
        <v>264</v>
      </c>
      <c r="G229" s="207" t="s">
        <v>265</v>
      </c>
      <c r="H229" s="208">
        <v>1.0880000000000001</v>
      </c>
      <c r="I229" s="209"/>
      <c r="J229" s="210">
        <f>ROUND(I229*H229,2)</f>
        <v>0</v>
      </c>
      <c r="K229" s="211"/>
      <c r="L229" s="40"/>
      <c r="M229" s="212" t="s">
        <v>1</v>
      </c>
      <c r="N229" s="213" t="s">
        <v>44</v>
      </c>
      <c r="O229" s="72"/>
      <c r="P229" s="214">
        <f>O229*H229</f>
        <v>0</v>
      </c>
      <c r="Q229" s="214">
        <v>0</v>
      </c>
      <c r="R229" s="214">
        <f>Q229*H229</f>
        <v>0</v>
      </c>
      <c r="S229" s="214">
        <v>2.2000000000000002</v>
      </c>
      <c r="T229" s="215">
        <f>S229*H229</f>
        <v>2.3936000000000002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16" t="s">
        <v>154</v>
      </c>
      <c r="AT229" s="216" t="s">
        <v>151</v>
      </c>
      <c r="AU229" s="216" t="s">
        <v>155</v>
      </c>
      <c r="AY229" s="18" t="s">
        <v>149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155</v>
      </c>
      <c r="BK229" s="217">
        <f>ROUND(I229*H229,2)</f>
        <v>0</v>
      </c>
      <c r="BL229" s="18" t="s">
        <v>154</v>
      </c>
      <c r="BM229" s="216" t="s">
        <v>266</v>
      </c>
    </row>
    <row r="230" spans="1:65" s="13" customFormat="1" ht="11.25">
      <c r="B230" s="218"/>
      <c r="C230" s="219"/>
      <c r="D230" s="220" t="s">
        <v>157</v>
      </c>
      <c r="E230" s="221" t="s">
        <v>1</v>
      </c>
      <c r="F230" s="222" t="s">
        <v>267</v>
      </c>
      <c r="G230" s="219"/>
      <c r="H230" s="223">
        <v>0.56100000000000005</v>
      </c>
      <c r="I230" s="224"/>
      <c r="J230" s="219"/>
      <c r="K230" s="219"/>
      <c r="L230" s="225"/>
      <c r="M230" s="226"/>
      <c r="N230" s="227"/>
      <c r="O230" s="227"/>
      <c r="P230" s="227"/>
      <c r="Q230" s="227"/>
      <c r="R230" s="227"/>
      <c r="S230" s="227"/>
      <c r="T230" s="228"/>
      <c r="AT230" s="229" t="s">
        <v>157</v>
      </c>
      <c r="AU230" s="229" t="s">
        <v>155</v>
      </c>
      <c r="AV230" s="13" t="s">
        <v>155</v>
      </c>
      <c r="AW230" s="13" t="s">
        <v>34</v>
      </c>
      <c r="AX230" s="13" t="s">
        <v>78</v>
      </c>
      <c r="AY230" s="229" t="s">
        <v>149</v>
      </c>
    </row>
    <row r="231" spans="1:65" s="13" customFormat="1" ht="11.25">
      <c r="B231" s="218"/>
      <c r="C231" s="219"/>
      <c r="D231" s="220" t="s">
        <v>157</v>
      </c>
      <c r="E231" s="221" t="s">
        <v>1</v>
      </c>
      <c r="F231" s="222" t="s">
        <v>268</v>
      </c>
      <c r="G231" s="219"/>
      <c r="H231" s="223">
        <v>0.40799999999999997</v>
      </c>
      <c r="I231" s="224"/>
      <c r="J231" s="219"/>
      <c r="K231" s="219"/>
      <c r="L231" s="225"/>
      <c r="M231" s="226"/>
      <c r="N231" s="227"/>
      <c r="O231" s="227"/>
      <c r="P231" s="227"/>
      <c r="Q231" s="227"/>
      <c r="R231" s="227"/>
      <c r="S231" s="227"/>
      <c r="T231" s="228"/>
      <c r="AT231" s="229" t="s">
        <v>157</v>
      </c>
      <c r="AU231" s="229" t="s">
        <v>155</v>
      </c>
      <c r="AV231" s="13" t="s">
        <v>155</v>
      </c>
      <c r="AW231" s="13" t="s">
        <v>34</v>
      </c>
      <c r="AX231" s="13" t="s">
        <v>78</v>
      </c>
      <c r="AY231" s="229" t="s">
        <v>149</v>
      </c>
    </row>
    <row r="232" spans="1:65" s="13" customFormat="1" ht="11.25">
      <c r="B232" s="218"/>
      <c r="C232" s="219"/>
      <c r="D232" s="220" t="s">
        <v>157</v>
      </c>
      <c r="E232" s="221" t="s">
        <v>1</v>
      </c>
      <c r="F232" s="222" t="s">
        <v>269</v>
      </c>
      <c r="G232" s="219"/>
      <c r="H232" s="223">
        <v>0.05</v>
      </c>
      <c r="I232" s="224"/>
      <c r="J232" s="219"/>
      <c r="K232" s="219"/>
      <c r="L232" s="225"/>
      <c r="M232" s="226"/>
      <c r="N232" s="227"/>
      <c r="O232" s="227"/>
      <c r="P232" s="227"/>
      <c r="Q232" s="227"/>
      <c r="R232" s="227"/>
      <c r="S232" s="227"/>
      <c r="T232" s="228"/>
      <c r="AT232" s="229" t="s">
        <v>157</v>
      </c>
      <c r="AU232" s="229" t="s">
        <v>155</v>
      </c>
      <c r="AV232" s="13" t="s">
        <v>155</v>
      </c>
      <c r="AW232" s="13" t="s">
        <v>34</v>
      </c>
      <c r="AX232" s="13" t="s">
        <v>78</v>
      </c>
      <c r="AY232" s="229" t="s">
        <v>149</v>
      </c>
    </row>
    <row r="233" spans="1:65" s="13" customFormat="1" ht="11.25">
      <c r="B233" s="218"/>
      <c r="C233" s="219"/>
      <c r="D233" s="220" t="s">
        <v>157</v>
      </c>
      <c r="E233" s="221" t="s">
        <v>1</v>
      </c>
      <c r="F233" s="222" t="s">
        <v>270</v>
      </c>
      <c r="G233" s="219"/>
      <c r="H233" s="223">
        <v>6.9000000000000006E-2</v>
      </c>
      <c r="I233" s="224"/>
      <c r="J233" s="219"/>
      <c r="K233" s="219"/>
      <c r="L233" s="225"/>
      <c r="M233" s="226"/>
      <c r="N233" s="227"/>
      <c r="O233" s="227"/>
      <c r="P233" s="227"/>
      <c r="Q233" s="227"/>
      <c r="R233" s="227"/>
      <c r="S233" s="227"/>
      <c r="T233" s="228"/>
      <c r="AT233" s="229" t="s">
        <v>157</v>
      </c>
      <c r="AU233" s="229" t="s">
        <v>155</v>
      </c>
      <c r="AV233" s="13" t="s">
        <v>155</v>
      </c>
      <c r="AW233" s="13" t="s">
        <v>34</v>
      </c>
      <c r="AX233" s="13" t="s">
        <v>78</v>
      </c>
      <c r="AY233" s="229" t="s">
        <v>149</v>
      </c>
    </row>
    <row r="234" spans="1:65" s="14" customFormat="1" ht="11.25">
      <c r="B234" s="230"/>
      <c r="C234" s="231"/>
      <c r="D234" s="220" t="s">
        <v>157</v>
      </c>
      <c r="E234" s="232" t="s">
        <v>1</v>
      </c>
      <c r="F234" s="233" t="s">
        <v>159</v>
      </c>
      <c r="G234" s="231"/>
      <c r="H234" s="234">
        <v>1.0880000000000001</v>
      </c>
      <c r="I234" s="235"/>
      <c r="J234" s="231"/>
      <c r="K234" s="231"/>
      <c r="L234" s="236"/>
      <c r="M234" s="237"/>
      <c r="N234" s="238"/>
      <c r="O234" s="238"/>
      <c r="P234" s="238"/>
      <c r="Q234" s="238"/>
      <c r="R234" s="238"/>
      <c r="S234" s="238"/>
      <c r="T234" s="239"/>
      <c r="AT234" s="240" t="s">
        <v>157</v>
      </c>
      <c r="AU234" s="240" t="s">
        <v>155</v>
      </c>
      <c r="AV234" s="14" t="s">
        <v>154</v>
      </c>
      <c r="AW234" s="14" t="s">
        <v>34</v>
      </c>
      <c r="AX234" s="14" t="s">
        <v>86</v>
      </c>
      <c r="AY234" s="240" t="s">
        <v>149</v>
      </c>
    </row>
    <row r="235" spans="1:65" s="2" customFormat="1" ht="16.5" customHeight="1">
      <c r="A235" s="35"/>
      <c r="B235" s="36"/>
      <c r="C235" s="204" t="s">
        <v>271</v>
      </c>
      <c r="D235" s="204" t="s">
        <v>151</v>
      </c>
      <c r="E235" s="205" t="s">
        <v>272</v>
      </c>
      <c r="F235" s="206" t="s">
        <v>273</v>
      </c>
      <c r="G235" s="207" t="s">
        <v>90</v>
      </c>
      <c r="H235" s="208">
        <v>11.6</v>
      </c>
      <c r="I235" s="209"/>
      <c r="J235" s="210">
        <f>ROUND(I235*H235,2)</f>
        <v>0</v>
      </c>
      <c r="K235" s="211"/>
      <c r="L235" s="40"/>
      <c r="M235" s="212" t="s">
        <v>1</v>
      </c>
      <c r="N235" s="213" t="s">
        <v>44</v>
      </c>
      <c r="O235" s="72"/>
      <c r="P235" s="214">
        <f>O235*H235</f>
        <v>0</v>
      </c>
      <c r="Q235" s="214">
        <v>0</v>
      </c>
      <c r="R235" s="214">
        <f>Q235*H235</f>
        <v>0</v>
      </c>
      <c r="S235" s="214">
        <v>7.5999999999999998E-2</v>
      </c>
      <c r="T235" s="215">
        <f>S235*H235</f>
        <v>0.88159999999999994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16" t="s">
        <v>154</v>
      </c>
      <c r="AT235" s="216" t="s">
        <v>151</v>
      </c>
      <c r="AU235" s="216" t="s">
        <v>155</v>
      </c>
      <c r="AY235" s="18" t="s">
        <v>149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155</v>
      </c>
      <c r="BK235" s="217">
        <f>ROUND(I235*H235,2)</f>
        <v>0</v>
      </c>
      <c r="BL235" s="18" t="s">
        <v>154</v>
      </c>
      <c r="BM235" s="216" t="s">
        <v>274</v>
      </c>
    </row>
    <row r="236" spans="1:65" s="13" customFormat="1" ht="11.25">
      <c r="B236" s="218"/>
      <c r="C236" s="219"/>
      <c r="D236" s="220" t="s">
        <v>157</v>
      </c>
      <c r="E236" s="221" t="s">
        <v>1</v>
      </c>
      <c r="F236" s="222" t="s">
        <v>275</v>
      </c>
      <c r="G236" s="219"/>
      <c r="H236" s="223">
        <v>3.6</v>
      </c>
      <c r="I236" s="224"/>
      <c r="J236" s="219"/>
      <c r="K236" s="219"/>
      <c r="L236" s="225"/>
      <c r="M236" s="226"/>
      <c r="N236" s="227"/>
      <c r="O236" s="227"/>
      <c r="P236" s="227"/>
      <c r="Q236" s="227"/>
      <c r="R236" s="227"/>
      <c r="S236" s="227"/>
      <c r="T236" s="228"/>
      <c r="AT236" s="229" t="s">
        <v>157</v>
      </c>
      <c r="AU236" s="229" t="s">
        <v>155</v>
      </c>
      <c r="AV236" s="13" t="s">
        <v>155</v>
      </c>
      <c r="AW236" s="13" t="s">
        <v>34</v>
      </c>
      <c r="AX236" s="13" t="s">
        <v>78</v>
      </c>
      <c r="AY236" s="229" t="s">
        <v>149</v>
      </c>
    </row>
    <row r="237" spans="1:65" s="13" customFormat="1" ht="11.25">
      <c r="B237" s="218"/>
      <c r="C237" s="219"/>
      <c r="D237" s="220" t="s">
        <v>157</v>
      </c>
      <c r="E237" s="221" t="s">
        <v>1</v>
      </c>
      <c r="F237" s="222" t="s">
        <v>276</v>
      </c>
      <c r="G237" s="219"/>
      <c r="H237" s="223">
        <v>8</v>
      </c>
      <c r="I237" s="224"/>
      <c r="J237" s="219"/>
      <c r="K237" s="219"/>
      <c r="L237" s="225"/>
      <c r="M237" s="226"/>
      <c r="N237" s="227"/>
      <c r="O237" s="227"/>
      <c r="P237" s="227"/>
      <c r="Q237" s="227"/>
      <c r="R237" s="227"/>
      <c r="S237" s="227"/>
      <c r="T237" s="228"/>
      <c r="AT237" s="229" t="s">
        <v>157</v>
      </c>
      <c r="AU237" s="229" t="s">
        <v>155</v>
      </c>
      <c r="AV237" s="13" t="s">
        <v>155</v>
      </c>
      <c r="AW237" s="13" t="s">
        <v>34</v>
      </c>
      <c r="AX237" s="13" t="s">
        <v>78</v>
      </c>
      <c r="AY237" s="229" t="s">
        <v>149</v>
      </c>
    </row>
    <row r="238" spans="1:65" s="14" customFormat="1" ht="11.25">
      <c r="B238" s="230"/>
      <c r="C238" s="231"/>
      <c r="D238" s="220" t="s">
        <v>157</v>
      </c>
      <c r="E238" s="232" t="s">
        <v>1</v>
      </c>
      <c r="F238" s="233" t="s">
        <v>159</v>
      </c>
      <c r="G238" s="231"/>
      <c r="H238" s="234">
        <v>11.6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AT238" s="240" t="s">
        <v>157</v>
      </c>
      <c r="AU238" s="240" t="s">
        <v>155</v>
      </c>
      <c r="AV238" s="14" t="s">
        <v>154</v>
      </c>
      <c r="AW238" s="14" t="s">
        <v>34</v>
      </c>
      <c r="AX238" s="14" t="s">
        <v>86</v>
      </c>
      <c r="AY238" s="240" t="s">
        <v>149</v>
      </c>
    </row>
    <row r="239" spans="1:65" s="2" customFormat="1" ht="21.75" customHeight="1">
      <c r="A239" s="35"/>
      <c r="B239" s="36"/>
      <c r="C239" s="204" t="s">
        <v>277</v>
      </c>
      <c r="D239" s="204" t="s">
        <v>151</v>
      </c>
      <c r="E239" s="205" t="s">
        <v>278</v>
      </c>
      <c r="F239" s="206" t="s">
        <v>279</v>
      </c>
      <c r="G239" s="207" t="s">
        <v>90</v>
      </c>
      <c r="H239" s="208">
        <v>3</v>
      </c>
      <c r="I239" s="209"/>
      <c r="J239" s="210">
        <f>ROUND(I239*H239,2)</f>
        <v>0</v>
      </c>
      <c r="K239" s="211"/>
      <c r="L239" s="40"/>
      <c r="M239" s="212" t="s">
        <v>1</v>
      </c>
      <c r="N239" s="213" t="s">
        <v>44</v>
      </c>
      <c r="O239" s="72"/>
      <c r="P239" s="214">
        <f>O239*H239</f>
        <v>0</v>
      </c>
      <c r="Q239" s="214">
        <v>0</v>
      </c>
      <c r="R239" s="214">
        <f>Q239*H239</f>
        <v>0</v>
      </c>
      <c r="S239" s="214">
        <v>0.27</v>
      </c>
      <c r="T239" s="215">
        <f>S239*H239</f>
        <v>0.81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16" t="s">
        <v>154</v>
      </c>
      <c r="AT239" s="216" t="s">
        <v>151</v>
      </c>
      <c r="AU239" s="216" t="s">
        <v>155</v>
      </c>
      <c r="AY239" s="18" t="s">
        <v>149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155</v>
      </c>
      <c r="BK239" s="217">
        <f>ROUND(I239*H239,2)</f>
        <v>0</v>
      </c>
      <c r="BL239" s="18" t="s">
        <v>154</v>
      </c>
      <c r="BM239" s="216" t="s">
        <v>280</v>
      </c>
    </row>
    <row r="240" spans="1:65" s="13" customFormat="1" ht="11.25">
      <c r="B240" s="218"/>
      <c r="C240" s="219"/>
      <c r="D240" s="220" t="s">
        <v>157</v>
      </c>
      <c r="E240" s="221" t="s">
        <v>1</v>
      </c>
      <c r="F240" s="222" t="s">
        <v>281</v>
      </c>
      <c r="G240" s="219"/>
      <c r="H240" s="223">
        <v>3</v>
      </c>
      <c r="I240" s="224"/>
      <c r="J240" s="219"/>
      <c r="K240" s="219"/>
      <c r="L240" s="225"/>
      <c r="M240" s="226"/>
      <c r="N240" s="227"/>
      <c r="O240" s="227"/>
      <c r="P240" s="227"/>
      <c r="Q240" s="227"/>
      <c r="R240" s="227"/>
      <c r="S240" s="227"/>
      <c r="T240" s="228"/>
      <c r="AT240" s="229" t="s">
        <v>157</v>
      </c>
      <c r="AU240" s="229" t="s">
        <v>155</v>
      </c>
      <c r="AV240" s="13" t="s">
        <v>155</v>
      </c>
      <c r="AW240" s="13" t="s">
        <v>34</v>
      </c>
      <c r="AX240" s="13" t="s">
        <v>86</v>
      </c>
      <c r="AY240" s="229" t="s">
        <v>149</v>
      </c>
    </row>
    <row r="241" spans="1:65" s="2" customFormat="1" ht="21.75" customHeight="1">
      <c r="A241" s="35"/>
      <c r="B241" s="36"/>
      <c r="C241" s="204" t="s">
        <v>7</v>
      </c>
      <c r="D241" s="204" t="s">
        <v>151</v>
      </c>
      <c r="E241" s="205" t="s">
        <v>282</v>
      </c>
      <c r="F241" s="206" t="s">
        <v>283</v>
      </c>
      <c r="G241" s="207" t="s">
        <v>242</v>
      </c>
      <c r="H241" s="208">
        <v>8</v>
      </c>
      <c r="I241" s="209"/>
      <c r="J241" s="210">
        <f>ROUND(I241*H241,2)</f>
        <v>0</v>
      </c>
      <c r="K241" s="211"/>
      <c r="L241" s="40"/>
      <c r="M241" s="212" t="s">
        <v>1</v>
      </c>
      <c r="N241" s="213" t="s">
        <v>44</v>
      </c>
      <c r="O241" s="72"/>
      <c r="P241" s="214">
        <f>O241*H241</f>
        <v>0</v>
      </c>
      <c r="Q241" s="214">
        <v>0</v>
      </c>
      <c r="R241" s="214">
        <f>Q241*H241</f>
        <v>0</v>
      </c>
      <c r="S241" s="214">
        <v>6.0000000000000001E-3</v>
      </c>
      <c r="T241" s="215">
        <f>S241*H241</f>
        <v>4.8000000000000001E-2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16" t="s">
        <v>154</v>
      </c>
      <c r="AT241" s="216" t="s">
        <v>151</v>
      </c>
      <c r="AU241" s="216" t="s">
        <v>155</v>
      </c>
      <c r="AY241" s="18" t="s">
        <v>149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155</v>
      </c>
      <c r="BK241" s="217">
        <f>ROUND(I241*H241,2)</f>
        <v>0</v>
      </c>
      <c r="BL241" s="18" t="s">
        <v>154</v>
      </c>
      <c r="BM241" s="216" t="s">
        <v>284</v>
      </c>
    </row>
    <row r="242" spans="1:65" s="15" customFormat="1" ht="11.25">
      <c r="B242" s="241"/>
      <c r="C242" s="242"/>
      <c r="D242" s="220" t="s">
        <v>157</v>
      </c>
      <c r="E242" s="243" t="s">
        <v>1</v>
      </c>
      <c r="F242" s="244" t="s">
        <v>217</v>
      </c>
      <c r="G242" s="242"/>
      <c r="H242" s="243" t="s">
        <v>1</v>
      </c>
      <c r="I242" s="245"/>
      <c r="J242" s="242"/>
      <c r="K242" s="242"/>
      <c r="L242" s="246"/>
      <c r="M242" s="247"/>
      <c r="N242" s="248"/>
      <c r="O242" s="248"/>
      <c r="P242" s="248"/>
      <c r="Q242" s="248"/>
      <c r="R242" s="248"/>
      <c r="S242" s="248"/>
      <c r="T242" s="249"/>
      <c r="AT242" s="250" t="s">
        <v>157</v>
      </c>
      <c r="AU242" s="250" t="s">
        <v>155</v>
      </c>
      <c r="AV242" s="15" t="s">
        <v>86</v>
      </c>
      <c r="AW242" s="15" t="s">
        <v>34</v>
      </c>
      <c r="AX242" s="15" t="s">
        <v>78</v>
      </c>
      <c r="AY242" s="250" t="s">
        <v>149</v>
      </c>
    </row>
    <row r="243" spans="1:65" s="13" customFormat="1" ht="11.25">
      <c r="B243" s="218"/>
      <c r="C243" s="219"/>
      <c r="D243" s="220" t="s">
        <v>157</v>
      </c>
      <c r="E243" s="221" t="s">
        <v>1</v>
      </c>
      <c r="F243" s="222" t="s">
        <v>285</v>
      </c>
      <c r="G243" s="219"/>
      <c r="H243" s="223">
        <v>2</v>
      </c>
      <c r="I243" s="224"/>
      <c r="J243" s="219"/>
      <c r="K243" s="219"/>
      <c r="L243" s="225"/>
      <c r="M243" s="226"/>
      <c r="N243" s="227"/>
      <c r="O243" s="227"/>
      <c r="P243" s="227"/>
      <c r="Q243" s="227"/>
      <c r="R243" s="227"/>
      <c r="S243" s="227"/>
      <c r="T243" s="228"/>
      <c r="AT243" s="229" t="s">
        <v>157</v>
      </c>
      <c r="AU243" s="229" t="s">
        <v>155</v>
      </c>
      <c r="AV243" s="13" t="s">
        <v>155</v>
      </c>
      <c r="AW243" s="13" t="s">
        <v>34</v>
      </c>
      <c r="AX243" s="13" t="s">
        <v>78</v>
      </c>
      <c r="AY243" s="229" t="s">
        <v>149</v>
      </c>
    </row>
    <row r="244" spans="1:65" s="13" customFormat="1" ht="11.25">
      <c r="B244" s="218"/>
      <c r="C244" s="219"/>
      <c r="D244" s="220" t="s">
        <v>157</v>
      </c>
      <c r="E244" s="221" t="s">
        <v>1</v>
      </c>
      <c r="F244" s="222" t="s">
        <v>286</v>
      </c>
      <c r="G244" s="219"/>
      <c r="H244" s="223">
        <v>1</v>
      </c>
      <c r="I244" s="224"/>
      <c r="J244" s="219"/>
      <c r="K244" s="219"/>
      <c r="L244" s="225"/>
      <c r="M244" s="226"/>
      <c r="N244" s="227"/>
      <c r="O244" s="227"/>
      <c r="P244" s="227"/>
      <c r="Q244" s="227"/>
      <c r="R244" s="227"/>
      <c r="S244" s="227"/>
      <c r="T244" s="228"/>
      <c r="AT244" s="229" t="s">
        <v>157</v>
      </c>
      <c r="AU244" s="229" t="s">
        <v>155</v>
      </c>
      <c r="AV244" s="13" t="s">
        <v>155</v>
      </c>
      <c r="AW244" s="13" t="s">
        <v>34</v>
      </c>
      <c r="AX244" s="13" t="s">
        <v>78</v>
      </c>
      <c r="AY244" s="229" t="s">
        <v>149</v>
      </c>
    </row>
    <row r="245" spans="1:65" s="13" customFormat="1" ht="11.25">
      <c r="B245" s="218"/>
      <c r="C245" s="219"/>
      <c r="D245" s="220" t="s">
        <v>157</v>
      </c>
      <c r="E245" s="221" t="s">
        <v>1</v>
      </c>
      <c r="F245" s="222" t="s">
        <v>287</v>
      </c>
      <c r="G245" s="219"/>
      <c r="H245" s="223">
        <v>1</v>
      </c>
      <c r="I245" s="224"/>
      <c r="J245" s="219"/>
      <c r="K245" s="219"/>
      <c r="L245" s="225"/>
      <c r="M245" s="226"/>
      <c r="N245" s="227"/>
      <c r="O245" s="227"/>
      <c r="P245" s="227"/>
      <c r="Q245" s="227"/>
      <c r="R245" s="227"/>
      <c r="S245" s="227"/>
      <c r="T245" s="228"/>
      <c r="AT245" s="229" t="s">
        <v>157</v>
      </c>
      <c r="AU245" s="229" t="s">
        <v>155</v>
      </c>
      <c r="AV245" s="13" t="s">
        <v>155</v>
      </c>
      <c r="AW245" s="13" t="s">
        <v>34</v>
      </c>
      <c r="AX245" s="13" t="s">
        <v>78</v>
      </c>
      <c r="AY245" s="229" t="s">
        <v>149</v>
      </c>
    </row>
    <row r="246" spans="1:65" s="16" customFormat="1" ht="11.25">
      <c r="B246" s="251"/>
      <c r="C246" s="252"/>
      <c r="D246" s="220" t="s">
        <v>157</v>
      </c>
      <c r="E246" s="253" t="s">
        <v>1</v>
      </c>
      <c r="F246" s="254" t="s">
        <v>221</v>
      </c>
      <c r="G246" s="252"/>
      <c r="H246" s="255">
        <v>4</v>
      </c>
      <c r="I246" s="256"/>
      <c r="J246" s="252"/>
      <c r="K246" s="252"/>
      <c r="L246" s="257"/>
      <c r="M246" s="258"/>
      <c r="N246" s="259"/>
      <c r="O246" s="259"/>
      <c r="P246" s="259"/>
      <c r="Q246" s="259"/>
      <c r="R246" s="259"/>
      <c r="S246" s="259"/>
      <c r="T246" s="260"/>
      <c r="AT246" s="261" t="s">
        <v>157</v>
      </c>
      <c r="AU246" s="261" t="s">
        <v>155</v>
      </c>
      <c r="AV246" s="16" t="s">
        <v>92</v>
      </c>
      <c r="AW246" s="16" t="s">
        <v>34</v>
      </c>
      <c r="AX246" s="16" t="s">
        <v>78</v>
      </c>
      <c r="AY246" s="261" t="s">
        <v>149</v>
      </c>
    </row>
    <row r="247" spans="1:65" s="15" customFormat="1" ht="11.25">
      <c r="B247" s="241"/>
      <c r="C247" s="242"/>
      <c r="D247" s="220" t="s">
        <v>157</v>
      </c>
      <c r="E247" s="243" t="s">
        <v>1</v>
      </c>
      <c r="F247" s="244" t="s">
        <v>288</v>
      </c>
      <c r="G247" s="242"/>
      <c r="H247" s="243" t="s">
        <v>1</v>
      </c>
      <c r="I247" s="245"/>
      <c r="J247" s="242"/>
      <c r="K247" s="242"/>
      <c r="L247" s="246"/>
      <c r="M247" s="247"/>
      <c r="N247" s="248"/>
      <c r="O247" s="248"/>
      <c r="P247" s="248"/>
      <c r="Q247" s="248"/>
      <c r="R247" s="248"/>
      <c r="S247" s="248"/>
      <c r="T247" s="249"/>
      <c r="AT247" s="250" t="s">
        <v>157</v>
      </c>
      <c r="AU247" s="250" t="s">
        <v>155</v>
      </c>
      <c r="AV247" s="15" t="s">
        <v>86</v>
      </c>
      <c r="AW247" s="15" t="s">
        <v>34</v>
      </c>
      <c r="AX247" s="15" t="s">
        <v>78</v>
      </c>
      <c r="AY247" s="250" t="s">
        <v>149</v>
      </c>
    </row>
    <row r="248" spans="1:65" s="13" customFormat="1" ht="11.25">
      <c r="B248" s="218"/>
      <c r="C248" s="219"/>
      <c r="D248" s="220" t="s">
        <v>157</v>
      </c>
      <c r="E248" s="221" t="s">
        <v>1</v>
      </c>
      <c r="F248" s="222" t="s">
        <v>285</v>
      </c>
      <c r="G248" s="219"/>
      <c r="H248" s="223">
        <v>2</v>
      </c>
      <c r="I248" s="224"/>
      <c r="J248" s="219"/>
      <c r="K248" s="219"/>
      <c r="L248" s="225"/>
      <c r="M248" s="226"/>
      <c r="N248" s="227"/>
      <c r="O248" s="227"/>
      <c r="P248" s="227"/>
      <c r="Q248" s="227"/>
      <c r="R248" s="227"/>
      <c r="S248" s="227"/>
      <c r="T248" s="228"/>
      <c r="AT248" s="229" t="s">
        <v>157</v>
      </c>
      <c r="AU248" s="229" t="s">
        <v>155</v>
      </c>
      <c r="AV248" s="13" t="s">
        <v>155</v>
      </c>
      <c r="AW248" s="13" t="s">
        <v>34</v>
      </c>
      <c r="AX248" s="13" t="s">
        <v>78</v>
      </c>
      <c r="AY248" s="229" t="s">
        <v>149</v>
      </c>
    </row>
    <row r="249" spans="1:65" s="13" customFormat="1" ht="11.25">
      <c r="B249" s="218"/>
      <c r="C249" s="219"/>
      <c r="D249" s="220" t="s">
        <v>157</v>
      </c>
      <c r="E249" s="221" t="s">
        <v>1</v>
      </c>
      <c r="F249" s="222" t="s">
        <v>286</v>
      </c>
      <c r="G249" s="219"/>
      <c r="H249" s="223">
        <v>1</v>
      </c>
      <c r="I249" s="224"/>
      <c r="J249" s="219"/>
      <c r="K249" s="219"/>
      <c r="L249" s="225"/>
      <c r="M249" s="226"/>
      <c r="N249" s="227"/>
      <c r="O249" s="227"/>
      <c r="P249" s="227"/>
      <c r="Q249" s="227"/>
      <c r="R249" s="227"/>
      <c r="S249" s="227"/>
      <c r="T249" s="228"/>
      <c r="AT249" s="229" t="s">
        <v>157</v>
      </c>
      <c r="AU249" s="229" t="s">
        <v>155</v>
      </c>
      <c r="AV249" s="13" t="s">
        <v>155</v>
      </c>
      <c r="AW249" s="13" t="s">
        <v>34</v>
      </c>
      <c r="AX249" s="13" t="s">
        <v>78</v>
      </c>
      <c r="AY249" s="229" t="s">
        <v>149</v>
      </c>
    </row>
    <row r="250" spans="1:65" s="13" customFormat="1" ht="11.25">
      <c r="B250" s="218"/>
      <c r="C250" s="219"/>
      <c r="D250" s="220" t="s">
        <v>157</v>
      </c>
      <c r="E250" s="221" t="s">
        <v>1</v>
      </c>
      <c r="F250" s="222" t="s">
        <v>287</v>
      </c>
      <c r="G250" s="219"/>
      <c r="H250" s="223">
        <v>1</v>
      </c>
      <c r="I250" s="224"/>
      <c r="J250" s="219"/>
      <c r="K250" s="219"/>
      <c r="L250" s="225"/>
      <c r="M250" s="226"/>
      <c r="N250" s="227"/>
      <c r="O250" s="227"/>
      <c r="P250" s="227"/>
      <c r="Q250" s="227"/>
      <c r="R250" s="227"/>
      <c r="S250" s="227"/>
      <c r="T250" s="228"/>
      <c r="AT250" s="229" t="s">
        <v>157</v>
      </c>
      <c r="AU250" s="229" t="s">
        <v>155</v>
      </c>
      <c r="AV250" s="13" t="s">
        <v>155</v>
      </c>
      <c r="AW250" s="13" t="s">
        <v>34</v>
      </c>
      <c r="AX250" s="13" t="s">
        <v>78</v>
      </c>
      <c r="AY250" s="229" t="s">
        <v>149</v>
      </c>
    </row>
    <row r="251" spans="1:65" s="16" customFormat="1" ht="11.25">
      <c r="B251" s="251"/>
      <c r="C251" s="252"/>
      <c r="D251" s="220" t="s">
        <v>157</v>
      </c>
      <c r="E251" s="253" t="s">
        <v>1</v>
      </c>
      <c r="F251" s="254" t="s">
        <v>221</v>
      </c>
      <c r="G251" s="252"/>
      <c r="H251" s="255">
        <v>4</v>
      </c>
      <c r="I251" s="256"/>
      <c r="J251" s="252"/>
      <c r="K251" s="252"/>
      <c r="L251" s="257"/>
      <c r="M251" s="258"/>
      <c r="N251" s="259"/>
      <c r="O251" s="259"/>
      <c r="P251" s="259"/>
      <c r="Q251" s="259"/>
      <c r="R251" s="259"/>
      <c r="S251" s="259"/>
      <c r="T251" s="260"/>
      <c r="AT251" s="261" t="s">
        <v>157</v>
      </c>
      <c r="AU251" s="261" t="s">
        <v>155</v>
      </c>
      <c r="AV251" s="16" t="s">
        <v>92</v>
      </c>
      <c r="AW251" s="16" t="s">
        <v>34</v>
      </c>
      <c r="AX251" s="16" t="s">
        <v>78</v>
      </c>
      <c r="AY251" s="261" t="s">
        <v>149</v>
      </c>
    </row>
    <row r="252" spans="1:65" s="14" customFormat="1" ht="11.25">
      <c r="B252" s="230"/>
      <c r="C252" s="231"/>
      <c r="D252" s="220" t="s">
        <v>157</v>
      </c>
      <c r="E252" s="232" t="s">
        <v>1</v>
      </c>
      <c r="F252" s="233" t="s">
        <v>159</v>
      </c>
      <c r="G252" s="231"/>
      <c r="H252" s="234">
        <v>8</v>
      </c>
      <c r="I252" s="235"/>
      <c r="J252" s="231"/>
      <c r="K252" s="231"/>
      <c r="L252" s="236"/>
      <c r="M252" s="237"/>
      <c r="N252" s="238"/>
      <c r="O252" s="238"/>
      <c r="P252" s="238"/>
      <c r="Q252" s="238"/>
      <c r="R252" s="238"/>
      <c r="S252" s="238"/>
      <c r="T252" s="239"/>
      <c r="AT252" s="240" t="s">
        <v>157</v>
      </c>
      <c r="AU252" s="240" t="s">
        <v>155</v>
      </c>
      <c r="AV252" s="14" t="s">
        <v>154</v>
      </c>
      <c r="AW252" s="14" t="s">
        <v>34</v>
      </c>
      <c r="AX252" s="14" t="s">
        <v>86</v>
      </c>
      <c r="AY252" s="240" t="s">
        <v>149</v>
      </c>
    </row>
    <row r="253" spans="1:65" s="2" customFormat="1" ht="21.75" customHeight="1">
      <c r="A253" s="35"/>
      <c r="B253" s="36"/>
      <c r="C253" s="204" t="s">
        <v>289</v>
      </c>
      <c r="D253" s="204" t="s">
        <v>151</v>
      </c>
      <c r="E253" s="205" t="s">
        <v>290</v>
      </c>
      <c r="F253" s="206" t="s">
        <v>291</v>
      </c>
      <c r="G253" s="207" t="s">
        <v>90</v>
      </c>
      <c r="H253" s="208">
        <v>10.55</v>
      </c>
      <c r="I253" s="209"/>
      <c r="J253" s="210">
        <f>ROUND(I253*H253,2)</f>
        <v>0</v>
      </c>
      <c r="K253" s="211"/>
      <c r="L253" s="40"/>
      <c r="M253" s="212" t="s">
        <v>1</v>
      </c>
      <c r="N253" s="213" t="s">
        <v>44</v>
      </c>
      <c r="O253" s="72"/>
      <c r="P253" s="214">
        <f>O253*H253</f>
        <v>0</v>
      </c>
      <c r="Q253" s="214">
        <v>0</v>
      </c>
      <c r="R253" s="214">
        <f>Q253*H253</f>
        <v>0</v>
      </c>
      <c r="S253" s="214">
        <v>4.5999999999999999E-2</v>
      </c>
      <c r="T253" s="215">
        <f>S253*H253</f>
        <v>0.48530000000000001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16" t="s">
        <v>154</v>
      </c>
      <c r="AT253" s="216" t="s">
        <v>151</v>
      </c>
      <c r="AU253" s="216" t="s">
        <v>155</v>
      </c>
      <c r="AY253" s="18" t="s">
        <v>149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155</v>
      </c>
      <c r="BK253" s="217">
        <f>ROUND(I253*H253,2)</f>
        <v>0</v>
      </c>
      <c r="BL253" s="18" t="s">
        <v>154</v>
      </c>
      <c r="BM253" s="216" t="s">
        <v>292</v>
      </c>
    </row>
    <row r="254" spans="1:65" s="15" customFormat="1" ht="11.25">
      <c r="B254" s="241"/>
      <c r="C254" s="242"/>
      <c r="D254" s="220" t="s">
        <v>157</v>
      </c>
      <c r="E254" s="243" t="s">
        <v>1</v>
      </c>
      <c r="F254" s="244" t="s">
        <v>211</v>
      </c>
      <c r="G254" s="242"/>
      <c r="H254" s="243" t="s">
        <v>1</v>
      </c>
      <c r="I254" s="245"/>
      <c r="J254" s="242"/>
      <c r="K254" s="242"/>
      <c r="L254" s="246"/>
      <c r="M254" s="247"/>
      <c r="N254" s="248"/>
      <c r="O254" s="248"/>
      <c r="P254" s="248"/>
      <c r="Q254" s="248"/>
      <c r="R254" s="248"/>
      <c r="S254" s="248"/>
      <c r="T254" s="249"/>
      <c r="AT254" s="250" t="s">
        <v>157</v>
      </c>
      <c r="AU254" s="250" t="s">
        <v>155</v>
      </c>
      <c r="AV254" s="15" t="s">
        <v>86</v>
      </c>
      <c r="AW254" s="15" t="s">
        <v>34</v>
      </c>
      <c r="AX254" s="15" t="s">
        <v>78</v>
      </c>
      <c r="AY254" s="250" t="s">
        <v>149</v>
      </c>
    </row>
    <row r="255" spans="1:65" s="13" customFormat="1" ht="11.25">
      <c r="B255" s="218"/>
      <c r="C255" s="219"/>
      <c r="D255" s="220" t="s">
        <v>157</v>
      </c>
      <c r="E255" s="221" t="s">
        <v>1</v>
      </c>
      <c r="F255" s="222" t="s">
        <v>212</v>
      </c>
      <c r="G255" s="219"/>
      <c r="H255" s="223">
        <v>10.55</v>
      </c>
      <c r="I255" s="224"/>
      <c r="J255" s="219"/>
      <c r="K255" s="219"/>
      <c r="L255" s="225"/>
      <c r="M255" s="226"/>
      <c r="N255" s="227"/>
      <c r="O255" s="227"/>
      <c r="P255" s="227"/>
      <c r="Q255" s="227"/>
      <c r="R255" s="227"/>
      <c r="S255" s="227"/>
      <c r="T255" s="228"/>
      <c r="AT255" s="229" t="s">
        <v>157</v>
      </c>
      <c r="AU255" s="229" t="s">
        <v>155</v>
      </c>
      <c r="AV255" s="13" t="s">
        <v>155</v>
      </c>
      <c r="AW255" s="13" t="s">
        <v>34</v>
      </c>
      <c r="AX255" s="13" t="s">
        <v>78</v>
      </c>
      <c r="AY255" s="229" t="s">
        <v>149</v>
      </c>
    </row>
    <row r="256" spans="1:65" s="14" customFormat="1" ht="11.25">
      <c r="B256" s="230"/>
      <c r="C256" s="231"/>
      <c r="D256" s="220" t="s">
        <v>157</v>
      </c>
      <c r="E256" s="232" t="s">
        <v>1</v>
      </c>
      <c r="F256" s="233" t="s">
        <v>159</v>
      </c>
      <c r="G256" s="231"/>
      <c r="H256" s="234">
        <v>10.55</v>
      </c>
      <c r="I256" s="235"/>
      <c r="J256" s="231"/>
      <c r="K256" s="231"/>
      <c r="L256" s="236"/>
      <c r="M256" s="237"/>
      <c r="N256" s="238"/>
      <c r="O256" s="238"/>
      <c r="P256" s="238"/>
      <c r="Q256" s="238"/>
      <c r="R256" s="238"/>
      <c r="S256" s="238"/>
      <c r="T256" s="239"/>
      <c r="AT256" s="240" t="s">
        <v>157</v>
      </c>
      <c r="AU256" s="240" t="s">
        <v>155</v>
      </c>
      <c r="AV256" s="14" t="s">
        <v>154</v>
      </c>
      <c r="AW256" s="14" t="s">
        <v>34</v>
      </c>
      <c r="AX256" s="14" t="s">
        <v>86</v>
      </c>
      <c r="AY256" s="240" t="s">
        <v>149</v>
      </c>
    </row>
    <row r="257" spans="1:65" s="12" customFormat="1" ht="22.9" customHeight="1">
      <c r="B257" s="189"/>
      <c r="C257" s="190"/>
      <c r="D257" s="191" t="s">
        <v>77</v>
      </c>
      <c r="E257" s="202" t="s">
        <v>293</v>
      </c>
      <c r="F257" s="202" t="s">
        <v>294</v>
      </c>
      <c r="G257" s="190"/>
      <c r="H257" s="190"/>
      <c r="I257" s="193"/>
      <c r="J257" s="203">
        <f>BK257</f>
        <v>0</v>
      </c>
      <c r="K257" s="190"/>
      <c r="L257" s="194"/>
      <c r="M257" s="195"/>
      <c r="N257" s="196"/>
      <c r="O257" s="196"/>
      <c r="P257" s="197">
        <f>SUM(P258:P270)</f>
        <v>0</v>
      </c>
      <c r="Q257" s="196"/>
      <c r="R257" s="197">
        <f>SUM(R258:R270)</f>
        <v>0</v>
      </c>
      <c r="S257" s="196"/>
      <c r="T257" s="198">
        <f>SUM(T258:T270)</f>
        <v>0</v>
      </c>
      <c r="AR257" s="199" t="s">
        <v>86</v>
      </c>
      <c r="AT257" s="200" t="s">
        <v>77</v>
      </c>
      <c r="AU257" s="200" t="s">
        <v>86</v>
      </c>
      <c r="AY257" s="199" t="s">
        <v>149</v>
      </c>
      <c r="BK257" s="201">
        <f>SUM(BK258:BK270)</f>
        <v>0</v>
      </c>
    </row>
    <row r="258" spans="1:65" s="2" customFormat="1" ht="21.75" customHeight="1">
      <c r="A258" s="35"/>
      <c r="B258" s="36"/>
      <c r="C258" s="204" t="s">
        <v>295</v>
      </c>
      <c r="D258" s="204" t="s">
        <v>151</v>
      </c>
      <c r="E258" s="205" t="s">
        <v>296</v>
      </c>
      <c r="F258" s="206" t="s">
        <v>297</v>
      </c>
      <c r="G258" s="207" t="s">
        <v>298</v>
      </c>
      <c r="H258" s="208">
        <v>16.236000000000001</v>
      </c>
      <c r="I258" s="209"/>
      <c r="J258" s="210">
        <f>ROUND(I258*H258,2)</f>
        <v>0</v>
      </c>
      <c r="K258" s="211"/>
      <c r="L258" s="40"/>
      <c r="M258" s="212" t="s">
        <v>1</v>
      </c>
      <c r="N258" s="213" t="s">
        <v>44</v>
      </c>
      <c r="O258" s="72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16" t="s">
        <v>154</v>
      </c>
      <c r="AT258" s="216" t="s">
        <v>151</v>
      </c>
      <c r="AU258" s="216" t="s">
        <v>155</v>
      </c>
      <c r="AY258" s="18" t="s">
        <v>149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155</v>
      </c>
      <c r="BK258" s="217">
        <f>ROUND(I258*H258,2)</f>
        <v>0</v>
      </c>
      <c r="BL258" s="18" t="s">
        <v>154</v>
      </c>
      <c r="BM258" s="216" t="s">
        <v>299</v>
      </c>
    </row>
    <row r="259" spans="1:65" s="2" customFormat="1" ht="21.75" customHeight="1">
      <c r="A259" s="35"/>
      <c r="B259" s="36"/>
      <c r="C259" s="204" t="s">
        <v>300</v>
      </c>
      <c r="D259" s="204" t="s">
        <v>151</v>
      </c>
      <c r="E259" s="205" t="s">
        <v>301</v>
      </c>
      <c r="F259" s="206" t="s">
        <v>302</v>
      </c>
      <c r="G259" s="207" t="s">
        <v>298</v>
      </c>
      <c r="H259" s="208">
        <v>16.236000000000001</v>
      </c>
      <c r="I259" s="209"/>
      <c r="J259" s="210">
        <f>ROUND(I259*H259,2)</f>
        <v>0</v>
      </c>
      <c r="K259" s="211"/>
      <c r="L259" s="40"/>
      <c r="M259" s="212" t="s">
        <v>1</v>
      </c>
      <c r="N259" s="213" t="s">
        <v>44</v>
      </c>
      <c r="O259" s="72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16" t="s">
        <v>154</v>
      </c>
      <c r="AT259" s="216" t="s">
        <v>151</v>
      </c>
      <c r="AU259" s="216" t="s">
        <v>155</v>
      </c>
      <c r="AY259" s="18" t="s">
        <v>149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155</v>
      </c>
      <c r="BK259" s="217">
        <f>ROUND(I259*H259,2)</f>
        <v>0</v>
      </c>
      <c r="BL259" s="18" t="s">
        <v>154</v>
      </c>
      <c r="BM259" s="216" t="s">
        <v>303</v>
      </c>
    </row>
    <row r="260" spans="1:65" s="2" customFormat="1" ht="21.75" customHeight="1">
      <c r="A260" s="35"/>
      <c r="B260" s="36"/>
      <c r="C260" s="204" t="s">
        <v>304</v>
      </c>
      <c r="D260" s="204" t="s">
        <v>151</v>
      </c>
      <c r="E260" s="205" t="s">
        <v>305</v>
      </c>
      <c r="F260" s="206" t="s">
        <v>306</v>
      </c>
      <c r="G260" s="207" t="s">
        <v>298</v>
      </c>
      <c r="H260" s="208">
        <v>81.180000000000007</v>
      </c>
      <c r="I260" s="209"/>
      <c r="J260" s="210">
        <f>ROUND(I260*H260,2)</f>
        <v>0</v>
      </c>
      <c r="K260" s="211"/>
      <c r="L260" s="40"/>
      <c r="M260" s="212" t="s">
        <v>1</v>
      </c>
      <c r="N260" s="213" t="s">
        <v>44</v>
      </c>
      <c r="O260" s="72"/>
      <c r="P260" s="214">
        <f>O260*H260</f>
        <v>0</v>
      </c>
      <c r="Q260" s="214">
        <v>0</v>
      </c>
      <c r="R260" s="214">
        <f>Q260*H260</f>
        <v>0</v>
      </c>
      <c r="S260" s="214">
        <v>0</v>
      </c>
      <c r="T260" s="215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16" t="s">
        <v>154</v>
      </c>
      <c r="AT260" s="216" t="s">
        <v>151</v>
      </c>
      <c r="AU260" s="216" t="s">
        <v>155</v>
      </c>
      <c r="AY260" s="18" t="s">
        <v>149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155</v>
      </c>
      <c r="BK260" s="217">
        <f>ROUND(I260*H260,2)</f>
        <v>0</v>
      </c>
      <c r="BL260" s="18" t="s">
        <v>154</v>
      </c>
      <c r="BM260" s="216" t="s">
        <v>307</v>
      </c>
    </row>
    <row r="261" spans="1:65" s="13" customFormat="1" ht="11.25">
      <c r="B261" s="218"/>
      <c r="C261" s="219"/>
      <c r="D261" s="220" t="s">
        <v>157</v>
      </c>
      <c r="E261" s="219"/>
      <c r="F261" s="222" t="s">
        <v>308</v>
      </c>
      <c r="G261" s="219"/>
      <c r="H261" s="223">
        <v>81.180000000000007</v>
      </c>
      <c r="I261" s="224"/>
      <c r="J261" s="219"/>
      <c r="K261" s="219"/>
      <c r="L261" s="225"/>
      <c r="M261" s="226"/>
      <c r="N261" s="227"/>
      <c r="O261" s="227"/>
      <c r="P261" s="227"/>
      <c r="Q261" s="227"/>
      <c r="R261" s="227"/>
      <c r="S261" s="227"/>
      <c r="T261" s="228"/>
      <c r="AT261" s="229" t="s">
        <v>157</v>
      </c>
      <c r="AU261" s="229" t="s">
        <v>155</v>
      </c>
      <c r="AV261" s="13" t="s">
        <v>155</v>
      </c>
      <c r="AW261" s="13" t="s">
        <v>4</v>
      </c>
      <c r="AX261" s="13" t="s">
        <v>86</v>
      </c>
      <c r="AY261" s="229" t="s">
        <v>149</v>
      </c>
    </row>
    <row r="262" spans="1:65" s="2" customFormat="1" ht="21.75" customHeight="1">
      <c r="A262" s="35"/>
      <c r="B262" s="36"/>
      <c r="C262" s="204" t="s">
        <v>309</v>
      </c>
      <c r="D262" s="204" t="s">
        <v>151</v>
      </c>
      <c r="E262" s="205" t="s">
        <v>310</v>
      </c>
      <c r="F262" s="206" t="s">
        <v>311</v>
      </c>
      <c r="G262" s="207" t="s">
        <v>298</v>
      </c>
      <c r="H262" s="208">
        <v>13.497</v>
      </c>
      <c r="I262" s="209"/>
      <c r="J262" s="210">
        <f>ROUND(I262*H262,2)</f>
        <v>0</v>
      </c>
      <c r="K262" s="211"/>
      <c r="L262" s="40"/>
      <c r="M262" s="212" t="s">
        <v>1</v>
      </c>
      <c r="N262" s="213" t="s">
        <v>44</v>
      </c>
      <c r="O262" s="72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16" t="s">
        <v>154</v>
      </c>
      <c r="AT262" s="216" t="s">
        <v>151</v>
      </c>
      <c r="AU262" s="216" t="s">
        <v>155</v>
      </c>
      <c r="AY262" s="18" t="s">
        <v>149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155</v>
      </c>
      <c r="BK262" s="217">
        <f>ROUND(I262*H262,2)</f>
        <v>0</v>
      </c>
      <c r="BL262" s="18" t="s">
        <v>154</v>
      </c>
      <c r="BM262" s="216" t="s">
        <v>312</v>
      </c>
    </row>
    <row r="263" spans="1:65" s="13" customFormat="1" ht="11.25">
      <c r="B263" s="218"/>
      <c r="C263" s="219"/>
      <c r="D263" s="220" t="s">
        <v>157</v>
      </c>
      <c r="E263" s="221" t="s">
        <v>1</v>
      </c>
      <c r="F263" s="222" t="s">
        <v>313</v>
      </c>
      <c r="G263" s="219"/>
      <c r="H263" s="223">
        <v>16.236000000000001</v>
      </c>
      <c r="I263" s="224"/>
      <c r="J263" s="219"/>
      <c r="K263" s="219"/>
      <c r="L263" s="225"/>
      <c r="M263" s="226"/>
      <c r="N263" s="227"/>
      <c r="O263" s="227"/>
      <c r="P263" s="227"/>
      <c r="Q263" s="227"/>
      <c r="R263" s="227"/>
      <c r="S263" s="227"/>
      <c r="T263" s="228"/>
      <c r="AT263" s="229" t="s">
        <v>157</v>
      </c>
      <c r="AU263" s="229" t="s">
        <v>155</v>
      </c>
      <c r="AV263" s="13" t="s">
        <v>155</v>
      </c>
      <c r="AW263" s="13" t="s">
        <v>34</v>
      </c>
      <c r="AX263" s="13" t="s">
        <v>78</v>
      </c>
      <c r="AY263" s="229" t="s">
        <v>149</v>
      </c>
    </row>
    <row r="264" spans="1:65" s="13" customFormat="1" ht="11.25">
      <c r="B264" s="218"/>
      <c r="C264" s="219"/>
      <c r="D264" s="220" t="s">
        <v>157</v>
      </c>
      <c r="E264" s="221" t="s">
        <v>1</v>
      </c>
      <c r="F264" s="222" t="s">
        <v>314</v>
      </c>
      <c r="G264" s="219"/>
      <c r="H264" s="223">
        <v>-2.7389999999999999</v>
      </c>
      <c r="I264" s="224"/>
      <c r="J264" s="219"/>
      <c r="K264" s="219"/>
      <c r="L264" s="225"/>
      <c r="M264" s="226"/>
      <c r="N264" s="227"/>
      <c r="O264" s="227"/>
      <c r="P264" s="227"/>
      <c r="Q264" s="227"/>
      <c r="R264" s="227"/>
      <c r="S264" s="227"/>
      <c r="T264" s="228"/>
      <c r="AT264" s="229" t="s">
        <v>157</v>
      </c>
      <c r="AU264" s="229" t="s">
        <v>155</v>
      </c>
      <c r="AV264" s="13" t="s">
        <v>155</v>
      </c>
      <c r="AW264" s="13" t="s">
        <v>34</v>
      </c>
      <c r="AX264" s="13" t="s">
        <v>78</v>
      </c>
      <c r="AY264" s="229" t="s">
        <v>149</v>
      </c>
    </row>
    <row r="265" spans="1:65" s="14" customFormat="1" ht="11.25">
      <c r="B265" s="230"/>
      <c r="C265" s="231"/>
      <c r="D265" s="220" t="s">
        <v>157</v>
      </c>
      <c r="E265" s="232" t="s">
        <v>1</v>
      </c>
      <c r="F265" s="233" t="s">
        <v>159</v>
      </c>
      <c r="G265" s="231"/>
      <c r="H265" s="234">
        <v>13.497</v>
      </c>
      <c r="I265" s="235"/>
      <c r="J265" s="231"/>
      <c r="K265" s="231"/>
      <c r="L265" s="236"/>
      <c r="M265" s="237"/>
      <c r="N265" s="238"/>
      <c r="O265" s="238"/>
      <c r="P265" s="238"/>
      <c r="Q265" s="238"/>
      <c r="R265" s="238"/>
      <c r="S265" s="238"/>
      <c r="T265" s="239"/>
      <c r="AT265" s="240" t="s">
        <v>157</v>
      </c>
      <c r="AU265" s="240" t="s">
        <v>155</v>
      </c>
      <c r="AV265" s="14" t="s">
        <v>154</v>
      </c>
      <c r="AW265" s="14" t="s">
        <v>34</v>
      </c>
      <c r="AX265" s="14" t="s">
        <v>86</v>
      </c>
      <c r="AY265" s="240" t="s">
        <v>149</v>
      </c>
    </row>
    <row r="266" spans="1:65" s="2" customFormat="1" ht="21.75" customHeight="1">
      <c r="A266" s="35"/>
      <c r="B266" s="36"/>
      <c r="C266" s="204" t="s">
        <v>315</v>
      </c>
      <c r="D266" s="204" t="s">
        <v>151</v>
      </c>
      <c r="E266" s="205" t="s">
        <v>316</v>
      </c>
      <c r="F266" s="206" t="s">
        <v>317</v>
      </c>
      <c r="G266" s="207" t="s">
        <v>298</v>
      </c>
      <c r="H266" s="208">
        <v>2.7389999999999999</v>
      </c>
      <c r="I266" s="209"/>
      <c r="J266" s="210">
        <f>ROUND(I266*H266,2)</f>
        <v>0</v>
      </c>
      <c r="K266" s="211"/>
      <c r="L266" s="40"/>
      <c r="M266" s="212" t="s">
        <v>1</v>
      </c>
      <c r="N266" s="213" t="s">
        <v>44</v>
      </c>
      <c r="O266" s="72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16" t="s">
        <v>154</v>
      </c>
      <c r="AT266" s="216" t="s">
        <v>151</v>
      </c>
      <c r="AU266" s="216" t="s">
        <v>155</v>
      </c>
      <c r="AY266" s="18" t="s">
        <v>149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155</v>
      </c>
      <c r="BK266" s="217">
        <f>ROUND(I266*H266,2)</f>
        <v>0</v>
      </c>
      <c r="BL266" s="18" t="s">
        <v>154</v>
      </c>
      <c r="BM266" s="216" t="s">
        <v>318</v>
      </c>
    </row>
    <row r="267" spans="1:65" s="13" customFormat="1" ht="11.25">
      <c r="B267" s="218"/>
      <c r="C267" s="219"/>
      <c r="D267" s="220" t="s">
        <v>157</v>
      </c>
      <c r="E267" s="221" t="s">
        <v>1</v>
      </c>
      <c r="F267" s="222" t="s">
        <v>319</v>
      </c>
      <c r="G267" s="219"/>
      <c r="H267" s="223">
        <v>1.08</v>
      </c>
      <c r="I267" s="224"/>
      <c r="J267" s="219"/>
      <c r="K267" s="219"/>
      <c r="L267" s="225"/>
      <c r="M267" s="226"/>
      <c r="N267" s="227"/>
      <c r="O267" s="227"/>
      <c r="P267" s="227"/>
      <c r="Q267" s="227"/>
      <c r="R267" s="227"/>
      <c r="S267" s="227"/>
      <c r="T267" s="228"/>
      <c r="AT267" s="229" t="s">
        <v>157</v>
      </c>
      <c r="AU267" s="229" t="s">
        <v>155</v>
      </c>
      <c r="AV267" s="13" t="s">
        <v>155</v>
      </c>
      <c r="AW267" s="13" t="s">
        <v>34</v>
      </c>
      <c r="AX267" s="13" t="s">
        <v>78</v>
      </c>
      <c r="AY267" s="229" t="s">
        <v>149</v>
      </c>
    </row>
    <row r="268" spans="1:65" s="13" customFormat="1" ht="11.25">
      <c r="B268" s="218"/>
      <c r="C268" s="219"/>
      <c r="D268" s="220" t="s">
        <v>157</v>
      </c>
      <c r="E268" s="221" t="s">
        <v>1</v>
      </c>
      <c r="F268" s="222" t="s">
        <v>320</v>
      </c>
      <c r="G268" s="219"/>
      <c r="H268" s="223">
        <v>0.159</v>
      </c>
      <c r="I268" s="224"/>
      <c r="J268" s="219"/>
      <c r="K268" s="219"/>
      <c r="L268" s="225"/>
      <c r="M268" s="226"/>
      <c r="N268" s="227"/>
      <c r="O268" s="227"/>
      <c r="P268" s="227"/>
      <c r="Q268" s="227"/>
      <c r="R268" s="227"/>
      <c r="S268" s="227"/>
      <c r="T268" s="228"/>
      <c r="AT268" s="229" t="s">
        <v>157</v>
      </c>
      <c r="AU268" s="229" t="s">
        <v>155</v>
      </c>
      <c r="AV268" s="13" t="s">
        <v>155</v>
      </c>
      <c r="AW268" s="13" t="s">
        <v>34</v>
      </c>
      <c r="AX268" s="13" t="s">
        <v>78</v>
      </c>
      <c r="AY268" s="229" t="s">
        <v>149</v>
      </c>
    </row>
    <row r="269" spans="1:65" s="13" customFormat="1" ht="11.25">
      <c r="B269" s="218"/>
      <c r="C269" s="219"/>
      <c r="D269" s="220" t="s">
        <v>157</v>
      </c>
      <c r="E269" s="221" t="s">
        <v>1</v>
      </c>
      <c r="F269" s="222" t="s">
        <v>321</v>
      </c>
      <c r="G269" s="219"/>
      <c r="H269" s="223">
        <v>1.5</v>
      </c>
      <c r="I269" s="224"/>
      <c r="J269" s="219"/>
      <c r="K269" s="219"/>
      <c r="L269" s="225"/>
      <c r="M269" s="226"/>
      <c r="N269" s="227"/>
      <c r="O269" s="227"/>
      <c r="P269" s="227"/>
      <c r="Q269" s="227"/>
      <c r="R269" s="227"/>
      <c r="S269" s="227"/>
      <c r="T269" s="228"/>
      <c r="AT269" s="229" t="s">
        <v>157</v>
      </c>
      <c r="AU269" s="229" t="s">
        <v>155</v>
      </c>
      <c r="AV269" s="13" t="s">
        <v>155</v>
      </c>
      <c r="AW269" s="13" t="s">
        <v>34</v>
      </c>
      <c r="AX269" s="13" t="s">
        <v>78</v>
      </c>
      <c r="AY269" s="229" t="s">
        <v>149</v>
      </c>
    </row>
    <row r="270" spans="1:65" s="14" customFormat="1" ht="11.25">
      <c r="B270" s="230"/>
      <c r="C270" s="231"/>
      <c r="D270" s="220" t="s">
        <v>157</v>
      </c>
      <c r="E270" s="232" t="s">
        <v>1</v>
      </c>
      <c r="F270" s="233" t="s">
        <v>159</v>
      </c>
      <c r="G270" s="231"/>
      <c r="H270" s="234">
        <v>2.7389999999999999</v>
      </c>
      <c r="I270" s="235"/>
      <c r="J270" s="231"/>
      <c r="K270" s="231"/>
      <c r="L270" s="236"/>
      <c r="M270" s="237"/>
      <c r="N270" s="238"/>
      <c r="O270" s="238"/>
      <c r="P270" s="238"/>
      <c r="Q270" s="238"/>
      <c r="R270" s="238"/>
      <c r="S270" s="238"/>
      <c r="T270" s="239"/>
      <c r="AT270" s="240" t="s">
        <v>157</v>
      </c>
      <c r="AU270" s="240" t="s">
        <v>155</v>
      </c>
      <c r="AV270" s="14" t="s">
        <v>154</v>
      </c>
      <c r="AW270" s="14" t="s">
        <v>34</v>
      </c>
      <c r="AX270" s="14" t="s">
        <v>86</v>
      </c>
      <c r="AY270" s="240" t="s">
        <v>149</v>
      </c>
    </row>
    <row r="271" spans="1:65" s="12" customFormat="1" ht="22.9" customHeight="1">
      <c r="B271" s="189"/>
      <c r="C271" s="190"/>
      <c r="D271" s="191" t="s">
        <v>77</v>
      </c>
      <c r="E271" s="202" t="s">
        <v>322</v>
      </c>
      <c r="F271" s="202" t="s">
        <v>323</v>
      </c>
      <c r="G271" s="190"/>
      <c r="H271" s="190"/>
      <c r="I271" s="193"/>
      <c r="J271" s="203">
        <f>BK271</f>
        <v>0</v>
      </c>
      <c r="K271" s="190"/>
      <c r="L271" s="194"/>
      <c r="M271" s="195"/>
      <c r="N271" s="196"/>
      <c r="O271" s="196"/>
      <c r="P271" s="197">
        <f>P272</f>
        <v>0</v>
      </c>
      <c r="Q271" s="196"/>
      <c r="R271" s="197">
        <f>R272</f>
        <v>0</v>
      </c>
      <c r="S271" s="196"/>
      <c r="T271" s="198">
        <f>T272</f>
        <v>0</v>
      </c>
      <c r="AR271" s="199" t="s">
        <v>86</v>
      </c>
      <c r="AT271" s="200" t="s">
        <v>77</v>
      </c>
      <c r="AU271" s="200" t="s">
        <v>86</v>
      </c>
      <c r="AY271" s="199" t="s">
        <v>149</v>
      </c>
      <c r="BK271" s="201">
        <f>BK272</f>
        <v>0</v>
      </c>
    </row>
    <row r="272" spans="1:65" s="2" customFormat="1" ht="16.5" customHeight="1">
      <c r="A272" s="35"/>
      <c r="B272" s="36"/>
      <c r="C272" s="204" t="s">
        <v>324</v>
      </c>
      <c r="D272" s="204" t="s">
        <v>151</v>
      </c>
      <c r="E272" s="205" t="s">
        <v>325</v>
      </c>
      <c r="F272" s="206" t="s">
        <v>326</v>
      </c>
      <c r="G272" s="207" t="s">
        <v>298</v>
      </c>
      <c r="H272" s="208">
        <v>10.456</v>
      </c>
      <c r="I272" s="209"/>
      <c r="J272" s="210">
        <f>ROUND(I272*H272,2)</f>
        <v>0</v>
      </c>
      <c r="K272" s="211"/>
      <c r="L272" s="40"/>
      <c r="M272" s="212" t="s">
        <v>1</v>
      </c>
      <c r="N272" s="213" t="s">
        <v>44</v>
      </c>
      <c r="O272" s="72"/>
      <c r="P272" s="214">
        <f>O272*H272</f>
        <v>0</v>
      </c>
      <c r="Q272" s="214">
        <v>0</v>
      </c>
      <c r="R272" s="214">
        <f>Q272*H272</f>
        <v>0</v>
      </c>
      <c r="S272" s="214">
        <v>0</v>
      </c>
      <c r="T272" s="215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16" t="s">
        <v>154</v>
      </c>
      <c r="AT272" s="216" t="s">
        <v>151</v>
      </c>
      <c r="AU272" s="216" t="s">
        <v>155</v>
      </c>
      <c r="AY272" s="18" t="s">
        <v>149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155</v>
      </c>
      <c r="BK272" s="217">
        <f>ROUND(I272*H272,2)</f>
        <v>0</v>
      </c>
      <c r="BL272" s="18" t="s">
        <v>154</v>
      </c>
      <c r="BM272" s="216" t="s">
        <v>327</v>
      </c>
    </row>
    <row r="273" spans="1:65" s="12" customFormat="1" ht="25.9" customHeight="1">
      <c r="B273" s="189"/>
      <c r="C273" s="190"/>
      <c r="D273" s="191" t="s">
        <v>77</v>
      </c>
      <c r="E273" s="192" t="s">
        <v>328</v>
      </c>
      <c r="F273" s="192" t="s">
        <v>329</v>
      </c>
      <c r="G273" s="190"/>
      <c r="H273" s="190"/>
      <c r="I273" s="193"/>
      <c r="J273" s="175">
        <f>BK273</f>
        <v>0</v>
      </c>
      <c r="K273" s="190"/>
      <c r="L273" s="194"/>
      <c r="M273" s="195"/>
      <c r="N273" s="196"/>
      <c r="O273" s="196"/>
      <c r="P273" s="197">
        <f>P274+P295+P309+P322+P329+P334+P355+P363+P382+P388+P397+P438+P464+P470+P519+P538+P557</f>
        <v>0</v>
      </c>
      <c r="Q273" s="196"/>
      <c r="R273" s="197">
        <f>R274+R295+R309+R322+R329+R334+R355+R363+R382+R388+R397+R438+R464+R470+R519+R538+R557</f>
        <v>1.6763001099999999</v>
      </c>
      <c r="S273" s="196"/>
      <c r="T273" s="198">
        <f>T274+T295+T309+T322+T329+T334+T355+T363+T382+T388+T397+T438+T464+T470+T519+T538+T557</f>
        <v>11.459972430000002</v>
      </c>
      <c r="AR273" s="199" t="s">
        <v>155</v>
      </c>
      <c r="AT273" s="200" t="s">
        <v>77</v>
      </c>
      <c r="AU273" s="200" t="s">
        <v>78</v>
      </c>
      <c r="AY273" s="199" t="s">
        <v>149</v>
      </c>
      <c r="BK273" s="201">
        <f>BK274+BK295+BK309+BK322+BK329+BK334+BK355+BK363+BK382+BK388+BK397+BK438+BK464+BK470+BK519+BK538+BK557</f>
        <v>0</v>
      </c>
    </row>
    <row r="274" spans="1:65" s="12" customFormat="1" ht="22.9" customHeight="1">
      <c r="B274" s="189"/>
      <c r="C274" s="190"/>
      <c r="D274" s="191" t="s">
        <v>77</v>
      </c>
      <c r="E274" s="202" t="s">
        <v>330</v>
      </c>
      <c r="F274" s="202" t="s">
        <v>331</v>
      </c>
      <c r="G274" s="190"/>
      <c r="H274" s="190"/>
      <c r="I274" s="193"/>
      <c r="J274" s="203">
        <f>BK274</f>
        <v>0</v>
      </c>
      <c r="K274" s="190"/>
      <c r="L274" s="194"/>
      <c r="M274" s="195"/>
      <c r="N274" s="196"/>
      <c r="O274" s="196"/>
      <c r="P274" s="197">
        <f>SUM(P275:P294)</f>
        <v>0</v>
      </c>
      <c r="Q274" s="196"/>
      <c r="R274" s="197">
        <f>SUM(R275:R294)</f>
        <v>0.1575</v>
      </c>
      <c r="S274" s="196"/>
      <c r="T274" s="198">
        <f>SUM(T275:T294)</f>
        <v>8.304000000000002</v>
      </c>
      <c r="AR274" s="199" t="s">
        <v>155</v>
      </c>
      <c r="AT274" s="200" t="s">
        <v>77</v>
      </c>
      <c r="AU274" s="200" t="s">
        <v>86</v>
      </c>
      <c r="AY274" s="199" t="s">
        <v>149</v>
      </c>
      <c r="BK274" s="201">
        <f>SUM(BK275:BK294)</f>
        <v>0</v>
      </c>
    </row>
    <row r="275" spans="1:65" s="2" customFormat="1" ht="21.75" customHeight="1">
      <c r="A275" s="35"/>
      <c r="B275" s="36"/>
      <c r="C275" s="204" t="s">
        <v>332</v>
      </c>
      <c r="D275" s="204" t="s">
        <v>151</v>
      </c>
      <c r="E275" s="205" t="s">
        <v>333</v>
      </c>
      <c r="F275" s="206" t="s">
        <v>334</v>
      </c>
      <c r="G275" s="207" t="s">
        <v>90</v>
      </c>
      <c r="H275" s="208">
        <v>60</v>
      </c>
      <c r="I275" s="209"/>
      <c r="J275" s="210">
        <f>ROUND(I275*H275,2)</f>
        <v>0</v>
      </c>
      <c r="K275" s="211"/>
      <c r="L275" s="40"/>
      <c r="M275" s="212" t="s">
        <v>1</v>
      </c>
      <c r="N275" s="213" t="s">
        <v>44</v>
      </c>
      <c r="O275" s="72"/>
      <c r="P275" s="214">
        <f>O275*H275</f>
        <v>0</v>
      </c>
      <c r="Q275" s="214">
        <v>0</v>
      </c>
      <c r="R275" s="214">
        <f>Q275*H275</f>
        <v>0</v>
      </c>
      <c r="S275" s="214">
        <v>3.3999999999999998E-3</v>
      </c>
      <c r="T275" s="215">
        <f>S275*H275</f>
        <v>0.20399999999999999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16" t="s">
        <v>252</v>
      </c>
      <c r="AT275" s="216" t="s">
        <v>151</v>
      </c>
      <c r="AU275" s="216" t="s">
        <v>155</v>
      </c>
      <c r="AY275" s="18" t="s">
        <v>149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155</v>
      </c>
      <c r="BK275" s="217">
        <f>ROUND(I275*H275,2)</f>
        <v>0</v>
      </c>
      <c r="BL275" s="18" t="s">
        <v>252</v>
      </c>
      <c r="BM275" s="216" t="s">
        <v>335</v>
      </c>
    </row>
    <row r="276" spans="1:65" s="13" customFormat="1" ht="11.25">
      <c r="B276" s="218"/>
      <c r="C276" s="219"/>
      <c r="D276" s="220" t="s">
        <v>157</v>
      </c>
      <c r="E276" s="221" t="s">
        <v>1</v>
      </c>
      <c r="F276" s="222" t="s">
        <v>174</v>
      </c>
      <c r="G276" s="219"/>
      <c r="H276" s="223">
        <v>22.08</v>
      </c>
      <c r="I276" s="224"/>
      <c r="J276" s="219"/>
      <c r="K276" s="219"/>
      <c r="L276" s="225"/>
      <c r="M276" s="226"/>
      <c r="N276" s="227"/>
      <c r="O276" s="227"/>
      <c r="P276" s="227"/>
      <c r="Q276" s="227"/>
      <c r="R276" s="227"/>
      <c r="S276" s="227"/>
      <c r="T276" s="228"/>
      <c r="AT276" s="229" t="s">
        <v>157</v>
      </c>
      <c r="AU276" s="229" t="s">
        <v>155</v>
      </c>
      <c r="AV276" s="13" t="s">
        <v>155</v>
      </c>
      <c r="AW276" s="13" t="s">
        <v>34</v>
      </c>
      <c r="AX276" s="13" t="s">
        <v>78</v>
      </c>
      <c r="AY276" s="229" t="s">
        <v>149</v>
      </c>
    </row>
    <row r="277" spans="1:65" s="13" customFormat="1" ht="11.25">
      <c r="B277" s="218"/>
      <c r="C277" s="219"/>
      <c r="D277" s="220" t="s">
        <v>157</v>
      </c>
      <c r="E277" s="221" t="s">
        <v>1</v>
      </c>
      <c r="F277" s="222" t="s">
        <v>175</v>
      </c>
      <c r="G277" s="219"/>
      <c r="H277" s="223">
        <v>16.32</v>
      </c>
      <c r="I277" s="224"/>
      <c r="J277" s="219"/>
      <c r="K277" s="219"/>
      <c r="L277" s="225"/>
      <c r="M277" s="226"/>
      <c r="N277" s="227"/>
      <c r="O277" s="227"/>
      <c r="P277" s="227"/>
      <c r="Q277" s="227"/>
      <c r="R277" s="227"/>
      <c r="S277" s="227"/>
      <c r="T277" s="228"/>
      <c r="AT277" s="229" t="s">
        <v>157</v>
      </c>
      <c r="AU277" s="229" t="s">
        <v>155</v>
      </c>
      <c r="AV277" s="13" t="s">
        <v>155</v>
      </c>
      <c r="AW277" s="13" t="s">
        <v>34</v>
      </c>
      <c r="AX277" s="13" t="s">
        <v>78</v>
      </c>
      <c r="AY277" s="229" t="s">
        <v>149</v>
      </c>
    </row>
    <row r="278" spans="1:65" s="13" customFormat="1" ht="11.25">
      <c r="B278" s="218"/>
      <c r="C278" s="219"/>
      <c r="D278" s="220" t="s">
        <v>157</v>
      </c>
      <c r="E278" s="221" t="s">
        <v>1</v>
      </c>
      <c r="F278" s="222" t="s">
        <v>176</v>
      </c>
      <c r="G278" s="219"/>
      <c r="H278" s="223">
        <v>21.6</v>
      </c>
      <c r="I278" s="224"/>
      <c r="J278" s="219"/>
      <c r="K278" s="219"/>
      <c r="L278" s="225"/>
      <c r="M278" s="226"/>
      <c r="N278" s="227"/>
      <c r="O278" s="227"/>
      <c r="P278" s="227"/>
      <c r="Q278" s="227"/>
      <c r="R278" s="227"/>
      <c r="S278" s="227"/>
      <c r="T278" s="228"/>
      <c r="AT278" s="229" t="s">
        <v>157</v>
      </c>
      <c r="AU278" s="229" t="s">
        <v>155</v>
      </c>
      <c r="AV278" s="13" t="s">
        <v>155</v>
      </c>
      <c r="AW278" s="13" t="s">
        <v>34</v>
      </c>
      <c r="AX278" s="13" t="s">
        <v>78</v>
      </c>
      <c r="AY278" s="229" t="s">
        <v>149</v>
      </c>
    </row>
    <row r="279" spans="1:65" s="14" customFormat="1" ht="11.25">
      <c r="B279" s="230"/>
      <c r="C279" s="231"/>
      <c r="D279" s="220" t="s">
        <v>157</v>
      </c>
      <c r="E279" s="232" t="s">
        <v>1</v>
      </c>
      <c r="F279" s="233" t="s">
        <v>159</v>
      </c>
      <c r="G279" s="231"/>
      <c r="H279" s="234">
        <v>60</v>
      </c>
      <c r="I279" s="235"/>
      <c r="J279" s="231"/>
      <c r="K279" s="231"/>
      <c r="L279" s="236"/>
      <c r="M279" s="237"/>
      <c r="N279" s="238"/>
      <c r="O279" s="238"/>
      <c r="P279" s="238"/>
      <c r="Q279" s="238"/>
      <c r="R279" s="238"/>
      <c r="S279" s="238"/>
      <c r="T279" s="239"/>
      <c r="AT279" s="240" t="s">
        <v>157</v>
      </c>
      <c r="AU279" s="240" t="s">
        <v>155</v>
      </c>
      <c r="AV279" s="14" t="s">
        <v>154</v>
      </c>
      <c r="AW279" s="14" t="s">
        <v>34</v>
      </c>
      <c r="AX279" s="14" t="s">
        <v>86</v>
      </c>
      <c r="AY279" s="240" t="s">
        <v>149</v>
      </c>
    </row>
    <row r="280" spans="1:65" s="2" customFormat="1" ht="21.75" customHeight="1">
      <c r="A280" s="35"/>
      <c r="B280" s="36"/>
      <c r="C280" s="204" t="s">
        <v>336</v>
      </c>
      <c r="D280" s="204" t="s">
        <v>151</v>
      </c>
      <c r="E280" s="205" t="s">
        <v>337</v>
      </c>
      <c r="F280" s="206" t="s">
        <v>338</v>
      </c>
      <c r="G280" s="207" t="s">
        <v>90</v>
      </c>
      <c r="H280" s="208">
        <v>60</v>
      </c>
      <c r="I280" s="209"/>
      <c r="J280" s="210">
        <f>ROUND(I280*H280,2)</f>
        <v>0</v>
      </c>
      <c r="K280" s="211"/>
      <c r="L280" s="40"/>
      <c r="M280" s="212" t="s">
        <v>1</v>
      </c>
      <c r="N280" s="213" t="s">
        <v>44</v>
      </c>
      <c r="O280" s="72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16" t="s">
        <v>252</v>
      </c>
      <c r="AT280" s="216" t="s">
        <v>151</v>
      </c>
      <c r="AU280" s="216" t="s">
        <v>155</v>
      </c>
      <c r="AY280" s="18" t="s">
        <v>149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155</v>
      </c>
      <c r="BK280" s="217">
        <f>ROUND(I280*H280,2)</f>
        <v>0</v>
      </c>
      <c r="BL280" s="18" t="s">
        <v>252</v>
      </c>
      <c r="BM280" s="216" t="s">
        <v>339</v>
      </c>
    </row>
    <row r="281" spans="1:65" s="13" customFormat="1" ht="11.25">
      <c r="B281" s="218"/>
      <c r="C281" s="219"/>
      <c r="D281" s="220" t="s">
        <v>157</v>
      </c>
      <c r="E281" s="221" t="s">
        <v>1</v>
      </c>
      <c r="F281" s="222" t="s">
        <v>174</v>
      </c>
      <c r="G281" s="219"/>
      <c r="H281" s="223">
        <v>22.08</v>
      </c>
      <c r="I281" s="224"/>
      <c r="J281" s="219"/>
      <c r="K281" s="219"/>
      <c r="L281" s="225"/>
      <c r="M281" s="226"/>
      <c r="N281" s="227"/>
      <c r="O281" s="227"/>
      <c r="P281" s="227"/>
      <c r="Q281" s="227"/>
      <c r="R281" s="227"/>
      <c r="S281" s="227"/>
      <c r="T281" s="228"/>
      <c r="AT281" s="229" t="s">
        <v>157</v>
      </c>
      <c r="AU281" s="229" t="s">
        <v>155</v>
      </c>
      <c r="AV281" s="13" t="s">
        <v>155</v>
      </c>
      <c r="AW281" s="13" t="s">
        <v>34</v>
      </c>
      <c r="AX281" s="13" t="s">
        <v>78</v>
      </c>
      <c r="AY281" s="229" t="s">
        <v>149</v>
      </c>
    </row>
    <row r="282" spans="1:65" s="13" customFormat="1" ht="11.25">
      <c r="B282" s="218"/>
      <c r="C282" s="219"/>
      <c r="D282" s="220" t="s">
        <v>157</v>
      </c>
      <c r="E282" s="221" t="s">
        <v>1</v>
      </c>
      <c r="F282" s="222" t="s">
        <v>175</v>
      </c>
      <c r="G282" s="219"/>
      <c r="H282" s="223">
        <v>16.32</v>
      </c>
      <c r="I282" s="224"/>
      <c r="J282" s="219"/>
      <c r="K282" s="219"/>
      <c r="L282" s="225"/>
      <c r="M282" s="226"/>
      <c r="N282" s="227"/>
      <c r="O282" s="227"/>
      <c r="P282" s="227"/>
      <c r="Q282" s="227"/>
      <c r="R282" s="227"/>
      <c r="S282" s="227"/>
      <c r="T282" s="228"/>
      <c r="AT282" s="229" t="s">
        <v>157</v>
      </c>
      <c r="AU282" s="229" t="s">
        <v>155</v>
      </c>
      <c r="AV282" s="13" t="s">
        <v>155</v>
      </c>
      <c r="AW282" s="13" t="s">
        <v>34</v>
      </c>
      <c r="AX282" s="13" t="s">
        <v>78</v>
      </c>
      <c r="AY282" s="229" t="s">
        <v>149</v>
      </c>
    </row>
    <row r="283" spans="1:65" s="13" customFormat="1" ht="11.25">
      <c r="B283" s="218"/>
      <c r="C283" s="219"/>
      <c r="D283" s="220" t="s">
        <v>157</v>
      </c>
      <c r="E283" s="221" t="s">
        <v>1</v>
      </c>
      <c r="F283" s="222" t="s">
        <v>176</v>
      </c>
      <c r="G283" s="219"/>
      <c r="H283" s="223">
        <v>21.6</v>
      </c>
      <c r="I283" s="224"/>
      <c r="J283" s="219"/>
      <c r="K283" s="219"/>
      <c r="L283" s="225"/>
      <c r="M283" s="226"/>
      <c r="N283" s="227"/>
      <c r="O283" s="227"/>
      <c r="P283" s="227"/>
      <c r="Q283" s="227"/>
      <c r="R283" s="227"/>
      <c r="S283" s="227"/>
      <c r="T283" s="228"/>
      <c r="AT283" s="229" t="s">
        <v>157</v>
      </c>
      <c r="AU283" s="229" t="s">
        <v>155</v>
      </c>
      <c r="AV283" s="13" t="s">
        <v>155</v>
      </c>
      <c r="AW283" s="13" t="s">
        <v>34</v>
      </c>
      <c r="AX283" s="13" t="s">
        <v>78</v>
      </c>
      <c r="AY283" s="229" t="s">
        <v>149</v>
      </c>
    </row>
    <row r="284" spans="1:65" s="14" customFormat="1" ht="11.25">
      <c r="B284" s="230"/>
      <c r="C284" s="231"/>
      <c r="D284" s="220" t="s">
        <v>157</v>
      </c>
      <c r="E284" s="232" t="s">
        <v>1</v>
      </c>
      <c r="F284" s="233" t="s">
        <v>159</v>
      </c>
      <c r="G284" s="231"/>
      <c r="H284" s="234">
        <v>60</v>
      </c>
      <c r="I284" s="235"/>
      <c r="J284" s="231"/>
      <c r="K284" s="231"/>
      <c r="L284" s="236"/>
      <c r="M284" s="237"/>
      <c r="N284" s="238"/>
      <c r="O284" s="238"/>
      <c r="P284" s="238"/>
      <c r="Q284" s="238"/>
      <c r="R284" s="238"/>
      <c r="S284" s="238"/>
      <c r="T284" s="239"/>
      <c r="AT284" s="240" t="s">
        <v>157</v>
      </c>
      <c r="AU284" s="240" t="s">
        <v>155</v>
      </c>
      <c r="AV284" s="14" t="s">
        <v>154</v>
      </c>
      <c r="AW284" s="14" t="s">
        <v>34</v>
      </c>
      <c r="AX284" s="14" t="s">
        <v>86</v>
      </c>
      <c r="AY284" s="240" t="s">
        <v>149</v>
      </c>
    </row>
    <row r="285" spans="1:65" s="2" customFormat="1" ht="21.75" customHeight="1">
      <c r="A285" s="35"/>
      <c r="B285" s="36"/>
      <c r="C285" s="262" t="s">
        <v>340</v>
      </c>
      <c r="D285" s="262" t="s">
        <v>341</v>
      </c>
      <c r="E285" s="263" t="s">
        <v>342</v>
      </c>
      <c r="F285" s="264" t="s">
        <v>343</v>
      </c>
      <c r="G285" s="265" t="s">
        <v>90</v>
      </c>
      <c r="H285" s="266">
        <v>63</v>
      </c>
      <c r="I285" s="267"/>
      <c r="J285" s="268">
        <f>ROUND(I285*H285,2)</f>
        <v>0</v>
      </c>
      <c r="K285" s="269"/>
      <c r="L285" s="270"/>
      <c r="M285" s="271" t="s">
        <v>1</v>
      </c>
      <c r="N285" s="272" t="s">
        <v>44</v>
      </c>
      <c r="O285" s="72"/>
      <c r="P285" s="214">
        <f>O285*H285</f>
        <v>0</v>
      </c>
      <c r="Q285" s="214">
        <v>2.5000000000000001E-3</v>
      </c>
      <c r="R285" s="214">
        <f>Q285*H285</f>
        <v>0.1575</v>
      </c>
      <c r="S285" s="214">
        <v>0</v>
      </c>
      <c r="T285" s="215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16" t="s">
        <v>344</v>
      </c>
      <c r="AT285" s="216" t="s">
        <v>341</v>
      </c>
      <c r="AU285" s="216" t="s">
        <v>155</v>
      </c>
      <c r="AY285" s="18" t="s">
        <v>149</v>
      </c>
      <c r="BE285" s="217">
        <f>IF(N285="základní",J285,0)</f>
        <v>0</v>
      </c>
      <c r="BF285" s="217">
        <f>IF(N285="snížená",J285,0)</f>
        <v>0</v>
      </c>
      <c r="BG285" s="217">
        <f>IF(N285="zákl. přenesená",J285,0)</f>
        <v>0</v>
      </c>
      <c r="BH285" s="217">
        <f>IF(N285="sníž. přenesená",J285,0)</f>
        <v>0</v>
      </c>
      <c r="BI285" s="217">
        <f>IF(N285="nulová",J285,0)</f>
        <v>0</v>
      </c>
      <c r="BJ285" s="18" t="s">
        <v>155</v>
      </c>
      <c r="BK285" s="217">
        <f>ROUND(I285*H285,2)</f>
        <v>0</v>
      </c>
      <c r="BL285" s="18" t="s">
        <v>252</v>
      </c>
      <c r="BM285" s="216" t="s">
        <v>345</v>
      </c>
    </row>
    <row r="286" spans="1:65" s="13" customFormat="1" ht="11.25">
      <c r="B286" s="218"/>
      <c r="C286" s="219"/>
      <c r="D286" s="220" t="s">
        <v>157</v>
      </c>
      <c r="E286" s="221" t="s">
        <v>1</v>
      </c>
      <c r="F286" s="222" t="s">
        <v>346</v>
      </c>
      <c r="G286" s="219"/>
      <c r="H286" s="223">
        <v>60</v>
      </c>
      <c r="I286" s="224"/>
      <c r="J286" s="219"/>
      <c r="K286" s="219"/>
      <c r="L286" s="225"/>
      <c r="M286" s="226"/>
      <c r="N286" s="227"/>
      <c r="O286" s="227"/>
      <c r="P286" s="227"/>
      <c r="Q286" s="227"/>
      <c r="R286" s="227"/>
      <c r="S286" s="227"/>
      <c r="T286" s="228"/>
      <c r="AT286" s="229" t="s">
        <v>157</v>
      </c>
      <c r="AU286" s="229" t="s">
        <v>155</v>
      </c>
      <c r="AV286" s="13" t="s">
        <v>155</v>
      </c>
      <c r="AW286" s="13" t="s">
        <v>34</v>
      </c>
      <c r="AX286" s="13" t="s">
        <v>86</v>
      </c>
      <c r="AY286" s="229" t="s">
        <v>149</v>
      </c>
    </row>
    <row r="287" spans="1:65" s="13" customFormat="1" ht="11.25">
      <c r="B287" s="218"/>
      <c r="C287" s="219"/>
      <c r="D287" s="220" t="s">
        <v>157</v>
      </c>
      <c r="E287" s="219"/>
      <c r="F287" s="222" t="s">
        <v>347</v>
      </c>
      <c r="G287" s="219"/>
      <c r="H287" s="223">
        <v>63</v>
      </c>
      <c r="I287" s="224"/>
      <c r="J287" s="219"/>
      <c r="K287" s="219"/>
      <c r="L287" s="225"/>
      <c r="M287" s="226"/>
      <c r="N287" s="227"/>
      <c r="O287" s="227"/>
      <c r="P287" s="227"/>
      <c r="Q287" s="227"/>
      <c r="R287" s="227"/>
      <c r="S287" s="227"/>
      <c r="T287" s="228"/>
      <c r="AT287" s="229" t="s">
        <v>157</v>
      </c>
      <c r="AU287" s="229" t="s">
        <v>155</v>
      </c>
      <c r="AV287" s="13" t="s">
        <v>155</v>
      </c>
      <c r="AW287" s="13" t="s">
        <v>4</v>
      </c>
      <c r="AX287" s="13" t="s">
        <v>86</v>
      </c>
      <c r="AY287" s="229" t="s">
        <v>149</v>
      </c>
    </row>
    <row r="288" spans="1:65" s="2" customFormat="1" ht="21.75" customHeight="1">
      <c r="A288" s="35"/>
      <c r="B288" s="36"/>
      <c r="C288" s="204" t="s">
        <v>344</v>
      </c>
      <c r="D288" s="204" t="s">
        <v>151</v>
      </c>
      <c r="E288" s="205" t="s">
        <v>348</v>
      </c>
      <c r="F288" s="206" t="s">
        <v>349</v>
      </c>
      <c r="G288" s="207" t="s">
        <v>90</v>
      </c>
      <c r="H288" s="208">
        <v>60</v>
      </c>
      <c r="I288" s="209"/>
      <c r="J288" s="210">
        <f>ROUND(I288*H288,2)</f>
        <v>0</v>
      </c>
      <c r="K288" s="211"/>
      <c r="L288" s="40"/>
      <c r="M288" s="212" t="s">
        <v>1</v>
      </c>
      <c r="N288" s="213" t="s">
        <v>44</v>
      </c>
      <c r="O288" s="72"/>
      <c r="P288" s="214">
        <f>O288*H288</f>
        <v>0</v>
      </c>
      <c r="Q288" s="214">
        <v>0</v>
      </c>
      <c r="R288" s="214">
        <f>Q288*H288</f>
        <v>0</v>
      </c>
      <c r="S288" s="214">
        <v>0.13500000000000001</v>
      </c>
      <c r="T288" s="215">
        <f>S288*H288</f>
        <v>8.1000000000000014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16" t="s">
        <v>252</v>
      </c>
      <c r="AT288" s="216" t="s">
        <v>151</v>
      </c>
      <c r="AU288" s="216" t="s">
        <v>155</v>
      </c>
      <c r="AY288" s="18" t="s">
        <v>149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155</v>
      </c>
      <c r="BK288" s="217">
        <f>ROUND(I288*H288,2)</f>
        <v>0</v>
      </c>
      <c r="BL288" s="18" t="s">
        <v>252</v>
      </c>
      <c r="BM288" s="216" t="s">
        <v>350</v>
      </c>
    </row>
    <row r="289" spans="1:65" s="13" customFormat="1" ht="11.25">
      <c r="B289" s="218"/>
      <c r="C289" s="219"/>
      <c r="D289" s="220" t="s">
        <v>157</v>
      </c>
      <c r="E289" s="221" t="s">
        <v>1</v>
      </c>
      <c r="F289" s="222" t="s">
        <v>174</v>
      </c>
      <c r="G289" s="219"/>
      <c r="H289" s="223">
        <v>22.08</v>
      </c>
      <c r="I289" s="224"/>
      <c r="J289" s="219"/>
      <c r="K289" s="219"/>
      <c r="L289" s="225"/>
      <c r="M289" s="226"/>
      <c r="N289" s="227"/>
      <c r="O289" s="227"/>
      <c r="P289" s="227"/>
      <c r="Q289" s="227"/>
      <c r="R289" s="227"/>
      <c r="S289" s="227"/>
      <c r="T289" s="228"/>
      <c r="AT289" s="229" t="s">
        <v>157</v>
      </c>
      <c r="AU289" s="229" t="s">
        <v>155</v>
      </c>
      <c r="AV289" s="13" t="s">
        <v>155</v>
      </c>
      <c r="AW289" s="13" t="s">
        <v>34</v>
      </c>
      <c r="AX289" s="13" t="s">
        <v>78</v>
      </c>
      <c r="AY289" s="229" t="s">
        <v>149</v>
      </c>
    </row>
    <row r="290" spans="1:65" s="13" customFormat="1" ht="11.25">
      <c r="B290" s="218"/>
      <c r="C290" s="219"/>
      <c r="D290" s="220" t="s">
        <v>157</v>
      </c>
      <c r="E290" s="221" t="s">
        <v>1</v>
      </c>
      <c r="F290" s="222" t="s">
        <v>175</v>
      </c>
      <c r="G290" s="219"/>
      <c r="H290" s="223">
        <v>16.32</v>
      </c>
      <c r="I290" s="224"/>
      <c r="J290" s="219"/>
      <c r="K290" s="219"/>
      <c r="L290" s="225"/>
      <c r="M290" s="226"/>
      <c r="N290" s="227"/>
      <c r="O290" s="227"/>
      <c r="P290" s="227"/>
      <c r="Q290" s="227"/>
      <c r="R290" s="227"/>
      <c r="S290" s="227"/>
      <c r="T290" s="228"/>
      <c r="AT290" s="229" t="s">
        <v>157</v>
      </c>
      <c r="AU290" s="229" t="s">
        <v>155</v>
      </c>
      <c r="AV290" s="13" t="s">
        <v>155</v>
      </c>
      <c r="AW290" s="13" t="s">
        <v>34</v>
      </c>
      <c r="AX290" s="13" t="s">
        <v>78</v>
      </c>
      <c r="AY290" s="229" t="s">
        <v>149</v>
      </c>
    </row>
    <row r="291" spans="1:65" s="13" customFormat="1" ht="11.25">
      <c r="B291" s="218"/>
      <c r="C291" s="219"/>
      <c r="D291" s="220" t="s">
        <v>157</v>
      </c>
      <c r="E291" s="221" t="s">
        <v>1</v>
      </c>
      <c r="F291" s="222" t="s">
        <v>176</v>
      </c>
      <c r="G291" s="219"/>
      <c r="H291" s="223">
        <v>21.6</v>
      </c>
      <c r="I291" s="224"/>
      <c r="J291" s="219"/>
      <c r="K291" s="219"/>
      <c r="L291" s="225"/>
      <c r="M291" s="226"/>
      <c r="N291" s="227"/>
      <c r="O291" s="227"/>
      <c r="P291" s="227"/>
      <c r="Q291" s="227"/>
      <c r="R291" s="227"/>
      <c r="S291" s="227"/>
      <c r="T291" s="228"/>
      <c r="AT291" s="229" t="s">
        <v>157</v>
      </c>
      <c r="AU291" s="229" t="s">
        <v>155</v>
      </c>
      <c r="AV291" s="13" t="s">
        <v>155</v>
      </c>
      <c r="AW291" s="13" t="s">
        <v>34</v>
      </c>
      <c r="AX291" s="13" t="s">
        <v>78</v>
      </c>
      <c r="AY291" s="229" t="s">
        <v>149</v>
      </c>
    </row>
    <row r="292" spans="1:65" s="14" customFormat="1" ht="11.25">
      <c r="B292" s="230"/>
      <c r="C292" s="231"/>
      <c r="D292" s="220" t="s">
        <v>157</v>
      </c>
      <c r="E292" s="232" t="s">
        <v>1</v>
      </c>
      <c r="F292" s="233" t="s">
        <v>159</v>
      </c>
      <c r="G292" s="231"/>
      <c r="H292" s="234">
        <v>60</v>
      </c>
      <c r="I292" s="235"/>
      <c r="J292" s="231"/>
      <c r="K292" s="231"/>
      <c r="L292" s="236"/>
      <c r="M292" s="237"/>
      <c r="N292" s="238"/>
      <c r="O292" s="238"/>
      <c r="P292" s="238"/>
      <c r="Q292" s="238"/>
      <c r="R292" s="238"/>
      <c r="S292" s="238"/>
      <c r="T292" s="239"/>
      <c r="AT292" s="240" t="s">
        <v>157</v>
      </c>
      <c r="AU292" s="240" t="s">
        <v>155</v>
      </c>
      <c r="AV292" s="14" t="s">
        <v>154</v>
      </c>
      <c r="AW292" s="14" t="s">
        <v>34</v>
      </c>
      <c r="AX292" s="14" t="s">
        <v>86</v>
      </c>
      <c r="AY292" s="240" t="s">
        <v>149</v>
      </c>
    </row>
    <row r="293" spans="1:65" s="2" customFormat="1" ht="21.75" customHeight="1">
      <c r="A293" s="35"/>
      <c r="B293" s="36"/>
      <c r="C293" s="204" t="s">
        <v>351</v>
      </c>
      <c r="D293" s="204" t="s">
        <v>151</v>
      </c>
      <c r="E293" s="205" t="s">
        <v>352</v>
      </c>
      <c r="F293" s="206" t="s">
        <v>353</v>
      </c>
      <c r="G293" s="207" t="s">
        <v>298</v>
      </c>
      <c r="H293" s="208">
        <v>0.158</v>
      </c>
      <c r="I293" s="209"/>
      <c r="J293" s="210">
        <f>ROUND(I293*H293,2)</f>
        <v>0</v>
      </c>
      <c r="K293" s="211"/>
      <c r="L293" s="40"/>
      <c r="M293" s="212" t="s">
        <v>1</v>
      </c>
      <c r="N293" s="213" t="s">
        <v>44</v>
      </c>
      <c r="O293" s="72"/>
      <c r="P293" s="214">
        <f>O293*H293</f>
        <v>0</v>
      </c>
      <c r="Q293" s="214">
        <v>0</v>
      </c>
      <c r="R293" s="214">
        <f>Q293*H293</f>
        <v>0</v>
      </c>
      <c r="S293" s="214">
        <v>0</v>
      </c>
      <c r="T293" s="215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16" t="s">
        <v>252</v>
      </c>
      <c r="AT293" s="216" t="s">
        <v>151</v>
      </c>
      <c r="AU293" s="216" t="s">
        <v>155</v>
      </c>
      <c r="AY293" s="18" t="s">
        <v>149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8" t="s">
        <v>155</v>
      </c>
      <c r="BK293" s="217">
        <f>ROUND(I293*H293,2)</f>
        <v>0</v>
      </c>
      <c r="BL293" s="18" t="s">
        <v>252</v>
      </c>
      <c r="BM293" s="216" t="s">
        <v>354</v>
      </c>
    </row>
    <row r="294" spans="1:65" s="2" customFormat="1" ht="21.75" customHeight="1">
      <c r="A294" s="35"/>
      <c r="B294" s="36"/>
      <c r="C294" s="204" t="s">
        <v>355</v>
      </c>
      <c r="D294" s="204" t="s">
        <v>151</v>
      </c>
      <c r="E294" s="205" t="s">
        <v>356</v>
      </c>
      <c r="F294" s="206" t="s">
        <v>357</v>
      </c>
      <c r="G294" s="207" t="s">
        <v>298</v>
      </c>
      <c r="H294" s="208">
        <v>0.158</v>
      </c>
      <c r="I294" s="209"/>
      <c r="J294" s="210">
        <f>ROUND(I294*H294,2)</f>
        <v>0</v>
      </c>
      <c r="K294" s="211"/>
      <c r="L294" s="40"/>
      <c r="M294" s="212" t="s">
        <v>1</v>
      </c>
      <c r="N294" s="213" t="s">
        <v>44</v>
      </c>
      <c r="O294" s="72"/>
      <c r="P294" s="214">
        <f>O294*H294</f>
        <v>0</v>
      </c>
      <c r="Q294" s="214">
        <v>0</v>
      </c>
      <c r="R294" s="214">
        <f>Q294*H294</f>
        <v>0</v>
      </c>
      <c r="S294" s="214">
        <v>0</v>
      </c>
      <c r="T294" s="215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16" t="s">
        <v>252</v>
      </c>
      <c r="AT294" s="216" t="s">
        <v>151</v>
      </c>
      <c r="AU294" s="216" t="s">
        <v>155</v>
      </c>
      <c r="AY294" s="18" t="s">
        <v>149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8" t="s">
        <v>155</v>
      </c>
      <c r="BK294" s="217">
        <f>ROUND(I294*H294,2)</f>
        <v>0</v>
      </c>
      <c r="BL294" s="18" t="s">
        <v>252</v>
      </c>
      <c r="BM294" s="216" t="s">
        <v>358</v>
      </c>
    </row>
    <row r="295" spans="1:65" s="12" customFormat="1" ht="22.9" customHeight="1">
      <c r="B295" s="189"/>
      <c r="C295" s="190"/>
      <c r="D295" s="191" t="s">
        <v>77</v>
      </c>
      <c r="E295" s="202" t="s">
        <v>359</v>
      </c>
      <c r="F295" s="202" t="s">
        <v>360</v>
      </c>
      <c r="G295" s="190"/>
      <c r="H295" s="190"/>
      <c r="I295" s="193"/>
      <c r="J295" s="203">
        <f>BK295</f>
        <v>0</v>
      </c>
      <c r="K295" s="190"/>
      <c r="L295" s="194"/>
      <c r="M295" s="195"/>
      <c r="N295" s="196"/>
      <c r="O295" s="196"/>
      <c r="P295" s="197">
        <f>SUM(P296:P308)</f>
        <v>0</v>
      </c>
      <c r="Q295" s="196"/>
      <c r="R295" s="197">
        <f>SUM(R296:R308)</f>
        <v>1.342E-2</v>
      </c>
      <c r="S295" s="196"/>
      <c r="T295" s="198">
        <f>SUM(T296:T308)</f>
        <v>0</v>
      </c>
      <c r="AR295" s="199" t="s">
        <v>155</v>
      </c>
      <c r="AT295" s="200" t="s">
        <v>77</v>
      </c>
      <c r="AU295" s="200" t="s">
        <v>86</v>
      </c>
      <c r="AY295" s="199" t="s">
        <v>149</v>
      </c>
      <c r="BK295" s="201">
        <f>SUM(BK296:BK308)</f>
        <v>0</v>
      </c>
    </row>
    <row r="296" spans="1:65" s="2" customFormat="1" ht="16.5" customHeight="1">
      <c r="A296" s="35"/>
      <c r="B296" s="36"/>
      <c r="C296" s="204" t="s">
        <v>361</v>
      </c>
      <c r="D296" s="204" t="s">
        <v>151</v>
      </c>
      <c r="E296" s="205" t="s">
        <v>362</v>
      </c>
      <c r="F296" s="206" t="s">
        <v>363</v>
      </c>
      <c r="G296" s="207" t="s">
        <v>364</v>
      </c>
      <c r="H296" s="208">
        <v>1</v>
      </c>
      <c r="I296" s="209"/>
      <c r="J296" s="210">
        <f>ROUND(I296*H296,2)</f>
        <v>0</v>
      </c>
      <c r="K296" s="211"/>
      <c r="L296" s="40"/>
      <c r="M296" s="212" t="s">
        <v>1</v>
      </c>
      <c r="N296" s="213" t="s">
        <v>44</v>
      </c>
      <c r="O296" s="72"/>
      <c r="P296" s="214">
        <f>O296*H296</f>
        <v>0</v>
      </c>
      <c r="Q296" s="214">
        <v>0</v>
      </c>
      <c r="R296" s="214">
        <f>Q296*H296</f>
        <v>0</v>
      </c>
      <c r="S296" s="214">
        <v>0</v>
      </c>
      <c r="T296" s="215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16" t="s">
        <v>252</v>
      </c>
      <c r="AT296" s="216" t="s">
        <v>151</v>
      </c>
      <c r="AU296" s="216" t="s">
        <v>155</v>
      </c>
      <c r="AY296" s="18" t="s">
        <v>149</v>
      </c>
      <c r="BE296" s="217">
        <f>IF(N296="základní",J296,0)</f>
        <v>0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8" t="s">
        <v>155</v>
      </c>
      <c r="BK296" s="217">
        <f>ROUND(I296*H296,2)</f>
        <v>0</v>
      </c>
      <c r="BL296" s="18" t="s">
        <v>252</v>
      </c>
      <c r="BM296" s="216" t="s">
        <v>365</v>
      </c>
    </row>
    <row r="297" spans="1:65" s="13" customFormat="1" ht="11.25">
      <c r="B297" s="218"/>
      <c r="C297" s="219"/>
      <c r="D297" s="220" t="s">
        <v>157</v>
      </c>
      <c r="E297" s="221" t="s">
        <v>1</v>
      </c>
      <c r="F297" s="222" t="s">
        <v>86</v>
      </c>
      <c r="G297" s="219"/>
      <c r="H297" s="223">
        <v>1</v>
      </c>
      <c r="I297" s="224"/>
      <c r="J297" s="219"/>
      <c r="K297" s="219"/>
      <c r="L297" s="225"/>
      <c r="M297" s="226"/>
      <c r="N297" s="227"/>
      <c r="O297" s="227"/>
      <c r="P297" s="227"/>
      <c r="Q297" s="227"/>
      <c r="R297" s="227"/>
      <c r="S297" s="227"/>
      <c r="T297" s="228"/>
      <c r="AT297" s="229" t="s">
        <v>157</v>
      </c>
      <c r="AU297" s="229" t="s">
        <v>155</v>
      </c>
      <c r="AV297" s="13" t="s">
        <v>155</v>
      </c>
      <c r="AW297" s="13" t="s">
        <v>34</v>
      </c>
      <c r="AX297" s="13" t="s">
        <v>86</v>
      </c>
      <c r="AY297" s="229" t="s">
        <v>149</v>
      </c>
    </row>
    <row r="298" spans="1:65" s="2" customFormat="1" ht="16.5" customHeight="1">
      <c r="A298" s="35"/>
      <c r="B298" s="36"/>
      <c r="C298" s="204" t="s">
        <v>366</v>
      </c>
      <c r="D298" s="204" t="s">
        <v>151</v>
      </c>
      <c r="E298" s="205" t="s">
        <v>367</v>
      </c>
      <c r="F298" s="206" t="s">
        <v>368</v>
      </c>
      <c r="G298" s="207" t="s">
        <v>242</v>
      </c>
      <c r="H298" s="208">
        <v>1</v>
      </c>
      <c r="I298" s="209"/>
      <c r="J298" s="210">
        <f>ROUND(I298*H298,2)</f>
        <v>0</v>
      </c>
      <c r="K298" s="211"/>
      <c r="L298" s="40"/>
      <c r="M298" s="212" t="s">
        <v>1</v>
      </c>
      <c r="N298" s="213" t="s">
        <v>44</v>
      </c>
      <c r="O298" s="72"/>
      <c r="P298" s="214">
        <f>O298*H298</f>
        <v>0</v>
      </c>
      <c r="Q298" s="214">
        <v>6.9699999999999996E-3</v>
      </c>
      <c r="R298" s="214">
        <f>Q298*H298</f>
        <v>6.9699999999999996E-3</v>
      </c>
      <c r="S298" s="214">
        <v>0</v>
      </c>
      <c r="T298" s="215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16" t="s">
        <v>252</v>
      </c>
      <c r="AT298" s="216" t="s">
        <v>151</v>
      </c>
      <c r="AU298" s="216" t="s">
        <v>155</v>
      </c>
      <c r="AY298" s="18" t="s">
        <v>149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155</v>
      </c>
      <c r="BK298" s="217">
        <f>ROUND(I298*H298,2)</f>
        <v>0</v>
      </c>
      <c r="BL298" s="18" t="s">
        <v>252</v>
      </c>
      <c r="BM298" s="216" t="s">
        <v>369</v>
      </c>
    </row>
    <row r="299" spans="1:65" s="15" customFormat="1" ht="11.25">
      <c r="B299" s="241"/>
      <c r="C299" s="242"/>
      <c r="D299" s="220" t="s">
        <v>157</v>
      </c>
      <c r="E299" s="243" t="s">
        <v>1</v>
      </c>
      <c r="F299" s="244" t="s">
        <v>370</v>
      </c>
      <c r="G299" s="242"/>
      <c r="H299" s="243" t="s">
        <v>1</v>
      </c>
      <c r="I299" s="245"/>
      <c r="J299" s="242"/>
      <c r="K299" s="242"/>
      <c r="L299" s="246"/>
      <c r="M299" s="247"/>
      <c r="N299" s="248"/>
      <c r="O299" s="248"/>
      <c r="P299" s="248"/>
      <c r="Q299" s="248"/>
      <c r="R299" s="248"/>
      <c r="S299" s="248"/>
      <c r="T299" s="249"/>
      <c r="AT299" s="250" t="s">
        <v>157</v>
      </c>
      <c r="AU299" s="250" t="s">
        <v>155</v>
      </c>
      <c r="AV299" s="15" t="s">
        <v>86</v>
      </c>
      <c r="AW299" s="15" t="s">
        <v>34</v>
      </c>
      <c r="AX299" s="15" t="s">
        <v>78</v>
      </c>
      <c r="AY299" s="250" t="s">
        <v>149</v>
      </c>
    </row>
    <row r="300" spans="1:65" s="13" customFormat="1" ht="11.25">
      <c r="B300" s="218"/>
      <c r="C300" s="219"/>
      <c r="D300" s="220" t="s">
        <v>157</v>
      </c>
      <c r="E300" s="221" t="s">
        <v>1</v>
      </c>
      <c r="F300" s="222" t="s">
        <v>371</v>
      </c>
      <c r="G300" s="219"/>
      <c r="H300" s="223">
        <v>1</v>
      </c>
      <c r="I300" s="224"/>
      <c r="J300" s="219"/>
      <c r="K300" s="219"/>
      <c r="L300" s="225"/>
      <c r="M300" s="226"/>
      <c r="N300" s="227"/>
      <c r="O300" s="227"/>
      <c r="P300" s="227"/>
      <c r="Q300" s="227"/>
      <c r="R300" s="227"/>
      <c r="S300" s="227"/>
      <c r="T300" s="228"/>
      <c r="AT300" s="229" t="s">
        <v>157</v>
      </c>
      <c r="AU300" s="229" t="s">
        <v>155</v>
      </c>
      <c r="AV300" s="13" t="s">
        <v>155</v>
      </c>
      <c r="AW300" s="13" t="s">
        <v>34</v>
      </c>
      <c r="AX300" s="13" t="s">
        <v>78</v>
      </c>
      <c r="AY300" s="229" t="s">
        <v>149</v>
      </c>
    </row>
    <row r="301" spans="1:65" s="14" customFormat="1" ht="11.25">
      <c r="B301" s="230"/>
      <c r="C301" s="231"/>
      <c r="D301" s="220" t="s">
        <v>157</v>
      </c>
      <c r="E301" s="232" t="s">
        <v>1</v>
      </c>
      <c r="F301" s="233" t="s">
        <v>159</v>
      </c>
      <c r="G301" s="231"/>
      <c r="H301" s="234">
        <v>1</v>
      </c>
      <c r="I301" s="235"/>
      <c r="J301" s="231"/>
      <c r="K301" s="231"/>
      <c r="L301" s="236"/>
      <c r="M301" s="237"/>
      <c r="N301" s="238"/>
      <c r="O301" s="238"/>
      <c r="P301" s="238"/>
      <c r="Q301" s="238"/>
      <c r="R301" s="238"/>
      <c r="S301" s="238"/>
      <c r="T301" s="239"/>
      <c r="AT301" s="240" t="s">
        <v>157</v>
      </c>
      <c r="AU301" s="240" t="s">
        <v>155</v>
      </c>
      <c r="AV301" s="14" t="s">
        <v>154</v>
      </c>
      <c r="AW301" s="14" t="s">
        <v>34</v>
      </c>
      <c r="AX301" s="14" t="s">
        <v>86</v>
      </c>
      <c r="AY301" s="240" t="s">
        <v>149</v>
      </c>
    </row>
    <row r="302" spans="1:65" s="2" customFormat="1" ht="16.5" customHeight="1">
      <c r="A302" s="35"/>
      <c r="B302" s="36"/>
      <c r="C302" s="204" t="s">
        <v>372</v>
      </c>
      <c r="D302" s="204" t="s">
        <v>151</v>
      </c>
      <c r="E302" s="205" t="s">
        <v>373</v>
      </c>
      <c r="F302" s="206" t="s">
        <v>374</v>
      </c>
      <c r="G302" s="207" t="s">
        <v>242</v>
      </c>
      <c r="H302" s="208">
        <v>3</v>
      </c>
      <c r="I302" s="209"/>
      <c r="J302" s="210">
        <f>ROUND(I302*H302,2)</f>
        <v>0</v>
      </c>
      <c r="K302" s="211"/>
      <c r="L302" s="40"/>
      <c r="M302" s="212" t="s">
        <v>1</v>
      </c>
      <c r="N302" s="213" t="s">
        <v>44</v>
      </c>
      <c r="O302" s="72"/>
      <c r="P302" s="214">
        <f>O302*H302</f>
        <v>0</v>
      </c>
      <c r="Q302" s="214">
        <v>2.15E-3</v>
      </c>
      <c r="R302" s="214">
        <f>Q302*H302</f>
        <v>6.45E-3</v>
      </c>
      <c r="S302" s="214">
        <v>0</v>
      </c>
      <c r="T302" s="215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16" t="s">
        <v>252</v>
      </c>
      <c r="AT302" s="216" t="s">
        <v>151</v>
      </c>
      <c r="AU302" s="216" t="s">
        <v>155</v>
      </c>
      <c r="AY302" s="18" t="s">
        <v>149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8" t="s">
        <v>155</v>
      </c>
      <c r="BK302" s="217">
        <f>ROUND(I302*H302,2)</f>
        <v>0</v>
      </c>
      <c r="BL302" s="18" t="s">
        <v>252</v>
      </c>
      <c r="BM302" s="216" t="s">
        <v>375</v>
      </c>
    </row>
    <row r="303" spans="1:65" s="15" customFormat="1" ht="11.25">
      <c r="B303" s="241"/>
      <c r="C303" s="242"/>
      <c r="D303" s="220" t="s">
        <v>157</v>
      </c>
      <c r="E303" s="243" t="s">
        <v>1</v>
      </c>
      <c r="F303" s="244" t="s">
        <v>217</v>
      </c>
      <c r="G303" s="242"/>
      <c r="H303" s="243" t="s">
        <v>1</v>
      </c>
      <c r="I303" s="245"/>
      <c r="J303" s="242"/>
      <c r="K303" s="242"/>
      <c r="L303" s="246"/>
      <c r="M303" s="247"/>
      <c r="N303" s="248"/>
      <c r="O303" s="248"/>
      <c r="P303" s="248"/>
      <c r="Q303" s="248"/>
      <c r="R303" s="248"/>
      <c r="S303" s="248"/>
      <c r="T303" s="249"/>
      <c r="AT303" s="250" t="s">
        <v>157</v>
      </c>
      <c r="AU303" s="250" t="s">
        <v>155</v>
      </c>
      <c r="AV303" s="15" t="s">
        <v>86</v>
      </c>
      <c r="AW303" s="15" t="s">
        <v>34</v>
      </c>
      <c r="AX303" s="15" t="s">
        <v>78</v>
      </c>
      <c r="AY303" s="250" t="s">
        <v>149</v>
      </c>
    </row>
    <row r="304" spans="1:65" s="13" customFormat="1" ht="11.25">
      <c r="B304" s="218"/>
      <c r="C304" s="219"/>
      <c r="D304" s="220" t="s">
        <v>157</v>
      </c>
      <c r="E304" s="221" t="s">
        <v>1</v>
      </c>
      <c r="F304" s="222" t="s">
        <v>285</v>
      </c>
      <c r="G304" s="219"/>
      <c r="H304" s="223">
        <v>2</v>
      </c>
      <c r="I304" s="224"/>
      <c r="J304" s="219"/>
      <c r="K304" s="219"/>
      <c r="L304" s="225"/>
      <c r="M304" s="226"/>
      <c r="N304" s="227"/>
      <c r="O304" s="227"/>
      <c r="P304" s="227"/>
      <c r="Q304" s="227"/>
      <c r="R304" s="227"/>
      <c r="S304" s="227"/>
      <c r="T304" s="228"/>
      <c r="AT304" s="229" t="s">
        <v>157</v>
      </c>
      <c r="AU304" s="229" t="s">
        <v>155</v>
      </c>
      <c r="AV304" s="13" t="s">
        <v>155</v>
      </c>
      <c r="AW304" s="13" t="s">
        <v>34</v>
      </c>
      <c r="AX304" s="13" t="s">
        <v>78</v>
      </c>
      <c r="AY304" s="229" t="s">
        <v>149</v>
      </c>
    </row>
    <row r="305" spans="1:65" s="13" customFormat="1" ht="11.25">
      <c r="B305" s="218"/>
      <c r="C305" s="219"/>
      <c r="D305" s="220" t="s">
        <v>157</v>
      </c>
      <c r="E305" s="221" t="s">
        <v>1</v>
      </c>
      <c r="F305" s="222" t="s">
        <v>286</v>
      </c>
      <c r="G305" s="219"/>
      <c r="H305" s="223">
        <v>1</v>
      </c>
      <c r="I305" s="224"/>
      <c r="J305" s="219"/>
      <c r="K305" s="219"/>
      <c r="L305" s="225"/>
      <c r="M305" s="226"/>
      <c r="N305" s="227"/>
      <c r="O305" s="227"/>
      <c r="P305" s="227"/>
      <c r="Q305" s="227"/>
      <c r="R305" s="227"/>
      <c r="S305" s="227"/>
      <c r="T305" s="228"/>
      <c r="AT305" s="229" t="s">
        <v>157</v>
      </c>
      <c r="AU305" s="229" t="s">
        <v>155</v>
      </c>
      <c r="AV305" s="13" t="s">
        <v>155</v>
      </c>
      <c r="AW305" s="13" t="s">
        <v>34</v>
      </c>
      <c r="AX305" s="13" t="s">
        <v>78</v>
      </c>
      <c r="AY305" s="229" t="s">
        <v>149</v>
      </c>
    </row>
    <row r="306" spans="1:65" s="14" customFormat="1" ht="11.25">
      <c r="B306" s="230"/>
      <c r="C306" s="231"/>
      <c r="D306" s="220" t="s">
        <v>157</v>
      </c>
      <c r="E306" s="232" t="s">
        <v>1</v>
      </c>
      <c r="F306" s="233" t="s">
        <v>159</v>
      </c>
      <c r="G306" s="231"/>
      <c r="H306" s="234">
        <v>3</v>
      </c>
      <c r="I306" s="235"/>
      <c r="J306" s="231"/>
      <c r="K306" s="231"/>
      <c r="L306" s="236"/>
      <c r="M306" s="237"/>
      <c r="N306" s="238"/>
      <c r="O306" s="238"/>
      <c r="P306" s="238"/>
      <c r="Q306" s="238"/>
      <c r="R306" s="238"/>
      <c r="S306" s="238"/>
      <c r="T306" s="239"/>
      <c r="AT306" s="240" t="s">
        <v>157</v>
      </c>
      <c r="AU306" s="240" t="s">
        <v>155</v>
      </c>
      <c r="AV306" s="14" t="s">
        <v>154</v>
      </c>
      <c r="AW306" s="14" t="s">
        <v>34</v>
      </c>
      <c r="AX306" s="14" t="s">
        <v>86</v>
      </c>
      <c r="AY306" s="240" t="s">
        <v>149</v>
      </c>
    </row>
    <row r="307" spans="1:65" s="2" customFormat="1" ht="21.75" customHeight="1">
      <c r="A307" s="35"/>
      <c r="B307" s="36"/>
      <c r="C307" s="204" t="s">
        <v>376</v>
      </c>
      <c r="D307" s="204" t="s">
        <v>151</v>
      </c>
      <c r="E307" s="205" t="s">
        <v>377</v>
      </c>
      <c r="F307" s="206" t="s">
        <v>378</v>
      </c>
      <c r="G307" s="207" t="s">
        <v>298</v>
      </c>
      <c r="H307" s="208">
        <v>1.2999999999999999E-2</v>
      </c>
      <c r="I307" s="209"/>
      <c r="J307" s="210">
        <f>ROUND(I307*H307,2)</f>
        <v>0</v>
      </c>
      <c r="K307" s="211"/>
      <c r="L307" s="40"/>
      <c r="M307" s="212" t="s">
        <v>1</v>
      </c>
      <c r="N307" s="213" t="s">
        <v>44</v>
      </c>
      <c r="O307" s="72"/>
      <c r="P307" s="214">
        <f>O307*H307</f>
        <v>0</v>
      </c>
      <c r="Q307" s="214">
        <v>0</v>
      </c>
      <c r="R307" s="214">
        <f>Q307*H307</f>
        <v>0</v>
      </c>
      <c r="S307" s="214">
        <v>0</v>
      </c>
      <c r="T307" s="215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16" t="s">
        <v>252</v>
      </c>
      <c r="AT307" s="216" t="s">
        <v>151</v>
      </c>
      <c r="AU307" s="216" t="s">
        <v>155</v>
      </c>
      <c r="AY307" s="18" t="s">
        <v>149</v>
      </c>
      <c r="BE307" s="217">
        <f>IF(N307="základní",J307,0)</f>
        <v>0</v>
      </c>
      <c r="BF307" s="217">
        <f>IF(N307="snížená",J307,0)</f>
        <v>0</v>
      </c>
      <c r="BG307" s="217">
        <f>IF(N307="zákl. přenesená",J307,0)</f>
        <v>0</v>
      </c>
      <c r="BH307" s="217">
        <f>IF(N307="sníž. přenesená",J307,0)</f>
        <v>0</v>
      </c>
      <c r="BI307" s="217">
        <f>IF(N307="nulová",J307,0)</f>
        <v>0</v>
      </c>
      <c r="BJ307" s="18" t="s">
        <v>155</v>
      </c>
      <c r="BK307" s="217">
        <f>ROUND(I307*H307,2)</f>
        <v>0</v>
      </c>
      <c r="BL307" s="18" t="s">
        <v>252</v>
      </c>
      <c r="BM307" s="216" t="s">
        <v>379</v>
      </c>
    </row>
    <row r="308" spans="1:65" s="2" customFormat="1" ht="21.75" customHeight="1">
      <c r="A308" s="35"/>
      <c r="B308" s="36"/>
      <c r="C308" s="204" t="s">
        <v>380</v>
      </c>
      <c r="D308" s="204" t="s">
        <v>151</v>
      </c>
      <c r="E308" s="205" t="s">
        <v>381</v>
      </c>
      <c r="F308" s="206" t="s">
        <v>382</v>
      </c>
      <c r="G308" s="207" t="s">
        <v>298</v>
      </c>
      <c r="H308" s="208">
        <v>1.2999999999999999E-2</v>
      </c>
      <c r="I308" s="209"/>
      <c r="J308" s="210">
        <f>ROUND(I308*H308,2)</f>
        <v>0</v>
      </c>
      <c r="K308" s="211"/>
      <c r="L308" s="40"/>
      <c r="M308" s="212" t="s">
        <v>1</v>
      </c>
      <c r="N308" s="213" t="s">
        <v>44</v>
      </c>
      <c r="O308" s="72"/>
      <c r="P308" s="214">
        <f>O308*H308</f>
        <v>0</v>
      </c>
      <c r="Q308" s="214">
        <v>0</v>
      </c>
      <c r="R308" s="214">
        <f>Q308*H308</f>
        <v>0</v>
      </c>
      <c r="S308" s="214">
        <v>0</v>
      </c>
      <c r="T308" s="215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16" t="s">
        <v>252</v>
      </c>
      <c r="AT308" s="216" t="s">
        <v>151</v>
      </c>
      <c r="AU308" s="216" t="s">
        <v>155</v>
      </c>
      <c r="AY308" s="18" t="s">
        <v>149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8" t="s">
        <v>155</v>
      </c>
      <c r="BK308" s="217">
        <f>ROUND(I308*H308,2)</f>
        <v>0</v>
      </c>
      <c r="BL308" s="18" t="s">
        <v>252</v>
      </c>
      <c r="BM308" s="216" t="s">
        <v>383</v>
      </c>
    </row>
    <row r="309" spans="1:65" s="12" customFormat="1" ht="22.9" customHeight="1">
      <c r="B309" s="189"/>
      <c r="C309" s="190"/>
      <c r="D309" s="191" t="s">
        <v>77</v>
      </c>
      <c r="E309" s="202" t="s">
        <v>384</v>
      </c>
      <c r="F309" s="202" t="s">
        <v>385</v>
      </c>
      <c r="G309" s="190"/>
      <c r="H309" s="190"/>
      <c r="I309" s="193"/>
      <c r="J309" s="203">
        <f>BK309</f>
        <v>0</v>
      </c>
      <c r="K309" s="190"/>
      <c r="L309" s="194"/>
      <c r="M309" s="195"/>
      <c r="N309" s="196"/>
      <c r="O309" s="196"/>
      <c r="P309" s="197">
        <f>SUM(P310:P321)</f>
        <v>0</v>
      </c>
      <c r="Q309" s="196"/>
      <c r="R309" s="197">
        <f>SUM(R310:R321)</f>
        <v>8.2299999999999995E-3</v>
      </c>
      <c r="S309" s="196"/>
      <c r="T309" s="198">
        <f>SUM(T310:T321)</f>
        <v>0</v>
      </c>
      <c r="AR309" s="199" t="s">
        <v>155</v>
      </c>
      <c r="AT309" s="200" t="s">
        <v>77</v>
      </c>
      <c r="AU309" s="200" t="s">
        <v>86</v>
      </c>
      <c r="AY309" s="199" t="s">
        <v>149</v>
      </c>
      <c r="BK309" s="201">
        <f>SUM(BK310:BK321)</f>
        <v>0</v>
      </c>
    </row>
    <row r="310" spans="1:65" s="2" customFormat="1" ht="21.75" customHeight="1">
      <c r="A310" s="35"/>
      <c r="B310" s="36"/>
      <c r="C310" s="204" t="s">
        <v>386</v>
      </c>
      <c r="D310" s="204" t="s">
        <v>151</v>
      </c>
      <c r="E310" s="205" t="s">
        <v>387</v>
      </c>
      <c r="F310" s="206" t="s">
        <v>388</v>
      </c>
      <c r="G310" s="207" t="s">
        <v>242</v>
      </c>
      <c r="H310" s="208">
        <v>7</v>
      </c>
      <c r="I310" s="209"/>
      <c r="J310" s="210">
        <f>ROUND(I310*H310,2)</f>
        <v>0</v>
      </c>
      <c r="K310" s="211"/>
      <c r="L310" s="40"/>
      <c r="M310" s="212" t="s">
        <v>1</v>
      </c>
      <c r="N310" s="213" t="s">
        <v>44</v>
      </c>
      <c r="O310" s="72"/>
      <c r="P310" s="214">
        <f>O310*H310</f>
        <v>0</v>
      </c>
      <c r="Q310" s="214">
        <v>8.4999999999999995E-4</v>
      </c>
      <c r="R310" s="214">
        <f>Q310*H310</f>
        <v>5.9499999999999996E-3</v>
      </c>
      <c r="S310" s="214">
        <v>0</v>
      </c>
      <c r="T310" s="215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16" t="s">
        <v>252</v>
      </c>
      <c r="AT310" s="216" t="s">
        <v>151</v>
      </c>
      <c r="AU310" s="216" t="s">
        <v>155</v>
      </c>
      <c r="AY310" s="18" t="s">
        <v>149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8" t="s">
        <v>155</v>
      </c>
      <c r="BK310" s="217">
        <f>ROUND(I310*H310,2)</f>
        <v>0</v>
      </c>
      <c r="BL310" s="18" t="s">
        <v>252</v>
      </c>
      <c r="BM310" s="216" t="s">
        <v>389</v>
      </c>
    </row>
    <row r="311" spans="1:65" s="15" customFormat="1" ht="11.25">
      <c r="B311" s="241"/>
      <c r="C311" s="242"/>
      <c r="D311" s="220" t="s">
        <v>157</v>
      </c>
      <c r="E311" s="243" t="s">
        <v>1</v>
      </c>
      <c r="F311" s="244" t="s">
        <v>288</v>
      </c>
      <c r="G311" s="242"/>
      <c r="H311" s="243" t="s">
        <v>1</v>
      </c>
      <c r="I311" s="245"/>
      <c r="J311" s="242"/>
      <c r="K311" s="242"/>
      <c r="L311" s="246"/>
      <c r="M311" s="247"/>
      <c r="N311" s="248"/>
      <c r="O311" s="248"/>
      <c r="P311" s="248"/>
      <c r="Q311" s="248"/>
      <c r="R311" s="248"/>
      <c r="S311" s="248"/>
      <c r="T311" s="249"/>
      <c r="AT311" s="250" t="s">
        <v>157</v>
      </c>
      <c r="AU311" s="250" t="s">
        <v>155</v>
      </c>
      <c r="AV311" s="15" t="s">
        <v>86</v>
      </c>
      <c r="AW311" s="15" t="s">
        <v>34</v>
      </c>
      <c r="AX311" s="15" t="s">
        <v>78</v>
      </c>
      <c r="AY311" s="250" t="s">
        <v>149</v>
      </c>
    </row>
    <row r="312" spans="1:65" s="13" customFormat="1" ht="11.25">
      <c r="B312" s="218"/>
      <c r="C312" s="219"/>
      <c r="D312" s="220" t="s">
        <v>157</v>
      </c>
      <c r="E312" s="221" t="s">
        <v>1</v>
      </c>
      <c r="F312" s="222" t="s">
        <v>390</v>
      </c>
      <c r="G312" s="219"/>
      <c r="H312" s="223">
        <v>4</v>
      </c>
      <c r="I312" s="224"/>
      <c r="J312" s="219"/>
      <c r="K312" s="219"/>
      <c r="L312" s="225"/>
      <c r="M312" s="226"/>
      <c r="N312" s="227"/>
      <c r="O312" s="227"/>
      <c r="P312" s="227"/>
      <c r="Q312" s="227"/>
      <c r="R312" s="227"/>
      <c r="S312" s="227"/>
      <c r="T312" s="228"/>
      <c r="AT312" s="229" t="s">
        <v>157</v>
      </c>
      <c r="AU312" s="229" t="s">
        <v>155</v>
      </c>
      <c r="AV312" s="13" t="s">
        <v>155</v>
      </c>
      <c r="AW312" s="13" t="s">
        <v>34</v>
      </c>
      <c r="AX312" s="13" t="s">
        <v>78</v>
      </c>
      <c r="AY312" s="229" t="s">
        <v>149</v>
      </c>
    </row>
    <row r="313" spans="1:65" s="13" customFormat="1" ht="11.25">
      <c r="B313" s="218"/>
      <c r="C313" s="219"/>
      <c r="D313" s="220" t="s">
        <v>157</v>
      </c>
      <c r="E313" s="221" t="s">
        <v>1</v>
      </c>
      <c r="F313" s="222" t="s">
        <v>391</v>
      </c>
      <c r="G313" s="219"/>
      <c r="H313" s="223">
        <v>2</v>
      </c>
      <c r="I313" s="224"/>
      <c r="J313" s="219"/>
      <c r="K313" s="219"/>
      <c r="L313" s="225"/>
      <c r="M313" s="226"/>
      <c r="N313" s="227"/>
      <c r="O313" s="227"/>
      <c r="P313" s="227"/>
      <c r="Q313" s="227"/>
      <c r="R313" s="227"/>
      <c r="S313" s="227"/>
      <c r="T313" s="228"/>
      <c r="AT313" s="229" t="s">
        <v>157</v>
      </c>
      <c r="AU313" s="229" t="s">
        <v>155</v>
      </c>
      <c r="AV313" s="13" t="s">
        <v>155</v>
      </c>
      <c r="AW313" s="13" t="s">
        <v>34</v>
      </c>
      <c r="AX313" s="13" t="s">
        <v>78</v>
      </c>
      <c r="AY313" s="229" t="s">
        <v>149</v>
      </c>
    </row>
    <row r="314" spans="1:65" s="13" customFormat="1" ht="11.25">
      <c r="B314" s="218"/>
      <c r="C314" s="219"/>
      <c r="D314" s="220" t="s">
        <v>157</v>
      </c>
      <c r="E314" s="221" t="s">
        <v>1</v>
      </c>
      <c r="F314" s="222" t="s">
        <v>287</v>
      </c>
      <c r="G314" s="219"/>
      <c r="H314" s="223">
        <v>1</v>
      </c>
      <c r="I314" s="224"/>
      <c r="J314" s="219"/>
      <c r="K314" s="219"/>
      <c r="L314" s="225"/>
      <c r="M314" s="226"/>
      <c r="N314" s="227"/>
      <c r="O314" s="227"/>
      <c r="P314" s="227"/>
      <c r="Q314" s="227"/>
      <c r="R314" s="227"/>
      <c r="S314" s="227"/>
      <c r="T314" s="228"/>
      <c r="AT314" s="229" t="s">
        <v>157</v>
      </c>
      <c r="AU314" s="229" t="s">
        <v>155</v>
      </c>
      <c r="AV314" s="13" t="s">
        <v>155</v>
      </c>
      <c r="AW314" s="13" t="s">
        <v>34</v>
      </c>
      <c r="AX314" s="13" t="s">
        <v>78</v>
      </c>
      <c r="AY314" s="229" t="s">
        <v>149</v>
      </c>
    </row>
    <row r="315" spans="1:65" s="14" customFormat="1" ht="11.25">
      <c r="B315" s="230"/>
      <c r="C315" s="231"/>
      <c r="D315" s="220" t="s">
        <v>157</v>
      </c>
      <c r="E315" s="232" t="s">
        <v>1</v>
      </c>
      <c r="F315" s="233" t="s">
        <v>159</v>
      </c>
      <c r="G315" s="231"/>
      <c r="H315" s="234">
        <v>7</v>
      </c>
      <c r="I315" s="235"/>
      <c r="J315" s="231"/>
      <c r="K315" s="231"/>
      <c r="L315" s="236"/>
      <c r="M315" s="237"/>
      <c r="N315" s="238"/>
      <c r="O315" s="238"/>
      <c r="P315" s="238"/>
      <c r="Q315" s="238"/>
      <c r="R315" s="238"/>
      <c r="S315" s="238"/>
      <c r="T315" s="239"/>
      <c r="AT315" s="240" t="s">
        <v>157</v>
      </c>
      <c r="AU315" s="240" t="s">
        <v>155</v>
      </c>
      <c r="AV315" s="14" t="s">
        <v>154</v>
      </c>
      <c r="AW315" s="14" t="s">
        <v>34</v>
      </c>
      <c r="AX315" s="14" t="s">
        <v>86</v>
      </c>
      <c r="AY315" s="240" t="s">
        <v>149</v>
      </c>
    </row>
    <row r="316" spans="1:65" s="2" customFormat="1" ht="16.5" customHeight="1">
      <c r="A316" s="35"/>
      <c r="B316" s="36"/>
      <c r="C316" s="204" t="s">
        <v>392</v>
      </c>
      <c r="D316" s="204" t="s">
        <v>151</v>
      </c>
      <c r="E316" s="205" t="s">
        <v>393</v>
      </c>
      <c r="F316" s="206" t="s">
        <v>394</v>
      </c>
      <c r="G316" s="207" t="s">
        <v>395</v>
      </c>
      <c r="H316" s="208">
        <v>3</v>
      </c>
      <c r="I316" s="209"/>
      <c r="J316" s="210">
        <f>ROUND(I316*H316,2)</f>
        <v>0</v>
      </c>
      <c r="K316" s="211"/>
      <c r="L316" s="40"/>
      <c r="M316" s="212" t="s">
        <v>1</v>
      </c>
      <c r="N316" s="213" t="s">
        <v>44</v>
      </c>
      <c r="O316" s="72"/>
      <c r="P316" s="214">
        <f>O316*H316</f>
        <v>0</v>
      </c>
      <c r="Q316" s="214">
        <v>7.6000000000000004E-4</v>
      </c>
      <c r="R316" s="214">
        <f>Q316*H316</f>
        <v>2.2799999999999999E-3</v>
      </c>
      <c r="S316" s="214">
        <v>0</v>
      </c>
      <c r="T316" s="215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16" t="s">
        <v>252</v>
      </c>
      <c r="AT316" s="216" t="s">
        <v>151</v>
      </c>
      <c r="AU316" s="216" t="s">
        <v>155</v>
      </c>
      <c r="AY316" s="18" t="s">
        <v>149</v>
      </c>
      <c r="BE316" s="217">
        <f>IF(N316="základní",J316,0)</f>
        <v>0</v>
      </c>
      <c r="BF316" s="217">
        <f>IF(N316="snížená",J316,0)</f>
        <v>0</v>
      </c>
      <c r="BG316" s="217">
        <f>IF(N316="zákl. přenesená",J316,0)</f>
        <v>0</v>
      </c>
      <c r="BH316" s="217">
        <f>IF(N316="sníž. přenesená",J316,0)</f>
        <v>0</v>
      </c>
      <c r="BI316" s="217">
        <f>IF(N316="nulová",J316,0)</f>
        <v>0</v>
      </c>
      <c r="BJ316" s="18" t="s">
        <v>155</v>
      </c>
      <c r="BK316" s="217">
        <f>ROUND(I316*H316,2)</f>
        <v>0</v>
      </c>
      <c r="BL316" s="18" t="s">
        <v>252</v>
      </c>
      <c r="BM316" s="216" t="s">
        <v>396</v>
      </c>
    </row>
    <row r="317" spans="1:65" s="13" customFormat="1" ht="11.25">
      <c r="B317" s="218"/>
      <c r="C317" s="219"/>
      <c r="D317" s="220" t="s">
        <v>157</v>
      </c>
      <c r="E317" s="221" t="s">
        <v>1</v>
      </c>
      <c r="F317" s="222" t="s">
        <v>397</v>
      </c>
      <c r="G317" s="219"/>
      <c r="H317" s="223">
        <v>2</v>
      </c>
      <c r="I317" s="224"/>
      <c r="J317" s="219"/>
      <c r="K317" s="219"/>
      <c r="L317" s="225"/>
      <c r="M317" s="226"/>
      <c r="N317" s="227"/>
      <c r="O317" s="227"/>
      <c r="P317" s="227"/>
      <c r="Q317" s="227"/>
      <c r="R317" s="227"/>
      <c r="S317" s="227"/>
      <c r="T317" s="228"/>
      <c r="AT317" s="229" t="s">
        <v>157</v>
      </c>
      <c r="AU317" s="229" t="s">
        <v>155</v>
      </c>
      <c r="AV317" s="13" t="s">
        <v>155</v>
      </c>
      <c r="AW317" s="13" t="s">
        <v>34</v>
      </c>
      <c r="AX317" s="13" t="s">
        <v>78</v>
      </c>
      <c r="AY317" s="229" t="s">
        <v>149</v>
      </c>
    </row>
    <row r="318" spans="1:65" s="13" customFormat="1" ht="11.25">
      <c r="B318" s="218"/>
      <c r="C318" s="219"/>
      <c r="D318" s="220" t="s">
        <v>157</v>
      </c>
      <c r="E318" s="221" t="s">
        <v>1</v>
      </c>
      <c r="F318" s="222" t="s">
        <v>398</v>
      </c>
      <c r="G318" s="219"/>
      <c r="H318" s="223">
        <v>1</v>
      </c>
      <c r="I318" s="224"/>
      <c r="J318" s="219"/>
      <c r="K318" s="219"/>
      <c r="L318" s="225"/>
      <c r="M318" s="226"/>
      <c r="N318" s="227"/>
      <c r="O318" s="227"/>
      <c r="P318" s="227"/>
      <c r="Q318" s="227"/>
      <c r="R318" s="227"/>
      <c r="S318" s="227"/>
      <c r="T318" s="228"/>
      <c r="AT318" s="229" t="s">
        <v>157</v>
      </c>
      <c r="AU318" s="229" t="s">
        <v>155</v>
      </c>
      <c r="AV318" s="13" t="s">
        <v>155</v>
      </c>
      <c r="AW318" s="13" t="s">
        <v>34</v>
      </c>
      <c r="AX318" s="13" t="s">
        <v>78</v>
      </c>
      <c r="AY318" s="229" t="s">
        <v>149</v>
      </c>
    </row>
    <row r="319" spans="1:65" s="14" customFormat="1" ht="11.25">
      <c r="B319" s="230"/>
      <c r="C319" s="231"/>
      <c r="D319" s="220" t="s">
        <v>157</v>
      </c>
      <c r="E319" s="232" t="s">
        <v>1</v>
      </c>
      <c r="F319" s="233" t="s">
        <v>159</v>
      </c>
      <c r="G319" s="231"/>
      <c r="H319" s="234">
        <v>3</v>
      </c>
      <c r="I319" s="235"/>
      <c r="J319" s="231"/>
      <c r="K319" s="231"/>
      <c r="L319" s="236"/>
      <c r="M319" s="237"/>
      <c r="N319" s="238"/>
      <c r="O319" s="238"/>
      <c r="P319" s="238"/>
      <c r="Q319" s="238"/>
      <c r="R319" s="238"/>
      <c r="S319" s="238"/>
      <c r="T319" s="239"/>
      <c r="AT319" s="240" t="s">
        <v>157</v>
      </c>
      <c r="AU319" s="240" t="s">
        <v>155</v>
      </c>
      <c r="AV319" s="14" t="s">
        <v>154</v>
      </c>
      <c r="AW319" s="14" t="s">
        <v>34</v>
      </c>
      <c r="AX319" s="14" t="s">
        <v>86</v>
      </c>
      <c r="AY319" s="240" t="s">
        <v>149</v>
      </c>
    </row>
    <row r="320" spans="1:65" s="2" customFormat="1" ht="21.75" customHeight="1">
      <c r="A320" s="35"/>
      <c r="B320" s="36"/>
      <c r="C320" s="204" t="s">
        <v>399</v>
      </c>
      <c r="D320" s="204" t="s">
        <v>151</v>
      </c>
      <c r="E320" s="205" t="s">
        <v>400</v>
      </c>
      <c r="F320" s="206" t="s">
        <v>401</v>
      </c>
      <c r="G320" s="207" t="s">
        <v>298</v>
      </c>
      <c r="H320" s="208">
        <v>8.0000000000000002E-3</v>
      </c>
      <c r="I320" s="209"/>
      <c r="J320" s="210">
        <f>ROUND(I320*H320,2)</f>
        <v>0</v>
      </c>
      <c r="K320" s="211"/>
      <c r="L320" s="40"/>
      <c r="M320" s="212" t="s">
        <v>1</v>
      </c>
      <c r="N320" s="213" t="s">
        <v>44</v>
      </c>
      <c r="O320" s="72"/>
      <c r="P320" s="214">
        <f>O320*H320</f>
        <v>0</v>
      </c>
      <c r="Q320" s="214">
        <v>0</v>
      </c>
      <c r="R320" s="214">
        <f>Q320*H320</f>
        <v>0</v>
      </c>
      <c r="S320" s="214">
        <v>0</v>
      </c>
      <c r="T320" s="215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16" t="s">
        <v>252</v>
      </c>
      <c r="AT320" s="216" t="s">
        <v>151</v>
      </c>
      <c r="AU320" s="216" t="s">
        <v>155</v>
      </c>
      <c r="AY320" s="18" t="s">
        <v>149</v>
      </c>
      <c r="BE320" s="217">
        <f>IF(N320="základní",J320,0)</f>
        <v>0</v>
      </c>
      <c r="BF320" s="217">
        <f>IF(N320="snížená",J320,0)</f>
        <v>0</v>
      </c>
      <c r="BG320" s="217">
        <f>IF(N320="zákl. přenesená",J320,0)</f>
        <v>0</v>
      </c>
      <c r="BH320" s="217">
        <f>IF(N320="sníž. přenesená",J320,0)</f>
        <v>0</v>
      </c>
      <c r="BI320" s="217">
        <f>IF(N320="nulová",J320,0)</f>
        <v>0</v>
      </c>
      <c r="BJ320" s="18" t="s">
        <v>155</v>
      </c>
      <c r="BK320" s="217">
        <f>ROUND(I320*H320,2)</f>
        <v>0</v>
      </c>
      <c r="BL320" s="18" t="s">
        <v>252</v>
      </c>
      <c r="BM320" s="216" t="s">
        <v>402</v>
      </c>
    </row>
    <row r="321" spans="1:65" s="2" customFormat="1" ht="21.75" customHeight="1">
      <c r="A321" s="35"/>
      <c r="B321" s="36"/>
      <c r="C321" s="204" t="s">
        <v>403</v>
      </c>
      <c r="D321" s="204" t="s">
        <v>151</v>
      </c>
      <c r="E321" s="205" t="s">
        <v>404</v>
      </c>
      <c r="F321" s="206" t="s">
        <v>405</v>
      </c>
      <c r="G321" s="207" t="s">
        <v>298</v>
      </c>
      <c r="H321" s="208">
        <v>8.0000000000000002E-3</v>
      </c>
      <c r="I321" s="209"/>
      <c r="J321" s="210">
        <f>ROUND(I321*H321,2)</f>
        <v>0</v>
      </c>
      <c r="K321" s="211"/>
      <c r="L321" s="40"/>
      <c r="M321" s="212" t="s">
        <v>1</v>
      </c>
      <c r="N321" s="213" t="s">
        <v>44</v>
      </c>
      <c r="O321" s="72"/>
      <c r="P321" s="214">
        <f>O321*H321</f>
        <v>0</v>
      </c>
      <c r="Q321" s="214">
        <v>0</v>
      </c>
      <c r="R321" s="214">
        <f>Q321*H321</f>
        <v>0</v>
      </c>
      <c r="S321" s="214">
        <v>0</v>
      </c>
      <c r="T321" s="215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16" t="s">
        <v>252</v>
      </c>
      <c r="AT321" s="216" t="s">
        <v>151</v>
      </c>
      <c r="AU321" s="216" t="s">
        <v>155</v>
      </c>
      <c r="AY321" s="18" t="s">
        <v>149</v>
      </c>
      <c r="BE321" s="217">
        <f>IF(N321="základní",J321,0)</f>
        <v>0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8" t="s">
        <v>155</v>
      </c>
      <c r="BK321" s="217">
        <f>ROUND(I321*H321,2)</f>
        <v>0</v>
      </c>
      <c r="BL321" s="18" t="s">
        <v>252</v>
      </c>
      <c r="BM321" s="216" t="s">
        <v>406</v>
      </c>
    </row>
    <row r="322" spans="1:65" s="12" customFormat="1" ht="22.9" customHeight="1">
      <c r="B322" s="189"/>
      <c r="C322" s="190"/>
      <c r="D322" s="191" t="s">
        <v>77</v>
      </c>
      <c r="E322" s="202" t="s">
        <v>407</v>
      </c>
      <c r="F322" s="202" t="s">
        <v>408</v>
      </c>
      <c r="G322" s="190"/>
      <c r="H322" s="190"/>
      <c r="I322" s="193"/>
      <c r="J322" s="203">
        <f>BK322</f>
        <v>0</v>
      </c>
      <c r="K322" s="190"/>
      <c r="L322" s="194"/>
      <c r="M322" s="195"/>
      <c r="N322" s="196"/>
      <c r="O322" s="196"/>
      <c r="P322" s="197">
        <f>SUM(P323:P328)</f>
        <v>0</v>
      </c>
      <c r="Q322" s="196"/>
      <c r="R322" s="197">
        <f>SUM(R323:R328)</f>
        <v>1.6969999999999999E-2</v>
      </c>
      <c r="S322" s="196"/>
      <c r="T322" s="198">
        <f>SUM(T323:T328)</f>
        <v>1.933E-2</v>
      </c>
      <c r="AR322" s="199" t="s">
        <v>155</v>
      </c>
      <c r="AT322" s="200" t="s">
        <v>77</v>
      </c>
      <c r="AU322" s="200" t="s">
        <v>86</v>
      </c>
      <c r="AY322" s="199" t="s">
        <v>149</v>
      </c>
      <c r="BK322" s="201">
        <f>SUM(BK323:BK328)</f>
        <v>0</v>
      </c>
    </row>
    <row r="323" spans="1:65" s="2" customFormat="1" ht="16.5" customHeight="1">
      <c r="A323" s="35"/>
      <c r="B323" s="36"/>
      <c r="C323" s="204" t="s">
        <v>409</v>
      </c>
      <c r="D323" s="204" t="s">
        <v>151</v>
      </c>
      <c r="E323" s="205" t="s">
        <v>410</v>
      </c>
      <c r="F323" s="206" t="s">
        <v>411</v>
      </c>
      <c r="G323" s="207" t="s">
        <v>412</v>
      </c>
      <c r="H323" s="208">
        <v>1</v>
      </c>
      <c r="I323" s="209"/>
      <c r="J323" s="210">
        <f>ROUND(I323*H323,2)</f>
        <v>0</v>
      </c>
      <c r="K323" s="211"/>
      <c r="L323" s="40"/>
      <c r="M323" s="212" t="s">
        <v>1</v>
      </c>
      <c r="N323" s="213" t="s">
        <v>44</v>
      </c>
      <c r="O323" s="72"/>
      <c r="P323" s="214">
        <f>O323*H323</f>
        <v>0</v>
      </c>
      <c r="Q323" s="214">
        <v>0</v>
      </c>
      <c r="R323" s="214">
        <f>Q323*H323</f>
        <v>0</v>
      </c>
      <c r="S323" s="214">
        <v>1.933E-2</v>
      </c>
      <c r="T323" s="215">
        <f>S323*H323</f>
        <v>1.933E-2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16" t="s">
        <v>252</v>
      </c>
      <c r="AT323" s="216" t="s">
        <v>151</v>
      </c>
      <c r="AU323" s="216" t="s">
        <v>155</v>
      </c>
      <c r="AY323" s="18" t="s">
        <v>149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8" t="s">
        <v>155</v>
      </c>
      <c r="BK323" s="217">
        <f>ROUND(I323*H323,2)</f>
        <v>0</v>
      </c>
      <c r="BL323" s="18" t="s">
        <v>252</v>
      </c>
      <c r="BM323" s="216" t="s">
        <v>413</v>
      </c>
    </row>
    <row r="324" spans="1:65" s="13" customFormat="1" ht="11.25">
      <c r="B324" s="218"/>
      <c r="C324" s="219"/>
      <c r="D324" s="220" t="s">
        <v>157</v>
      </c>
      <c r="E324" s="221" t="s">
        <v>1</v>
      </c>
      <c r="F324" s="222" t="s">
        <v>86</v>
      </c>
      <c r="G324" s="219"/>
      <c r="H324" s="223">
        <v>1</v>
      </c>
      <c r="I324" s="224"/>
      <c r="J324" s="219"/>
      <c r="K324" s="219"/>
      <c r="L324" s="225"/>
      <c r="M324" s="226"/>
      <c r="N324" s="227"/>
      <c r="O324" s="227"/>
      <c r="P324" s="227"/>
      <c r="Q324" s="227"/>
      <c r="R324" s="227"/>
      <c r="S324" s="227"/>
      <c r="T324" s="228"/>
      <c r="AT324" s="229" t="s">
        <v>157</v>
      </c>
      <c r="AU324" s="229" t="s">
        <v>155</v>
      </c>
      <c r="AV324" s="13" t="s">
        <v>155</v>
      </c>
      <c r="AW324" s="13" t="s">
        <v>34</v>
      </c>
      <c r="AX324" s="13" t="s">
        <v>86</v>
      </c>
      <c r="AY324" s="229" t="s">
        <v>149</v>
      </c>
    </row>
    <row r="325" spans="1:65" s="2" customFormat="1" ht="21.75" customHeight="1">
      <c r="A325" s="35"/>
      <c r="B325" s="36"/>
      <c r="C325" s="204" t="s">
        <v>414</v>
      </c>
      <c r="D325" s="204" t="s">
        <v>151</v>
      </c>
      <c r="E325" s="205" t="s">
        <v>415</v>
      </c>
      <c r="F325" s="206" t="s">
        <v>416</v>
      </c>
      <c r="G325" s="207" t="s">
        <v>412</v>
      </c>
      <c r="H325" s="208">
        <v>1</v>
      </c>
      <c r="I325" s="209"/>
      <c r="J325" s="210">
        <f>ROUND(I325*H325,2)</f>
        <v>0</v>
      </c>
      <c r="K325" s="211"/>
      <c r="L325" s="40"/>
      <c r="M325" s="212" t="s">
        <v>1</v>
      </c>
      <c r="N325" s="213" t="s">
        <v>44</v>
      </c>
      <c r="O325" s="72"/>
      <c r="P325" s="214">
        <f>O325*H325</f>
        <v>0</v>
      </c>
      <c r="Q325" s="214">
        <v>1.6969999999999999E-2</v>
      </c>
      <c r="R325" s="214">
        <f>Q325*H325</f>
        <v>1.6969999999999999E-2</v>
      </c>
      <c r="S325" s="214">
        <v>0</v>
      </c>
      <c r="T325" s="215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16" t="s">
        <v>252</v>
      </c>
      <c r="AT325" s="216" t="s">
        <v>151</v>
      </c>
      <c r="AU325" s="216" t="s">
        <v>155</v>
      </c>
      <c r="AY325" s="18" t="s">
        <v>149</v>
      </c>
      <c r="BE325" s="217">
        <f>IF(N325="základní",J325,0)</f>
        <v>0</v>
      </c>
      <c r="BF325" s="217">
        <f>IF(N325="snížená",J325,0)</f>
        <v>0</v>
      </c>
      <c r="BG325" s="217">
        <f>IF(N325="zákl. přenesená",J325,0)</f>
        <v>0</v>
      </c>
      <c r="BH325" s="217">
        <f>IF(N325="sníž. přenesená",J325,0)</f>
        <v>0</v>
      </c>
      <c r="BI325" s="217">
        <f>IF(N325="nulová",J325,0)</f>
        <v>0</v>
      </c>
      <c r="BJ325" s="18" t="s">
        <v>155</v>
      </c>
      <c r="BK325" s="217">
        <f>ROUND(I325*H325,2)</f>
        <v>0</v>
      </c>
      <c r="BL325" s="18" t="s">
        <v>252</v>
      </c>
      <c r="BM325" s="216" t="s">
        <v>417</v>
      </c>
    </row>
    <row r="326" spans="1:65" s="13" customFormat="1" ht="11.25">
      <c r="B326" s="218"/>
      <c r="C326" s="219"/>
      <c r="D326" s="220" t="s">
        <v>157</v>
      </c>
      <c r="E326" s="221" t="s">
        <v>1</v>
      </c>
      <c r="F326" s="222" t="s">
        <v>86</v>
      </c>
      <c r="G326" s="219"/>
      <c r="H326" s="223">
        <v>1</v>
      </c>
      <c r="I326" s="224"/>
      <c r="J326" s="219"/>
      <c r="K326" s="219"/>
      <c r="L326" s="225"/>
      <c r="M326" s="226"/>
      <c r="N326" s="227"/>
      <c r="O326" s="227"/>
      <c r="P326" s="227"/>
      <c r="Q326" s="227"/>
      <c r="R326" s="227"/>
      <c r="S326" s="227"/>
      <c r="T326" s="228"/>
      <c r="AT326" s="229" t="s">
        <v>157</v>
      </c>
      <c r="AU326" s="229" t="s">
        <v>155</v>
      </c>
      <c r="AV326" s="13" t="s">
        <v>155</v>
      </c>
      <c r="AW326" s="13" t="s">
        <v>34</v>
      </c>
      <c r="AX326" s="13" t="s">
        <v>86</v>
      </c>
      <c r="AY326" s="229" t="s">
        <v>149</v>
      </c>
    </row>
    <row r="327" spans="1:65" s="2" customFormat="1" ht="21.75" customHeight="1">
      <c r="A327" s="35"/>
      <c r="B327" s="36"/>
      <c r="C327" s="204" t="s">
        <v>418</v>
      </c>
      <c r="D327" s="204" t="s">
        <v>151</v>
      </c>
      <c r="E327" s="205" t="s">
        <v>419</v>
      </c>
      <c r="F327" s="206" t="s">
        <v>420</v>
      </c>
      <c r="G327" s="207" t="s">
        <v>298</v>
      </c>
      <c r="H327" s="208">
        <v>1.7000000000000001E-2</v>
      </c>
      <c r="I327" s="209"/>
      <c r="J327" s="210">
        <f>ROUND(I327*H327,2)</f>
        <v>0</v>
      </c>
      <c r="K327" s="211"/>
      <c r="L327" s="40"/>
      <c r="M327" s="212" t="s">
        <v>1</v>
      </c>
      <c r="N327" s="213" t="s">
        <v>44</v>
      </c>
      <c r="O327" s="72"/>
      <c r="P327" s="214">
        <f>O327*H327</f>
        <v>0</v>
      </c>
      <c r="Q327" s="214">
        <v>0</v>
      </c>
      <c r="R327" s="214">
        <f>Q327*H327</f>
        <v>0</v>
      </c>
      <c r="S327" s="214">
        <v>0</v>
      </c>
      <c r="T327" s="215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16" t="s">
        <v>252</v>
      </c>
      <c r="AT327" s="216" t="s">
        <v>151</v>
      </c>
      <c r="AU327" s="216" t="s">
        <v>155</v>
      </c>
      <c r="AY327" s="18" t="s">
        <v>149</v>
      </c>
      <c r="BE327" s="217">
        <f>IF(N327="základní",J327,0)</f>
        <v>0</v>
      </c>
      <c r="BF327" s="217">
        <f>IF(N327="snížená",J327,0)</f>
        <v>0</v>
      </c>
      <c r="BG327" s="217">
        <f>IF(N327="zákl. přenesená",J327,0)</f>
        <v>0</v>
      </c>
      <c r="BH327" s="217">
        <f>IF(N327="sníž. přenesená",J327,0)</f>
        <v>0</v>
      </c>
      <c r="BI327" s="217">
        <f>IF(N327="nulová",J327,0)</f>
        <v>0</v>
      </c>
      <c r="BJ327" s="18" t="s">
        <v>155</v>
      </c>
      <c r="BK327" s="217">
        <f>ROUND(I327*H327,2)</f>
        <v>0</v>
      </c>
      <c r="BL327" s="18" t="s">
        <v>252</v>
      </c>
      <c r="BM327" s="216" t="s">
        <v>421</v>
      </c>
    </row>
    <row r="328" spans="1:65" s="2" customFormat="1" ht="21.75" customHeight="1">
      <c r="A328" s="35"/>
      <c r="B328" s="36"/>
      <c r="C328" s="204" t="s">
        <v>422</v>
      </c>
      <c r="D328" s="204" t="s">
        <v>151</v>
      </c>
      <c r="E328" s="205" t="s">
        <v>423</v>
      </c>
      <c r="F328" s="206" t="s">
        <v>424</v>
      </c>
      <c r="G328" s="207" t="s">
        <v>298</v>
      </c>
      <c r="H328" s="208">
        <v>1.7000000000000001E-2</v>
      </c>
      <c r="I328" s="209"/>
      <c r="J328" s="210">
        <f>ROUND(I328*H328,2)</f>
        <v>0</v>
      </c>
      <c r="K328" s="211"/>
      <c r="L328" s="40"/>
      <c r="M328" s="212" t="s">
        <v>1</v>
      </c>
      <c r="N328" s="213" t="s">
        <v>44</v>
      </c>
      <c r="O328" s="72"/>
      <c r="P328" s="214">
        <f>O328*H328</f>
        <v>0</v>
      </c>
      <c r="Q328" s="214">
        <v>0</v>
      </c>
      <c r="R328" s="214">
        <f>Q328*H328</f>
        <v>0</v>
      </c>
      <c r="S328" s="214">
        <v>0</v>
      </c>
      <c r="T328" s="215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16" t="s">
        <v>252</v>
      </c>
      <c r="AT328" s="216" t="s">
        <v>151</v>
      </c>
      <c r="AU328" s="216" t="s">
        <v>155</v>
      </c>
      <c r="AY328" s="18" t="s">
        <v>149</v>
      </c>
      <c r="BE328" s="217">
        <f>IF(N328="základní",J328,0)</f>
        <v>0</v>
      </c>
      <c r="BF328" s="217">
        <f>IF(N328="snížená",J328,0)</f>
        <v>0</v>
      </c>
      <c r="BG328" s="217">
        <f>IF(N328="zákl. přenesená",J328,0)</f>
        <v>0</v>
      </c>
      <c r="BH328" s="217">
        <f>IF(N328="sníž. přenesená",J328,0)</f>
        <v>0</v>
      </c>
      <c r="BI328" s="217">
        <f>IF(N328="nulová",J328,0)</f>
        <v>0</v>
      </c>
      <c r="BJ328" s="18" t="s">
        <v>155</v>
      </c>
      <c r="BK328" s="217">
        <f>ROUND(I328*H328,2)</f>
        <v>0</v>
      </c>
      <c r="BL328" s="18" t="s">
        <v>252</v>
      </c>
      <c r="BM328" s="216" t="s">
        <v>425</v>
      </c>
    </row>
    <row r="329" spans="1:65" s="12" customFormat="1" ht="22.9" customHeight="1">
      <c r="B329" s="189"/>
      <c r="C329" s="190"/>
      <c r="D329" s="191" t="s">
        <v>77</v>
      </c>
      <c r="E329" s="202" t="s">
        <v>426</v>
      </c>
      <c r="F329" s="202" t="s">
        <v>427</v>
      </c>
      <c r="G329" s="190"/>
      <c r="H329" s="190"/>
      <c r="I329" s="193"/>
      <c r="J329" s="203">
        <f>BK329</f>
        <v>0</v>
      </c>
      <c r="K329" s="190"/>
      <c r="L329" s="194"/>
      <c r="M329" s="195"/>
      <c r="N329" s="196"/>
      <c r="O329" s="196"/>
      <c r="P329" s="197">
        <f>SUM(P330:P333)</f>
        <v>0</v>
      </c>
      <c r="Q329" s="196"/>
      <c r="R329" s="197">
        <f>SUM(R330:R333)</f>
        <v>9.1999999999999998E-3</v>
      </c>
      <c r="S329" s="196"/>
      <c r="T329" s="198">
        <f>SUM(T330:T333)</f>
        <v>0</v>
      </c>
      <c r="AR329" s="199" t="s">
        <v>155</v>
      </c>
      <c r="AT329" s="200" t="s">
        <v>77</v>
      </c>
      <c r="AU329" s="200" t="s">
        <v>86</v>
      </c>
      <c r="AY329" s="199" t="s">
        <v>149</v>
      </c>
      <c r="BK329" s="201">
        <f>SUM(BK330:BK333)</f>
        <v>0</v>
      </c>
    </row>
    <row r="330" spans="1:65" s="2" customFormat="1" ht="21.75" customHeight="1">
      <c r="A330" s="35"/>
      <c r="B330" s="36"/>
      <c r="C330" s="204" t="s">
        <v>428</v>
      </c>
      <c r="D330" s="204" t="s">
        <v>151</v>
      </c>
      <c r="E330" s="205" t="s">
        <v>429</v>
      </c>
      <c r="F330" s="206" t="s">
        <v>430</v>
      </c>
      <c r="G330" s="207" t="s">
        <v>412</v>
      </c>
      <c r="H330" s="208">
        <v>1</v>
      </c>
      <c r="I330" s="209"/>
      <c r="J330" s="210">
        <f>ROUND(I330*H330,2)</f>
        <v>0</v>
      </c>
      <c r="K330" s="211"/>
      <c r="L330" s="40"/>
      <c r="M330" s="212" t="s">
        <v>1</v>
      </c>
      <c r="N330" s="213" t="s">
        <v>44</v>
      </c>
      <c r="O330" s="72"/>
      <c r="P330" s="214">
        <f>O330*H330</f>
        <v>0</v>
      </c>
      <c r="Q330" s="214">
        <v>9.1999999999999998E-3</v>
      </c>
      <c r="R330" s="214">
        <f>Q330*H330</f>
        <v>9.1999999999999998E-3</v>
      </c>
      <c r="S330" s="214">
        <v>0</v>
      </c>
      <c r="T330" s="215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16" t="s">
        <v>252</v>
      </c>
      <c r="AT330" s="216" t="s">
        <v>151</v>
      </c>
      <c r="AU330" s="216" t="s">
        <v>155</v>
      </c>
      <c r="AY330" s="18" t="s">
        <v>149</v>
      </c>
      <c r="BE330" s="217">
        <f>IF(N330="základní",J330,0)</f>
        <v>0</v>
      </c>
      <c r="BF330" s="217">
        <f>IF(N330="snížená",J330,0)</f>
        <v>0</v>
      </c>
      <c r="BG330" s="217">
        <f>IF(N330="zákl. přenesená",J330,0)</f>
        <v>0</v>
      </c>
      <c r="BH330" s="217">
        <f>IF(N330="sníž. přenesená",J330,0)</f>
        <v>0</v>
      </c>
      <c r="BI330" s="217">
        <f>IF(N330="nulová",J330,0)</f>
        <v>0</v>
      </c>
      <c r="BJ330" s="18" t="s">
        <v>155</v>
      </c>
      <c r="BK330" s="217">
        <f>ROUND(I330*H330,2)</f>
        <v>0</v>
      </c>
      <c r="BL330" s="18" t="s">
        <v>252</v>
      </c>
      <c r="BM330" s="216" t="s">
        <v>431</v>
      </c>
    </row>
    <row r="331" spans="1:65" s="13" customFormat="1" ht="11.25">
      <c r="B331" s="218"/>
      <c r="C331" s="219"/>
      <c r="D331" s="220" t="s">
        <v>157</v>
      </c>
      <c r="E331" s="221" t="s">
        <v>1</v>
      </c>
      <c r="F331" s="222" t="s">
        <v>371</v>
      </c>
      <c r="G331" s="219"/>
      <c r="H331" s="223">
        <v>1</v>
      </c>
      <c r="I331" s="224"/>
      <c r="J331" s="219"/>
      <c r="K331" s="219"/>
      <c r="L331" s="225"/>
      <c r="M331" s="226"/>
      <c r="N331" s="227"/>
      <c r="O331" s="227"/>
      <c r="P331" s="227"/>
      <c r="Q331" s="227"/>
      <c r="R331" s="227"/>
      <c r="S331" s="227"/>
      <c r="T331" s="228"/>
      <c r="AT331" s="229" t="s">
        <v>157</v>
      </c>
      <c r="AU331" s="229" t="s">
        <v>155</v>
      </c>
      <c r="AV331" s="13" t="s">
        <v>155</v>
      </c>
      <c r="AW331" s="13" t="s">
        <v>34</v>
      </c>
      <c r="AX331" s="13" t="s">
        <v>86</v>
      </c>
      <c r="AY331" s="229" t="s">
        <v>149</v>
      </c>
    </row>
    <row r="332" spans="1:65" s="2" customFormat="1" ht="21.75" customHeight="1">
      <c r="A332" s="35"/>
      <c r="B332" s="36"/>
      <c r="C332" s="204" t="s">
        <v>432</v>
      </c>
      <c r="D332" s="204" t="s">
        <v>151</v>
      </c>
      <c r="E332" s="205" t="s">
        <v>433</v>
      </c>
      <c r="F332" s="206" t="s">
        <v>434</v>
      </c>
      <c r="G332" s="207" t="s">
        <v>298</v>
      </c>
      <c r="H332" s="208">
        <v>8.9999999999999993E-3</v>
      </c>
      <c r="I332" s="209"/>
      <c r="J332" s="210">
        <f>ROUND(I332*H332,2)</f>
        <v>0</v>
      </c>
      <c r="K332" s="211"/>
      <c r="L332" s="40"/>
      <c r="M332" s="212" t="s">
        <v>1</v>
      </c>
      <c r="N332" s="213" t="s">
        <v>44</v>
      </c>
      <c r="O332" s="72"/>
      <c r="P332" s="214">
        <f>O332*H332</f>
        <v>0</v>
      </c>
      <c r="Q332" s="214">
        <v>0</v>
      </c>
      <c r="R332" s="214">
        <f>Q332*H332</f>
        <v>0</v>
      </c>
      <c r="S332" s="214">
        <v>0</v>
      </c>
      <c r="T332" s="215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16" t="s">
        <v>252</v>
      </c>
      <c r="AT332" s="216" t="s">
        <v>151</v>
      </c>
      <c r="AU332" s="216" t="s">
        <v>155</v>
      </c>
      <c r="AY332" s="18" t="s">
        <v>149</v>
      </c>
      <c r="BE332" s="217">
        <f>IF(N332="základní",J332,0)</f>
        <v>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8" t="s">
        <v>155</v>
      </c>
      <c r="BK332" s="217">
        <f>ROUND(I332*H332,2)</f>
        <v>0</v>
      </c>
      <c r="BL332" s="18" t="s">
        <v>252</v>
      </c>
      <c r="BM332" s="216" t="s">
        <v>435</v>
      </c>
    </row>
    <row r="333" spans="1:65" s="2" customFormat="1" ht="21.75" customHeight="1">
      <c r="A333" s="35"/>
      <c r="B333" s="36"/>
      <c r="C333" s="204" t="s">
        <v>436</v>
      </c>
      <c r="D333" s="204" t="s">
        <v>151</v>
      </c>
      <c r="E333" s="205" t="s">
        <v>437</v>
      </c>
      <c r="F333" s="206" t="s">
        <v>438</v>
      </c>
      <c r="G333" s="207" t="s">
        <v>298</v>
      </c>
      <c r="H333" s="208">
        <v>8.9999999999999993E-3</v>
      </c>
      <c r="I333" s="209"/>
      <c r="J333" s="210">
        <f>ROUND(I333*H333,2)</f>
        <v>0</v>
      </c>
      <c r="K333" s="211"/>
      <c r="L333" s="40"/>
      <c r="M333" s="212" t="s">
        <v>1</v>
      </c>
      <c r="N333" s="213" t="s">
        <v>44</v>
      </c>
      <c r="O333" s="72"/>
      <c r="P333" s="214">
        <f>O333*H333</f>
        <v>0</v>
      </c>
      <c r="Q333" s="214">
        <v>0</v>
      </c>
      <c r="R333" s="214">
        <f>Q333*H333</f>
        <v>0</v>
      </c>
      <c r="S333" s="214">
        <v>0</v>
      </c>
      <c r="T333" s="215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16" t="s">
        <v>252</v>
      </c>
      <c r="AT333" s="216" t="s">
        <v>151</v>
      </c>
      <c r="AU333" s="216" t="s">
        <v>155</v>
      </c>
      <c r="AY333" s="18" t="s">
        <v>149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8" t="s">
        <v>155</v>
      </c>
      <c r="BK333" s="217">
        <f>ROUND(I333*H333,2)</f>
        <v>0</v>
      </c>
      <c r="BL333" s="18" t="s">
        <v>252</v>
      </c>
      <c r="BM333" s="216" t="s">
        <v>439</v>
      </c>
    </row>
    <row r="334" spans="1:65" s="12" customFormat="1" ht="22.9" customHeight="1">
      <c r="B334" s="189"/>
      <c r="C334" s="190"/>
      <c r="D334" s="191" t="s">
        <v>77</v>
      </c>
      <c r="E334" s="202" t="s">
        <v>440</v>
      </c>
      <c r="F334" s="202" t="s">
        <v>441</v>
      </c>
      <c r="G334" s="190"/>
      <c r="H334" s="190"/>
      <c r="I334" s="193"/>
      <c r="J334" s="203">
        <f>BK334</f>
        <v>0</v>
      </c>
      <c r="K334" s="190"/>
      <c r="L334" s="194"/>
      <c r="M334" s="195"/>
      <c r="N334" s="196"/>
      <c r="O334" s="196"/>
      <c r="P334" s="197">
        <f>SUM(P335:P354)</f>
        <v>0</v>
      </c>
      <c r="Q334" s="196"/>
      <c r="R334" s="197">
        <f>SUM(R335:R354)</f>
        <v>6.7296000000000005E-3</v>
      </c>
      <c r="S334" s="196"/>
      <c r="T334" s="198">
        <f>SUM(T335:T354)</f>
        <v>1.4019999999999999E-2</v>
      </c>
      <c r="AR334" s="199" t="s">
        <v>155</v>
      </c>
      <c r="AT334" s="200" t="s">
        <v>77</v>
      </c>
      <c r="AU334" s="200" t="s">
        <v>86</v>
      </c>
      <c r="AY334" s="199" t="s">
        <v>149</v>
      </c>
      <c r="BK334" s="201">
        <f>SUM(BK335:BK354)</f>
        <v>0</v>
      </c>
    </row>
    <row r="335" spans="1:65" s="2" customFormat="1" ht="16.5" customHeight="1">
      <c r="A335" s="35"/>
      <c r="B335" s="36"/>
      <c r="C335" s="204" t="s">
        <v>442</v>
      </c>
      <c r="D335" s="204" t="s">
        <v>151</v>
      </c>
      <c r="E335" s="205" t="s">
        <v>443</v>
      </c>
      <c r="F335" s="206" t="s">
        <v>444</v>
      </c>
      <c r="G335" s="207" t="s">
        <v>364</v>
      </c>
      <c r="H335" s="208">
        <v>2</v>
      </c>
      <c r="I335" s="209"/>
      <c r="J335" s="210">
        <f>ROUND(I335*H335,2)</f>
        <v>0</v>
      </c>
      <c r="K335" s="211"/>
      <c r="L335" s="40"/>
      <c r="M335" s="212" t="s">
        <v>1</v>
      </c>
      <c r="N335" s="213" t="s">
        <v>44</v>
      </c>
      <c r="O335" s="72"/>
      <c r="P335" s="214">
        <f>O335*H335</f>
        <v>0</v>
      </c>
      <c r="Q335" s="214">
        <v>0</v>
      </c>
      <c r="R335" s="214">
        <f>Q335*H335</f>
        <v>0</v>
      </c>
      <c r="S335" s="214">
        <v>0</v>
      </c>
      <c r="T335" s="215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16" t="s">
        <v>252</v>
      </c>
      <c r="AT335" s="216" t="s">
        <v>151</v>
      </c>
      <c r="AU335" s="216" t="s">
        <v>155</v>
      </c>
      <c r="AY335" s="18" t="s">
        <v>149</v>
      </c>
      <c r="BE335" s="217">
        <f>IF(N335="základní",J335,0)</f>
        <v>0</v>
      </c>
      <c r="BF335" s="217">
        <f>IF(N335="snížená",J335,0)</f>
        <v>0</v>
      </c>
      <c r="BG335" s="217">
        <f>IF(N335="zákl. přenesená",J335,0)</f>
        <v>0</v>
      </c>
      <c r="BH335" s="217">
        <f>IF(N335="sníž. přenesená",J335,0)</f>
        <v>0</v>
      </c>
      <c r="BI335" s="217">
        <f>IF(N335="nulová",J335,0)</f>
        <v>0</v>
      </c>
      <c r="BJ335" s="18" t="s">
        <v>155</v>
      </c>
      <c r="BK335" s="217">
        <f>ROUND(I335*H335,2)</f>
        <v>0</v>
      </c>
      <c r="BL335" s="18" t="s">
        <v>252</v>
      </c>
      <c r="BM335" s="216" t="s">
        <v>445</v>
      </c>
    </row>
    <row r="336" spans="1:65" s="13" customFormat="1" ht="11.25">
      <c r="B336" s="218"/>
      <c r="C336" s="219"/>
      <c r="D336" s="220" t="s">
        <v>157</v>
      </c>
      <c r="E336" s="221" t="s">
        <v>1</v>
      </c>
      <c r="F336" s="222" t="s">
        <v>155</v>
      </c>
      <c r="G336" s="219"/>
      <c r="H336" s="223">
        <v>2</v>
      </c>
      <c r="I336" s="224"/>
      <c r="J336" s="219"/>
      <c r="K336" s="219"/>
      <c r="L336" s="225"/>
      <c r="M336" s="226"/>
      <c r="N336" s="227"/>
      <c r="O336" s="227"/>
      <c r="P336" s="227"/>
      <c r="Q336" s="227"/>
      <c r="R336" s="227"/>
      <c r="S336" s="227"/>
      <c r="T336" s="228"/>
      <c r="AT336" s="229" t="s">
        <v>157</v>
      </c>
      <c r="AU336" s="229" t="s">
        <v>155</v>
      </c>
      <c r="AV336" s="13" t="s">
        <v>155</v>
      </c>
      <c r="AW336" s="13" t="s">
        <v>34</v>
      </c>
      <c r="AX336" s="13" t="s">
        <v>86</v>
      </c>
      <c r="AY336" s="229" t="s">
        <v>149</v>
      </c>
    </row>
    <row r="337" spans="1:65" s="2" customFormat="1" ht="16.5" customHeight="1">
      <c r="A337" s="35"/>
      <c r="B337" s="36"/>
      <c r="C337" s="204" t="s">
        <v>446</v>
      </c>
      <c r="D337" s="204" t="s">
        <v>151</v>
      </c>
      <c r="E337" s="205" t="s">
        <v>447</v>
      </c>
      <c r="F337" s="206" t="s">
        <v>448</v>
      </c>
      <c r="G337" s="207" t="s">
        <v>242</v>
      </c>
      <c r="H337" s="208">
        <v>14.02</v>
      </c>
      <c r="I337" s="209"/>
      <c r="J337" s="210">
        <f>ROUND(I337*H337,2)</f>
        <v>0</v>
      </c>
      <c r="K337" s="211"/>
      <c r="L337" s="40"/>
      <c r="M337" s="212" t="s">
        <v>1</v>
      </c>
      <c r="N337" s="213" t="s">
        <v>44</v>
      </c>
      <c r="O337" s="72"/>
      <c r="P337" s="214">
        <f>O337*H337</f>
        <v>0</v>
      </c>
      <c r="Q337" s="214">
        <v>2.0000000000000002E-5</v>
      </c>
      <c r="R337" s="214">
        <f>Q337*H337</f>
        <v>2.8040000000000004E-4</v>
      </c>
      <c r="S337" s="214">
        <v>1E-3</v>
      </c>
      <c r="T337" s="215">
        <f>S337*H337</f>
        <v>1.4019999999999999E-2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16" t="s">
        <v>252</v>
      </c>
      <c r="AT337" s="216" t="s">
        <v>151</v>
      </c>
      <c r="AU337" s="216" t="s">
        <v>155</v>
      </c>
      <c r="AY337" s="18" t="s">
        <v>149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8" t="s">
        <v>155</v>
      </c>
      <c r="BK337" s="217">
        <f>ROUND(I337*H337,2)</f>
        <v>0</v>
      </c>
      <c r="BL337" s="18" t="s">
        <v>252</v>
      </c>
      <c r="BM337" s="216" t="s">
        <v>449</v>
      </c>
    </row>
    <row r="338" spans="1:65" s="15" customFormat="1" ht="11.25">
      <c r="B338" s="241"/>
      <c r="C338" s="242"/>
      <c r="D338" s="220" t="s">
        <v>157</v>
      </c>
      <c r="E338" s="243" t="s">
        <v>1</v>
      </c>
      <c r="F338" s="244" t="s">
        <v>450</v>
      </c>
      <c r="G338" s="242"/>
      <c r="H338" s="243" t="s">
        <v>1</v>
      </c>
      <c r="I338" s="245"/>
      <c r="J338" s="242"/>
      <c r="K338" s="242"/>
      <c r="L338" s="246"/>
      <c r="M338" s="247"/>
      <c r="N338" s="248"/>
      <c r="O338" s="248"/>
      <c r="P338" s="248"/>
      <c r="Q338" s="248"/>
      <c r="R338" s="248"/>
      <c r="S338" s="248"/>
      <c r="T338" s="249"/>
      <c r="AT338" s="250" t="s">
        <v>157</v>
      </c>
      <c r="AU338" s="250" t="s">
        <v>155</v>
      </c>
      <c r="AV338" s="15" t="s">
        <v>86</v>
      </c>
      <c r="AW338" s="15" t="s">
        <v>34</v>
      </c>
      <c r="AX338" s="15" t="s">
        <v>78</v>
      </c>
      <c r="AY338" s="250" t="s">
        <v>149</v>
      </c>
    </row>
    <row r="339" spans="1:65" s="13" customFormat="1" ht="11.25">
      <c r="B339" s="218"/>
      <c r="C339" s="219"/>
      <c r="D339" s="220" t="s">
        <v>157</v>
      </c>
      <c r="E339" s="221" t="s">
        <v>1</v>
      </c>
      <c r="F339" s="222" t="s">
        <v>451</v>
      </c>
      <c r="G339" s="219"/>
      <c r="H339" s="223">
        <v>2</v>
      </c>
      <c r="I339" s="224"/>
      <c r="J339" s="219"/>
      <c r="K339" s="219"/>
      <c r="L339" s="225"/>
      <c r="M339" s="226"/>
      <c r="N339" s="227"/>
      <c r="O339" s="227"/>
      <c r="P339" s="227"/>
      <c r="Q339" s="227"/>
      <c r="R339" s="227"/>
      <c r="S339" s="227"/>
      <c r="T339" s="228"/>
      <c r="AT339" s="229" t="s">
        <v>157</v>
      </c>
      <c r="AU339" s="229" t="s">
        <v>155</v>
      </c>
      <c r="AV339" s="13" t="s">
        <v>155</v>
      </c>
      <c r="AW339" s="13" t="s">
        <v>34</v>
      </c>
      <c r="AX339" s="13" t="s">
        <v>78</v>
      </c>
      <c r="AY339" s="229" t="s">
        <v>149</v>
      </c>
    </row>
    <row r="340" spans="1:65" s="13" customFormat="1" ht="11.25">
      <c r="B340" s="218"/>
      <c r="C340" s="219"/>
      <c r="D340" s="220" t="s">
        <v>157</v>
      </c>
      <c r="E340" s="221" t="s">
        <v>1</v>
      </c>
      <c r="F340" s="222" t="s">
        <v>452</v>
      </c>
      <c r="G340" s="219"/>
      <c r="H340" s="223">
        <v>2.72</v>
      </c>
      <c r="I340" s="224"/>
      <c r="J340" s="219"/>
      <c r="K340" s="219"/>
      <c r="L340" s="225"/>
      <c r="M340" s="226"/>
      <c r="N340" s="227"/>
      <c r="O340" s="227"/>
      <c r="P340" s="227"/>
      <c r="Q340" s="227"/>
      <c r="R340" s="227"/>
      <c r="S340" s="227"/>
      <c r="T340" s="228"/>
      <c r="AT340" s="229" t="s">
        <v>157</v>
      </c>
      <c r="AU340" s="229" t="s">
        <v>155</v>
      </c>
      <c r="AV340" s="13" t="s">
        <v>155</v>
      </c>
      <c r="AW340" s="13" t="s">
        <v>34</v>
      </c>
      <c r="AX340" s="13" t="s">
        <v>78</v>
      </c>
      <c r="AY340" s="229" t="s">
        <v>149</v>
      </c>
    </row>
    <row r="341" spans="1:65" s="13" customFormat="1" ht="11.25">
      <c r="B341" s="218"/>
      <c r="C341" s="219"/>
      <c r="D341" s="220" t="s">
        <v>157</v>
      </c>
      <c r="E341" s="221" t="s">
        <v>1</v>
      </c>
      <c r="F341" s="222" t="s">
        <v>453</v>
      </c>
      <c r="G341" s="219"/>
      <c r="H341" s="223">
        <v>3.1</v>
      </c>
      <c r="I341" s="224"/>
      <c r="J341" s="219"/>
      <c r="K341" s="219"/>
      <c r="L341" s="225"/>
      <c r="M341" s="226"/>
      <c r="N341" s="227"/>
      <c r="O341" s="227"/>
      <c r="P341" s="227"/>
      <c r="Q341" s="227"/>
      <c r="R341" s="227"/>
      <c r="S341" s="227"/>
      <c r="T341" s="228"/>
      <c r="AT341" s="229" t="s">
        <v>157</v>
      </c>
      <c r="AU341" s="229" t="s">
        <v>155</v>
      </c>
      <c r="AV341" s="13" t="s">
        <v>155</v>
      </c>
      <c r="AW341" s="13" t="s">
        <v>34</v>
      </c>
      <c r="AX341" s="13" t="s">
        <v>78</v>
      </c>
      <c r="AY341" s="229" t="s">
        <v>149</v>
      </c>
    </row>
    <row r="342" spans="1:65" s="13" customFormat="1" ht="11.25">
      <c r="B342" s="218"/>
      <c r="C342" s="219"/>
      <c r="D342" s="220" t="s">
        <v>157</v>
      </c>
      <c r="E342" s="221" t="s">
        <v>1</v>
      </c>
      <c r="F342" s="222" t="s">
        <v>454</v>
      </c>
      <c r="G342" s="219"/>
      <c r="H342" s="223">
        <v>3.4</v>
      </c>
      <c r="I342" s="224"/>
      <c r="J342" s="219"/>
      <c r="K342" s="219"/>
      <c r="L342" s="225"/>
      <c r="M342" s="226"/>
      <c r="N342" s="227"/>
      <c r="O342" s="227"/>
      <c r="P342" s="227"/>
      <c r="Q342" s="227"/>
      <c r="R342" s="227"/>
      <c r="S342" s="227"/>
      <c r="T342" s="228"/>
      <c r="AT342" s="229" t="s">
        <v>157</v>
      </c>
      <c r="AU342" s="229" t="s">
        <v>155</v>
      </c>
      <c r="AV342" s="13" t="s">
        <v>155</v>
      </c>
      <c r="AW342" s="13" t="s">
        <v>34</v>
      </c>
      <c r="AX342" s="13" t="s">
        <v>78</v>
      </c>
      <c r="AY342" s="229" t="s">
        <v>149</v>
      </c>
    </row>
    <row r="343" spans="1:65" s="13" customFormat="1" ht="11.25">
      <c r="B343" s="218"/>
      <c r="C343" s="219"/>
      <c r="D343" s="220" t="s">
        <v>157</v>
      </c>
      <c r="E343" s="221" t="s">
        <v>1</v>
      </c>
      <c r="F343" s="222" t="s">
        <v>455</v>
      </c>
      <c r="G343" s="219"/>
      <c r="H343" s="223">
        <v>2.8</v>
      </c>
      <c r="I343" s="224"/>
      <c r="J343" s="219"/>
      <c r="K343" s="219"/>
      <c r="L343" s="225"/>
      <c r="M343" s="226"/>
      <c r="N343" s="227"/>
      <c r="O343" s="227"/>
      <c r="P343" s="227"/>
      <c r="Q343" s="227"/>
      <c r="R343" s="227"/>
      <c r="S343" s="227"/>
      <c r="T343" s="228"/>
      <c r="AT343" s="229" t="s">
        <v>157</v>
      </c>
      <c r="AU343" s="229" t="s">
        <v>155</v>
      </c>
      <c r="AV343" s="13" t="s">
        <v>155</v>
      </c>
      <c r="AW343" s="13" t="s">
        <v>34</v>
      </c>
      <c r="AX343" s="13" t="s">
        <v>78</v>
      </c>
      <c r="AY343" s="229" t="s">
        <v>149</v>
      </c>
    </row>
    <row r="344" spans="1:65" s="14" customFormat="1" ht="11.25">
      <c r="B344" s="230"/>
      <c r="C344" s="231"/>
      <c r="D344" s="220" t="s">
        <v>157</v>
      </c>
      <c r="E344" s="232" t="s">
        <v>1</v>
      </c>
      <c r="F344" s="233" t="s">
        <v>159</v>
      </c>
      <c r="G344" s="231"/>
      <c r="H344" s="234">
        <v>14.02</v>
      </c>
      <c r="I344" s="235"/>
      <c r="J344" s="231"/>
      <c r="K344" s="231"/>
      <c r="L344" s="236"/>
      <c r="M344" s="237"/>
      <c r="N344" s="238"/>
      <c r="O344" s="238"/>
      <c r="P344" s="238"/>
      <c r="Q344" s="238"/>
      <c r="R344" s="238"/>
      <c r="S344" s="238"/>
      <c r="T344" s="239"/>
      <c r="AT344" s="240" t="s">
        <v>157</v>
      </c>
      <c r="AU344" s="240" t="s">
        <v>155</v>
      </c>
      <c r="AV344" s="14" t="s">
        <v>154</v>
      </c>
      <c r="AW344" s="14" t="s">
        <v>34</v>
      </c>
      <c r="AX344" s="14" t="s">
        <v>86</v>
      </c>
      <c r="AY344" s="240" t="s">
        <v>149</v>
      </c>
    </row>
    <row r="345" spans="1:65" s="2" customFormat="1" ht="21.75" customHeight="1">
      <c r="A345" s="35"/>
      <c r="B345" s="36"/>
      <c r="C345" s="204" t="s">
        <v>456</v>
      </c>
      <c r="D345" s="204" t="s">
        <v>151</v>
      </c>
      <c r="E345" s="205" t="s">
        <v>457</v>
      </c>
      <c r="F345" s="206" t="s">
        <v>458</v>
      </c>
      <c r="G345" s="207" t="s">
        <v>242</v>
      </c>
      <c r="H345" s="208">
        <v>14.02</v>
      </c>
      <c r="I345" s="209"/>
      <c r="J345" s="210">
        <f>ROUND(I345*H345,2)</f>
        <v>0</v>
      </c>
      <c r="K345" s="211"/>
      <c r="L345" s="40"/>
      <c r="M345" s="212" t="s">
        <v>1</v>
      </c>
      <c r="N345" s="213" t="s">
        <v>44</v>
      </c>
      <c r="O345" s="72"/>
      <c r="P345" s="214">
        <f>O345*H345</f>
        <v>0</v>
      </c>
      <c r="Q345" s="214">
        <v>4.6000000000000001E-4</v>
      </c>
      <c r="R345" s="214">
        <f>Q345*H345</f>
        <v>6.4492000000000004E-3</v>
      </c>
      <c r="S345" s="214">
        <v>0</v>
      </c>
      <c r="T345" s="215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16" t="s">
        <v>252</v>
      </c>
      <c r="AT345" s="216" t="s">
        <v>151</v>
      </c>
      <c r="AU345" s="216" t="s">
        <v>155</v>
      </c>
      <c r="AY345" s="18" t="s">
        <v>149</v>
      </c>
      <c r="BE345" s="217">
        <f>IF(N345="základní",J345,0)</f>
        <v>0</v>
      </c>
      <c r="BF345" s="217">
        <f>IF(N345="snížená",J345,0)</f>
        <v>0</v>
      </c>
      <c r="BG345" s="217">
        <f>IF(N345="zákl. přenesená",J345,0)</f>
        <v>0</v>
      </c>
      <c r="BH345" s="217">
        <f>IF(N345="sníž. přenesená",J345,0)</f>
        <v>0</v>
      </c>
      <c r="BI345" s="217">
        <f>IF(N345="nulová",J345,0)</f>
        <v>0</v>
      </c>
      <c r="BJ345" s="18" t="s">
        <v>155</v>
      </c>
      <c r="BK345" s="217">
        <f>ROUND(I345*H345,2)</f>
        <v>0</v>
      </c>
      <c r="BL345" s="18" t="s">
        <v>252</v>
      </c>
      <c r="BM345" s="216" t="s">
        <v>459</v>
      </c>
    </row>
    <row r="346" spans="1:65" s="15" customFormat="1" ht="11.25">
      <c r="B346" s="241"/>
      <c r="C346" s="242"/>
      <c r="D346" s="220" t="s">
        <v>157</v>
      </c>
      <c r="E346" s="243" t="s">
        <v>1</v>
      </c>
      <c r="F346" s="244" t="s">
        <v>450</v>
      </c>
      <c r="G346" s="242"/>
      <c r="H346" s="243" t="s">
        <v>1</v>
      </c>
      <c r="I346" s="245"/>
      <c r="J346" s="242"/>
      <c r="K346" s="242"/>
      <c r="L346" s="246"/>
      <c r="M346" s="247"/>
      <c r="N346" s="248"/>
      <c r="O346" s="248"/>
      <c r="P346" s="248"/>
      <c r="Q346" s="248"/>
      <c r="R346" s="248"/>
      <c r="S346" s="248"/>
      <c r="T346" s="249"/>
      <c r="AT346" s="250" t="s">
        <v>157</v>
      </c>
      <c r="AU346" s="250" t="s">
        <v>155</v>
      </c>
      <c r="AV346" s="15" t="s">
        <v>86</v>
      </c>
      <c r="AW346" s="15" t="s">
        <v>34</v>
      </c>
      <c r="AX346" s="15" t="s">
        <v>78</v>
      </c>
      <c r="AY346" s="250" t="s">
        <v>149</v>
      </c>
    </row>
    <row r="347" spans="1:65" s="13" customFormat="1" ht="11.25">
      <c r="B347" s="218"/>
      <c r="C347" s="219"/>
      <c r="D347" s="220" t="s">
        <v>157</v>
      </c>
      <c r="E347" s="221" t="s">
        <v>1</v>
      </c>
      <c r="F347" s="222" t="s">
        <v>451</v>
      </c>
      <c r="G347" s="219"/>
      <c r="H347" s="223">
        <v>2</v>
      </c>
      <c r="I347" s="224"/>
      <c r="J347" s="219"/>
      <c r="K347" s="219"/>
      <c r="L347" s="225"/>
      <c r="M347" s="226"/>
      <c r="N347" s="227"/>
      <c r="O347" s="227"/>
      <c r="P347" s="227"/>
      <c r="Q347" s="227"/>
      <c r="R347" s="227"/>
      <c r="S347" s="227"/>
      <c r="T347" s="228"/>
      <c r="AT347" s="229" t="s">
        <v>157</v>
      </c>
      <c r="AU347" s="229" t="s">
        <v>155</v>
      </c>
      <c r="AV347" s="13" t="s">
        <v>155</v>
      </c>
      <c r="AW347" s="13" t="s">
        <v>34</v>
      </c>
      <c r="AX347" s="13" t="s">
        <v>78</v>
      </c>
      <c r="AY347" s="229" t="s">
        <v>149</v>
      </c>
    </row>
    <row r="348" spans="1:65" s="13" customFormat="1" ht="11.25">
      <c r="B348" s="218"/>
      <c r="C348" s="219"/>
      <c r="D348" s="220" t="s">
        <v>157</v>
      </c>
      <c r="E348" s="221" t="s">
        <v>1</v>
      </c>
      <c r="F348" s="222" t="s">
        <v>452</v>
      </c>
      <c r="G348" s="219"/>
      <c r="H348" s="223">
        <v>2.72</v>
      </c>
      <c r="I348" s="224"/>
      <c r="J348" s="219"/>
      <c r="K348" s="219"/>
      <c r="L348" s="225"/>
      <c r="M348" s="226"/>
      <c r="N348" s="227"/>
      <c r="O348" s="227"/>
      <c r="P348" s="227"/>
      <c r="Q348" s="227"/>
      <c r="R348" s="227"/>
      <c r="S348" s="227"/>
      <c r="T348" s="228"/>
      <c r="AT348" s="229" t="s">
        <v>157</v>
      </c>
      <c r="AU348" s="229" t="s">
        <v>155</v>
      </c>
      <c r="AV348" s="13" t="s">
        <v>155</v>
      </c>
      <c r="AW348" s="13" t="s">
        <v>34</v>
      </c>
      <c r="AX348" s="13" t="s">
        <v>78</v>
      </c>
      <c r="AY348" s="229" t="s">
        <v>149</v>
      </c>
    </row>
    <row r="349" spans="1:65" s="13" customFormat="1" ht="11.25">
      <c r="B349" s="218"/>
      <c r="C349" s="219"/>
      <c r="D349" s="220" t="s">
        <v>157</v>
      </c>
      <c r="E349" s="221" t="s">
        <v>1</v>
      </c>
      <c r="F349" s="222" t="s">
        <v>453</v>
      </c>
      <c r="G349" s="219"/>
      <c r="H349" s="223">
        <v>3.1</v>
      </c>
      <c r="I349" s="224"/>
      <c r="J349" s="219"/>
      <c r="K349" s="219"/>
      <c r="L349" s="225"/>
      <c r="M349" s="226"/>
      <c r="N349" s="227"/>
      <c r="O349" s="227"/>
      <c r="P349" s="227"/>
      <c r="Q349" s="227"/>
      <c r="R349" s="227"/>
      <c r="S349" s="227"/>
      <c r="T349" s="228"/>
      <c r="AT349" s="229" t="s">
        <v>157</v>
      </c>
      <c r="AU349" s="229" t="s">
        <v>155</v>
      </c>
      <c r="AV349" s="13" t="s">
        <v>155</v>
      </c>
      <c r="AW349" s="13" t="s">
        <v>34</v>
      </c>
      <c r="AX349" s="13" t="s">
        <v>78</v>
      </c>
      <c r="AY349" s="229" t="s">
        <v>149</v>
      </c>
    </row>
    <row r="350" spans="1:65" s="13" customFormat="1" ht="11.25">
      <c r="B350" s="218"/>
      <c r="C350" s="219"/>
      <c r="D350" s="220" t="s">
        <v>157</v>
      </c>
      <c r="E350" s="221" t="s">
        <v>1</v>
      </c>
      <c r="F350" s="222" t="s">
        <v>454</v>
      </c>
      <c r="G350" s="219"/>
      <c r="H350" s="223">
        <v>3.4</v>
      </c>
      <c r="I350" s="224"/>
      <c r="J350" s="219"/>
      <c r="K350" s="219"/>
      <c r="L350" s="225"/>
      <c r="M350" s="226"/>
      <c r="N350" s="227"/>
      <c r="O350" s="227"/>
      <c r="P350" s="227"/>
      <c r="Q350" s="227"/>
      <c r="R350" s="227"/>
      <c r="S350" s="227"/>
      <c r="T350" s="228"/>
      <c r="AT350" s="229" t="s">
        <v>157</v>
      </c>
      <c r="AU350" s="229" t="s">
        <v>155</v>
      </c>
      <c r="AV350" s="13" t="s">
        <v>155</v>
      </c>
      <c r="AW350" s="13" t="s">
        <v>34</v>
      </c>
      <c r="AX350" s="13" t="s">
        <v>78</v>
      </c>
      <c r="AY350" s="229" t="s">
        <v>149</v>
      </c>
    </row>
    <row r="351" spans="1:65" s="13" customFormat="1" ht="11.25">
      <c r="B351" s="218"/>
      <c r="C351" s="219"/>
      <c r="D351" s="220" t="s">
        <v>157</v>
      </c>
      <c r="E351" s="221" t="s">
        <v>1</v>
      </c>
      <c r="F351" s="222" t="s">
        <v>455</v>
      </c>
      <c r="G351" s="219"/>
      <c r="H351" s="223">
        <v>2.8</v>
      </c>
      <c r="I351" s="224"/>
      <c r="J351" s="219"/>
      <c r="K351" s="219"/>
      <c r="L351" s="225"/>
      <c r="M351" s="226"/>
      <c r="N351" s="227"/>
      <c r="O351" s="227"/>
      <c r="P351" s="227"/>
      <c r="Q351" s="227"/>
      <c r="R351" s="227"/>
      <c r="S351" s="227"/>
      <c r="T351" s="228"/>
      <c r="AT351" s="229" t="s">
        <v>157</v>
      </c>
      <c r="AU351" s="229" t="s">
        <v>155</v>
      </c>
      <c r="AV351" s="13" t="s">
        <v>155</v>
      </c>
      <c r="AW351" s="13" t="s">
        <v>34</v>
      </c>
      <c r="AX351" s="13" t="s">
        <v>78</v>
      </c>
      <c r="AY351" s="229" t="s">
        <v>149</v>
      </c>
    </row>
    <row r="352" spans="1:65" s="14" customFormat="1" ht="11.25">
      <c r="B352" s="230"/>
      <c r="C352" s="231"/>
      <c r="D352" s="220" t="s">
        <v>157</v>
      </c>
      <c r="E352" s="232" t="s">
        <v>1</v>
      </c>
      <c r="F352" s="233" t="s">
        <v>159</v>
      </c>
      <c r="G352" s="231"/>
      <c r="H352" s="234">
        <v>14.02</v>
      </c>
      <c r="I352" s="235"/>
      <c r="J352" s="231"/>
      <c r="K352" s="231"/>
      <c r="L352" s="236"/>
      <c r="M352" s="237"/>
      <c r="N352" s="238"/>
      <c r="O352" s="238"/>
      <c r="P352" s="238"/>
      <c r="Q352" s="238"/>
      <c r="R352" s="238"/>
      <c r="S352" s="238"/>
      <c r="T352" s="239"/>
      <c r="AT352" s="240" t="s">
        <v>157</v>
      </c>
      <c r="AU352" s="240" t="s">
        <v>155</v>
      </c>
      <c r="AV352" s="14" t="s">
        <v>154</v>
      </c>
      <c r="AW352" s="14" t="s">
        <v>34</v>
      </c>
      <c r="AX352" s="14" t="s">
        <v>86</v>
      </c>
      <c r="AY352" s="240" t="s">
        <v>149</v>
      </c>
    </row>
    <row r="353" spans="1:65" s="2" customFormat="1" ht="21.75" customHeight="1">
      <c r="A353" s="35"/>
      <c r="B353" s="36"/>
      <c r="C353" s="204" t="s">
        <v>460</v>
      </c>
      <c r="D353" s="204" t="s">
        <v>151</v>
      </c>
      <c r="E353" s="205" t="s">
        <v>461</v>
      </c>
      <c r="F353" s="206" t="s">
        <v>462</v>
      </c>
      <c r="G353" s="207" t="s">
        <v>298</v>
      </c>
      <c r="H353" s="208">
        <v>7.0000000000000001E-3</v>
      </c>
      <c r="I353" s="209"/>
      <c r="J353" s="210">
        <f>ROUND(I353*H353,2)</f>
        <v>0</v>
      </c>
      <c r="K353" s="211"/>
      <c r="L353" s="40"/>
      <c r="M353" s="212" t="s">
        <v>1</v>
      </c>
      <c r="N353" s="213" t="s">
        <v>44</v>
      </c>
      <c r="O353" s="72"/>
      <c r="P353" s="214">
        <f>O353*H353</f>
        <v>0</v>
      </c>
      <c r="Q353" s="214">
        <v>0</v>
      </c>
      <c r="R353" s="214">
        <f>Q353*H353</f>
        <v>0</v>
      </c>
      <c r="S353" s="214">
        <v>0</v>
      </c>
      <c r="T353" s="215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16" t="s">
        <v>252</v>
      </c>
      <c r="AT353" s="216" t="s">
        <v>151</v>
      </c>
      <c r="AU353" s="216" t="s">
        <v>155</v>
      </c>
      <c r="AY353" s="18" t="s">
        <v>149</v>
      </c>
      <c r="BE353" s="217">
        <f>IF(N353="základní",J353,0)</f>
        <v>0</v>
      </c>
      <c r="BF353" s="217">
        <f>IF(N353="snížená",J353,0)</f>
        <v>0</v>
      </c>
      <c r="BG353" s="217">
        <f>IF(N353="zákl. přenesená",J353,0)</f>
        <v>0</v>
      </c>
      <c r="BH353" s="217">
        <f>IF(N353="sníž. přenesená",J353,0)</f>
        <v>0</v>
      </c>
      <c r="BI353" s="217">
        <f>IF(N353="nulová",J353,0)</f>
        <v>0</v>
      </c>
      <c r="BJ353" s="18" t="s">
        <v>155</v>
      </c>
      <c r="BK353" s="217">
        <f>ROUND(I353*H353,2)</f>
        <v>0</v>
      </c>
      <c r="BL353" s="18" t="s">
        <v>252</v>
      </c>
      <c r="BM353" s="216" t="s">
        <v>463</v>
      </c>
    </row>
    <row r="354" spans="1:65" s="2" customFormat="1" ht="21.75" customHeight="1">
      <c r="A354" s="35"/>
      <c r="B354" s="36"/>
      <c r="C354" s="204" t="s">
        <v>464</v>
      </c>
      <c r="D354" s="204" t="s">
        <v>151</v>
      </c>
      <c r="E354" s="205" t="s">
        <v>465</v>
      </c>
      <c r="F354" s="206" t="s">
        <v>466</v>
      </c>
      <c r="G354" s="207" t="s">
        <v>298</v>
      </c>
      <c r="H354" s="208">
        <v>7.0000000000000001E-3</v>
      </c>
      <c r="I354" s="209"/>
      <c r="J354" s="210">
        <f>ROUND(I354*H354,2)</f>
        <v>0</v>
      </c>
      <c r="K354" s="211"/>
      <c r="L354" s="40"/>
      <c r="M354" s="212" t="s">
        <v>1</v>
      </c>
      <c r="N354" s="213" t="s">
        <v>44</v>
      </c>
      <c r="O354" s="72"/>
      <c r="P354" s="214">
        <f>O354*H354</f>
        <v>0</v>
      </c>
      <c r="Q354" s="214">
        <v>0</v>
      </c>
      <c r="R354" s="214">
        <f>Q354*H354</f>
        <v>0</v>
      </c>
      <c r="S354" s="214">
        <v>0</v>
      </c>
      <c r="T354" s="215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16" t="s">
        <v>252</v>
      </c>
      <c r="AT354" s="216" t="s">
        <v>151</v>
      </c>
      <c r="AU354" s="216" t="s">
        <v>155</v>
      </c>
      <c r="AY354" s="18" t="s">
        <v>149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8" t="s">
        <v>155</v>
      </c>
      <c r="BK354" s="217">
        <f>ROUND(I354*H354,2)</f>
        <v>0</v>
      </c>
      <c r="BL354" s="18" t="s">
        <v>252</v>
      </c>
      <c r="BM354" s="216" t="s">
        <v>467</v>
      </c>
    </row>
    <row r="355" spans="1:65" s="12" customFormat="1" ht="22.9" customHeight="1">
      <c r="B355" s="189"/>
      <c r="C355" s="190"/>
      <c r="D355" s="191" t="s">
        <v>77</v>
      </c>
      <c r="E355" s="202" t="s">
        <v>468</v>
      </c>
      <c r="F355" s="202" t="s">
        <v>469</v>
      </c>
      <c r="G355" s="190"/>
      <c r="H355" s="190"/>
      <c r="I355" s="193"/>
      <c r="J355" s="203">
        <f>BK355</f>
        <v>0</v>
      </c>
      <c r="K355" s="190"/>
      <c r="L355" s="194"/>
      <c r="M355" s="195"/>
      <c r="N355" s="196"/>
      <c r="O355" s="196"/>
      <c r="P355" s="197">
        <f>SUM(P356:P362)</f>
        <v>0</v>
      </c>
      <c r="Q355" s="196"/>
      <c r="R355" s="197">
        <f>SUM(R356:R362)</f>
        <v>1E-3</v>
      </c>
      <c r="S355" s="196"/>
      <c r="T355" s="198">
        <f>SUM(T356:T362)</f>
        <v>0</v>
      </c>
      <c r="AR355" s="199" t="s">
        <v>155</v>
      </c>
      <c r="AT355" s="200" t="s">
        <v>77</v>
      </c>
      <c r="AU355" s="200" t="s">
        <v>86</v>
      </c>
      <c r="AY355" s="199" t="s">
        <v>149</v>
      </c>
      <c r="BK355" s="201">
        <f>SUM(BK356:BK362)</f>
        <v>0</v>
      </c>
    </row>
    <row r="356" spans="1:65" s="2" customFormat="1" ht="16.5" customHeight="1">
      <c r="A356" s="35"/>
      <c r="B356" s="36"/>
      <c r="C356" s="204" t="s">
        <v>470</v>
      </c>
      <c r="D356" s="204" t="s">
        <v>151</v>
      </c>
      <c r="E356" s="205" t="s">
        <v>471</v>
      </c>
      <c r="F356" s="206" t="s">
        <v>472</v>
      </c>
      <c r="G356" s="207" t="s">
        <v>395</v>
      </c>
      <c r="H356" s="208">
        <v>8</v>
      </c>
      <c r="I356" s="209"/>
      <c r="J356" s="210">
        <f>ROUND(I356*H356,2)</f>
        <v>0</v>
      </c>
      <c r="K356" s="211"/>
      <c r="L356" s="40"/>
      <c r="M356" s="212" t="s">
        <v>1</v>
      </c>
      <c r="N356" s="213" t="s">
        <v>44</v>
      </c>
      <c r="O356" s="72"/>
      <c r="P356" s="214">
        <f>O356*H356</f>
        <v>0</v>
      </c>
      <c r="Q356" s="214">
        <v>0</v>
      </c>
      <c r="R356" s="214">
        <f>Q356*H356</f>
        <v>0</v>
      </c>
      <c r="S356" s="214">
        <v>0</v>
      </c>
      <c r="T356" s="215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16" t="s">
        <v>252</v>
      </c>
      <c r="AT356" s="216" t="s">
        <v>151</v>
      </c>
      <c r="AU356" s="216" t="s">
        <v>155</v>
      </c>
      <c r="AY356" s="18" t="s">
        <v>149</v>
      </c>
      <c r="BE356" s="217">
        <f>IF(N356="základní",J356,0)</f>
        <v>0</v>
      </c>
      <c r="BF356" s="217">
        <f>IF(N356="snížená",J356,0)</f>
        <v>0</v>
      </c>
      <c r="BG356" s="217">
        <f>IF(N356="zákl. přenesená",J356,0)</f>
        <v>0</v>
      </c>
      <c r="BH356" s="217">
        <f>IF(N356="sníž. přenesená",J356,0)</f>
        <v>0</v>
      </c>
      <c r="BI356" s="217">
        <f>IF(N356="nulová",J356,0)</f>
        <v>0</v>
      </c>
      <c r="BJ356" s="18" t="s">
        <v>155</v>
      </c>
      <c r="BK356" s="217">
        <f>ROUND(I356*H356,2)</f>
        <v>0</v>
      </c>
      <c r="BL356" s="18" t="s">
        <v>252</v>
      </c>
      <c r="BM356" s="216" t="s">
        <v>473</v>
      </c>
    </row>
    <row r="357" spans="1:65" s="13" customFormat="1" ht="11.25">
      <c r="B357" s="218"/>
      <c r="C357" s="219"/>
      <c r="D357" s="220" t="s">
        <v>157</v>
      </c>
      <c r="E357" s="221" t="s">
        <v>1</v>
      </c>
      <c r="F357" s="222" t="s">
        <v>474</v>
      </c>
      <c r="G357" s="219"/>
      <c r="H357" s="223">
        <v>8</v>
      </c>
      <c r="I357" s="224"/>
      <c r="J357" s="219"/>
      <c r="K357" s="219"/>
      <c r="L357" s="225"/>
      <c r="M357" s="226"/>
      <c r="N357" s="227"/>
      <c r="O357" s="227"/>
      <c r="P357" s="227"/>
      <c r="Q357" s="227"/>
      <c r="R357" s="227"/>
      <c r="S357" s="227"/>
      <c r="T357" s="228"/>
      <c r="AT357" s="229" t="s">
        <v>157</v>
      </c>
      <c r="AU357" s="229" t="s">
        <v>155</v>
      </c>
      <c r="AV357" s="13" t="s">
        <v>155</v>
      </c>
      <c r="AW357" s="13" t="s">
        <v>34</v>
      </c>
      <c r="AX357" s="13" t="s">
        <v>86</v>
      </c>
      <c r="AY357" s="229" t="s">
        <v>149</v>
      </c>
    </row>
    <row r="358" spans="1:65" s="2" customFormat="1" ht="21.75" customHeight="1">
      <c r="A358" s="35"/>
      <c r="B358" s="36"/>
      <c r="C358" s="204" t="s">
        <v>475</v>
      </c>
      <c r="D358" s="204" t="s">
        <v>151</v>
      </c>
      <c r="E358" s="205" t="s">
        <v>476</v>
      </c>
      <c r="F358" s="206" t="s">
        <v>477</v>
      </c>
      <c r="G358" s="207" t="s">
        <v>395</v>
      </c>
      <c r="H358" s="208">
        <v>4</v>
      </c>
      <c r="I358" s="209"/>
      <c r="J358" s="210">
        <f>ROUND(I358*H358,2)</f>
        <v>0</v>
      </c>
      <c r="K358" s="211"/>
      <c r="L358" s="40"/>
      <c r="M358" s="212" t="s">
        <v>1</v>
      </c>
      <c r="N358" s="213" t="s">
        <v>44</v>
      </c>
      <c r="O358" s="72"/>
      <c r="P358" s="214">
        <f>O358*H358</f>
        <v>0</v>
      </c>
      <c r="Q358" s="214">
        <v>2.5000000000000001E-4</v>
      </c>
      <c r="R358" s="214">
        <f>Q358*H358</f>
        <v>1E-3</v>
      </c>
      <c r="S358" s="214">
        <v>0</v>
      </c>
      <c r="T358" s="215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16" t="s">
        <v>252</v>
      </c>
      <c r="AT358" s="216" t="s">
        <v>151</v>
      </c>
      <c r="AU358" s="216" t="s">
        <v>155</v>
      </c>
      <c r="AY358" s="18" t="s">
        <v>149</v>
      </c>
      <c r="BE358" s="217">
        <f>IF(N358="základní",J358,0)</f>
        <v>0</v>
      </c>
      <c r="BF358" s="217">
        <f>IF(N358="snížená",J358,0)</f>
        <v>0</v>
      </c>
      <c r="BG358" s="217">
        <f>IF(N358="zákl. přenesená",J358,0)</f>
        <v>0</v>
      </c>
      <c r="BH358" s="217">
        <f>IF(N358="sníž. přenesená",J358,0)</f>
        <v>0</v>
      </c>
      <c r="BI358" s="217">
        <f>IF(N358="nulová",J358,0)</f>
        <v>0</v>
      </c>
      <c r="BJ358" s="18" t="s">
        <v>155</v>
      </c>
      <c r="BK358" s="217">
        <f>ROUND(I358*H358,2)</f>
        <v>0</v>
      </c>
      <c r="BL358" s="18" t="s">
        <v>252</v>
      </c>
      <c r="BM358" s="216" t="s">
        <v>478</v>
      </c>
    </row>
    <row r="359" spans="1:65" s="13" customFormat="1" ht="11.25">
      <c r="B359" s="218"/>
      <c r="C359" s="219"/>
      <c r="D359" s="220" t="s">
        <v>157</v>
      </c>
      <c r="E359" s="221" t="s">
        <v>1</v>
      </c>
      <c r="F359" s="222" t="s">
        <v>154</v>
      </c>
      <c r="G359" s="219"/>
      <c r="H359" s="223">
        <v>4</v>
      </c>
      <c r="I359" s="224"/>
      <c r="J359" s="219"/>
      <c r="K359" s="219"/>
      <c r="L359" s="225"/>
      <c r="M359" s="226"/>
      <c r="N359" s="227"/>
      <c r="O359" s="227"/>
      <c r="P359" s="227"/>
      <c r="Q359" s="227"/>
      <c r="R359" s="227"/>
      <c r="S359" s="227"/>
      <c r="T359" s="228"/>
      <c r="AT359" s="229" t="s">
        <v>157</v>
      </c>
      <c r="AU359" s="229" t="s">
        <v>155</v>
      </c>
      <c r="AV359" s="13" t="s">
        <v>155</v>
      </c>
      <c r="AW359" s="13" t="s">
        <v>34</v>
      </c>
      <c r="AX359" s="13" t="s">
        <v>78</v>
      </c>
      <c r="AY359" s="229" t="s">
        <v>149</v>
      </c>
    </row>
    <row r="360" spans="1:65" s="14" customFormat="1" ht="11.25">
      <c r="B360" s="230"/>
      <c r="C360" s="231"/>
      <c r="D360" s="220" t="s">
        <v>157</v>
      </c>
      <c r="E360" s="232" t="s">
        <v>1</v>
      </c>
      <c r="F360" s="233" t="s">
        <v>159</v>
      </c>
      <c r="G360" s="231"/>
      <c r="H360" s="234">
        <v>4</v>
      </c>
      <c r="I360" s="235"/>
      <c r="J360" s="231"/>
      <c r="K360" s="231"/>
      <c r="L360" s="236"/>
      <c r="M360" s="237"/>
      <c r="N360" s="238"/>
      <c r="O360" s="238"/>
      <c r="P360" s="238"/>
      <c r="Q360" s="238"/>
      <c r="R360" s="238"/>
      <c r="S360" s="238"/>
      <c r="T360" s="239"/>
      <c r="AT360" s="240" t="s">
        <v>157</v>
      </c>
      <c r="AU360" s="240" t="s">
        <v>155</v>
      </c>
      <c r="AV360" s="14" t="s">
        <v>154</v>
      </c>
      <c r="AW360" s="14" t="s">
        <v>34</v>
      </c>
      <c r="AX360" s="14" t="s">
        <v>86</v>
      </c>
      <c r="AY360" s="240" t="s">
        <v>149</v>
      </c>
    </row>
    <row r="361" spans="1:65" s="2" customFormat="1" ht="21.75" customHeight="1">
      <c r="A361" s="35"/>
      <c r="B361" s="36"/>
      <c r="C361" s="204" t="s">
        <v>479</v>
      </c>
      <c r="D361" s="204" t="s">
        <v>151</v>
      </c>
      <c r="E361" s="205" t="s">
        <v>480</v>
      </c>
      <c r="F361" s="206" t="s">
        <v>481</v>
      </c>
      <c r="G361" s="207" t="s">
        <v>298</v>
      </c>
      <c r="H361" s="208">
        <v>1E-3</v>
      </c>
      <c r="I361" s="209"/>
      <c r="J361" s="210">
        <f>ROUND(I361*H361,2)</f>
        <v>0</v>
      </c>
      <c r="K361" s="211"/>
      <c r="L361" s="40"/>
      <c r="M361" s="212" t="s">
        <v>1</v>
      </c>
      <c r="N361" s="213" t="s">
        <v>44</v>
      </c>
      <c r="O361" s="72"/>
      <c r="P361" s="214">
        <f>O361*H361</f>
        <v>0</v>
      </c>
      <c r="Q361" s="214">
        <v>0</v>
      </c>
      <c r="R361" s="214">
        <f>Q361*H361</f>
        <v>0</v>
      </c>
      <c r="S361" s="214">
        <v>0</v>
      </c>
      <c r="T361" s="215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16" t="s">
        <v>252</v>
      </c>
      <c r="AT361" s="216" t="s">
        <v>151</v>
      </c>
      <c r="AU361" s="216" t="s">
        <v>155</v>
      </c>
      <c r="AY361" s="18" t="s">
        <v>149</v>
      </c>
      <c r="BE361" s="217">
        <f>IF(N361="základní",J361,0)</f>
        <v>0</v>
      </c>
      <c r="BF361" s="217">
        <f>IF(N361="snížená",J361,0)</f>
        <v>0</v>
      </c>
      <c r="BG361" s="217">
        <f>IF(N361="zákl. přenesená",J361,0)</f>
        <v>0</v>
      </c>
      <c r="BH361" s="217">
        <f>IF(N361="sníž. přenesená",J361,0)</f>
        <v>0</v>
      </c>
      <c r="BI361" s="217">
        <f>IF(N361="nulová",J361,0)</f>
        <v>0</v>
      </c>
      <c r="BJ361" s="18" t="s">
        <v>155</v>
      </c>
      <c r="BK361" s="217">
        <f>ROUND(I361*H361,2)</f>
        <v>0</v>
      </c>
      <c r="BL361" s="18" t="s">
        <v>252</v>
      </c>
      <c r="BM361" s="216" t="s">
        <v>482</v>
      </c>
    </row>
    <row r="362" spans="1:65" s="2" customFormat="1" ht="21.75" customHeight="1">
      <c r="A362" s="35"/>
      <c r="B362" s="36"/>
      <c r="C362" s="204" t="s">
        <v>483</v>
      </c>
      <c r="D362" s="204" t="s">
        <v>151</v>
      </c>
      <c r="E362" s="205" t="s">
        <v>484</v>
      </c>
      <c r="F362" s="206" t="s">
        <v>485</v>
      </c>
      <c r="G362" s="207" t="s">
        <v>298</v>
      </c>
      <c r="H362" s="208">
        <v>1E-3</v>
      </c>
      <c r="I362" s="209"/>
      <c r="J362" s="210">
        <f>ROUND(I362*H362,2)</f>
        <v>0</v>
      </c>
      <c r="K362" s="211"/>
      <c r="L362" s="40"/>
      <c r="M362" s="212" t="s">
        <v>1</v>
      </c>
      <c r="N362" s="213" t="s">
        <v>44</v>
      </c>
      <c r="O362" s="72"/>
      <c r="P362" s="214">
        <f>O362*H362</f>
        <v>0</v>
      </c>
      <c r="Q362" s="214">
        <v>0</v>
      </c>
      <c r="R362" s="214">
        <f>Q362*H362</f>
        <v>0</v>
      </c>
      <c r="S362" s="214">
        <v>0</v>
      </c>
      <c r="T362" s="215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16" t="s">
        <v>252</v>
      </c>
      <c r="AT362" s="216" t="s">
        <v>151</v>
      </c>
      <c r="AU362" s="216" t="s">
        <v>155</v>
      </c>
      <c r="AY362" s="18" t="s">
        <v>149</v>
      </c>
      <c r="BE362" s="217">
        <f>IF(N362="základní",J362,0)</f>
        <v>0</v>
      </c>
      <c r="BF362" s="217">
        <f>IF(N362="snížená",J362,0)</f>
        <v>0</v>
      </c>
      <c r="BG362" s="217">
        <f>IF(N362="zákl. přenesená",J362,0)</f>
        <v>0</v>
      </c>
      <c r="BH362" s="217">
        <f>IF(N362="sníž. přenesená",J362,0)</f>
        <v>0</v>
      </c>
      <c r="BI362" s="217">
        <f>IF(N362="nulová",J362,0)</f>
        <v>0</v>
      </c>
      <c r="BJ362" s="18" t="s">
        <v>155</v>
      </c>
      <c r="BK362" s="217">
        <f>ROUND(I362*H362,2)</f>
        <v>0</v>
      </c>
      <c r="BL362" s="18" t="s">
        <v>252</v>
      </c>
      <c r="BM362" s="216" t="s">
        <v>486</v>
      </c>
    </row>
    <row r="363" spans="1:65" s="12" customFormat="1" ht="22.9" customHeight="1">
      <c r="B363" s="189"/>
      <c r="C363" s="190"/>
      <c r="D363" s="191" t="s">
        <v>77</v>
      </c>
      <c r="E363" s="202" t="s">
        <v>487</v>
      </c>
      <c r="F363" s="202" t="s">
        <v>488</v>
      </c>
      <c r="G363" s="190"/>
      <c r="H363" s="190"/>
      <c r="I363" s="193"/>
      <c r="J363" s="203">
        <f>BK363</f>
        <v>0</v>
      </c>
      <c r="K363" s="190"/>
      <c r="L363" s="194"/>
      <c r="M363" s="195"/>
      <c r="N363" s="196"/>
      <c r="O363" s="196"/>
      <c r="P363" s="197">
        <f>SUM(P364:P381)</f>
        <v>0</v>
      </c>
      <c r="Q363" s="196"/>
      <c r="R363" s="197">
        <f>SUM(R364:R381)</f>
        <v>0.13775999999999999</v>
      </c>
      <c r="S363" s="196"/>
      <c r="T363" s="198">
        <f>SUM(T364:T381)</f>
        <v>7.2828000000000004E-2</v>
      </c>
      <c r="AR363" s="199" t="s">
        <v>155</v>
      </c>
      <c r="AT363" s="200" t="s">
        <v>77</v>
      </c>
      <c r="AU363" s="200" t="s">
        <v>86</v>
      </c>
      <c r="AY363" s="199" t="s">
        <v>149</v>
      </c>
      <c r="BK363" s="201">
        <f>SUM(BK364:BK381)</f>
        <v>0</v>
      </c>
    </row>
    <row r="364" spans="1:65" s="2" customFormat="1" ht="16.5" customHeight="1">
      <c r="A364" s="35"/>
      <c r="B364" s="36"/>
      <c r="C364" s="204" t="s">
        <v>489</v>
      </c>
      <c r="D364" s="204" t="s">
        <v>151</v>
      </c>
      <c r="E364" s="205" t="s">
        <v>490</v>
      </c>
      <c r="F364" s="206" t="s">
        <v>491</v>
      </c>
      <c r="G364" s="207" t="s">
        <v>90</v>
      </c>
      <c r="H364" s="208">
        <v>3.06</v>
      </c>
      <c r="I364" s="209"/>
      <c r="J364" s="210">
        <f>ROUND(I364*H364,2)</f>
        <v>0</v>
      </c>
      <c r="K364" s="211"/>
      <c r="L364" s="40"/>
      <c r="M364" s="212" t="s">
        <v>1</v>
      </c>
      <c r="N364" s="213" t="s">
        <v>44</v>
      </c>
      <c r="O364" s="72"/>
      <c r="P364" s="214">
        <f>O364*H364</f>
        <v>0</v>
      </c>
      <c r="Q364" s="214">
        <v>0</v>
      </c>
      <c r="R364" s="214">
        <f>Q364*H364</f>
        <v>0</v>
      </c>
      <c r="S364" s="214">
        <v>2.3800000000000002E-2</v>
      </c>
      <c r="T364" s="215">
        <f>S364*H364</f>
        <v>7.2828000000000004E-2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16" t="s">
        <v>252</v>
      </c>
      <c r="AT364" s="216" t="s">
        <v>151</v>
      </c>
      <c r="AU364" s="216" t="s">
        <v>155</v>
      </c>
      <c r="AY364" s="18" t="s">
        <v>149</v>
      </c>
      <c r="BE364" s="217">
        <f>IF(N364="základní",J364,0)</f>
        <v>0</v>
      </c>
      <c r="BF364" s="217">
        <f>IF(N364="snížená",J364,0)</f>
        <v>0</v>
      </c>
      <c r="BG364" s="217">
        <f>IF(N364="zákl. přenesená",J364,0)</f>
        <v>0</v>
      </c>
      <c r="BH364" s="217">
        <f>IF(N364="sníž. přenesená",J364,0)</f>
        <v>0</v>
      </c>
      <c r="BI364" s="217">
        <f>IF(N364="nulová",J364,0)</f>
        <v>0</v>
      </c>
      <c r="BJ364" s="18" t="s">
        <v>155</v>
      </c>
      <c r="BK364" s="217">
        <f>ROUND(I364*H364,2)</f>
        <v>0</v>
      </c>
      <c r="BL364" s="18" t="s">
        <v>252</v>
      </c>
      <c r="BM364" s="216" t="s">
        <v>492</v>
      </c>
    </row>
    <row r="365" spans="1:65" s="13" customFormat="1" ht="11.25">
      <c r="B365" s="218"/>
      <c r="C365" s="219"/>
      <c r="D365" s="220" t="s">
        <v>157</v>
      </c>
      <c r="E365" s="221" t="s">
        <v>1</v>
      </c>
      <c r="F365" s="222" t="s">
        <v>493</v>
      </c>
      <c r="G365" s="219"/>
      <c r="H365" s="223">
        <v>0.48</v>
      </c>
      <c r="I365" s="224"/>
      <c r="J365" s="219"/>
      <c r="K365" s="219"/>
      <c r="L365" s="225"/>
      <c r="M365" s="226"/>
      <c r="N365" s="227"/>
      <c r="O365" s="227"/>
      <c r="P365" s="227"/>
      <c r="Q365" s="227"/>
      <c r="R365" s="227"/>
      <c r="S365" s="227"/>
      <c r="T365" s="228"/>
      <c r="AT365" s="229" t="s">
        <v>157</v>
      </c>
      <c r="AU365" s="229" t="s">
        <v>155</v>
      </c>
      <c r="AV365" s="13" t="s">
        <v>155</v>
      </c>
      <c r="AW365" s="13" t="s">
        <v>34</v>
      </c>
      <c r="AX365" s="13" t="s">
        <v>78</v>
      </c>
      <c r="AY365" s="229" t="s">
        <v>149</v>
      </c>
    </row>
    <row r="366" spans="1:65" s="13" customFormat="1" ht="11.25">
      <c r="B366" s="218"/>
      <c r="C366" s="219"/>
      <c r="D366" s="220" t="s">
        <v>157</v>
      </c>
      <c r="E366" s="221" t="s">
        <v>1</v>
      </c>
      <c r="F366" s="222" t="s">
        <v>493</v>
      </c>
      <c r="G366" s="219"/>
      <c r="H366" s="223">
        <v>0.48</v>
      </c>
      <c r="I366" s="224"/>
      <c r="J366" s="219"/>
      <c r="K366" s="219"/>
      <c r="L366" s="225"/>
      <c r="M366" s="226"/>
      <c r="N366" s="227"/>
      <c r="O366" s="227"/>
      <c r="P366" s="227"/>
      <c r="Q366" s="227"/>
      <c r="R366" s="227"/>
      <c r="S366" s="227"/>
      <c r="T366" s="228"/>
      <c r="AT366" s="229" t="s">
        <v>157</v>
      </c>
      <c r="AU366" s="229" t="s">
        <v>155</v>
      </c>
      <c r="AV366" s="13" t="s">
        <v>155</v>
      </c>
      <c r="AW366" s="13" t="s">
        <v>34</v>
      </c>
      <c r="AX366" s="13" t="s">
        <v>78</v>
      </c>
      <c r="AY366" s="229" t="s">
        <v>149</v>
      </c>
    </row>
    <row r="367" spans="1:65" s="13" customFormat="1" ht="11.25">
      <c r="B367" s="218"/>
      <c r="C367" s="219"/>
      <c r="D367" s="220" t="s">
        <v>157</v>
      </c>
      <c r="E367" s="221" t="s">
        <v>1</v>
      </c>
      <c r="F367" s="222" t="s">
        <v>494</v>
      </c>
      <c r="G367" s="219"/>
      <c r="H367" s="223">
        <v>0.66</v>
      </c>
      <c r="I367" s="224"/>
      <c r="J367" s="219"/>
      <c r="K367" s="219"/>
      <c r="L367" s="225"/>
      <c r="M367" s="226"/>
      <c r="N367" s="227"/>
      <c r="O367" s="227"/>
      <c r="P367" s="227"/>
      <c r="Q367" s="227"/>
      <c r="R367" s="227"/>
      <c r="S367" s="227"/>
      <c r="T367" s="228"/>
      <c r="AT367" s="229" t="s">
        <v>157</v>
      </c>
      <c r="AU367" s="229" t="s">
        <v>155</v>
      </c>
      <c r="AV367" s="13" t="s">
        <v>155</v>
      </c>
      <c r="AW367" s="13" t="s">
        <v>34</v>
      </c>
      <c r="AX367" s="13" t="s">
        <v>78</v>
      </c>
      <c r="AY367" s="229" t="s">
        <v>149</v>
      </c>
    </row>
    <row r="368" spans="1:65" s="13" customFormat="1" ht="11.25">
      <c r="B368" s="218"/>
      <c r="C368" s="219"/>
      <c r="D368" s="220" t="s">
        <v>157</v>
      </c>
      <c r="E368" s="221" t="s">
        <v>1</v>
      </c>
      <c r="F368" s="222" t="s">
        <v>495</v>
      </c>
      <c r="G368" s="219"/>
      <c r="H368" s="223">
        <v>0.36</v>
      </c>
      <c r="I368" s="224"/>
      <c r="J368" s="219"/>
      <c r="K368" s="219"/>
      <c r="L368" s="225"/>
      <c r="M368" s="226"/>
      <c r="N368" s="227"/>
      <c r="O368" s="227"/>
      <c r="P368" s="227"/>
      <c r="Q368" s="227"/>
      <c r="R368" s="227"/>
      <c r="S368" s="227"/>
      <c r="T368" s="228"/>
      <c r="AT368" s="229" t="s">
        <v>157</v>
      </c>
      <c r="AU368" s="229" t="s">
        <v>155</v>
      </c>
      <c r="AV368" s="13" t="s">
        <v>155</v>
      </c>
      <c r="AW368" s="13" t="s">
        <v>34</v>
      </c>
      <c r="AX368" s="13" t="s">
        <v>78</v>
      </c>
      <c r="AY368" s="229" t="s">
        <v>149</v>
      </c>
    </row>
    <row r="369" spans="1:65" s="13" customFormat="1" ht="11.25">
      <c r="B369" s="218"/>
      <c r="C369" s="219"/>
      <c r="D369" s="220" t="s">
        <v>157</v>
      </c>
      <c r="E369" s="221" t="s">
        <v>1</v>
      </c>
      <c r="F369" s="222" t="s">
        <v>495</v>
      </c>
      <c r="G369" s="219"/>
      <c r="H369" s="223">
        <v>0.36</v>
      </c>
      <c r="I369" s="224"/>
      <c r="J369" s="219"/>
      <c r="K369" s="219"/>
      <c r="L369" s="225"/>
      <c r="M369" s="226"/>
      <c r="N369" s="227"/>
      <c r="O369" s="227"/>
      <c r="P369" s="227"/>
      <c r="Q369" s="227"/>
      <c r="R369" s="227"/>
      <c r="S369" s="227"/>
      <c r="T369" s="228"/>
      <c r="AT369" s="229" t="s">
        <v>157</v>
      </c>
      <c r="AU369" s="229" t="s">
        <v>155</v>
      </c>
      <c r="AV369" s="13" t="s">
        <v>155</v>
      </c>
      <c r="AW369" s="13" t="s">
        <v>34</v>
      </c>
      <c r="AX369" s="13" t="s">
        <v>78</v>
      </c>
      <c r="AY369" s="229" t="s">
        <v>149</v>
      </c>
    </row>
    <row r="370" spans="1:65" s="13" customFormat="1" ht="11.25">
      <c r="B370" s="218"/>
      <c r="C370" s="219"/>
      <c r="D370" s="220" t="s">
        <v>157</v>
      </c>
      <c r="E370" s="221" t="s">
        <v>1</v>
      </c>
      <c r="F370" s="222" t="s">
        <v>496</v>
      </c>
      <c r="G370" s="219"/>
      <c r="H370" s="223">
        <v>0.72</v>
      </c>
      <c r="I370" s="224"/>
      <c r="J370" s="219"/>
      <c r="K370" s="219"/>
      <c r="L370" s="225"/>
      <c r="M370" s="226"/>
      <c r="N370" s="227"/>
      <c r="O370" s="227"/>
      <c r="P370" s="227"/>
      <c r="Q370" s="227"/>
      <c r="R370" s="227"/>
      <c r="S370" s="227"/>
      <c r="T370" s="228"/>
      <c r="AT370" s="229" t="s">
        <v>157</v>
      </c>
      <c r="AU370" s="229" t="s">
        <v>155</v>
      </c>
      <c r="AV370" s="13" t="s">
        <v>155</v>
      </c>
      <c r="AW370" s="13" t="s">
        <v>34</v>
      </c>
      <c r="AX370" s="13" t="s">
        <v>78</v>
      </c>
      <c r="AY370" s="229" t="s">
        <v>149</v>
      </c>
    </row>
    <row r="371" spans="1:65" s="14" customFormat="1" ht="11.25">
      <c r="B371" s="230"/>
      <c r="C371" s="231"/>
      <c r="D371" s="220" t="s">
        <v>157</v>
      </c>
      <c r="E371" s="232" t="s">
        <v>1</v>
      </c>
      <c r="F371" s="233" t="s">
        <v>159</v>
      </c>
      <c r="G371" s="231"/>
      <c r="H371" s="234">
        <v>3.06</v>
      </c>
      <c r="I371" s="235"/>
      <c r="J371" s="231"/>
      <c r="K371" s="231"/>
      <c r="L371" s="236"/>
      <c r="M371" s="237"/>
      <c r="N371" s="238"/>
      <c r="O371" s="238"/>
      <c r="P371" s="238"/>
      <c r="Q371" s="238"/>
      <c r="R371" s="238"/>
      <c r="S371" s="238"/>
      <c r="T371" s="239"/>
      <c r="AT371" s="240" t="s">
        <v>157</v>
      </c>
      <c r="AU371" s="240" t="s">
        <v>155</v>
      </c>
      <c r="AV371" s="14" t="s">
        <v>154</v>
      </c>
      <c r="AW371" s="14" t="s">
        <v>34</v>
      </c>
      <c r="AX371" s="14" t="s">
        <v>86</v>
      </c>
      <c r="AY371" s="240" t="s">
        <v>149</v>
      </c>
    </row>
    <row r="372" spans="1:65" s="2" customFormat="1" ht="33" customHeight="1">
      <c r="A372" s="35"/>
      <c r="B372" s="36"/>
      <c r="C372" s="204" t="s">
        <v>497</v>
      </c>
      <c r="D372" s="204" t="s">
        <v>151</v>
      </c>
      <c r="E372" s="205" t="s">
        <v>498</v>
      </c>
      <c r="F372" s="206" t="s">
        <v>499</v>
      </c>
      <c r="G372" s="207" t="s">
        <v>395</v>
      </c>
      <c r="H372" s="208">
        <v>2</v>
      </c>
      <c r="I372" s="209"/>
      <c r="J372" s="210">
        <f>ROUND(I372*H372,2)</f>
        <v>0</v>
      </c>
      <c r="K372" s="211"/>
      <c r="L372" s="40"/>
      <c r="M372" s="212" t="s">
        <v>1</v>
      </c>
      <c r="N372" s="213" t="s">
        <v>44</v>
      </c>
      <c r="O372" s="72"/>
      <c r="P372" s="214">
        <f>O372*H372</f>
        <v>0</v>
      </c>
      <c r="Q372" s="214">
        <v>2.7E-2</v>
      </c>
      <c r="R372" s="214">
        <f>Q372*H372</f>
        <v>5.3999999999999999E-2</v>
      </c>
      <c r="S372" s="214">
        <v>0</v>
      </c>
      <c r="T372" s="215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16" t="s">
        <v>252</v>
      </c>
      <c r="AT372" s="216" t="s">
        <v>151</v>
      </c>
      <c r="AU372" s="216" t="s">
        <v>155</v>
      </c>
      <c r="AY372" s="18" t="s">
        <v>149</v>
      </c>
      <c r="BE372" s="217">
        <f>IF(N372="základní",J372,0)</f>
        <v>0</v>
      </c>
      <c r="BF372" s="217">
        <f>IF(N372="snížená",J372,0)</f>
        <v>0</v>
      </c>
      <c r="BG372" s="217">
        <f>IF(N372="zákl. přenesená",J372,0)</f>
        <v>0</v>
      </c>
      <c r="BH372" s="217">
        <f>IF(N372="sníž. přenesená",J372,0)</f>
        <v>0</v>
      </c>
      <c r="BI372" s="217">
        <f>IF(N372="nulová",J372,0)</f>
        <v>0</v>
      </c>
      <c r="BJ372" s="18" t="s">
        <v>155</v>
      </c>
      <c r="BK372" s="217">
        <f>ROUND(I372*H372,2)</f>
        <v>0</v>
      </c>
      <c r="BL372" s="18" t="s">
        <v>252</v>
      </c>
      <c r="BM372" s="216" t="s">
        <v>500</v>
      </c>
    </row>
    <row r="373" spans="1:65" s="13" customFormat="1" ht="11.25">
      <c r="B373" s="218"/>
      <c r="C373" s="219"/>
      <c r="D373" s="220" t="s">
        <v>157</v>
      </c>
      <c r="E373" s="221" t="s">
        <v>1</v>
      </c>
      <c r="F373" s="222" t="s">
        <v>501</v>
      </c>
      <c r="G373" s="219"/>
      <c r="H373" s="223">
        <v>1</v>
      </c>
      <c r="I373" s="224"/>
      <c r="J373" s="219"/>
      <c r="K373" s="219"/>
      <c r="L373" s="225"/>
      <c r="M373" s="226"/>
      <c r="N373" s="227"/>
      <c r="O373" s="227"/>
      <c r="P373" s="227"/>
      <c r="Q373" s="227"/>
      <c r="R373" s="227"/>
      <c r="S373" s="227"/>
      <c r="T373" s="228"/>
      <c r="AT373" s="229" t="s">
        <v>157</v>
      </c>
      <c r="AU373" s="229" t="s">
        <v>155</v>
      </c>
      <c r="AV373" s="13" t="s">
        <v>155</v>
      </c>
      <c r="AW373" s="13" t="s">
        <v>34</v>
      </c>
      <c r="AX373" s="13" t="s">
        <v>78</v>
      </c>
      <c r="AY373" s="229" t="s">
        <v>149</v>
      </c>
    </row>
    <row r="374" spans="1:65" s="13" customFormat="1" ht="11.25">
      <c r="B374" s="218"/>
      <c r="C374" s="219"/>
      <c r="D374" s="220" t="s">
        <v>157</v>
      </c>
      <c r="E374" s="221" t="s">
        <v>1</v>
      </c>
      <c r="F374" s="222" t="s">
        <v>502</v>
      </c>
      <c r="G374" s="219"/>
      <c r="H374" s="223">
        <v>1</v>
      </c>
      <c r="I374" s="224"/>
      <c r="J374" s="219"/>
      <c r="K374" s="219"/>
      <c r="L374" s="225"/>
      <c r="M374" s="226"/>
      <c r="N374" s="227"/>
      <c r="O374" s="227"/>
      <c r="P374" s="227"/>
      <c r="Q374" s="227"/>
      <c r="R374" s="227"/>
      <c r="S374" s="227"/>
      <c r="T374" s="228"/>
      <c r="AT374" s="229" t="s">
        <v>157</v>
      </c>
      <c r="AU374" s="229" t="s">
        <v>155</v>
      </c>
      <c r="AV374" s="13" t="s">
        <v>155</v>
      </c>
      <c r="AW374" s="13" t="s">
        <v>34</v>
      </c>
      <c r="AX374" s="13" t="s">
        <v>78</v>
      </c>
      <c r="AY374" s="229" t="s">
        <v>149</v>
      </c>
    </row>
    <row r="375" spans="1:65" s="14" customFormat="1" ht="11.25">
      <c r="B375" s="230"/>
      <c r="C375" s="231"/>
      <c r="D375" s="220" t="s">
        <v>157</v>
      </c>
      <c r="E375" s="232" t="s">
        <v>1</v>
      </c>
      <c r="F375" s="233" t="s">
        <v>159</v>
      </c>
      <c r="G375" s="231"/>
      <c r="H375" s="234">
        <v>2</v>
      </c>
      <c r="I375" s="235"/>
      <c r="J375" s="231"/>
      <c r="K375" s="231"/>
      <c r="L375" s="236"/>
      <c r="M375" s="237"/>
      <c r="N375" s="238"/>
      <c r="O375" s="238"/>
      <c r="P375" s="238"/>
      <c r="Q375" s="238"/>
      <c r="R375" s="238"/>
      <c r="S375" s="238"/>
      <c r="T375" s="239"/>
      <c r="AT375" s="240" t="s">
        <v>157</v>
      </c>
      <c r="AU375" s="240" t="s">
        <v>155</v>
      </c>
      <c r="AV375" s="14" t="s">
        <v>154</v>
      </c>
      <c r="AW375" s="14" t="s">
        <v>34</v>
      </c>
      <c r="AX375" s="14" t="s">
        <v>86</v>
      </c>
      <c r="AY375" s="240" t="s">
        <v>149</v>
      </c>
    </row>
    <row r="376" spans="1:65" s="2" customFormat="1" ht="33" customHeight="1">
      <c r="A376" s="35"/>
      <c r="B376" s="36"/>
      <c r="C376" s="204" t="s">
        <v>503</v>
      </c>
      <c r="D376" s="204" t="s">
        <v>151</v>
      </c>
      <c r="E376" s="205" t="s">
        <v>504</v>
      </c>
      <c r="F376" s="206" t="s">
        <v>505</v>
      </c>
      <c r="G376" s="207" t="s">
        <v>395</v>
      </c>
      <c r="H376" s="208">
        <v>2</v>
      </c>
      <c r="I376" s="209"/>
      <c r="J376" s="210">
        <f>ROUND(I376*H376,2)</f>
        <v>0</v>
      </c>
      <c r="K376" s="211"/>
      <c r="L376" s="40"/>
      <c r="M376" s="212" t="s">
        <v>1</v>
      </c>
      <c r="N376" s="213" t="s">
        <v>44</v>
      </c>
      <c r="O376" s="72"/>
      <c r="P376" s="214">
        <f>O376*H376</f>
        <v>0</v>
      </c>
      <c r="Q376" s="214">
        <v>4.1880000000000001E-2</v>
      </c>
      <c r="R376" s="214">
        <f>Q376*H376</f>
        <v>8.3760000000000001E-2</v>
      </c>
      <c r="S376" s="214">
        <v>0</v>
      </c>
      <c r="T376" s="215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16" t="s">
        <v>252</v>
      </c>
      <c r="AT376" s="216" t="s">
        <v>151</v>
      </c>
      <c r="AU376" s="216" t="s">
        <v>155</v>
      </c>
      <c r="AY376" s="18" t="s">
        <v>149</v>
      </c>
      <c r="BE376" s="217">
        <f>IF(N376="základní",J376,0)</f>
        <v>0</v>
      </c>
      <c r="BF376" s="217">
        <f>IF(N376="snížená",J376,0)</f>
        <v>0</v>
      </c>
      <c r="BG376" s="217">
        <f>IF(N376="zákl. přenesená",J376,0)</f>
        <v>0</v>
      </c>
      <c r="BH376" s="217">
        <f>IF(N376="sníž. přenesená",J376,0)</f>
        <v>0</v>
      </c>
      <c r="BI376" s="217">
        <f>IF(N376="nulová",J376,0)</f>
        <v>0</v>
      </c>
      <c r="BJ376" s="18" t="s">
        <v>155</v>
      </c>
      <c r="BK376" s="217">
        <f>ROUND(I376*H376,2)</f>
        <v>0</v>
      </c>
      <c r="BL376" s="18" t="s">
        <v>252</v>
      </c>
      <c r="BM376" s="216" t="s">
        <v>506</v>
      </c>
    </row>
    <row r="377" spans="1:65" s="13" customFormat="1" ht="11.25">
      <c r="B377" s="218"/>
      <c r="C377" s="219"/>
      <c r="D377" s="220" t="s">
        <v>157</v>
      </c>
      <c r="E377" s="221" t="s">
        <v>1</v>
      </c>
      <c r="F377" s="222" t="s">
        <v>501</v>
      </c>
      <c r="G377" s="219"/>
      <c r="H377" s="223">
        <v>1</v>
      </c>
      <c r="I377" s="224"/>
      <c r="J377" s="219"/>
      <c r="K377" s="219"/>
      <c r="L377" s="225"/>
      <c r="M377" s="226"/>
      <c r="N377" s="227"/>
      <c r="O377" s="227"/>
      <c r="P377" s="227"/>
      <c r="Q377" s="227"/>
      <c r="R377" s="227"/>
      <c r="S377" s="227"/>
      <c r="T377" s="228"/>
      <c r="AT377" s="229" t="s">
        <v>157</v>
      </c>
      <c r="AU377" s="229" t="s">
        <v>155</v>
      </c>
      <c r="AV377" s="13" t="s">
        <v>155</v>
      </c>
      <c r="AW377" s="13" t="s">
        <v>34</v>
      </c>
      <c r="AX377" s="13" t="s">
        <v>78</v>
      </c>
      <c r="AY377" s="229" t="s">
        <v>149</v>
      </c>
    </row>
    <row r="378" spans="1:65" s="13" customFormat="1" ht="11.25">
      <c r="B378" s="218"/>
      <c r="C378" s="219"/>
      <c r="D378" s="220" t="s">
        <v>157</v>
      </c>
      <c r="E378" s="221" t="s">
        <v>1</v>
      </c>
      <c r="F378" s="222" t="s">
        <v>507</v>
      </c>
      <c r="G378" s="219"/>
      <c r="H378" s="223">
        <v>1</v>
      </c>
      <c r="I378" s="224"/>
      <c r="J378" s="219"/>
      <c r="K378" s="219"/>
      <c r="L378" s="225"/>
      <c r="M378" s="226"/>
      <c r="N378" s="227"/>
      <c r="O378" s="227"/>
      <c r="P378" s="227"/>
      <c r="Q378" s="227"/>
      <c r="R378" s="227"/>
      <c r="S378" s="227"/>
      <c r="T378" s="228"/>
      <c r="AT378" s="229" t="s">
        <v>157</v>
      </c>
      <c r="AU378" s="229" t="s">
        <v>155</v>
      </c>
      <c r="AV378" s="13" t="s">
        <v>155</v>
      </c>
      <c r="AW378" s="13" t="s">
        <v>34</v>
      </c>
      <c r="AX378" s="13" t="s">
        <v>78</v>
      </c>
      <c r="AY378" s="229" t="s">
        <v>149</v>
      </c>
    </row>
    <row r="379" spans="1:65" s="14" customFormat="1" ht="11.25">
      <c r="B379" s="230"/>
      <c r="C379" s="231"/>
      <c r="D379" s="220" t="s">
        <v>157</v>
      </c>
      <c r="E379" s="232" t="s">
        <v>1</v>
      </c>
      <c r="F379" s="233" t="s">
        <v>159</v>
      </c>
      <c r="G379" s="231"/>
      <c r="H379" s="234">
        <v>2</v>
      </c>
      <c r="I379" s="235"/>
      <c r="J379" s="231"/>
      <c r="K379" s="231"/>
      <c r="L379" s="236"/>
      <c r="M379" s="237"/>
      <c r="N379" s="238"/>
      <c r="O379" s="238"/>
      <c r="P379" s="238"/>
      <c r="Q379" s="238"/>
      <c r="R379" s="238"/>
      <c r="S379" s="238"/>
      <c r="T379" s="239"/>
      <c r="AT379" s="240" t="s">
        <v>157</v>
      </c>
      <c r="AU379" s="240" t="s">
        <v>155</v>
      </c>
      <c r="AV379" s="14" t="s">
        <v>154</v>
      </c>
      <c r="AW379" s="14" t="s">
        <v>34</v>
      </c>
      <c r="AX379" s="14" t="s">
        <v>86</v>
      </c>
      <c r="AY379" s="240" t="s">
        <v>149</v>
      </c>
    </row>
    <row r="380" spans="1:65" s="2" customFormat="1" ht="21.75" customHeight="1">
      <c r="A380" s="35"/>
      <c r="B380" s="36"/>
      <c r="C380" s="204" t="s">
        <v>508</v>
      </c>
      <c r="D380" s="204" t="s">
        <v>151</v>
      </c>
      <c r="E380" s="205" t="s">
        <v>509</v>
      </c>
      <c r="F380" s="206" t="s">
        <v>510</v>
      </c>
      <c r="G380" s="207" t="s">
        <v>298</v>
      </c>
      <c r="H380" s="208">
        <v>0.13800000000000001</v>
      </c>
      <c r="I380" s="209"/>
      <c r="J380" s="210">
        <f>ROUND(I380*H380,2)</f>
        <v>0</v>
      </c>
      <c r="K380" s="211"/>
      <c r="L380" s="40"/>
      <c r="M380" s="212" t="s">
        <v>1</v>
      </c>
      <c r="N380" s="213" t="s">
        <v>44</v>
      </c>
      <c r="O380" s="72"/>
      <c r="P380" s="214">
        <f>O380*H380</f>
        <v>0</v>
      </c>
      <c r="Q380" s="214">
        <v>0</v>
      </c>
      <c r="R380" s="214">
        <f>Q380*H380</f>
        <v>0</v>
      </c>
      <c r="S380" s="214">
        <v>0</v>
      </c>
      <c r="T380" s="215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16" t="s">
        <v>252</v>
      </c>
      <c r="AT380" s="216" t="s">
        <v>151</v>
      </c>
      <c r="AU380" s="216" t="s">
        <v>155</v>
      </c>
      <c r="AY380" s="18" t="s">
        <v>149</v>
      </c>
      <c r="BE380" s="217">
        <f>IF(N380="základní",J380,0)</f>
        <v>0</v>
      </c>
      <c r="BF380" s="217">
        <f>IF(N380="snížená",J380,0)</f>
        <v>0</v>
      </c>
      <c r="BG380" s="217">
        <f>IF(N380="zákl. přenesená",J380,0)</f>
        <v>0</v>
      </c>
      <c r="BH380" s="217">
        <f>IF(N380="sníž. přenesená",J380,0)</f>
        <v>0</v>
      </c>
      <c r="BI380" s="217">
        <f>IF(N380="nulová",J380,0)</f>
        <v>0</v>
      </c>
      <c r="BJ380" s="18" t="s">
        <v>155</v>
      </c>
      <c r="BK380" s="217">
        <f>ROUND(I380*H380,2)</f>
        <v>0</v>
      </c>
      <c r="BL380" s="18" t="s">
        <v>252</v>
      </c>
      <c r="BM380" s="216" t="s">
        <v>511</v>
      </c>
    </row>
    <row r="381" spans="1:65" s="2" customFormat="1" ht="21.75" customHeight="1">
      <c r="A381" s="35"/>
      <c r="B381" s="36"/>
      <c r="C381" s="204" t="s">
        <v>512</v>
      </c>
      <c r="D381" s="204" t="s">
        <v>151</v>
      </c>
      <c r="E381" s="205" t="s">
        <v>513</v>
      </c>
      <c r="F381" s="206" t="s">
        <v>514</v>
      </c>
      <c r="G381" s="207" t="s">
        <v>298</v>
      </c>
      <c r="H381" s="208">
        <v>0.13800000000000001</v>
      </c>
      <c r="I381" s="209"/>
      <c r="J381" s="210">
        <f>ROUND(I381*H381,2)</f>
        <v>0</v>
      </c>
      <c r="K381" s="211"/>
      <c r="L381" s="40"/>
      <c r="M381" s="212" t="s">
        <v>1</v>
      </c>
      <c r="N381" s="213" t="s">
        <v>44</v>
      </c>
      <c r="O381" s="72"/>
      <c r="P381" s="214">
        <f>O381*H381</f>
        <v>0</v>
      </c>
      <c r="Q381" s="214">
        <v>0</v>
      </c>
      <c r="R381" s="214">
        <f>Q381*H381</f>
        <v>0</v>
      </c>
      <c r="S381" s="214">
        <v>0</v>
      </c>
      <c r="T381" s="215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16" t="s">
        <v>252</v>
      </c>
      <c r="AT381" s="216" t="s">
        <v>151</v>
      </c>
      <c r="AU381" s="216" t="s">
        <v>155</v>
      </c>
      <c r="AY381" s="18" t="s">
        <v>149</v>
      </c>
      <c r="BE381" s="217">
        <f>IF(N381="základní",J381,0)</f>
        <v>0</v>
      </c>
      <c r="BF381" s="217">
        <f>IF(N381="snížená",J381,0)</f>
        <v>0</v>
      </c>
      <c r="BG381" s="217">
        <f>IF(N381="zákl. přenesená",J381,0)</f>
        <v>0</v>
      </c>
      <c r="BH381" s="217">
        <f>IF(N381="sníž. přenesená",J381,0)</f>
        <v>0</v>
      </c>
      <c r="BI381" s="217">
        <f>IF(N381="nulová",J381,0)</f>
        <v>0</v>
      </c>
      <c r="BJ381" s="18" t="s">
        <v>155</v>
      </c>
      <c r="BK381" s="217">
        <f>ROUND(I381*H381,2)</f>
        <v>0</v>
      </c>
      <c r="BL381" s="18" t="s">
        <v>252</v>
      </c>
      <c r="BM381" s="216" t="s">
        <v>515</v>
      </c>
    </row>
    <row r="382" spans="1:65" s="12" customFormat="1" ht="22.9" customHeight="1">
      <c r="B382" s="189"/>
      <c r="C382" s="190"/>
      <c r="D382" s="191" t="s">
        <v>77</v>
      </c>
      <c r="E382" s="202" t="s">
        <v>516</v>
      </c>
      <c r="F382" s="202" t="s">
        <v>517</v>
      </c>
      <c r="G382" s="190"/>
      <c r="H382" s="190"/>
      <c r="I382" s="193"/>
      <c r="J382" s="203">
        <f>BK382</f>
        <v>0</v>
      </c>
      <c r="K382" s="190"/>
      <c r="L382" s="194"/>
      <c r="M382" s="195"/>
      <c r="N382" s="196"/>
      <c r="O382" s="196"/>
      <c r="P382" s="197">
        <f>SUM(P383:P387)</f>
        <v>0</v>
      </c>
      <c r="Q382" s="196"/>
      <c r="R382" s="197">
        <f>SUM(R383:R387)</f>
        <v>0</v>
      </c>
      <c r="S382" s="196"/>
      <c r="T382" s="198">
        <f>SUM(T383:T387)</f>
        <v>1.0799999999999998</v>
      </c>
      <c r="AR382" s="199" t="s">
        <v>155</v>
      </c>
      <c r="AT382" s="200" t="s">
        <v>77</v>
      </c>
      <c r="AU382" s="200" t="s">
        <v>86</v>
      </c>
      <c r="AY382" s="199" t="s">
        <v>149</v>
      </c>
      <c r="BK382" s="201">
        <f>SUM(BK383:BK387)</f>
        <v>0</v>
      </c>
    </row>
    <row r="383" spans="1:65" s="2" customFormat="1" ht="16.5" customHeight="1">
      <c r="A383" s="35"/>
      <c r="B383" s="36"/>
      <c r="C383" s="204" t="s">
        <v>518</v>
      </c>
      <c r="D383" s="204" t="s">
        <v>151</v>
      </c>
      <c r="E383" s="205" t="s">
        <v>519</v>
      </c>
      <c r="F383" s="206" t="s">
        <v>520</v>
      </c>
      <c r="G383" s="207" t="s">
        <v>90</v>
      </c>
      <c r="H383" s="208">
        <v>60</v>
      </c>
      <c r="I383" s="209"/>
      <c r="J383" s="210">
        <f>ROUND(I383*H383,2)</f>
        <v>0</v>
      </c>
      <c r="K383" s="211"/>
      <c r="L383" s="40"/>
      <c r="M383" s="212" t="s">
        <v>1</v>
      </c>
      <c r="N383" s="213" t="s">
        <v>44</v>
      </c>
      <c r="O383" s="72"/>
      <c r="P383" s="214">
        <f>O383*H383</f>
        <v>0</v>
      </c>
      <c r="Q383" s="214">
        <v>0</v>
      </c>
      <c r="R383" s="214">
        <f>Q383*H383</f>
        <v>0</v>
      </c>
      <c r="S383" s="214">
        <v>1.7999999999999999E-2</v>
      </c>
      <c r="T383" s="215">
        <f>S383*H383</f>
        <v>1.0799999999999998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16" t="s">
        <v>252</v>
      </c>
      <c r="AT383" s="216" t="s">
        <v>151</v>
      </c>
      <c r="AU383" s="216" t="s">
        <v>155</v>
      </c>
      <c r="AY383" s="18" t="s">
        <v>149</v>
      </c>
      <c r="BE383" s="217">
        <f>IF(N383="základní",J383,0)</f>
        <v>0</v>
      </c>
      <c r="BF383" s="217">
        <f>IF(N383="snížená",J383,0)</f>
        <v>0</v>
      </c>
      <c r="BG383" s="217">
        <f>IF(N383="zákl. přenesená",J383,0)</f>
        <v>0</v>
      </c>
      <c r="BH383" s="217">
        <f>IF(N383="sníž. přenesená",J383,0)</f>
        <v>0</v>
      </c>
      <c r="BI383" s="217">
        <f>IF(N383="nulová",J383,0)</f>
        <v>0</v>
      </c>
      <c r="BJ383" s="18" t="s">
        <v>155</v>
      </c>
      <c r="BK383" s="217">
        <f>ROUND(I383*H383,2)</f>
        <v>0</v>
      </c>
      <c r="BL383" s="18" t="s">
        <v>252</v>
      </c>
      <c r="BM383" s="216" t="s">
        <v>521</v>
      </c>
    </row>
    <row r="384" spans="1:65" s="13" customFormat="1" ht="11.25">
      <c r="B384" s="218"/>
      <c r="C384" s="219"/>
      <c r="D384" s="220" t="s">
        <v>157</v>
      </c>
      <c r="E384" s="221" t="s">
        <v>1</v>
      </c>
      <c r="F384" s="222" t="s">
        <v>174</v>
      </c>
      <c r="G384" s="219"/>
      <c r="H384" s="223">
        <v>22.08</v>
      </c>
      <c r="I384" s="224"/>
      <c r="J384" s="219"/>
      <c r="K384" s="219"/>
      <c r="L384" s="225"/>
      <c r="M384" s="226"/>
      <c r="N384" s="227"/>
      <c r="O384" s="227"/>
      <c r="P384" s="227"/>
      <c r="Q384" s="227"/>
      <c r="R384" s="227"/>
      <c r="S384" s="227"/>
      <c r="T384" s="228"/>
      <c r="AT384" s="229" t="s">
        <v>157</v>
      </c>
      <c r="AU384" s="229" t="s">
        <v>155</v>
      </c>
      <c r="AV384" s="13" t="s">
        <v>155</v>
      </c>
      <c r="AW384" s="13" t="s">
        <v>34</v>
      </c>
      <c r="AX384" s="13" t="s">
        <v>78</v>
      </c>
      <c r="AY384" s="229" t="s">
        <v>149</v>
      </c>
    </row>
    <row r="385" spans="1:65" s="13" customFormat="1" ht="11.25">
      <c r="B385" s="218"/>
      <c r="C385" s="219"/>
      <c r="D385" s="220" t="s">
        <v>157</v>
      </c>
      <c r="E385" s="221" t="s">
        <v>1</v>
      </c>
      <c r="F385" s="222" t="s">
        <v>175</v>
      </c>
      <c r="G385" s="219"/>
      <c r="H385" s="223">
        <v>16.32</v>
      </c>
      <c r="I385" s="224"/>
      <c r="J385" s="219"/>
      <c r="K385" s="219"/>
      <c r="L385" s="225"/>
      <c r="M385" s="226"/>
      <c r="N385" s="227"/>
      <c r="O385" s="227"/>
      <c r="P385" s="227"/>
      <c r="Q385" s="227"/>
      <c r="R385" s="227"/>
      <c r="S385" s="227"/>
      <c r="T385" s="228"/>
      <c r="AT385" s="229" t="s">
        <v>157</v>
      </c>
      <c r="AU385" s="229" t="s">
        <v>155</v>
      </c>
      <c r="AV385" s="13" t="s">
        <v>155</v>
      </c>
      <c r="AW385" s="13" t="s">
        <v>34</v>
      </c>
      <c r="AX385" s="13" t="s">
        <v>78</v>
      </c>
      <c r="AY385" s="229" t="s">
        <v>149</v>
      </c>
    </row>
    <row r="386" spans="1:65" s="13" customFormat="1" ht="11.25">
      <c r="B386" s="218"/>
      <c r="C386" s="219"/>
      <c r="D386" s="220" t="s">
        <v>157</v>
      </c>
      <c r="E386" s="221" t="s">
        <v>1</v>
      </c>
      <c r="F386" s="222" t="s">
        <v>176</v>
      </c>
      <c r="G386" s="219"/>
      <c r="H386" s="223">
        <v>21.6</v>
      </c>
      <c r="I386" s="224"/>
      <c r="J386" s="219"/>
      <c r="K386" s="219"/>
      <c r="L386" s="225"/>
      <c r="M386" s="226"/>
      <c r="N386" s="227"/>
      <c r="O386" s="227"/>
      <c r="P386" s="227"/>
      <c r="Q386" s="227"/>
      <c r="R386" s="227"/>
      <c r="S386" s="227"/>
      <c r="T386" s="228"/>
      <c r="AT386" s="229" t="s">
        <v>157</v>
      </c>
      <c r="AU386" s="229" t="s">
        <v>155</v>
      </c>
      <c r="AV386" s="13" t="s">
        <v>155</v>
      </c>
      <c r="AW386" s="13" t="s">
        <v>34</v>
      </c>
      <c r="AX386" s="13" t="s">
        <v>78</v>
      </c>
      <c r="AY386" s="229" t="s">
        <v>149</v>
      </c>
    </row>
    <row r="387" spans="1:65" s="14" customFormat="1" ht="11.25">
      <c r="B387" s="230"/>
      <c r="C387" s="231"/>
      <c r="D387" s="220" t="s">
        <v>157</v>
      </c>
      <c r="E387" s="232" t="s">
        <v>1</v>
      </c>
      <c r="F387" s="233" t="s">
        <v>159</v>
      </c>
      <c r="G387" s="231"/>
      <c r="H387" s="234">
        <v>60</v>
      </c>
      <c r="I387" s="235"/>
      <c r="J387" s="231"/>
      <c r="K387" s="231"/>
      <c r="L387" s="236"/>
      <c r="M387" s="237"/>
      <c r="N387" s="238"/>
      <c r="O387" s="238"/>
      <c r="P387" s="238"/>
      <c r="Q387" s="238"/>
      <c r="R387" s="238"/>
      <c r="S387" s="238"/>
      <c r="T387" s="239"/>
      <c r="AT387" s="240" t="s">
        <v>157</v>
      </c>
      <c r="AU387" s="240" t="s">
        <v>155</v>
      </c>
      <c r="AV387" s="14" t="s">
        <v>154</v>
      </c>
      <c r="AW387" s="14" t="s">
        <v>34</v>
      </c>
      <c r="AX387" s="14" t="s">
        <v>86</v>
      </c>
      <c r="AY387" s="240" t="s">
        <v>149</v>
      </c>
    </row>
    <row r="388" spans="1:65" s="12" customFormat="1" ht="22.9" customHeight="1">
      <c r="B388" s="189"/>
      <c r="C388" s="190"/>
      <c r="D388" s="191" t="s">
        <v>77</v>
      </c>
      <c r="E388" s="202" t="s">
        <v>522</v>
      </c>
      <c r="F388" s="202" t="s">
        <v>523</v>
      </c>
      <c r="G388" s="190"/>
      <c r="H388" s="190"/>
      <c r="I388" s="193"/>
      <c r="J388" s="203">
        <f>BK388</f>
        <v>0</v>
      </c>
      <c r="K388" s="190"/>
      <c r="L388" s="194"/>
      <c r="M388" s="195"/>
      <c r="N388" s="196"/>
      <c r="O388" s="196"/>
      <c r="P388" s="197">
        <f>SUM(P389:P396)</f>
        <v>0</v>
      </c>
      <c r="Q388" s="196"/>
      <c r="R388" s="197">
        <f>SUM(R389:R396)</f>
        <v>3.9143750000000005E-2</v>
      </c>
      <c r="S388" s="196"/>
      <c r="T388" s="198">
        <f>SUM(T389:T396)</f>
        <v>0</v>
      </c>
      <c r="AR388" s="199" t="s">
        <v>155</v>
      </c>
      <c r="AT388" s="200" t="s">
        <v>77</v>
      </c>
      <c r="AU388" s="200" t="s">
        <v>86</v>
      </c>
      <c r="AY388" s="199" t="s">
        <v>149</v>
      </c>
      <c r="BK388" s="201">
        <f>SUM(BK389:BK396)</f>
        <v>0</v>
      </c>
    </row>
    <row r="389" spans="1:65" s="2" customFormat="1" ht="21.75" customHeight="1">
      <c r="A389" s="35"/>
      <c r="B389" s="36"/>
      <c r="C389" s="204" t="s">
        <v>524</v>
      </c>
      <c r="D389" s="204" t="s">
        <v>151</v>
      </c>
      <c r="E389" s="205" t="s">
        <v>525</v>
      </c>
      <c r="F389" s="206" t="s">
        <v>526</v>
      </c>
      <c r="G389" s="207" t="s">
        <v>90</v>
      </c>
      <c r="H389" s="208">
        <v>2.875</v>
      </c>
      <c r="I389" s="209"/>
      <c r="J389" s="210">
        <f>ROUND(I389*H389,2)</f>
        <v>0</v>
      </c>
      <c r="K389" s="211"/>
      <c r="L389" s="40"/>
      <c r="M389" s="212" t="s">
        <v>1</v>
      </c>
      <c r="N389" s="213" t="s">
        <v>44</v>
      </c>
      <c r="O389" s="72"/>
      <c r="P389" s="214">
        <f>O389*H389</f>
        <v>0</v>
      </c>
      <c r="Q389" s="214">
        <v>1.213E-2</v>
      </c>
      <c r="R389" s="214">
        <f>Q389*H389</f>
        <v>3.4873750000000002E-2</v>
      </c>
      <c r="S389" s="214">
        <v>0</v>
      </c>
      <c r="T389" s="215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16" t="s">
        <v>252</v>
      </c>
      <c r="AT389" s="216" t="s">
        <v>151</v>
      </c>
      <c r="AU389" s="216" t="s">
        <v>155</v>
      </c>
      <c r="AY389" s="18" t="s">
        <v>149</v>
      </c>
      <c r="BE389" s="217">
        <f>IF(N389="základní",J389,0)</f>
        <v>0</v>
      </c>
      <c r="BF389" s="217">
        <f>IF(N389="snížená",J389,0)</f>
        <v>0</v>
      </c>
      <c r="BG389" s="217">
        <f>IF(N389="zákl. přenesená",J389,0)</f>
        <v>0</v>
      </c>
      <c r="BH389" s="217">
        <f>IF(N389="sníž. přenesená",J389,0)</f>
        <v>0</v>
      </c>
      <c r="BI389" s="217">
        <f>IF(N389="nulová",J389,0)</f>
        <v>0</v>
      </c>
      <c r="BJ389" s="18" t="s">
        <v>155</v>
      </c>
      <c r="BK389" s="217">
        <f>ROUND(I389*H389,2)</f>
        <v>0</v>
      </c>
      <c r="BL389" s="18" t="s">
        <v>252</v>
      </c>
      <c r="BM389" s="216" t="s">
        <v>527</v>
      </c>
    </row>
    <row r="390" spans="1:65" s="13" customFormat="1" ht="11.25">
      <c r="B390" s="218"/>
      <c r="C390" s="219"/>
      <c r="D390" s="220" t="s">
        <v>157</v>
      </c>
      <c r="E390" s="221" t="s">
        <v>1</v>
      </c>
      <c r="F390" s="222" t="s">
        <v>528</v>
      </c>
      <c r="G390" s="219"/>
      <c r="H390" s="223">
        <v>2.875</v>
      </c>
      <c r="I390" s="224"/>
      <c r="J390" s="219"/>
      <c r="K390" s="219"/>
      <c r="L390" s="225"/>
      <c r="M390" s="226"/>
      <c r="N390" s="227"/>
      <c r="O390" s="227"/>
      <c r="P390" s="227"/>
      <c r="Q390" s="227"/>
      <c r="R390" s="227"/>
      <c r="S390" s="227"/>
      <c r="T390" s="228"/>
      <c r="AT390" s="229" t="s">
        <v>157</v>
      </c>
      <c r="AU390" s="229" t="s">
        <v>155</v>
      </c>
      <c r="AV390" s="13" t="s">
        <v>155</v>
      </c>
      <c r="AW390" s="13" t="s">
        <v>34</v>
      </c>
      <c r="AX390" s="13" t="s">
        <v>86</v>
      </c>
      <c r="AY390" s="229" t="s">
        <v>149</v>
      </c>
    </row>
    <row r="391" spans="1:65" s="2" customFormat="1" ht="16.5" customHeight="1">
      <c r="A391" s="35"/>
      <c r="B391" s="36"/>
      <c r="C391" s="204" t="s">
        <v>529</v>
      </c>
      <c r="D391" s="204" t="s">
        <v>151</v>
      </c>
      <c r="E391" s="205" t="s">
        <v>530</v>
      </c>
      <c r="F391" s="206" t="s">
        <v>531</v>
      </c>
      <c r="G391" s="207" t="s">
        <v>395</v>
      </c>
      <c r="H391" s="208">
        <v>1</v>
      </c>
      <c r="I391" s="209"/>
      <c r="J391" s="210">
        <f>ROUND(I391*H391,2)</f>
        <v>0</v>
      </c>
      <c r="K391" s="211"/>
      <c r="L391" s="40"/>
      <c r="M391" s="212" t="s">
        <v>1</v>
      </c>
      <c r="N391" s="213" t="s">
        <v>44</v>
      </c>
      <c r="O391" s="72"/>
      <c r="P391" s="214">
        <f>O391*H391</f>
        <v>0</v>
      </c>
      <c r="Q391" s="214">
        <v>6.9999999999999994E-5</v>
      </c>
      <c r="R391" s="214">
        <f>Q391*H391</f>
        <v>6.9999999999999994E-5</v>
      </c>
      <c r="S391" s="214">
        <v>0</v>
      </c>
      <c r="T391" s="215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16" t="s">
        <v>252</v>
      </c>
      <c r="AT391" s="216" t="s">
        <v>151</v>
      </c>
      <c r="AU391" s="216" t="s">
        <v>155</v>
      </c>
      <c r="AY391" s="18" t="s">
        <v>149</v>
      </c>
      <c r="BE391" s="217">
        <f>IF(N391="základní",J391,0)</f>
        <v>0</v>
      </c>
      <c r="BF391" s="217">
        <f>IF(N391="snížená",J391,0)</f>
        <v>0</v>
      </c>
      <c r="BG391" s="217">
        <f>IF(N391="zákl. přenesená",J391,0)</f>
        <v>0</v>
      </c>
      <c r="BH391" s="217">
        <f>IF(N391="sníž. přenesená",J391,0)</f>
        <v>0</v>
      </c>
      <c r="BI391" s="217">
        <f>IF(N391="nulová",J391,0)</f>
        <v>0</v>
      </c>
      <c r="BJ391" s="18" t="s">
        <v>155</v>
      </c>
      <c r="BK391" s="217">
        <f>ROUND(I391*H391,2)</f>
        <v>0</v>
      </c>
      <c r="BL391" s="18" t="s">
        <v>252</v>
      </c>
      <c r="BM391" s="216" t="s">
        <v>532</v>
      </c>
    </row>
    <row r="392" spans="1:65" s="13" customFormat="1" ht="11.25">
      <c r="B392" s="218"/>
      <c r="C392" s="219"/>
      <c r="D392" s="220" t="s">
        <v>157</v>
      </c>
      <c r="E392" s="221" t="s">
        <v>1</v>
      </c>
      <c r="F392" s="222" t="s">
        <v>371</v>
      </c>
      <c r="G392" s="219"/>
      <c r="H392" s="223">
        <v>1</v>
      </c>
      <c r="I392" s="224"/>
      <c r="J392" s="219"/>
      <c r="K392" s="219"/>
      <c r="L392" s="225"/>
      <c r="M392" s="226"/>
      <c r="N392" s="227"/>
      <c r="O392" s="227"/>
      <c r="P392" s="227"/>
      <c r="Q392" s="227"/>
      <c r="R392" s="227"/>
      <c r="S392" s="227"/>
      <c r="T392" s="228"/>
      <c r="AT392" s="229" t="s">
        <v>157</v>
      </c>
      <c r="AU392" s="229" t="s">
        <v>155</v>
      </c>
      <c r="AV392" s="13" t="s">
        <v>155</v>
      </c>
      <c r="AW392" s="13" t="s">
        <v>34</v>
      </c>
      <c r="AX392" s="13" t="s">
        <v>86</v>
      </c>
      <c r="AY392" s="229" t="s">
        <v>149</v>
      </c>
    </row>
    <row r="393" spans="1:65" s="2" customFormat="1" ht="16.5" customHeight="1">
      <c r="A393" s="35"/>
      <c r="B393" s="36"/>
      <c r="C393" s="262" t="s">
        <v>533</v>
      </c>
      <c r="D393" s="262" t="s">
        <v>341</v>
      </c>
      <c r="E393" s="263" t="s">
        <v>534</v>
      </c>
      <c r="F393" s="264" t="s">
        <v>535</v>
      </c>
      <c r="G393" s="265" t="s">
        <v>395</v>
      </c>
      <c r="H393" s="266">
        <v>1</v>
      </c>
      <c r="I393" s="267"/>
      <c r="J393" s="268">
        <f>ROUND(I393*H393,2)</f>
        <v>0</v>
      </c>
      <c r="K393" s="269"/>
      <c r="L393" s="270"/>
      <c r="M393" s="271" t="s">
        <v>1</v>
      </c>
      <c r="N393" s="272" t="s">
        <v>44</v>
      </c>
      <c r="O393" s="72"/>
      <c r="P393" s="214">
        <f>O393*H393</f>
        <v>0</v>
      </c>
      <c r="Q393" s="214">
        <v>4.1999999999999997E-3</v>
      </c>
      <c r="R393" s="214">
        <f>Q393*H393</f>
        <v>4.1999999999999997E-3</v>
      </c>
      <c r="S393" s="214">
        <v>0</v>
      </c>
      <c r="T393" s="215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16" t="s">
        <v>344</v>
      </c>
      <c r="AT393" s="216" t="s">
        <v>341</v>
      </c>
      <c r="AU393" s="216" t="s">
        <v>155</v>
      </c>
      <c r="AY393" s="18" t="s">
        <v>149</v>
      </c>
      <c r="BE393" s="217">
        <f>IF(N393="základní",J393,0)</f>
        <v>0</v>
      </c>
      <c r="BF393" s="217">
        <f>IF(N393="snížená",J393,0)</f>
        <v>0</v>
      </c>
      <c r="BG393" s="217">
        <f>IF(N393="zákl. přenesená",J393,0)</f>
        <v>0</v>
      </c>
      <c r="BH393" s="217">
        <f>IF(N393="sníž. přenesená",J393,0)</f>
        <v>0</v>
      </c>
      <c r="BI393" s="217">
        <f>IF(N393="nulová",J393,0)</f>
        <v>0</v>
      </c>
      <c r="BJ393" s="18" t="s">
        <v>155</v>
      </c>
      <c r="BK393" s="217">
        <f>ROUND(I393*H393,2)</f>
        <v>0</v>
      </c>
      <c r="BL393" s="18" t="s">
        <v>252</v>
      </c>
      <c r="BM393" s="216" t="s">
        <v>536</v>
      </c>
    </row>
    <row r="394" spans="1:65" s="13" customFormat="1" ht="11.25">
      <c r="B394" s="218"/>
      <c r="C394" s="219"/>
      <c r="D394" s="220" t="s">
        <v>157</v>
      </c>
      <c r="E394" s="221" t="s">
        <v>1</v>
      </c>
      <c r="F394" s="222" t="s">
        <v>371</v>
      </c>
      <c r="G394" s="219"/>
      <c r="H394" s="223">
        <v>1</v>
      </c>
      <c r="I394" s="224"/>
      <c r="J394" s="219"/>
      <c r="K394" s="219"/>
      <c r="L394" s="225"/>
      <c r="M394" s="226"/>
      <c r="N394" s="227"/>
      <c r="O394" s="227"/>
      <c r="P394" s="227"/>
      <c r="Q394" s="227"/>
      <c r="R394" s="227"/>
      <c r="S394" s="227"/>
      <c r="T394" s="228"/>
      <c r="AT394" s="229" t="s">
        <v>157</v>
      </c>
      <c r="AU394" s="229" t="s">
        <v>155</v>
      </c>
      <c r="AV394" s="13" t="s">
        <v>155</v>
      </c>
      <c r="AW394" s="13" t="s">
        <v>34</v>
      </c>
      <c r="AX394" s="13" t="s">
        <v>86</v>
      </c>
      <c r="AY394" s="229" t="s">
        <v>149</v>
      </c>
    </row>
    <row r="395" spans="1:65" s="2" customFormat="1" ht="21.75" customHeight="1">
      <c r="A395" s="35"/>
      <c r="B395" s="36"/>
      <c r="C395" s="204" t="s">
        <v>537</v>
      </c>
      <c r="D395" s="204" t="s">
        <v>151</v>
      </c>
      <c r="E395" s="205" t="s">
        <v>538</v>
      </c>
      <c r="F395" s="206" t="s">
        <v>539</v>
      </c>
      <c r="G395" s="207" t="s">
        <v>298</v>
      </c>
      <c r="H395" s="208">
        <v>3.9E-2</v>
      </c>
      <c r="I395" s="209"/>
      <c r="J395" s="210">
        <f>ROUND(I395*H395,2)</f>
        <v>0</v>
      </c>
      <c r="K395" s="211"/>
      <c r="L395" s="40"/>
      <c r="M395" s="212" t="s">
        <v>1</v>
      </c>
      <c r="N395" s="213" t="s">
        <v>44</v>
      </c>
      <c r="O395" s="72"/>
      <c r="P395" s="214">
        <f>O395*H395</f>
        <v>0</v>
      </c>
      <c r="Q395" s="214">
        <v>0</v>
      </c>
      <c r="R395" s="214">
        <f>Q395*H395</f>
        <v>0</v>
      </c>
      <c r="S395" s="214">
        <v>0</v>
      </c>
      <c r="T395" s="215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16" t="s">
        <v>252</v>
      </c>
      <c r="AT395" s="216" t="s">
        <v>151</v>
      </c>
      <c r="AU395" s="216" t="s">
        <v>155</v>
      </c>
      <c r="AY395" s="18" t="s">
        <v>149</v>
      </c>
      <c r="BE395" s="217">
        <f>IF(N395="základní",J395,0)</f>
        <v>0</v>
      </c>
      <c r="BF395" s="217">
        <f>IF(N395="snížená",J395,0)</f>
        <v>0</v>
      </c>
      <c r="BG395" s="217">
        <f>IF(N395="zákl. přenesená",J395,0)</f>
        <v>0</v>
      </c>
      <c r="BH395" s="217">
        <f>IF(N395="sníž. přenesená",J395,0)</f>
        <v>0</v>
      </c>
      <c r="BI395" s="217">
        <f>IF(N395="nulová",J395,0)</f>
        <v>0</v>
      </c>
      <c r="BJ395" s="18" t="s">
        <v>155</v>
      </c>
      <c r="BK395" s="217">
        <f>ROUND(I395*H395,2)</f>
        <v>0</v>
      </c>
      <c r="BL395" s="18" t="s">
        <v>252</v>
      </c>
      <c r="BM395" s="216" t="s">
        <v>540</v>
      </c>
    </row>
    <row r="396" spans="1:65" s="2" customFormat="1" ht="21.75" customHeight="1">
      <c r="A396" s="35"/>
      <c r="B396" s="36"/>
      <c r="C396" s="204" t="s">
        <v>541</v>
      </c>
      <c r="D396" s="204" t="s">
        <v>151</v>
      </c>
      <c r="E396" s="205" t="s">
        <v>542</v>
      </c>
      <c r="F396" s="206" t="s">
        <v>543</v>
      </c>
      <c r="G396" s="207" t="s">
        <v>298</v>
      </c>
      <c r="H396" s="208">
        <v>3.9E-2</v>
      </c>
      <c r="I396" s="209"/>
      <c r="J396" s="210">
        <f>ROUND(I396*H396,2)</f>
        <v>0</v>
      </c>
      <c r="K396" s="211"/>
      <c r="L396" s="40"/>
      <c r="M396" s="212" t="s">
        <v>1</v>
      </c>
      <c r="N396" s="213" t="s">
        <v>44</v>
      </c>
      <c r="O396" s="72"/>
      <c r="P396" s="214">
        <f>O396*H396</f>
        <v>0</v>
      </c>
      <c r="Q396" s="214">
        <v>0</v>
      </c>
      <c r="R396" s="214">
        <f>Q396*H396</f>
        <v>0</v>
      </c>
      <c r="S396" s="214">
        <v>0</v>
      </c>
      <c r="T396" s="215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16" t="s">
        <v>252</v>
      </c>
      <c r="AT396" s="216" t="s">
        <v>151</v>
      </c>
      <c r="AU396" s="216" t="s">
        <v>155</v>
      </c>
      <c r="AY396" s="18" t="s">
        <v>149</v>
      </c>
      <c r="BE396" s="217">
        <f>IF(N396="základní",J396,0)</f>
        <v>0</v>
      </c>
      <c r="BF396" s="217">
        <f>IF(N396="snížená",J396,0)</f>
        <v>0</v>
      </c>
      <c r="BG396" s="217">
        <f>IF(N396="zákl. přenesená",J396,0)</f>
        <v>0</v>
      </c>
      <c r="BH396" s="217">
        <f>IF(N396="sníž. přenesená",J396,0)</f>
        <v>0</v>
      </c>
      <c r="BI396" s="217">
        <f>IF(N396="nulová",J396,0)</f>
        <v>0</v>
      </c>
      <c r="BJ396" s="18" t="s">
        <v>155</v>
      </c>
      <c r="BK396" s="217">
        <f>ROUND(I396*H396,2)</f>
        <v>0</v>
      </c>
      <c r="BL396" s="18" t="s">
        <v>252</v>
      </c>
      <c r="BM396" s="216" t="s">
        <v>544</v>
      </c>
    </row>
    <row r="397" spans="1:65" s="12" customFormat="1" ht="22.9" customHeight="1">
      <c r="B397" s="189"/>
      <c r="C397" s="190"/>
      <c r="D397" s="191" t="s">
        <v>77</v>
      </c>
      <c r="E397" s="202" t="s">
        <v>545</v>
      </c>
      <c r="F397" s="202" t="s">
        <v>546</v>
      </c>
      <c r="G397" s="190"/>
      <c r="H397" s="190"/>
      <c r="I397" s="193"/>
      <c r="J397" s="203">
        <f>BK397</f>
        <v>0</v>
      </c>
      <c r="K397" s="190"/>
      <c r="L397" s="194"/>
      <c r="M397" s="195"/>
      <c r="N397" s="196"/>
      <c r="O397" s="196"/>
      <c r="P397" s="197">
        <f>SUM(P398:P437)</f>
        <v>0</v>
      </c>
      <c r="Q397" s="196"/>
      <c r="R397" s="197">
        <f>SUM(R398:R437)</f>
        <v>0.25043959999999998</v>
      </c>
      <c r="S397" s="196"/>
      <c r="T397" s="198">
        <f>SUM(T398:T437)</f>
        <v>0.15913125</v>
      </c>
      <c r="AR397" s="199" t="s">
        <v>155</v>
      </c>
      <c r="AT397" s="200" t="s">
        <v>77</v>
      </c>
      <c r="AU397" s="200" t="s">
        <v>86</v>
      </c>
      <c r="AY397" s="199" t="s">
        <v>149</v>
      </c>
      <c r="BK397" s="201">
        <f>SUM(BK398:BK437)</f>
        <v>0</v>
      </c>
    </row>
    <row r="398" spans="1:65" s="2" customFormat="1" ht="44.25" customHeight="1">
      <c r="A398" s="35"/>
      <c r="B398" s="36"/>
      <c r="C398" s="204" t="s">
        <v>547</v>
      </c>
      <c r="D398" s="204" t="s">
        <v>151</v>
      </c>
      <c r="E398" s="205" t="s">
        <v>548</v>
      </c>
      <c r="F398" s="206" t="s">
        <v>549</v>
      </c>
      <c r="G398" s="207" t="s">
        <v>364</v>
      </c>
      <c r="H398" s="208">
        <v>1</v>
      </c>
      <c r="I398" s="209"/>
      <c r="J398" s="210">
        <f>ROUND(I398*H398,2)</f>
        <v>0</v>
      </c>
      <c r="K398" s="211"/>
      <c r="L398" s="40"/>
      <c r="M398" s="212" t="s">
        <v>1</v>
      </c>
      <c r="N398" s="213" t="s">
        <v>44</v>
      </c>
      <c r="O398" s="72"/>
      <c r="P398" s="214">
        <f>O398*H398</f>
        <v>0</v>
      </c>
      <c r="Q398" s="214">
        <v>0</v>
      </c>
      <c r="R398" s="214">
        <f>Q398*H398</f>
        <v>0</v>
      </c>
      <c r="S398" s="214">
        <v>0</v>
      </c>
      <c r="T398" s="215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16" t="s">
        <v>252</v>
      </c>
      <c r="AT398" s="216" t="s">
        <v>151</v>
      </c>
      <c r="AU398" s="216" t="s">
        <v>155</v>
      </c>
      <c r="AY398" s="18" t="s">
        <v>149</v>
      </c>
      <c r="BE398" s="217">
        <f>IF(N398="základní",J398,0)</f>
        <v>0</v>
      </c>
      <c r="BF398" s="217">
        <f>IF(N398="snížená",J398,0)</f>
        <v>0</v>
      </c>
      <c r="BG398" s="217">
        <f>IF(N398="zákl. přenesená",J398,0)</f>
        <v>0</v>
      </c>
      <c r="BH398" s="217">
        <f>IF(N398="sníž. přenesená",J398,0)</f>
        <v>0</v>
      </c>
      <c r="BI398" s="217">
        <f>IF(N398="nulová",J398,0)</f>
        <v>0</v>
      </c>
      <c r="BJ398" s="18" t="s">
        <v>155</v>
      </c>
      <c r="BK398" s="217">
        <f>ROUND(I398*H398,2)</f>
        <v>0</v>
      </c>
      <c r="BL398" s="18" t="s">
        <v>252</v>
      </c>
      <c r="BM398" s="216" t="s">
        <v>550</v>
      </c>
    </row>
    <row r="399" spans="1:65" s="13" customFormat="1" ht="11.25">
      <c r="B399" s="218"/>
      <c r="C399" s="219"/>
      <c r="D399" s="220" t="s">
        <v>157</v>
      </c>
      <c r="E399" s="221" t="s">
        <v>1</v>
      </c>
      <c r="F399" s="222" t="s">
        <v>86</v>
      </c>
      <c r="G399" s="219"/>
      <c r="H399" s="223">
        <v>1</v>
      </c>
      <c r="I399" s="224"/>
      <c r="J399" s="219"/>
      <c r="K399" s="219"/>
      <c r="L399" s="225"/>
      <c r="M399" s="226"/>
      <c r="N399" s="227"/>
      <c r="O399" s="227"/>
      <c r="P399" s="227"/>
      <c r="Q399" s="227"/>
      <c r="R399" s="227"/>
      <c r="S399" s="227"/>
      <c r="T399" s="228"/>
      <c r="AT399" s="229" t="s">
        <v>157</v>
      </c>
      <c r="AU399" s="229" t="s">
        <v>155</v>
      </c>
      <c r="AV399" s="13" t="s">
        <v>155</v>
      </c>
      <c r="AW399" s="13" t="s">
        <v>34</v>
      </c>
      <c r="AX399" s="13" t="s">
        <v>86</v>
      </c>
      <c r="AY399" s="229" t="s">
        <v>149</v>
      </c>
    </row>
    <row r="400" spans="1:65" s="2" customFormat="1" ht="16.5" customHeight="1">
      <c r="A400" s="35"/>
      <c r="B400" s="36"/>
      <c r="C400" s="204" t="s">
        <v>551</v>
      </c>
      <c r="D400" s="204" t="s">
        <v>151</v>
      </c>
      <c r="E400" s="205" t="s">
        <v>552</v>
      </c>
      <c r="F400" s="206" t="s">
        <v>553</v>
      </c>
      <c r="G400" s="207" t="s">
        <v>90</v>
      </c>
      <c r="H400" s="208">
        <v>2.875</v>
      </c>
      <c r="I400" s="209"/>
      <c r="J400" s="210">
        <f>ROUND(I400*H400,2)</f>
        <v>0</v>
      </c>
      <c r="K400" s="211"/>
      <c r="L400" s="40"/>
      <c r="M400" s="212" t="s">
        <v>1</v>
      </c>
      <c r="N400" s="213" t="s">
        <v>44</v>
      </c>
      <c r="O400" s="72"/>
      <c r="P400" s="214">
        <f>O400*H400</f>
        <v>0</v>
      </c>
      <c r="Q400" s="214">
        <v>0</v>
      </c>
      <c r="R400" s="214">
        <f>Q400*H400</f>
        <v>0</v>
      </c>
      <c r="S400" s="214">
        <v>1.695E-2</v>
      </c>
      <c r="T400" s="215">
        <f>S400*H400</f>
        <v>4.8731249999999997E-2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16" t="s">
        <v>252</v>
      </c>
      <c r="AT400" s="216" t="s">
        <v>151</v>
      </c>
      <c r="AU400" s="216" t="s">
        <v>155</v>
      </c>
      <c r="AY400" s="18" t="s">
        <v>149</v>
      </c>
      <c r="BE400" s="217">
        <f>IF(N400="základní",J400,0)</f>
        <v>0</v>
      </c>
      <c r="BF400" s="217">
        <f>IF(N400="snížená",J400,0)</f>
        <v>0</v>
      </c>
      <c r="BG400" s="217">
        <f>IF(N400="zákl. přenesená",J400,0)</f>
        <v>0</v>
      </c>
      <c r="BH400" s="217">
        <f>IF(N400="sníž. přenesená",J400,0)</f>
        <v>0</v>
      </c>
      <c r="BI400" s="217">
        <f>IF(N400="nulová",J400,0)</f>
        <v>0</v>
      </c>
      <c r="BJ400" s="18" t="s">
        <v>155</v>
      </c>
      <c r="BK400" s="217">
        <f>ROUND(I400*H400,2)</f>
        <v>0</v>
      </c>
      <c r="BL400" s="18" t="s">
        <v>252</v>
      </c>
      <c r="BM400" s="216" t="s">
        <v>554</v>
      </c>
    </row>
    <row r="401" spans="1:65" s="13" customFormat="1" ht="11.25">
      <c r="B401" s="218"/>
      <c r="C401" s="219"/>
      <c r="D401" s="220" t="s">
        <v>157</v>
      </c>
      <c r="E401" s="221" t="s">
        <v>1</v>
      </c>
      <c r="F401" s="222" t="s">
        <v>528</v>
      </c>
      <c r="G401" s="219"/>
      <c r="H401" s="223">
        <v>2.875</v>
      </c>
      <c r="I401" s="224"/>
      <c r="J401" s="219"/>
      <c r="K401" s="219"/>
      <c r="L401" s="225"/>
      <c r="M401" s="226"/>
      <c r="N401" s="227"/>
      <c r="O401" s="227"/>
      <c r="P401" s="227"/>
      <c r="Q401" s="227"/>
      <c r="R401" s="227"/>
      <c r="S401" s="227"/>
      <c r="T401" s="228"/>
      <c r="AT401" s="229" t="s">
        <v>157</v>
      </c>
      <c r="AU401" s="229" t="s">
        <v>155</v>
      </c>
      <c r="AV401" s="13" t="s">
        <v>155</v>
      </c>
      <c r="AW401" s="13" t="s">
        <v>34</v>
      </c>
      <c r="AX401" s="13" t="s">
        <v>86</v>
      </c>
      <c r="AY401" s="229" t="s">
        <v>149</v>
      </c>
    </row>
    <row r="402" spans="1:65" s="2" customFormat="1" ht="21.75" customHeight="1">
      <c r="A402" s="35"/>
      <c r="B402" s="36"/>
      <c r="C402" s="204" t="s">
        <v>555</v>
      </c>
      <c r="D402" s="204" t="s">
        <v>151</v>
      </c>
      <c r="E402" s="205" t="s">
        <v>556</v>
      </c>
      <c r="F402" s="206" t="s">
        <v>557</v>
      </c>
      <c r="G402" s="207" t="s">
        <v>395</v>
      </c>
      <c r="H402" s="208">
        <v>1</v>
      </c>
      <c r="I402" s="209"/>
      <c r="J402" s="210">
        <f>ROUND(I402*H402,2)</f>
        <v>0</v>
      </c>
      <c r="K402" s="211"/>
      <c r="L402" s="40"/>
      <c r="M402" s="212" t="s">
        <v>1</v>
      </c>
      <c r="N402" s="213" t="s">
        <v>44</v>
      </c>
      <c r="O402" s="72"/>
      <c r="P402" s="214">
        <f>O402*H402</f>
        <v>0</v>
      </c>
      <c r="Q402" s="214">
        <v>2.7E-4</v>
      </c>
      <c r="R402" s="214">
        <f>Q402*H402</f>
        <v>2.7E-4</v>
      </c>
      <c r="S402" s="214">
        <v>0</v>
      </c>
      <c r="T402" s="215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16" t="s">
        <v>154</v>
      </c>
      <c r="AT402" s="216" t="s">
        <v>151</v>
      </c>
      <c r="AU402" s="216" t="s">
        <v>155</v>
      </c>
      <c r="AY402" s="18" t="s">
        <v>149</v>
      </c>
      <c r="BE402" s="217">
        <f>IF(N402="základní",J402,0)</f>
        <v>0</v>
      </c>
      <c r="BF402" s="217">
        <f>IF(N402="snížená",J402,0)</f>
        <v>0</v>
      </c>
      <c r="BG402" s="217">
        <f>IF(N402="zákl. přenesená",J402,0)</f>
        <v>0</v>
      </c>
      <c r="BH402" s="217">
        <f>IF(N402="sníž. přenesená",J402,0)</f>
        <v>0</v>
      </c>
      <c r="BI402" s="217">
        <f>IF(N402="nulová",J402,0)</f>
        <v>0</v>
      </c>
      <c r="BJ402" s="18" t="s">
        <v>155</v>
      </c>
      <c r="BK402" s="217">
        <f>ROUND(I402*H402,2)</f>
        <v>0</v>
      </c>
      <c r="BL402" s="18" t="s">
        <v>154</v>
      </c>
      <c r="BM402" s="216" t="s">
        <v>558</v>
      </c>
    </row>
    <row r="403" spans="1:65" s="13" customFormat="1" ht="11.25">
      <c r="B403" s="218"/>
      <c r="C403" s="219"/>
      <c r="D403" s="220" t="s">
        <v>157</v>
      </c>
      <c r="E403" s="221" t="s">
        <v>1</v>
      </c>
      <c r="F403" s="222" t="s">
        <v>559</v>
      </c>
      <c r="G403" s="219"/>
      <c r="H403" s="223">
        <v>1</v>
      </c>
      <c r="I403" s="224"/>
      <c r="J403" s="219"/>
      <c r="K403" s="219"/>
      <c r="L403" s="225"/>
      <c r="M403" s="226"/>
      <c r="N403" s="227"/>
      <c r="O403" s="227"/>
      <c r="P403" s="227"/>
      <c r="Q403" s="227"/>
      <c r="R403" s="227"/>
      <c r="S403" s="227"/>
      <c r="T403" s="228"/>
      <c r="AT403" s="229" t="s">
        <v>157</v>
      </c>
      <c r="AU403" s="229" t="s">
        <v>155</v>
      </c>
      <c r="AV403" s="13" t="s">
        <v>155</v>
      </c>
      <c r="AW403" s="13" t="s">
        <v>34</v>
      </c>
      <c r="AX403" s="13" t="s">
        <v>86</v>
      </c>
      <c r="AY403" s="229" t="s">
        <v>149</v>
      </c>
    </row>
    <row r="404" spans="1:65" s="2" customFormat="1" ht="21.75" customHeight="1">
      <c r="A404" s="35"/>
      <c r="B404" s="36"/>
      <c r="C404" s="262" t="s">
        <v>560</v>
      </c>
      <c r="D404" s="262" t="s">
        <v>341</v>
      </c>
      <c r="E404" s="263" t="s">
        <v>561</v>
      </c>
      <c r="F404" s="264" t="s">
        <v>562</v>
      </c>
      <c r="G404" s="265" t="s">
        <v>90</v>
      </c>
      <c r="H404" s="266">
        <v>0.18</v>
      </c>
      <c r="I404" s="267"/>
      <c r="J404" s="268">
        <f>ROUND(I404*H404,2)</f>
        <v>0</v>
      </c>
      <c r="K404" s="269"/>
      <c r="L404" s="270"/>
      <c r="M404" s="271" t="s">
        <v>1</v>
      </c>
      <c r="N404" s="272" t="s">
        <v>44</v>
      </c>
      <c r="O404" s="72"/>
      <c r="P404" s="214">
        <f>O404*H404</f>
        <v>0</v>
      </c>
      <c r="Q404" s="214">
        <v>3.4720000000000001E-2</v>
      </c>
      <c r="R404" s="214">
        <f>Q404*H404</f>
        <v>6.2496000000000001E-3</v>
      </c>
      <c r="S404" s="214">
        <v>0</v>
      </c>
      <c r="T404" s="215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16" t="s">
        <v>198</v>
      </c>
      <c r="AT404" s="216" t="s">
        <v>341</v>
      </c>
      <c r="AU404" s="216" t="s">
        <v>155</v>
      </c>
      <c r="AY404" s="18" t="s">
        <v>149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8" t="s">
        <v>155</v>
      </c>
      <c r="BK404" s="217">
        <f>ROUND(I404*H404,2)</f>
        <v>0</v>
      </c>
      <c r="BL404" s="18" t="s">
        <v>154</v>
      </c>
      <c r="BM404" s="216" t="s">
        <v>563</v>
      </c>
    </row>
    <row r="405" spans="1:65" s="13" customFormat="1" ht="11.25">
      <c r="B405" s="218"/>
      <c r="C405" s="219"/>
      <c r="D405" s="220" t="s">
        <v>157</v>
      </c>
      <c r="E405" s="221" t="s">
        <v>1</v>
      </c>
      <c r="F405" s="222" t="s">
        <v>564</v>
      </c>
      <c r="G405" s="219"/>
      <c r="H405" s="223">
        <v>0.18</v>
      </c>
      <c r="I405" s="224"/>
      <c r="J405" s="219"/>
      <c r="K405" s="219"/>
      <c r="L405" s="225"/>
      <c r="M405" s="226"/>
      <c r="N405" s="227"/>
      <c r="O405" s="227"/>
      <c r="P405" s="227"/>
      <c r="Q405" s="227"/>
      <c r="R405" s="227"/>
      <c r="S405" s="227"/>
      <c r="T405" s="228"/>
      <c r="AT405" s="229" t="s">
        <v>157</v>
      </c>
      <c r="AU405" s="229" t="s">
        <v>155</v>
      </c>
      <c r="AV405" s="13" t="s">
        <v>155</v>
      </c>
      <c r="AW405" s="13" t="s">
        <v>34</v>
      </c>
      <c r="AX405" s="13" t="s">
        <v>86</v>
      </c>
      <c r="AY405" s="229" t="s">
        <v>149</v>
      </c>
    </row>
    <row r="406" spans="1:65" s="2" customFormat="1" ht="21.75" customHeight="1">
      <c r="A406" s="35"/>
      <c r="B406" s="36"/>
      <c r="C406" s="204" t="s">
        <v>565</v>
      </c>
      <c r="D406" s="204" t="s">
        <v>151</v>
      </c>
      <c r="E406" s="205" t="s">
        <v>566</v>
      </c>
      <c r="F406" s="206" t="s">
        <v>567</v>
      </c>
      <c r="G406" s="207" t="s">
        <v>395</v>
      </c>
      <c r="H406" s="208">
        <v>7</v>
      </c>
      <c r="I406" s="209"/>
      <c r="J406" s="210">
        <f>ROUND(I406*H406,2)</f>
        <v>0</v>
      </c>
      <c r="K406" s="211"/>
      <c r="L406" s="40"/>
      <c r="M406" s="212" t="s">
        <v>1</v>
      </c>
      <c r="N406" s="213" t="s">
        <v>44</v>
      </c>
      <c r="O406" s="72"/>
      <c r="P406" s="214">
        <f>O406*H406</f>
        <v>0</v>
      </c>
      <c r="Q406" s="214">
        <v>0</v>
      </c>
      <c r="R406" s="214">
        <f>Q406*H406</f>
        <v>0</v>
      </c>
      <c r="S406" s="214">
        <v>0</v>
      </c>
      <c r="T406" s="215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216" t="s">
        <v>252</v>
      </c>
      <c r="AT406" s="216" t="s">
        <v>151</v>
      </c>
      <c r="AU406" s="216" t="s">
        <v>155</v>
      </c>
      <c r="AY406" s="18" t="s">
        <v>149</v>
      </c>
      <c r="BE406" s="217">
        <f>IF(N406="základní",J406,0)</f>
        <v>0</v>
      </c>
      <c r="BF406" s="217">
        <f>IF(N406="snížená",J406,0)</f>
        <v>0</v>
      </c>
      <c r="BG406" s="217">
        <f>IF(N406="zákl. přenesená",J406,0)</f>
        <v>0</v>
      </c>
      <c r="BH406" s="217">
        <f>IF(N406="sníž. přenesená",J406,0)</f>
        <v>0</v>
      </c>
      <c r="BI406" s="217">
        <f>IF(N406="nulová",J406,0)</f>
        <v>0</v>
      </c>
      <c r="BJ406" s="18" t="s">
        <v>155</v>
      </c>
      <c r="BK406" s="217">
        <f>ROUND(I406*H406,2)</f>
        <v>0</v>
      </c>
      <c r="BL406" s="18" t="s">
        <v>252</v>
      </c>
      <c r="BM406" s="216" t="s">
        <v>568</v>
      </c>
    </row>
    <row r="407" spans="1:65" s="13" customFormat="1" ht="11.25">
      <c r="B407" s="218"/>
      <c r="C407" s="219"/>
      <c r="D407" s="220" t="s">
        <v>157</v>
      </c>
      <c r="E407" s="221" t="s">
        <v>1</v>
      </c>
      <c r="F407" s="222" t="s">
        <v>569</v>
      </c>
      <c r="G407" s="219"/>
      <c r="H407" s="223">
        <v>3</v>
      </c>
      <c r="I407" s="224"/>
      <c r="J407" s="219"/>
      <c r="K407" s="219"/>
      <c r="L407" s="225"/>
      <c r="M407" s="226"/>
      <c r="N407" s="227"/>
      <c r="O407" s="227"/>
      <c r="P407" s="227"/>
      <c r="Q407" s="227"/>
      <c r="R407" s="227"/>
      <c r="S407" s="227"/>
      <c r="T407" s="228"/>
      <c r="AT407" s="229" t="s">
        <v>157</v>
      </c>
      <c r="AU407" s="229" t="s">
        <v>155</v>
      </c>
      <c r="AV407" s="13" t="s">
        <v>155</v>
      </c>
      <c r="AW407" s="13" t="s">
        <v>34</v>
      </c>
      <c r="AX407" s="13" t="s">
        <v>78</v>
      </c>
      <c r="AY407" s="229" t="s">
        <v>149</v>
      </c>
    </row>
    <row r="408" spans="1:65" s="13" customFormat="1" ht="11.25">
      <c r="B408" s="218"/>
      <c r="C408" s="219"/>
      <c r="D408" s="220" t="s">
        <v>157</v>
      </c>
      <c r="E408" s="221" t="s">
        <v>1</v>
      </c>
      <c r="F408" s="222" t="s">
        <v>570</v>
      </c>
      <c r="G408" s="219"/>
      <c r="H408" s="223">
        <v>4</v>
      </c>
      <c r="I408" s="224"/>
      <c r="J408" s="219"/>
      <c r="K408" s="219"/>
      <c r="L408" s="225"/>
      <c r="M408" s="226"/>
      <c r="N408" s="227"/>
      <c r="O408" s="227"/>
      <c r="P408" s="227"/>
      <c r="Q408" s="227"/>
      <c r="R408" s="227"/>
      <c r="S408" s="227"/>
      <c r="T408" s="228"/>
      <c r="AT408" s="229" t="s">
        <v>157</v>
      </c>
      <c r="AU408" s="229" t="s">
        <v>155</v>
      </c>
      <c r="AV408" s="13" t="s">
        <v>155</v>
      </c>
      <c r="AW408" s="13" t="s">
        <v>34</v>
      </c>
      <c r="AX408" s="13" t="s">
        <v>78</v>
      </c>
      <c r="AY408" s="229" t="s">
        <v>149</v>
      </c>
    </row>
    <row r="409" spans="1:65" s="14" customFormat="1" ht="11.25">
      <c r="B409" s="230"/>
      <c r="C409" s="231"/>
      <c r="D409" s="220" t="s">
        <v>157</v>
      </c>
      <c r="E409" s="232" t="s">
        <v>1</v>
      </c>
      <c r="F409" s="233" t="s">
        <v>159</v>
      </c>
      <c r="G409" s="231"/>
      <c r="H409" s="234">
        <v>7</v>
      </c>
      <c r="I409" s="235"/>
      <c r="J409" s="231"/>
      <c r="K409" s="231"/>
      <c r="L409" s="236"/>
      <c r="M409" s="237"/>
      <c r="N409" s="238"/>
      <c r="O409" s="238"/>
      <c r="P409" s="238"/>
      <c r="Q409" s="238"/>
      <c r="R409" s="238"/>
      <c r="S409" s="238"/>
      <c r="T409" s="239"/>
      <c r="AT409" s="240" t="s">
        <v>157</v>
      </c>
      <c r="AU409" s="240" t="s">
        <v>155</v>
      </c>
      <c r="AV409" s="14" t="s">
        <v>154</v>
      </c>
      <c r="AW409" s="14" t="s">
        <v>34</v>
      </c>
      <c r="AX409" s="14" t="s">
        <v>86</v>
      </c>
      <c r="AY409" s="240" t="s">
        <v>149</v>
      </c>
    </row>
    <row r="410" spans="1:65" s="2" customFormat="1" ht="21.75" customHeight="1">
      <c r="A410" s="35"/>
      <c r="B410" s="36"/>
      <c r="C410" s="262" t="s">
        <v>571</v>
      </c>
      <c r="D410" s="262" t="s">
        <v>341</v>
      </c>
      <c r="E410" s="263" t="s">
        <v>572</v>
      </c>
      <c r="F410" s="264" t="s">
        <v>573</v>
      </c>
      <c r="G410" s="265" t="s">
        <v>395</v>
      </c>
      <c r="H410" s="266">
        <v>4</v>
      </c>
      <c r="I410" s="267"/>
      <c r="J410" s="268">
        <f>ROUND(I410*H410,2)</f>
        <v>0</v>
      </c>
      <c r="K410" s="269"/>
      <c r="L410" s="270"/>
      <c r="M410" s="271" t="s">
        <v>1</v>
      </c>
      <c r="N410" s="272" t="s">
        <v>44</v>
      </c>
      <c r="O410" s="72"/>
      <c r="P410" s="214">
        <f>O410*H410</f>
        <v>0</v>
      </c>
      <c r="Q410" s="214">
        <v>0.02</v>
      </c>
      <c r="R410" s="214">
        <f>Q410*H410</f>
        <v>0.08</v>
      </c>
      <c r="S410" s="214">
        <v>0</v>
      </c>
      <c r="T410" s="215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16" t="s">
        <v>344</v>
      </c>
      <c r="AT410" s="216" t="s">
        <v>341</v>
      </c>
      <c r="AU410" s="216" t="s">
        <v>155</v>
      </c>
      <c r="AY410" s="18" t="s">
        <v>149</v>
      </c>
      <c r="BE410" s="217">
        <f>IF(N410="základní",J410,0)</f>
        <v>0</v>
      </c>
      <c r="BF410" s="217">
        <f>IF(N410="snížená",J410,0)</f>
        <v>0</v>
      </c>
      <c r="BG410" s="217">
        <f>IF(N410="zákl. přenesená",J410,0)</f>
        <v>0</v>
      </c>
      <c r="BH410" s="217">
        <f>IF(N410="sníž. přenesená",J410,0)</f>
        <v>0</v>
      </c>
      <c r="BI410" s="217">
        <f>IF(N410="nulová",J410,0)</f>
        <v>0</v>
      </c>
      <c r="BJ410" s="18" t="s">
        <v>155</v>
      </c>
      <c r="BK410" s="217">
        <f>ROUND(I410*H410,2)</f>
        <v>0</v>
      </c>
      <c r="BL410" s="18" t="s">
        <v>252</v>
      </c>
      <c r="BM410" s="216" t="s">
        <v>574</v>
      </c>
    </row>
    <row r="411" spans="1:65" s="13" customFormat="1" ht="11.25">
      <c r="B411" s="218"/>
      <c r="C411" s="219"/>
      <c r="D411" s="220" t="s">
        <v>157</v>
      </c>
      <c r="E411" s="221" t="s">
        <v>1</v>
      </c>
      <c r="F411" s="222" t="s">
        <v>570</v>
      </c>
      <c r="G411" s="219"/>
      <c r="H411" s="223">
        <v>4</v>
      </c>
      <c r="I411" s="224"/>
      <c r="J411" s="219"/>
      <c r="K411" s="219"/>
      <c r="L411" s="225"/>
      <c r="M411" s="226"/>
      <c r="N411" s="227"/>
      <c r="O411" s="227"/>
      <c r="P411" s="227"/>
      <c r="Q411" s="227"/>
      <c r="R411" s="227"/>
      <c r="S411" s="227"/>
      <c r="T411" s="228"/>
      <c r="AT411" s="229" t="s">
        <v>157</v>
      </c>
      <c r="AU411" s="229" t="s">
        <v>155</v>
      </c>
      <c r="AV411" s="13" t="s">
        <v>155</v>
      </c>
      <c r="AW411" s="13" t="s">
        <v>34</v>
      </c>
      <c r="AX411" s="13" t="s">
        <v>86</v>
      </c>
      <c r="AY411" s="229" t="s">
        <v>149</v>
      </c>
    </row>
    <row r="412" spans="1:65" s="2" customFormat="1" ht="21.75" customHeight="1">
      <c r="A412" s="35"/>
      <c r="B412" s="36"/>
      <c r="C412" s="262" t="s">
        <v>575</v>
      </c>
      <c r="D412" s="262" t="s">
        <v>341</v>
      </c>
      <c r="E412" s="263" t="s">
        <v>576</v>
      </c>
      <c r="F412" s="264" t="s">
        <v>577</v>
      </c>
      <c r="G412" s="265" t="s">
        <v>395</v>
      </c>
      <c r="H412" s="266">
        <v>3</v>
      </c>
      <c r="I412" s="267"/>
      <c r="J412" s="268">
        <f>ROUND(I412*H412,2)</f>
        <v>0</v>
      </c>
      <c r="K412" s="269"/>
      <c r="L412" s="270"/>
      <c r="M412" s="271" t="s">
        <v>1</v>
      </c>
      <c r="N412" s="272" t="s">
        <v>44</v>
      </c>
      <c r="O412" s="72"/>
      <c r="P412" s="214">
        <f>O412*H412</f>
        <v>0</v>
      </c>
      <c r="Q412" s="214">
        <v>1.2999999999999999E-2</v>
      </c>
      <c r="R412" s="214">
        <f>Q412*H412</f>
        <v>3.9E-2</v>
      </c>
      <c r="S412" s="214">
        <v>0</v>
      </c>
      <c r="T412" s="215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16" t="s">
        <v>344</v>
      </c>
      <c r="AT412" s="216" t="s">
        <v>341</v>
      </c>
      <c r="AU412" s="216" t="s">
        <v>155</v>
      </c>
      <c r="AY412" s="18" t="s">
        <v>149</v>
      </c>
      <c r="BE412" s="217">
        <f>IF(N412="základní",J412,0)</f>
        <v>0</v>
      </c>
      <c r="BF412" s="217">
        <f>IF(N412="snížená",J412,0)</f>
        <v>0</v>
      </c>
      <c r="BG412" s="217">
        <f>IF(N412="zákl. přenesená",J412,0)</f>
        <v>0</v>
      </c>
      <c r="BH412" s="217">
        <f>IF(N412="sníž. přenesená",J412,0)</f>
        <v>0</v>
      </c>
      <c r="BI412" s="217">
        <f>IF(N412="nulová",J412,0)</f>
        <v>0</v>
      </c>
      <c r="BJ412" s="18" t="s">
        <v>155</v>
      </c>
      <c r="BK412" s="217">
        <f>ROUND(I412*H412,2)</f>
        <v>0</v>
      </c>
      <c r="BL412" s="18" t="s">
        <v>252</v>
      </c>
      <c r="BM412" s="216" t="s">
        <v>578</v>
      </c>
    </row>
    <row r="413" spans="1:65" s="13" customFormat="1" ht="11.25">
      <c r="B413" s="218"/>
      <c r="C413" s="219"/>
      <c r="D413" s="220" t="s">
        <v>157</v>
      </c>
      <c r="E413" s="221" t="s">
        <v>1</v>
      </c>
      <c r="F413" s="222" t="s">
        <v>569</v>
      </c>
      <c r="G413" s="219"/>
      <c r="H413" s="223">
        <v>3</v>
      </c>
      <c r="I413" s="224"/>
      <c r="J413" s="219"/>
      <c r="K413" s="219"/>
      <c r="L413" s="225"/>
      <c r="M413" s="226"/>
      <c r="N413" s="227"/>
      <c r="O413" s="227"/>
      <c r="P413" s="227"/>
      <c r="Q413" s="227"/>
      <c r="R413" s="227"/>
      <c r="S413" s="227"/>
      <c r="T413" s="228"/>
      <c r="AT413" s="229" t="s">
        <v>157</v>
      </c>
      <c r="AU413" s="229" t="s">
        <v>155</v>
      </c>
      <c r="AV413" s="13" t="s">
        <v>155</v>
      </c>
      <c r="AW413" s="13" t="s">
        <v>34</v>
      </c>
      <c r="AX413" s="13" t="s">
        <v>86</v>
      </c>
      <c r="AY413" s="229" t="s">
        <v>149</v>
      </c>
    </row>
    <row r="414" spans="1:65" s="2" customFormat="1" ht="16.5" customHeight="1">
      <c r="A414" s="35"/>
      <c r="B414" s="36"/>
      <c r="C414" s="204" t="s">
        <v>579</v>
      </c>
      <c r="D414" s="204" t="s">
        <v>151</v>
      </c>
      <c r="E414" s="205" t="s">
        <v>580</v>
      </c>
      <c r="F414" s="206" t="s">
        <v>581</v>
      </c>
      <c r="G414" s="207" t="s">
        <v>395</v>
      </c>
      <c r="H414" s="208">
        <v>7</v>
      </c>
      <c r="I414" s="209"/>
      <c r="J414" s="210">
        <f>ROUND(I414*H414,2)</f>
        <v>0</v>
      </c>
      <c r="K414" s="211"/>
      <c r="L414" s="40"/>
      <c r="M414" s="212" t="s">
        <v>1</v>
      </c>
      <c r="N414" s="213" t="s">
        <v>44</v>
      </c>
      <c r="O414" s="72"/>
      <c r="P414" s="214">
        <f>O414*H414</f>
        <v>0</v>
      </c>
      <c r="Q414" s="214">
        <v>0</v>
      </c>
      <c r="R414" s="214">
        <f>Q414*H414</f>
        <v>0</v>
      </c>
      <c r="S414" s="214">
        <v>0</v>
      </c>
      <c r="T414" s="215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16" t="s">
        <v>252</v>
      </c>
      <c r="AT414" s="216" t="s">
        <v>151</v>
      </c>
      <c r="AU414" s="216" t="s">
        <v>155</v>
      </c>
      <c r="AY414" s="18" t="s">
        <v>149</v>
      </c>
      <c r="BE414" s="217">
        <f>IF(N414="základní",J414,0)</f>
        <v>0</v>
      </c>
      <c r="BF414" s="217">
        <f>IF(N414="snížená",J414,0)</f>
        <v>0</v>
      </c>
      <c r="BG414" s="217">
        <f>IF(N414="zákl. přenesená",J414,0)</f>
        <v>0</v>
      </c>
      <c r="BH414" s="217">
        <f>IF(N414="sníž. přenesená",J414,0)</f>
        <v>0</v>
      </c>
      <c r="BI414" s="217">
        <f>IF(N414="nulová",J414,0)</f>
        <v>0</v>
      </c>
      <c r="BJ414" s="18" t="s">
        <v>155</v>
      </c>
      <c r="BK414" s="217">
        <f>ROUND(I414*H414,2)</f>
        <v>0</v>
      </c>
      <c r="BL414" s="18" t="s">
        <v>252</v>
      </c>
      <c r="BM414" s="216" t="s">
        <v>582</v>
      </c>
    </row>
    <row r="415" spans="1:65" s="13" customFormat="1" ht="11.25">
      <c r="B415" s="218"/>
      <c r="C415" s="219"/>
      <c r="D415" s="220" t="s">
        <v>157</v>
      </c>
      <c r="E415" s="221" t="s">
        <v>1</v>
      </c>
      <c r="F415" s="222" t="s">
        <v>569</v>
      </c>
      <c r="G415" s="219"/>
      <c r="H415" s="223">
        <v>3</v>
      </c>
      <c r="I415" s="224"/>
      <c r="J415" s="219"/>
      <c r="K415" s="219"/>
      <c r="L415" s="225"/>
      <c r="M415" s="226"/>
      <c r="N415" s="227"/>
      <c r="O415" s="227"/>
      <c r="P415" s="227"/>
      <c r="Q415" s="227"/>
      <c r="R415" s="227"/>
      <c r="S415" s="227"/>
      <c r="T415" s="228"/>
      <c r="AT415" s="229" t="s">
        <v>157</v>
      </c>
      <c r="AU415" s="229" t="s">
        <v>155</v>
      </c>
      <c r="AV415" s="13" t="s">
        <v>155</v>
      </c>
      <c r="AW415" s="13" t="s">
        <v>34</v>
      </c>
      <c r="AX415" s="13" t="s">
        <v>78</v>
      </c>
      <c r="AY415" s="229" t="s">
        <v>149</v>
      </c>
    </row>
    <row r="416" spans="1:65" s="13" customFormat="1" ht="11.25">
      <c r="B416" s="218"/>
      <c r="C416" s="219"/>
      <c r="D416" s="220" t="s">
        <v>157</v>
      </c>
      <c r="E416" s="221" t="s">
        <v>1</v>
      </c>
      <c r="F416" s="222" t="s">
        <v>570</v>
      </c>
      <c r="G416" s="219"/>
      <c r="H416" s="223">
        <v>4</v>
      </c>
      <c r="I416" s="224"/>
      <c r="J416" s="219"/>
      <c r="K416" s="219"/>
      <c r="L416" s="225"/>
      <c r="M416" s="226"/>
      <c r="N416" s="227"/>
      <c r="O416" s="227"/>
      <c r="P416" s="227"/>
      <c r="Q416" s="227"/>
      <c r="R416" s="227"/>
      <c r="S416" s="227"/>
      <c r="T416" s="228"/>
      <c r="AT416" s="229" t="s">
        <v>157</v>
      </c>
      <c r="AU416" s="229" t="s">
        <v>155</v>
      </c>
      <c r="AV416" s="13" t="s">
        <v>155</v>
      </c>
      <c r="AW416" s="13" t="s">
        <v>34</v>
      </c>
      <c r="AX416" s="13" t="s">
        <v>78</v>
      </c>
      <c r="AY416" s="229" t="s">
        <v>149</v>
      </c>
    </row>
    <row r="417" spans="1:65" s="14" customFormat="1" ht="11.25">
      <c r="B417" s="230"/>
      <c r="C417" s="231"/>
      <c r="D417" s="220" t="s">
        <v>157</v>
      </c>
      <c r="E417" s="232" t="s">
        <v>1</v>
      </c>
      <c r="F417" s="233" t="s">
        <v>159</v>
      </c>
      <c r="G417" s="231"/>
      <c r="H417" s="234">
        <v>7</v>
      </c>
      <c r="I417" s="235"/>
      <c r="J417" s="231"/>
      <c r="K417" s="231"/>
      <c r="L417" s="236"/>
      <c r="M417" s="237"/>
      <c r="N417" s="238"/>
      <c r="O417" s="238"/>
      <c r="P417" s="238"/>
      <c r="Q417" s="238"/>
      <c r="R417" s="238"/>
      <c r="S417" s="238"/>
      <c r="T417" s="239"/>
      <c r="AT417" s="240" t="s">
        <v>157</v>
      </c>
      <c r="AU417" s="240" t="s">
        <v>155</v>
      </c>
      <c r="AV417" s="14" t="s">
        <v>154</v>
      </c>
      <c r="AW417" s="14" t="s">
        <v>34</v>
      </c>
      <c r="AX417" s="14" t="s">
        <v>86</v>
      </c>
      <c r="AY417" s="240" t="s">
        <v>149</v>
      </c>
    </row>
    <row r="418" spans="1:65" s="2" customFormat="1" ht="21.75" customHeight="1">
      <c r="A418" s="35"/>
      <c r="B418" s="36"/>
      <c r="C418" s="262" t="s">
        <v>583</v>
      </c>
      <c r="D418" s="262" t="s">
        <v>341</v>
      </c>
      <c r="E418" s="263" t="s">
        <v>584</v>
      </c>
      <c r="F418" s="264" t="s">
        <v>585</v>
      </c>
      <c r="G418" s="265" t="s">
        <v>395</v>
      </c>
      <c r="H418" s="266">
        <v>7</v>
      </c>
      <c r="I418" s="267"/>
      <c r="J418" s="268">
        <f>ROUND(I418*H418,2)</f>
        <v>0</v>
      </c>
      <c r="K418" s="269"/>
      <c r="L418" s="270"/>
      <c r="M418" s="271" t="s">
        <v>1</v>
      </c>
      <c r="N418" s="272" t="s">
        <v>44</v>
      </c>
      <c r="O418" s="72"/>
      <c r="P418" s="214">
        <f>O418*H418</f>
        <v>0</v>
      </c>
      <c r="Q418" s="214">
        <v>1.1999999999999999E-3</v>
      </c>
      <c r="R418" s="214">
        <f>Q418*H418</f>
        <v>8.3999999999999995E-3</v>
      </c>
      <c r="S418" s="214">
        <v>0</v>
      </c>
      <c r="T418" s="215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16" t="s">
        <v>344</v>
      </c>
      <c r="AT418" s="216" t="s">
        <v>341</v>
      </c>
      <c r="AU418" s="216" t="s">
        <v>155</v>
      </c>
      <c r="AY418" s="18" t="s">
        <v>149</v>
      </c>
      <c r="BE418" s="217">
        <f>IF(N418="základní",J418,0)</f>
        <v>0</v>
      </c>
      <c r="BF418" s="217">
        <f>IF(N418="snížená",J418,0)</f>
        <v>0</v>
      </c>
      <c r="BG418" s="217">
        <f>IF(N418="zákl. přenesená",J418,0)</f>
        <v>0</v>
      </c>
      <c r="BH418" s="217">
        <f>IF(N418="sníž. přenesená",J418,0)</f>
        <v>0</v>
      </c>
      <c r="BI418" s="217">
        <f>IF(N418="nulová",J418,0)</f>
        <v>0</v>
      </c>
      <c r="BJ418" s="18" t="s">
        <v>155</v>
      </c>
      <c r="BK418" s="217">
        <f>ROUND(I418*H418,2)</f>
        <v>0</v>
      </c>
      <c r="BL418" s="18" t="s">
        <v>252</v>
      </c>
      <c r="BM418" s="216" t="s">
        <v>586</v>
      </c>
    </row>
    <row r="419" spans="1:65" s="13" customFormat="1" ht="11.25">
      <c r="B419" s="218"/>
      <c r="C419" s="219"/>
      <c r="D419" s="220" t="s">
        <v>157</v>
      </c>
      <c r="E419" s="221" t="s">
        <v>1</v>
      </c>
      <c r="F419" s="222" t="s">
        <v>569</v>
      </c>
      <c r="G419" s="219"/>
      <c r="H419" s="223">
        <v>3</v>
      </c>
      <c r="I419" s="224"/>
      <c r="J419" s="219"/>
      <c r="K419" s="219"/>
      <c r="L419" s="225"/>
      <c r="M419" s="226"/>
      <c r="N419" s="227"/>
      <c r="O419" s="227"/>
      <c r="P419" s="227"/>
      <c r="Q419" s="227"/>
      <c r="R419" s="227"/>
      <c r="S419" s="227"/>
      <c r="T419" s="228"/>
      <c r="AT419" s="229" t="s">
        <v>157</v>
      </c>
      <c r="AU419" s="229" t="s">
        <v>155</v>
      </c>
      <c r="AV419" s="13" t="s">
        <v>155</v>
      </c>
      <c r="AW419" s="13" t="s">
        <v>34</v>
      </c>
      <c r="AX419" s="13" t="s">
        <v>78</v>
      </c>
      <c r="AY419" s="229" t="s">
        <v>149</v>
      </c>
    </row>
    <row r="420" spans="1:65" s="13" customFormat="1" ht="11.25">
      <c r="B420" s="218"/>
      <c r="C420" s="219"/>
      <c r="D420" s="220" t="s">
        <v>157</v>
      </c>
      <c r="E420" s="221" t="s">
        <v>1</v>
      </c>
      <c r="F420" s="222" t="s">
        <v>570</v>
      </c>
      <c r="G420" s="219"/>
      <c r="H420" s="223">
        <v>4</v>
      </c>
      <c r="I420" s="224"/>
      <c r="J420" s="219"/>
      <c r="K420" s="219"/>
      <c r="L420" s="225"/>
      <c r="M420" s="226"/>
      <c r="N420" s="227"/>
      <c r="O420" s="227"/>
      <c r="P420" s="227"/>
      <c r="Q420" s="227"/>
      <c r="R420" s="227"/>
      <c r="S420" s="227"/>
      <c r="T420" s="228"/>
      <c r="AT420" s="229" t="s">
        <v>157</v>
      </c>
      <c r="AU420" s="229" t="s">
        <v>155</v>
      </c>
      <c r="AV420" s="13" t="s">
        <v>155</v>
      </c>
      <c r="AW420" s="13" t="s">
        <v>34</v>
      </c>
      <c r="AX420" s="13" t="s">
        <v>78</v>
      </c>
      <c r="AY420" s="229" t="s">
        <v>149</v>
      </c>
    </row>
    <row r="421" spans="1:65" s="14" customFormat="1" ht="11.25">
      <c r="B421" s="230"/>
      <c r="C421" s="231"/>
      <c r="D421" s="220" t="s">
        <v>157</v>
      </c>
      <c r="E421" s="232" t="s">
        <v>1</v>
      </c>
      <c r="F421" s="233" t="s">
        <v>159</v>
      </c>
      <c r="G421" s="231"/>
      <c r="H421" s="234">
        <v>7</v>
      </c>
      <c r="I421" s="235"/>
      <c r="J421" s="231"/>
      <c r="K421" s="231"/>
      <c r="L421" s="236"/>
      <c r="M421" s="237"/>
      <c r="N421" s="238"/>
      <c r="O421" s="238"/>
      <c r="P421" s="238"/>
      <c r="Q421" s="238"/>
      <c r="R421" s="238"/>
      <c r="S421" s="238"/>
      <c r="T421" s="239"/>
      <c r="AT421" s="240" t="s">
        <v>157</v>
      </c>
      <c r="AU421" s="240" t="s">
        <v>155</v>
      </c>
      <c r="AV421" s="14" t="s">
        <v>154</v>
      </c>
      <c r="AW421" s="14" t="s">
        <v>34</v>
      </c>
      <c r="AX421" s="14" t="s">
        <v>86</v>
      </c>
      <c r="AY421" s="240" t="s">
        <v>149</v>
      </c>
    </row>
    <row r="422" spans="1:65" s="2" customFormat="1" ht="21.75" customHeight="1">
      <c r="A422" s="35"/>
      <c r="B422" s="36"/>
      <c r="C422" s="204" t="s">
        <v>587</v>
      </c>
      <c r="D422" s="204" t="s">
        <v>151</v>
      </c>
      <c r="E422" s="205" t="s">
        <v>588</v>
      </c>
      <c r="F422" s="206" t="s">
        <v>589</v>
      </c>
      <c r="G422" s="207" t="s">
        <v>395</v>
      </c>
      <c r="H422" s="208">
        <v>7</v>
      </c>
      <c r="I422" s="209"/>
      <c r="J422" s="210">
        <f>ROUND(I422*H422,2)</f>
        <v>0</v>
      </c>
      <c r="K422" s="211"/>
      <c r="L422" s="40"/>
      <c r="M422" s="212" t="s">
        <v>1</v>
      </c>
      <c r="N422" s="213" t="s">
        <v>44</v>
      </c>
      <c r="O422" s="72"/>
      <c r="P422" s="214">
        <f>O422*H422</f>
        <v>0</v>
      </c>
      <c r="Q422" s="214">
        <v>4.6999999999999999E-4</v>
      </c>
      <c r="R422" s="214">
        <f>Q422*H422</f>
        <v>3.29E-3</v>
      </c>
      <c r="S422" s="214">
        <v>0</v>
      </c>
      <c r="T422" s="215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16" t="s">
        <v>252</v>
      </c>
      <c r="AT422" s="216" t="s">
        <v>151</v>
      </c>
      <c r="AU422" s="216" t="s">
        <v>155</v>
      </c>
      <c r="AY422" s="18" t="s">
        <v>149</v>
      </c>
      <c r="BE422" s="217">
        <f>IF(N422="základní",J422,0)</f>
        <v>0</v>
      </c>
      <c r="BF422" s="217">
        <f>IF(N422="snížená",J422,0)</f>
        <v>0</v>
      </c>
      <c r="BG422" s="217">
        <f>IF(N422="zákl. přenesená",J422,0)</f>
        <v>0</v>
      </c>
      <c r="BH422" s="217">
        <f>IF(N422="sníž. přenesená",J422,0)</f>
        <v>0</v>
      </c>
      <c r="BI422" s="217">
        <f>IF(N422="nulová",J422,0)</f>
        <v>0</v>
      </c>
      <c r="BJ422" s="18" t="s">
        <v>155</v>
      </c>
      <c r="BK422" s="217">
        <f>ROUND(I422*H422,2)</f>
        <v>0</v>
      </c>
      <c r="BL422" s="18" t="s">
        <v>252</v>
      </c>
      <c r="BM422" s="216" t="s">
        <v>590</v>
      </c>
    </row>
    <row r="423" spans="1:65" s="13" customFormat="1" ht="11.25">
      <c r="B423" s="218"/>
      <c r="C423" s="219"/>
      <c r="D423" s="220" t="s">
        <v>157</v>
      </c>
      <c r="E423" s="221" t="s">
        <v>1</v>
      </c>
      <c r="F423" s="222" t="s">
        <v>569</v>
      </c>
      <c r="G423" s="219"/>
      <c r="H423" s="223">
        <v>3</v>
      </c>
      <c r="I423" s="224"/>
      <c r="J423" s="219"/>
      <c r="K423" s="219"/>
      <c r="L423" s="225"/>
      <c r="M423" s="226"/>
      <c r="N423" s="227"/>
      <c r="O423" s="227"/>
      <c r="P423" s="227"/>
      <c r="Q423" s="227"/>
      <c r="R423" s="227"/>
      <c r="S423" s="227"/>
      <c r="T423" s="228"/>
      <c r="AT423" s="229" t="s">
        <v>157</v>
      </c>
      <c r="AU423" s="229" t="s">
        <v>155</v>
      </c>
      <c r="AV423" s="13" t="s">
        <v>155</v>
      </c>
      <c r="AW423" s="13" t="s">
        <v>34</v>
      </c>
      <c r="AX423" s="13" t="s">
        <v>78</v>
      </c>
      <c r="AY423" s="229" t="s">
        <v>149</v>
      </c>
    </row>
    <row r="424" spans="1:65" s="13" customFormat="1" ht="11.25">
      <c r="B424" s="218"/>
      <c r="C424" s="219"/>
      <c r="D424" s="220" t="s">
        <v>157</v>
      </c>
      <c r="E424" s="221" t="s">
        <v>1</v>
      </c>
      <c r="F424" s="222" t="s">
        <v>570</v>
      </c>
      <c r="G424" s="219"/>
      <c r="H424" s="223">
        <v>4</v>
      </c>
      <c r="I424" s="224"/>
      <c r="J424" s="219"/>
      <c r="K424" s="219"/>
      <c r="L424" s="225"/>
      <c r="M424" s="226"/>
      <c r="N424" s="227"/>
      <c r="O424" s="227"/>
      <c r="P424" s="227"/>
      <c r="Q424" s="227"/>
      <c r="R424" s="227"/>
      <c r="S424" s="227"/>
      <c r="T424" s="228"/>
      <c r="AT424" s="229" t="s">
        <v>157</v>
      </c>
      <c r="AU424" s="229" t="s">
        <v>155</v>
      </c>
      <c r="AV424" s="13" t="s">
        <v>155</v>
      </c>
      <c r="AW424" s="13" t="s">
        <v>34</v>
      </c>
      <c r="AX424" s="13" t="s">
        <v>78</v>
      </c>
      <c r="AY424" s="229" t="s">
        <v>149</v>
      </c>
    </row>
    <row r="425" spans="1:65" s="14" customFormat="1" ht="11.25">
      <c r="B425" s="230"/>
      <c r="C425" s="231"/>
      <c r="D425" s="220" t="s">
        <v>157</v>
      </c>
      <c r="E425" s="232" t="s">
        <v>1</v>
      </c>
      <c r="F425" s="233" t="s">
        <v>159</v>
      </c>
      <c r="G425" s="231"/>
      <c r="H425" s="234">
        <v>7</v>
      </c>
      <c r="I425" s="235"/>
      <c r="J425" s="231"/>
      <c r="K425" s="231"/>
      <c r="L425" s="236"/>
      <c r="M425" s="237"/>
      <c r="N425" s="238"/>
      <c r="O425" s="238"/>
      <c r="P425" s="238"/>
      <c r="Q425" s="238"/>
      <c r="R425" s="238"/>
      <c r="S425" s="238"/>
      <c r="T425" s="239"/>
      <c r="AT425" s="240" t="s">
        <v>157</v>
      </c>
      <c r="AU425" s="240" t="s">
        <v>155</v>
      </c>
      <c r="AV425" s="14" t="s">
        <v>154</v>
      </c>
      <c r="AW425" s="14" t="s">
        <v>34</v>
      </c>
      <c r="AX425" s="14" t="s">
        <v>86</v>
      </c>
      <c r="AY425" s="240" t="s">
        <v>149</v>
      </c>
    </row>
    <row r="426" spans="1:65" s="2" customFormat="1" ht="21.75" customHeight="1">
      <c r="A426" s="35"/>
      <c r="B426" s="36"/>
      <c r="C426" s="262" t="s">
        <v>591</v>
      </c>
      <c r="D426" s="262" t="s">
        <v>341</v>
      </c>
      <c r="E426" s="263" t="s">
        <v>592</v>
      </c>
      <c r="F426" s="264" t="s">
        <v>593</v>
      </c>
      <c r="G426" s="265" t="s">
        <v>395</v>
      </c>
      <c r="H426" s="266">
        <v>7</v>
      </c>
      <c r="I426" s="267"/>
      <c r="J426" s="268">
        <f>ROUND(I426*H426,2)</f>
        <v>0</v>
      </c>
      <c r="K426" s="269"/>
      <c r="L426" s="270"/>
      <c r="M426" s="271" t="s">
        <v>1</v>
      </c>
      <c r="N426" s="272" t="s">
        <v>44</v>
      </c>
      <c r="O426" s="72"/>
      <c r="P426" s="214">
        <f>O426*H426</f>
        <v>0</v>
      </c>
      <c r="Q426" s="214">
        <v>1.6E-2</v>
      </c>
      <c r="R426" s="214">
        <f>Q426*H426</f>
        <v>0.112</v>
      </c>
      <c r="S426" s="214">
        <v>0</v>
      </c>
      <c r="T426" s="215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216" t="s">
        <v>344</v>
      </c>
      <c r="AT426" s="216" t="s">
        <v>341</v>
      </c>
      <c r="AU426" s="216" t="s">
        <v>155</v>
      </c>
      <c r="AY426" s="18" t="s">
        <v>149</v>
      </c>
      <c r="BE426" s="217">
        <f>IF(N426="základní",J426,0)</f>
        <v>0</v>
      </c>
      <c r="BF426" s="217">
        <f>IF(N426="snížená",J426,0)</f>
        <v>0</v>
      </c>
      <c r="BG426" s="217">
        <f>IF(N426="zákl. přenesená",J426,0)</f>
        <v>0</v>
      </c>
      <c r="BH426" s="217">
        <f>IF(N426="sníž. přenesená",J426,0)</f>
        <v>0</v>
      </c>
      <c r="BI426" s="217">
        <f>IF(N426="nulová",J426,0)</f>
        <v>0</v>
      </c>
      <c r="BJ426" s="18" t="s">
        <v>155</v>
      </c>
      <c r="BK426" s="217">
        <f>ROUND(I426*H426,2)</f>
        <v>0</v>
      </c>
      <c r="BL426" s="18" t="s">
        <v>252</v>
      </c>
      <c r="BM426" s="216" t="s">
        <v>594</v>
      </c>
    </row>
    <row r="427" spans="1:65" s="13" customFormat="1" ht="11.25">
      <c r="B427" s="218"/>
      <c r="C427" s="219"/>
      <c r="D427" s="220" t="s">
        <v>157</v>
      </c>
      <c r="E427" s="221" t="s">
        <v>1</v>
      </c>
      <c r="F427" s="222" t="s">
        <v>569</v>
      </c>
      <c r="G427" s="219"/>
      <c r="H427" s="223">
        <v>3</v>
      </c>
      <c r="I427" s="224"/>
      <c r="J427" s="219"/>
      <c r="K427" s="219"/>
      <c r="L427" s="225"/>
      <c r="M427" s="226"/>
      <c r="N427" s="227"/>
      <c r="O427" s="227"/>
      <c r="P427" s="227"/>
      <c r="Q427" s="227"/>
      <c r="R427" s="227"/>
      <c r="S427" s="227"/>
      <c r="T427" s="228"/>
      <c r="AT427" s="229" t="s">
        <v>157</v>
      </c>
      <c r="AU427" s="229" t="s">
        <v>155</v>
      </c>
      <c r="AV427" s="13" t="s">
        <v>155</v>
      </c>
      <c r="AW427" s="13" t="s">
        <v>34</v>
      </c>
      <c r="AX427" s="13" t="s">
        <v>78</v>
      </c>
      <c r="AY427" s="229" t="s">
        <v>149</v>
      </c>
    </row>
    <row r="428" spans="1:65" s="13" customFormat="1" ht="11.25">
      <c r="B428" s="218"/>
      <c r="C428" s="219"/>
      <c r="D428" s="220" t="s">
        <v>157</v>
      </c>
      <c r="E428" s="221" t="s">
        <v>1</v>
      </c>
      <c r="F428" s="222" t="s">
        <v>570</v>
      </c>
      <c r="G428" s="219"/>
      <c r="H428" s="223">
        <v>4</v>
      </c>
      <c r="I428" s="224"/>
      <c r="J428" s="219"/>
      <c r="K428" s="219"/>
      <c r="L428" s="225"/>
      <c r="M428" s="226"/>
      <c r="N428" s="227"/>
      <c r="O428" s="227"/>
      <c r="P428" s="227"/>
      <c r="Q428" s="227"/>
      <c r="R428" s="227"/>
      <c r="S428" s="227"/>
      <c r="T428" s="228"/>
      <c r="AT428" s="229" t="s">
        <v>157</v>
      </c>
      <c r="AU428" s="229" t="s">
        <v>155</v>
      </c>
      <c r="AV428" s="13" t="s">
        <v>155</v>
      </c>
      <c r="AW428" s="13" t="s">
        <v>34</v>
      </c>
      <c r="AX428" s="13" t="s">
        <v>78</v>
      </c>
      <c r="AY428" s="229" t="s">
        <v>149</v>
      </c>
    </row>
    <row r="429" spans="1:65" s="14" customFormat="1" ht="11.25">
      <c r="B429" s="230"/>
      <c r="C429" s="231"/>
      <c r="D429" s="220" t="s">
        <v>157</v>
      </c>
      <c r="E429" s="232" t="s">
        <v>1</v>
      </c>
      <c r="F429" s="233" t="s">
        <v>159</v>
      </c>
      <c r="G429" s="231"/>
      <c r="H429" s="234">
        <v>7</v>
      </c>
      <c r="I429" s="235"/>
      <c r="J429" s="231"/>
      <c r="K429" s="231"/>
      <c r="L429" s="236"/>
      <c r="M429" s="237"/>
      <c r="N429" s="238"/>
      <c r="O429" s="238"/>
      <c r="P429" s="238"/>
      <c r="Q429" s="238"/>
      <c r="R429" s="238"/>
      <c r="S429" s="238"/>
      <c r="T429" s="239"/>
      <c r="AT429" s="240" t="s">
        <v>157</v>
      </c>
      <c r="AU429" s="240" t="s">
        <v>155</v>
      </c>
      <c r="AV429" s="14" t="s">
        <v>154</v>
      </c>
      <c r="AW429" s="14" t="s">
        <v>34</v>
      </c>
      <c r="AX429" s="14" t="s">
        <v>86</v>
      </c>
      <c r="AY429" s="240" t="s">
        <v>149</v>
      </c>
    </row>
    <row r="430" spans="1:65" s="2" customFormat="1" ht="21.75" customHeight="1">
      <c r="A430" s="35"/>
      <c r="B430" s="36"/>
      <c r="C430" s="204" t="s">
        <v>595</v>
      </c>
      <c r="D430" s="204" t="s">
        <v>151</v>
      </c>
      <c r="E430" s="205" t="s">
        <v>596</v>
      </c>
      <c r="F430" s="206" t="s">
        <v>597</v>
      </c>
      <c r="G430" s="207" t="s">
        <v>395</v>
      </c>
      <c r="H430" s="208">
        <v>1</v>
      </c>
      <c r="I430" s="209"/>
      <c r="J430" s="210">
        <f>ROUND(I430*H430,2)</f>
        <v>0</v>
      </c>
      <c r="K430" s="211"/>
      <c r="L430" s="40"/>
      <c r="M430" s="212" t="s">
        <v>1</v>
      </c>
      <c r="N430" s="213" t="s">
        <v>44</v>
      </c>
      <c r="O430" s="72"/>
      <c r="P430" s="214">
        <f>O430*H430</f>
        <v>0</v>
      </c>
      <c r="Q430" s="214">
        <v>0</v>
      </c>
      <c r="R430" s="214">
        <f>Q430*H430</f>
        <v>0</v>
      </c>
      <c r="S430" s="214">
        <v>0</v>
      </c>
      <c r="T430" s="215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216" t="s">
        <v>252</v>
      </c>
      <c r="AT430" s="216" t="s">
        <v>151</v>
      </c>
      <c r="AU430" s="216" t="s">
        <v>155</v>
      </c>
      <c r="AY430" s="18" t="s">
        <v>149</v>
      </c>
      <c r="BE430" s="217">
        <f>IF(N430="základní",J430,0)</f>
        <v>0</v>
      </c>
      <c r="BF430" s="217">
        <f>IF(N430="snížená",J430,0)</f>
        <v>0</v>
      </c>
      <c r="BG430" s="217">
        <f>IF(N430="zákl. přenesená",J430,0)</f>
        <v>0</v>
      </c>
      <c r="BH430" s="217">
        <f>IF(N430="sníž. přenesená",J430,0)</f>
        <v>0</v>
      </c>
      <c r="BI430" s="217">
        <f>IF(N430="nulová",J430,0)</f>
        <v>0</v>
      </c>
      <c r="BJ430" s="18" t="s">
        <v>155</v>
      </c>
      <c r="BK430" s="217">
        <f>ROUND(I430*H430,2)</f>
        <v>0</v>
      </c>
      <c r="BL430" s="18" t="s">
        <v>252</v>
      </c>
      <c r="BM430" s="216" t="s">
        <v>598</v>
      </c>
    </row>
    <row r="431" spans="1:65" s="13" customFormat="1" ht="11.25">
      <c r="B431" s="218"/>
      <c r="C431" s="219"/>
      <c r="D431" s="220" t="s">
        <v>157</v>
      </c>
      <c r="E431" s="221" t="s">
        <v>1</v>
      </c>
      <c r="F431" s="222" t="s">
        <v>599</v>
      </c>
      <c r="G431" s="219"/>
      <c r="H431" s="223">
        <v>1</v>
      </c>
      <c r="I431" s="224"/>
      <c r="J431" s="219"/>
      <c r="K431" s="219"/>
      <c r="L431" s="225"/>
      <c r="M431" s="226"/>
      <c r="N431" s="227"/>
      <c r="O431" s="227"/>
      <c r="P431" s="227"/>
      <c r="Q431" s="227"/>
      <c r="R431" s="227"/>
      <c r="S431" s="227"/>
      <c r="T431" s="228"/>
      <c r="AT431" s="229" t="s">
        <v>157</v>
      </c>
      <c r="AU431" s="229" t="s">
        <v>155</v>
      </c>
      <c r="AV431" s="13" t="s">
        <v>155</v>
      </c>
      <c r="AW431" s="13" t="s">
        <v>34</v>
      </c>
      <c r="AX431" s="13" t="s">
        <v>86</v>
      </c>
      <c r="AY431" s="229" t="s">
        <v>149</v>
      </c>
    </row>
    <row r="432" spans="1:65" s="2" customFormat="1" ht="21.75" customHeight="1">
      <c r="A432" s="35"/>
      <c r="B432" s="36"/>
      <c r="C432" s="262" t="s">
        <v>600</v>
      </c>
      <c r="D432" s="262" t="s">
        <v>341</v>
      </c>
      <c r="E432" s="263" t="s">
        <v>601</v>
      </c>
      <c r="F432" s="264" t="s">
        <v>602</v>
      </c>
      <c r="G432" s="265" t="s">
        <v>395</v>
      </c>
      <c r="H432" s="266">
        <v>1</v>
      </c>
      <c r="I432" s="267"/>
      <c r="J432" s="268">
        <f>ROUND(I432*H432,2)</f>
        <v>0</v>
      </c>
      <c r="K432" s="269"/>
      <c r="L432" s="270"/>
      <c r="M432" s="271" t="s">
        <v>1</v>
      </c>
      <c r="N432" s="272" t="s">
        <v>44</v>
      </c>
      <c r="O432" s="72"/>
      <c r="P432" s="214">
        <f>O432*H432</f>
        <v>0</v>
      </c>
      <c r="Q432" s="214">
        <v>1.23E-3</v>
      </c>
      <c r="R432" s="214">
        <f>Q432*H432</f>
        <v>1.23E-3</v>
      </c>
      <c r="S432" s="214">
        <v>0</v>
      </c>
      <c r="T432" s="215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16" t="s">
        <v>344</v>
      </c>
      <c r="AT432" s="216" t="s">
        <v>341</v>
      </c>
      <c r="AU432" s="216" t="s">
        <v>155</v>
      </c>
      <c r="AY432" s="18" t="s">
        <v>149</v>
      </c>
      <c r="BE432" s="217">
        <f>IF(N432="základní",J432,0)</f>
        <v>0</v>
      </c>
      <c r="BF432" s="217">
        <f>IF(N432="snížená",J432,0)</f>
        <v>0</v>
      </c>
      <c r="BG432" s="217">
        <f>IF(N432="zákl. přenesená",J432,0)</f>
        <v>0</v>
      </c>
      <c r="BH432" s="217">
        <f>IF(N432="sníž. přenesená",J432,0)</f>
        <v>0</v>
      </c>
      <c r="BI432" s="217">
        <f>IF(N432="nulová",J432,0)</f>
        <v>0</v>
      </c>
      <c r="BJ432" s="18" t="s">
        <v>155</v>
      </c>
      <c r="BK432" s="217">
        <f>ROUND(I432*H432,2)</f>
        <v>0</v>
      </c>
      <c r="BL432" s="18" t="s">
        <v>252</v>
      </c>
      <c r="BM432" s="216" t="s">
        <v>603</v>
      </c>
    </row>
    <row r="433" spans="1:65" s="13" customFormat="1" ht="11.25">
      <c r="B433" s="218"/>
      <c r="C433" s="219"/>
      <c r="D433" s="220" t="s">
        <v>157</v>
      </c>
      <c r="E433" s="221" t="s">
        <v>1</v>
      </c>
      <c r="F433" s="222" t="s">
        <v>599</v>
      </c>
      <c r="G433" s="219"/>
      <c r="H433" s="223">
        <v>1</v>
      </c>
      <c r="I433" s="224"/>
      <c r="J433" s="219"/>
      <c r="K433" s="219"/>
      <c r="L433" s="225"/>
      <c r="M433" s="226"/>
      <c r="N433" s="227"/>
      <c r="O433" s="227"/>
      <c r="P433" s="227"/>
      <c r="Q433" s="227"/>
      <c r="R433" s="227"/>
      <c r="S433" s="227"/>
      <c r="T433" s="228"/>
      <c r="AT433" s="229" t="s">
        <v>157</v>
      </c>
      <c r="AU433" s="229" t="s">
        <v>155</v>
      </c>
      <c r="AV433" s="13" t="s">
        <v>155</v>
      </c>
      <c r="AW433" s="13" t="s">
        <v>34</v>
      </c>
      <c r="AX433" s="13" t="s">
        <v>86</v>
      </c>
      <c r="AY433" s="229" t="s">
        <v>149</v>
      </c>
    </row>
    <row r="434" spans="1:65" s="2" customFormat="1" ht="21.75" customHeight="1">
      <c r="A434" s="35"/>
      <c r="B434" s="36"/>
      <c r="C434" s="204" t="s">
        <v>604</v>
      </c>
      <c r="D434" s="204" t="s">
        <v>151</v>
      </c>
      <c r="E434" s="205" t="s">
        <v>605</v>
      </c>
      <c r="F434" s="206" t="s">
        <v>606</v>
      </c>
      <c r="G434" s="207" t="s">
        <v>395</v>
      </c>
      <c r="H434" s="208">
        <v>1</v>
      </c>
      <c r="I434" s="209"/>
      <c r="J434" s="210">
        <f>ROUND(I434*H434,2)</f>
        <v>0</v>
      </c>
      <c r="K434" s="211"/>
      <c r="L434" s="40"/>
      <c r="M434" s="212" t="s">
        <v>1</v>
      </c>
      <c r="N434" s="213" t="s">
        <v>44</v>
      </c>
      <c r="O434" s="72"/>
      <c r="P434" s="214">
        <f>O434*H434</f>
        <v>0</v>
      </c>
      <c r="Q434" s="214">
        <v>0</v>
      </c>
      <c r="R434" s="214">
        <f>Q434*H434</f>
        <v>0</v>
      </c>
      <c r="S434" s="214">
        <v>0.1104</v>
      </c>
      <c r="T434" s="215">
        <f>S434*H434</f>
        <v>0.1104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16" t="s">
        <v>252</v>
      </c>
      <c r="AT434" s="216" t="s">
        <v>151</v>
      </c>
      <c r="AU434" s="216" t="s">
        <v>155</v>
      </c>
      <c r="AY434" s="18" t="s">
        <v>149</v>
      </c>
      <c r="BE434" s="217">
        <f>IF(N434="základní",J434,0)</f>
        <v>0</v>
      </c>
      <c r="BF434" s="217">
        <f>IF(N434="snížená",J434,0)</f>
        <v>0</v>
      </c>
      <c r="BG434" s="217">
        <f>IF(N434="zákl. přenesená",J434,0)</f>
        <v>0</v>
      </c>
      <c r="BH434" s="217">
        <f>IF(N434="sníž. přenesená",J434,0)</f>
        <v>0</v>
      </c>
      <c r="BI434" s="217">
        <f>IF(N434="nulová",J434,0)</f>
        <v>0</v>
      </c>
      <c r="BJ434" s="18" t="s">
        <v>155</v>
      </c>
      <c r="BK434" s="217">
        <f>ROUND(I434*H434,2)</f>
        <v>0</v>
      </c>
      <c r="BL434" s="18" t="s">
        <v>252</v>
      </c>
      <c r="BM434" s="216" t="s">
        <v>607</v>
      </c>
    </row>
    <row r="435" spans="1:65" s="13" customFormat="1" ht="11.25">
      <c r="B435" s="218"/>
      <c r="C435" s="219"/>
      <c r="D435" s="220" t="s">
        <v>157</v>
      </c>
      <c r="E435" s="221" t="s">
        <v>1</v>
      </c>
      <c r="F435" s="222" t="s">
        <v>398</v>
      </c>
      <c r="G435" s="219"/>
      <c r="H435" s="223">
        <v>1</v>
      </c>
      <c r="I435" s="224"/>
      <c r="J435" s="219"/>
      <c r="K435" s="219"/>
      <c r="L435" s="225"/>
      <c r="M435" s="226"/>
      <c r="N435" s="227"/>
      <c r="O435" s="227"/>
      <c r="P435" s="227"/>
      <c r="Q435" s="227"/>
      <c r="R435" s="227"/>
      <c r="S435" s="227"/>
      <c r="T435" s="228"/>
      <c r="AT435" s="229" t="s">
        <v>157</v>
      </c>
      <c r="AU435" s="229" t="s">
        <v>155</v>
      </c>
      <c r="AV435" s="13" t="s">
        <v>155</v>
      </c>
      <c r="AW435" s="13" t="s">
        <v>34</v>
      </c>
      <c r="AX435" s="13" t="s">
        <v>86</v>
      </c>
      <c r="AY435" s="229" t="s">
        <v>149</v>
      </c>
    </row>
    <row r="436" spans="1:65" s="2" customFormat="1" ht="21.75" customHeight="1">
      <c r="A436" s="35"/>
      <c r="B436" s="36"/>
      <c r="C436" s="204" t="s">
        <v>608</v>
      </c>
      <c r="D436" s="204" t="s">
        <v>151</v>
      </c>
      <c r="E436" s="205" t="s">
        <v>609</v>
      </c>
      <c r="F436" s="206" t="s">
        <v>610</v>
      </c>
      <c r="G436" s="207" t="s">
        <v>298</v>
      </c>
      <c r="H436" s="208">
        <v>0.24399999999999999</v>
      </c>
      <c r="I436" s="209"/>
      <c r="J436" s="210">
        <f>ROUND(I436*H436,2)</f>
        <v>0</v>
      </c>
      <c r="K436" s="211"/>
      <c r="L436" s="40"/>
      <c r="M436" s="212" t="s">
        <v>1</v>
      </c>
      <c r="N436" s="213" t="s">
        <v>44</v>
      </c>
      <c r="O436" s="72"/>
      <c r="P436" s="214">
        <f>O436*H436</f>
        <v>0</v>
      </c>
      <c r="Q436" s="214">
        <v>0</v>
      </c>
      <c r="R436" s="214">
        <f>Q436*H436</f>
        <v>0</v>
      </c>
      <c r="S436" s="214">
        <v>0</v>
      </c>
      <c r="T436" s="215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16" t="s">
        <v>252</v>
      </c>
      <c r="AT436" s="216" t="s">
        <v>151</v>
      </c>
      <c r="AU436" s="216" t="s">
        <v>155</v>
      </c>
      <c r="AY436" s="18" t="s">
        <v>149</v>
      </c>
      <c r="BE436" s="217">
        <f>IF(N436="základní",J436,0)</f>
        <v>0</v>
      </c>
      <c r="BF436" s="217">
        <f>IF(N436="snížená",J436,0)</f>
        <v>0</v>
      </c>
      <c r="BG436" s="217">
        <f>IF(N436="zákl. přenesená",J436,0)</f>
        <v>0</v>
      </c>
      <c r="BH436" s="217">
        <f>IF(N436="sníž. přenesená",J436,0)</f>
        <v>0</v>
      </c>
      <c r="BI436" s="217">
        <f>IF(N436="nulová",J436,0)</f>
        <v>0</v>
      </c>
      <c r="BJ436" s="18" t="s">
        <v>155</v>
      </c>
      <c r="BK436" s="217">
        <f>ROUND(I436*H436,2)</f>
        <v>0</v>
      </c>
      <c r="BL436" s="18" t="s">
        <v>252</v>
      </c>
      <c r="BM436" s="216" t="s">
        <v>611</v>
      </c>
    </row>
    <row r="437" spans="1:65" s="2" customFormat="1" ht="21.75" customHeight="1">
      <c r="A437" s="35"/>
      <c r="B437" s="36"/>
      <c r="C437" s="204" t="s">
        <v>612</v>
      </c>
      <c r="D437" s="204" t="s">
        <v>151</v>
      </c>
      <c r="E437" s="205" t="s">
        <v>613</v>
      </c>
      <c r="F437" s="206" t="s">
        <v>614</v>
      </c>
      <c r="G437" s="207" t="s">
        <v>298</v>
      </c>
      <c r="H437" s="208">
        <v>0.24399999999999999</v>
      </c>
      <c r="I437" s="209"/>
      <c r="J437" s="210">
        <f>ROUND(I437*H437,2)</f>
        <v>0</v>
      </c>
      <c r="K437" s="211"/>
      <c r="L437" s="40"/>
      <c r="M437" s="212" t="s">
        <v>1</v>
      </c>
      <c r="N437" s="213" t="s">
        <v>44</v>
      </c>
      <c r="O437" s="72"/>
      <c r="P437" s="214">
        <f>O437*H437</f>
        <v>0</v>
      </c>
      <c r="Q437" s="214">
        <v>0</v>
      </c>
      <c r="R437" s="214">
        <f>Q437*H437</f>
        <v>0</v>
      </c>
      <c r="S437" s="214">
        <v>0</v>
      </c>
      <c r="T437" s="215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216" t="s">
        <v>252</v>
      </c>
      <c r="AT437" s="216" t="s">
        <v>151</v>
      </c>
      <c r="AU437" s="216" t="s">
        <v>155</v>
      </c>
      <c r="AY437" s="18" t="s">
        <v>149</v>
      </c>
      <c r="BE437" s="217">
        <f>IF(N437="základní",J437,0)</f>
        <v>0</v>
      </c>
      <c r="BF437" s="217">
        <f>IF(N437="snížená",J437,0)</f>
        <v>0</v>
      </c>
      <c r="BG437" s="217">
        <f>IF(N437="zákl. přenesená",J437,0)</f>
        <v>0</v>
      </c>
      <c r="BH437" s="217">
        <f>IF(N437="sníž. přenesená",J437,0)</f>
        <v>0</v>
      </c>
      <c r="BI437" s="217">
        <f>IF(N437="nulová",J437,0)</f>
        <v>0</v>
      </c>
      <c r="BJ437" s="18" t="s">
        <v>155</v>
      </c>
      <c r="BK437" s="217">
        <f>ROUND(I437*H437,2)</f>
        <v>0</v>
      </c>
      <c r="BL437" s="18" t="s">
        <v>252</v>
      </c>
      <c r="BM437" s="216" t="s">
        <v>615</v>
      </c>
    </row>
    <row r="438" spans="1:65" s="12" customFormat="1" ht="22.9" customHeight="1">
      <c r="B438" s="189"/>
      <c r="C438" s="190"/>
      <c r="D438" s="191" t="s">
        <v>77</v>
      </c>
      <c r="E438" s="202" t="s">
        <v>616</v>
      </c>
      <c r="F438" s="202" t="s">
        <v>617</v>
      </c>
      <c r="G438" s="190"/>
      <c r="H438" s="190"/>
      <c r="I438" s="193"/>
      <c r="J438" s="203">
        <f>BK438</f>
        <v>0</v>
      </c>
      <c r="K438" s="190"/>
      <c r="L438" s="194"/>
      <c r="M438" s="195"/>
      <c r="N438" s="196"/>
      <c r="O438" s="196"/>
      <c r="P438" s="197">
        <f>SUM(P439:P463)</f>
        <v>0</v>
      </c>
      <c r="Q438" s="196"/>
      <c r="R438" s="197">
        <f>SUM(R439:R463)</f>
        <v>7.4960399999999996E-2</v>
      </c>
      <c r="S438" s="196"/>
      <c r="T438" s="198">
        <f>SUM(T439:T463)</f>
        <v>0.11477459999999998</v>
      </c>
      <c r="AR438" s="199" t="s">
        <v>155</v>
      </c>
      <c r="AT438" s="200" t="s">
        <v>77</v>
      </c>
      <c r="AU438" s="200" t="s">
        <v>86</v>
      </c>
      <c r="AY438" s="199" t="s">
        <v>149</v>
      </c>
      <c r="BK438" s="201">
        <f>SUM(BK439:BK463)</f>
        <v>0</v>
      </c>
    </row>
    <row r="439" spans="1:65" s="2" customFormat="1" ht="16.5" customHeight="1">
      <c r="A439" s="35"/>
      <c r="B439" s="36"/>
      <c r="C439" s="204" t="s">
        <v>618</v>
      </c>
      <c r="D439" s="204" t="s">
        <v>151</v>
      </c>
      <c r="E439" s="205" t="s">
        <v>619</v>
      </c>
      <c r="F439" s="206" t="s">
        <v>620</v>
      </c>
      <c r="G439" s="207" t="s">
        <v>90</v>
      </c>
      <c r="H439" s="208">
        <v>2.38</v>
      </c>
      <c r="I439" s="209"/>
      <c r="J439" s="210">
        <f>ROUND(I439*H439,2)</f>
        <v>0</v>
      </c>
      <c r="K439" s="211"/>
      <c r="L439" s="40"/>
      <c r="M439" s="212" t="s">
        <v>1</v>
      </c>
      <c r="N439" s="213" t="s">
        <v>44</v>
      </c>
      <c r="O439" s="72"/>
      <c r="P439" s="214">
        <f>O439*H439</f>
        <v>0</v>
      </c>
      <c r="Q439" s="214">
        <v>2.9999999999999997E-4</v>
      </c>
      <c r="R439" s="214">
        <f>Q439*H439</f>
        <v>7.139999999999999E-4</v>
      </c>
      <c r="S439" s="214">
        <v>0</v>
      </c>
      <c r="T439" s="215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16" t="s">
        <v>252</v>
      </c>
      <c r="AT439" s="216" t="s">
        <v>151</v>
      </c>
      <c r="AU439" s="216" t="s">
        <v>155</v>
      </c>
      <c r="AY439" s="18" t="s">
        <v>149</v>
      </c>
      <c r="BE439" s="217">
        <f>IF(N439="základní",J439,0)</f>
        <v>0</v>
      </c>
      <c r="BF439" s="217">
        <f>IF(N439="snížená",J439,0)</f>
        <v>0</v>
      </c>
      <c r="BG439" s="217">
        <f>IF(N439="zákl. přenesená",J439,0)</f>
        <v>0</v>
      </c>
      <c r="BH439" s="217">
        <f>IF(N439="sníž. přenesená",J439,0)</f>
        <v>0</v>
      </c>
      <c r="BI439" s="217">
        <f>IF(N439="nulová",J439,0)</f>
        <v>0</v>
      </c>
      <c r="BJ439" s="18" t="s">
        <v>155</v>
      </c>
      <c r="BK439" s="217">
        <f>ROUND(I439*H439,2)</f>
        <v>0</v>
      </c>
      <c r="BL439" s="18" t="s">
        <v>252</v>
      </c>
      <c r="BM439" s="216" t="s">
        <v>621</v>
      </c>
    </row>
    <row r="440" spans="1:65" s="13" customFormat="1" ht="11.25">
      <c r="B440" s="218"/>
      <c r="C440" s="219"/>
      <c r="D440" s="220" t="s">
        <v>157</v>
      </c>
      <c r="E440" s="221" t="s">
        <v>1</v>
      </c>
      <c r="F440" s="222" t="s">
        <v>178</v>
      </c>
      <c r="G440" s="219"/>
      <c r="H440" s="223">
        <v>1</v>
      </c>
      <c r="I440" s="224"/>
      <c r="J440" s="219"/>
      <c r="K440" s="219"/>
      <c r="L440" s="225"/>
      <c r="M440" s="226"/>
      <c r="N440" s="227"/>
      <c r="O440" s="227"/>
      <c r="P440" s="227"/>
      <c r="Q440" s="227"/>
      <c r="R440" s="227"/>
      <c r="S440" s="227"/>
      <c r="T440" s="228"/>
      <c r="AT440" s="229" t="s">
        <v>157</v>
      </c>
      <c r="AU440" s="229" t="s">
        <v>155</v>
      </c>
      <c r="AV440" s="13" t="s">
        <v>155</v>
      </c>
      <c r="AW440" s="13" t="s">
        <v>34</v>
      </c>
      <c r="AX440" s="13" t="s">
        <v>78</v>
      </c>
      <c r="AY440" s="229" t="s">
        <v>149</v>
      </c>
    </row>
    <row r="441" spans="1:65" s="13" customFormat="1" ht="11.25">
      <c r="B441" s="218"/>
      <c r="C441" s="219"/>
      <c r="D441" s="220" t="s">
        <v>157</v>
      </c>
      <c r="E441" s="221" t="s">
        <v>1</v>
      </c>
      <c r="F441" s="222" t="s">
        <v>179</v>
      </c>
      <c r="G441" s="219"/>
      <c r="H441" s="223">
        <v>1.38</v>
      </c>
      <c r="I441" s="224"/>
      <c r="J441" s="219"/>
      <c r="K441" s="219"/>
      <c r="L441" s="225"/>
      <c r="M441" s="226"/>
      <c r="N441" s="227"/>
      <c r="O441" s="227"/>
      <c r="P441" s="227"/>
      <c r="Q441" s="227"/>
      <c r="R441" s="227"/>
      <c r="S441" s="227"/>
      <c r="T441" s="228"/>
      <c r="AT441" s="229" t="s">
        <v>157</v>
      </c>
      <c r="AU441" s="229" t="s">
        <v>155</v>
      </c>
      <c r="AV441" s="13" t="s">
        <v>155</v>
      </c>
      <c r="AW441" s="13" t="s">
        <v>34</v>
      </c>
      <c r="AX441" s="13" t="s">
        <v>78</v>
      </c>
      <c r="AY441" s="229" t="s">
        <v>149</v>
      </c>
    </row>
    <row r="442" spans="1:65" s="14" customFormat="1" ht="11.25">
      <c r="B442" s="230"/>
      <c r="C442" s="231"/>
      <c r="D442" s="220" t="s">
        <v>157</v>
      </c>
      <c r="E442" s="232" t="s">
        <v>1</v>
      </c>
      <c r="F442" s="233" t="s">
        <v>159</v>
      </c>
      <c r="G442" s="231"/>
      <c r="H442" s="234">
        <v>2.38</v>
      </c>
      <c r="I442" s="235"/>
      <c r="J442" s="231"/>
      <c r="K442" s="231"/>
      <c r="L442" s="236"/>
      <c r="M442" s="237"/>
      <c r="N442" s="238"/>
      <c r="O442" s="238"/>
      <c r="P442" s="238"/>
      <c r="Q442" s="238"/>
      <c r="R442" s="238"/>
      <c r="S442" s="238"/>
      <c r="T442" s="239"/>
      <c r="AT442" s="240" t="s">
        <v>157</v>
      </c>
      <c r="AU442" s="240" t="s">
        <v>155</v>
      </c>
      <c r="AV442" s="14" t="s">
        <v>154</v>
      </c>
      <c r="AW442" s="14" t="s">
        <v>34</v>
      </c>
      <c r="AX442" s="14" t="s">
        <v>86</v>
      </c>
      <c r="AY442" s="240" t="s">
        <v>149</v>
      </c>
    </row>
    <row r="443" spans="1:65" s="2" customFormat="1" ht="21.75" customHeight="1">
      <c r="A443" s="35"/>
      <c r="B443" s="36"/>
      <c r="C443" s="204" t="s">
        <v>622</v>
      </c>
      <c r="D443" s="204" t="s">
        <v>151</v>
      </c>
      <c r="E443" s="205" t="s">
        <v>623</v>
      </c>
      <c r="F443" s="206" t="s">
        <v>624</v>
      </c>
      <c r="G443" s="207" t="s">
        <v>242</v>
      </c>
      <c r="H443" s="208">
        <v>3.4</v>
      </c>
      <c r="I443" s="209"/>
      <c r="J443" s="210">
        <f>ROUND(I443*H443,2)</f>
        <v>0</v>
      </c>
      <c r="K443" s="211"/>
      <c r="L443" s="40"/>
      <c r="M443" s="212" t="s">
        <v>1</v>
      </c>
      <c r="N443" s="213" t="s">
        <v>44</v>
      </c>
      <c r="O443" s="72"/>
      <c r="P443" s="214">
        <f>O443*H443</f>
        <v>0</v>
      </c>
      <c r="Q443" s="214">
        <v>4.2999999999999999E-4</v>
      </c>
      <c r="R443" s="214">
        <f>Q443*H443</f>
        <v>1.462E-3</v>
      </c>
      <c r="S443" s="214">
        <v>0</v>
      </c>
      <c r="T443" s="215">
        <f>S443*H443</f>
        <v>0</v>
      </c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R443" s="216" t="s">
        <v>252</v>
      </c>
      <c r="AT443" s="216" t="s">
        <v>151</v>
      </c>
      <c r="AU443" s="216" t="s">
        <v>155</v>
      </c>
      <c r="AY443" s="18" t="s">
        <v>149</v>
      </c>
      <c r="BE443" s="217">
        <f>IF(N443="základní",J443,0)</f>
        <v>0</v>
      </c>
      <c r="BF443" s="217">
        <f>IF(N443="snížená",J443,0)</f>
        <v>0</v>
      </c>
      <c r="BG443" s="217">
        <f>IF(N443="zákl. přenesená",J443,0)</f>
        <v>0</v>
      </c>
      <c r="BH443" s="217">
        <f>IF(N443="sníž. přenesená",J443,0)</f>
        <v>0</v>
      </c>
      <c r="BI443" s="217">
        <f>IF(N443="nulová",J443,0)</f>
        <v>0</v>
      </c>
      <c r="BJ443" s="18" t="s">
        <v>155</v>
      </c>
      <c r="BK443" s="217">
        <f>ROUND(I443*H443,2)</f>
        <v>0</v>
      </c>
      <c r="BL443" s="18" t="s">
        <v>252</v>
      </c>
      <c r="BM443" s="216" t="s">
        <v>625</v>
      </c>
    </row>
    <row r="444" spans="1:65" s="13" customFormat="1" ht="11.25">
      <c r="B444" s="218"/>
      <c r="C444" s="219"/>
      <c r="D444" s="220" t="s">
        <v>157</v>
      </c>
      <c r="E444" s="221" t="s">
        <v>1</v>
      </c>
      <c r="F444" s="222" t="s">
        <v>626</v>
      </c>
      <c r="G444" s="219"/>
      <c r="H444" s="223">
        <v>3.4</v>
      </c>
      <c r="I444" s="224"/>
      <c r="J444" s="219"/>
      <c r="K444" s="219"/>
      <c r="L444" s="225"/>
      <c r="M444" s="226"/>
      <c r="N444" s="227"/>
      <c r="O444" s="227"/>
      <c r="P444" s="227"/>
      <c r="Q444" s="227"/>
      <c r="R444" s="227"/>
      <c r="S444" s="227"/>
      <c r="T444" s="228"/>
      <c r="AT444" s="229" t="s">
        <v>157</v>
      </c>
      <c r="AU444" s="229" t="s">
        <v>155</v>
      </c>
      <c r="AV444" s="13" t="s">
        <v>155</v>
      </c>
      <c r="AW444" s="13" t="s">
        <v>34</v>
      </c>
      <c r="AX444" s="13" t="s">
        <v>86</v>
      </c>
      <c r="AY444" s="229" t="s">
        <v>149</v>
      </c>
    </row>
    <row r="445" spans="1:65" s="2" customFormat="1" ht="33" customHeight="1">
      <c r="A445" s="35"/>
      <c r="B445" s="36"/>
      <c r="C445" s="262" t="s">
        <v>627</v>
      </c>
      <c r="D445" s="262" t="s">
        <v>341</v>
      </c>
      <c r="E445" s="263" t="s">
        <v>628</v>
      </c>
      <c r="F445" s="264" t="s">
        <v>629</v>
      </c>
      <c r="G445" s="265" t="s">
        <v>90</v>
      </c>
      <c r="H445" s="266">
        <v>0.374</v>
      </c>
      <c r="I445" s="267"/>
      <c r="J445" s="268">
        <f>ROUND(I445*H445,2)</f>
        <v>0</v>
      </c>
      <c r="K445" s="269"/>
      <c r="L445" s="270"/>
      <c r="M445" s="271" t="s">
        <v>1</v>
      </c>
      <c r="N445" s="272" t="s">
        <v>44</v>
      </c>
      <c r="O445" s="72"/>
      <c r="P445" s="214">
        <f>O445*H445</f>
        <v>0</v>
      </c>
      <c r="Q445" s="214">
        <v>1.9199999999999998E-2</v>
      </c>
      <c r="R445" s="214">
        <f>Q445*H445</f>
        <v>7.1807999999999993E-3</v>
      </c>
      <c r="S445" s="214">
        <v>0</v>
      </c>
      <c r="T445" s="215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16" t="s">
        <v>344</v>
      </c>
      <c r="AT445" s="216" t="s">
        <v>341</v>
      </c>
      <c r="AU445" s="216" t="s">
        <v>155</v>
      </c>
      <c r="AY445" s="18" t="s">
        <v>149</v>
      </c>
      <c r="BE445" s="217">
        <f>IF(N445="základní",J445,0)</f>
        <v>0</v>
      </c>
      <c r="BF445" s="217">
        <f>IF(N445="snížená",J445,0)</f>
        <v>0</v>
      </c>
      <c r="BG445" s="217">
        <f>IF(N445="zákl. přenesená",J445,0)</f>
        <v>0</v>
      </c>
      <c r="BH445" s="217">
        <f>IF(N445="sníž. přenesená",J445,0)</f>
        <v>0</v>
      </c>
      <c r="BI445" s="217">
        <f>IF(N445="nulová",J445,0)</f>
        <v>0</v>
      </c>
      <c r="BJ445" s="18" t="s">
        <v>155</v>
      </c>
      <c r="BK445" s="217">
        <f>ROUND(I445*H445,2)</f>
        <v>0</v>
      </c>
      <c r="BL445" s="18" t="s">
        <v>252</v>
      </c>
      <c r="BM445" s="216" t="s">
        <v>630</v>
      </c>
    </row>
    <row r="446" spans="1:65" s="13" customFormat="1" ht="11.25">
      <c r="B446" s="218"/>
      <c r="C446" s="219"/>
      <c r="D446" s="220" t="s">
        <v>157</v>
      </c>
      <c r="E446" s="221" t="s">
        <v>1</v>
      </c>
      <c r="F446" s="222" t="s">
        <v>631</v>
      </c>
      <c r="G446" s="219"/>
      <c r="H446" s="223">
        <v>0.34</v>
      </c>
      <c r="I446" s="224"/>
      <c r="J446" s="219"/>
      <c r="K446" s="219"/>
      <c r="L446" s="225"/>
      <c r="M446" s="226"/>
      <c r="N446" s="227"/>
      <c r="O446" s="227"/>
      <c r="P446" s="227"/>
      <c r="Q446" s="227"/>
      <c r="R446" s="227"/>
      <c r="S446" s="227"/>
      <c r="T446" s="228"/>
      <c r="AT446" s="229" t="s">
        <v>157</v>
      </c>
      <c r="AU446" s="229" t="s">
        <v>155</v>
      </c>
      <c r="AV446" s="13" t="s">
        <v>155</v>
      </c>
      <c r="AW446" s="13" t="s">
        <v>34</v>
      </c>
      <c r="AX446" s="13" t="s">
        <v>86</v>
      </c>
      <c r="AY446" s="229" t="s">
        <v>149</v>
      </c>
    </row>
    <row r="447" spans="1:65" s="13" customFormat="1" ht="11.25">
      <c r="B447" s="218"/>
      <c r="C447" s="219"/>
      <c r="D447" s="220" t="s">
        <v>157</v>
      </c>
      <c r="E447" s="219"/>
      <c r="F447" s="222" t="s">
        <v>632</v>
      </c>
      <c r="G447" s="219"/>
      <c r="H447" s="223">
        <v>0.374</v>
      </c>
      <c r="I447" s="224"/>
      <c r="J447" s="219"/>
      <c r="K447" s="219"/>
      <c r="L447" s="225"/>
      <c r="M447" s="226"/>
      <c r="N447" s="227"/>
      <c r="O447" s="227"/>
      <c r="P447" s="227"/>
      <c r="Q447" s="227"/>
      <c r="R447" s="227"/>
      <c r="S447" s="227"/>
      <c r="T447" s="228"/>
      <c r="AT447" s="229" t="s">
        <v>157</v>
      </c>
      <c r="AU447" s="229" t="s">
        <v>155</v>
      </c>
      <c r="AV447" s="13" t="s">
        <v>155</v>
      </c>
      <c r="AW447" s="13" t="s">
        <v>4</v>
      </c>
      <c r="AX447" s="13" t="s">
        <v>86</v>
      </c>
      <c r="AY447" s="229" t="s">
        <v>149</v>
      </c>
    </row>
    <row r="448" spans="1:65" s="2" customFormat="1" ht="21.75" customHeight="1">
      <c r="A448" s="35"/>
      <c r="B448" s="36"/>
      <c r="C448" s="204" t="s">
        <v>633</v>
      </c>
      <c r="D448" s="204" t="s">
        <v>151</v>
      </c>
      <c r="E448" s="205" t="s">
        <v>634</v>
      </c>
      <c r="F448" s="206" t="s">
        <v>635</v>
      </c>
      <c r="G448" s="207" t="s">
        <v>90</v>
      </c>
      <c r="H448" s="208">
        <v>1.38</v>
      </c>
      <c r="I448" s="209"/>
      <c r="J448" s="210">
        <f>ROUND(I448*H448,2)</f>
        <v>0</v>
      </c>
      <c r="K448" s="211"/>
      <c r="L448" s="40"/>
      <c r="M448" s="212" t="s">
        <v>1</v>
      </c>
      <c r="N448" s="213" t="s">
        <v>44</v>
      </c>
      <c r="O448" s="72"/>
      <c r="P448" s="214">
        <f>O448*H448</f>
        <v>0</v>
      </c>
      <c r="Q448" s="214">
        <v>0</v>
      </c>
      <c r="R448" s="214">
        <f>Q448*H448</f>
        <v>0</v>
      </c>
      <c r="S448" s="214">
        <v>8.3169999999999994E-2</v>
      </c>
      <c r="T448" s="215">
        <f>S448*H448</f>
        <v>0.11477459999999998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16" t="s">
        <v>252</v>
      </c>
      <c r="AT448" s="216" t="s">
        <v>151</v>
      </c>
      <c r="AU448" s="216" t="s">
        <v>155</v>
      </c>
      <c r="AY448" s="18" t="s">
        <v>149</v>
      </c>
      <c r="BE448" s="217">
        <f>IF(N448="základní",J448,0)</f>
        <v>0</v>
      </c>
      <c r="BF448" s="217">
        <f>IF(N448="snížená",J448,0)</f>
        <v>0</v>
      </c>
      <c r="BG448" s="217">
        <f>IF(N448="zákl. přenesená",J448,0)</f>
        <v>0</v>
      </c>
      <c r="BH448" s="217">
        <f>IF(N448="sníž. přenesená",J448,0)</f>
        <v>0</v>
      </c>
      <c r="BI448" s="217">
        <f>IF(N448="nulová",J448,0)</f>
        <v>0</v>
      </c>
      <c r="BJ448" s="18" t="s">
        <v>155</v>
      </c>
      <c r="BK448" s="217">
        <f>ROUND(I448*H448,2)</f>
        <v>0</v>
      </c>
      <c r="BL448" s="18" t="s">
        <v>252</v>
      </c>
      <c r="BM448" s="216" t="s">
        <v>636</v>
      </c>
    </row>
    <row r="449" spans="1:65" s="13" customFormat="1" ht="11.25">
      <c r="B449" s="218"/>
      <c r="C449" s="219"/>
      <c r="D449" s="220" t="s">
        <v>157</v>
      </c>
      <c r="E449" s="221" t="s">
        <v>1</v>
      </c>
      <c r="F449" s="222" t="s">
        <v>179</v>
      </c>
      <c r="G449" s="219"/>
      <c r="H449" s="223">
        <v>1.38</v>
      </c>
      <c r="I449" s="224"/>
      <c r="J449" s="219"/>
      <c r="K449" s="219"/>
      <c r="L449" s="225"/>
      <c r="M449" s="226"/>
      <c r="N449" s="227"/>
      <c r="O449" s="227"/>
      <c r="P449" s="227"/>
      <c r="Q449" s="227"/>
      <c r="R449" s="227"/>
      <c r="S449" s="227"/>
      <c r="T449" s="228"/>
      <c r="AT449" s="229" t="s">
        <v>157</v>
      </c>
      <c r="AU449" s="229" t="s">
        <v>155</v>
      </c>
      <c r="AV449" s="13" t="s">
        <v>155</v>
      </c>
      <c r="AW449" s="13" t="s">
        <v>34</v>
      </c>
      <c r="AX449" s="13" t="s">
        <v>78</v>
      </c>
      <c r="AY449" s="229" t="s">
        <v>149</v>
      </c>
    </row>
    <row r="450" spans="1:65" s="14" customFormat="1" ht="11.25">
      <c r="B450" s="230"/>
      <c r="C450" s="231"/>
      <c r="D450" s="220" t="s">
        <v>157</v>
      </c>
      <c r="E450" s="232" t="s">
        <v>1</v>
      </c>
      <c r="F450" s="233" t="s">
        <v>159</v>
      </c>
      <c r="G450" s="231"/>
      <c r="H450" s="234">
        <v>1.38</v>
      </c>
      <c r="I450" s="235"/>
      <c r="J450" s="231"/>
      <c r="K450" s="231"/>
      <c r="L450" s="236"/>
      <c r="M450" s="237"/>
      <c r="N450" s="238"/>
      <c r="O450" s="238"/>
      <c r="P450" s="238"/>
      <c r="Q450" s="238"/>
      <c r="R450" s="238"/>
      <c r="S450" s="238"/>
      <c r="T450" s="239"/>
      <c r="AT450" s="240" t="s">
        <v>157</v>
      </c>
      <c r="AU450" s="240" t="s">
        <v>155</v>
      </c>
      <c r="AV450" s="14" t="s">
        <v>154</v>
      </c>
      <c r="AW450" s="14" t="s">
        <v>34</v>
      </c>
      <c r="AX450" s="14" t="s">
        <v>86</v>
      </c>
      <c r="AY450" s="240" t="s">
        <v>149</v>
      </c>
    </row>
    <row r="451" spans="1:65" s="2" customFormat="1" ht="21.75" customHeight="1">
      <c r="A451" s="35"/>
      <c r="B451" s="36"/>
      <c r="C451" s="204" t="s">
        <v>637</v>
      </c>
      <c r="D451" s="204" t="s">
        <v>151</v>
      </c>
      <c r="E451" s="205" t="s">
        <v>638</v>
      </c>
      <c r="F451" s="206" t="s">
        <v>639</v>
      </c>
      <c r="G451" s="207" t="s">
        <v>90</v>
      </c>
      <c r="H451" s="208">
        <v>2.38</v>
      </c>
      <c r="I451" s="209"/>
      <c r="J451" s="210">
        <f>ROUND(I451*H451,2)</f>
        <v>0</v>
      </c>
      <c r="K451" s="211"/>
      <c r="L451" s="40"/>
      <c r="M451" s="212" t="s">
        <v>1</v>
      </c>
      <c r="N451" s="213" t="s">
        <v>44</v>
      </c>
      <c r="O451" s="72"/>
      <c r="P451" s="214">
        <f>O451*H451</f>
        <v>0</v>
      </c>
      <c r="Q451" s="214">
        <v>6.3499999999999997E-3</v>
      </c>
      <c r="R451" s="214">
        <f>Q451*H451</f>
        <v>1.5112999999999998E-2</v>
      </c>
      <c r="S451" s="214">
        <v>0</v>
      </c>
      <c r="T451" s="215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216" t="s">
        <v>252</v>
      </c>
      <c r="AT451" s="216" t="s">
        <v>151</v>
      </c>
      <c r="AU451" s="216" t="s">
        <v>155</v>
      </c>
      <c r="AY451" s="18" t="s">
        <v>149</v>
      </c>
      <c r="BE451" s="217">
        <f>IF(N451="základní",J451,0)</f>
        <v>0</v>
      </c>
      <c r="BF451" s="217">
        <f>IF(N451="snížená",J451,0)</f>
        <v>0</v>
      </c>
      <c r="BG451" s="217">
        <f>IF(N451="zákl. přenesená",J451,0)</f>
        <v>0</v>
      </c>
      <c r="BH451" s="217">
        <f>IF(N451="sníž. přenesená",J451,0)</f>
        <v>0</v>
      </c>
      <c r="BI451" s="217">
        <f>IF(N451="nulová",J451,0)</f>
        <v>0</v>
      </c>
      <c r="BJ451" s="18" t="s">
        <v>155</v>
      </c>
      <c r="BK451" s="217">
        <f>ROUND(I451*H451,2)</f>
        <v>0</v>
      </c>
      <c r="BL451" s="18" t="s">
        <v>252</v>
      </c>
      <c r="BM451" s="216" t="s">
        <v>640</v>
      </c>
    </row>
    <row r="452" spans="1:65" s="13" customFormat="1" ht="11.25">
      <c r="B452" s="218"/>
      <c r="C452" s="219"/>
      <c r="D452" s="220" t="s">
        <v>157</v>
      </c>
      <c r="E452" s="221" t="s">
        <v>1</v>
      </c>
      <c r="F452" s="222" t="s">
        <v>178</v>
      </c>
      <c r="G452" s="219"/>
      <c r="H452" s="223">
        <v>1</v>
      </c>
      <c r="I452" s="224"/>
      <c r="J452" s="219"/>
      <c r="K452" s="219"/>
      <c r="L452" s="225"/>
      <c r="M452" s="226"/>
      <c r="N452" s="227"/>
      <c r="O452" s="227"/>
      <c r="P452" s="227"/>
      <c r="Q452" s="227"/>
      <c r="R452" s="227"/>
      <c r="S452" s="227"/>
      <c r="T452" s="228"/>
      <c r="AT452" s="229" t="s">
        <v>157</v>
      </c>
      <c r="AU452" s="229" t="s">
        <v>155</v>
      </c>
      <c r="AV452" s="13" t="s">
        <v>155</v>
      </c>
      <c r="AW452" s="13" t="s">
        <v>34</v>
      </c>
      <c r="AX452" s="13" t="s">
        <v>78</v>
      </c>
      <c r="AY452" s="229" t="s">
        <v>149</v>
      </c>
    </row>
    <row r="453" spans="1:65" s="13" customFormat="1" ht="11.25">
      <c r="B453" s="218"/>
      <c r="C453" s="219"/>
      <c r="D453" s="220" t="s">
        <v>157</v>
      </c>
      <c r="E453" s="221" t="s">
        <v>1</v>
      </c>
      <c r="F453" s="222" t="s">
        <v>179</v>
      </c>
      <c r="G453" s="219"/>
      <c r="H453" s="223">
        <v>1.38</v>
      </c>
      <c r="I453" s="224"/>
      <c r="J453" s="219"/>
      <c r="K453" s="219"/>
      <c r="L453" s="225"/>
      <c r="M453" s="226"/>
      <c r="N453" s="227"/>
      <c r="O453" s="227"/>
      <c r="P453" s="227"/>
      <c r="Q453" s="227"/>
      <c r="R453" s="227"/>
      <c r="S453" s="227"/>
      <c r="T453" s="228"/>
      <c r="AT453" s="229" t="s">
        <v>157</v>
      </c>
      <c r="AU453" s="229" t="s">
        <v>155</v>
      </c>
      <c r="AV453" s="13" t="s">
        <v>155</v>
      </c>
      <c r="AW453" s="13" t="s">
        <v>34</v>
      </c>
      <c r="AX453" s="13" t="s">
        <v>78</v>
      </c>
      <c r="AY453" s="229" t="s">
        <v>149</v>
      </c>
    </row>
    <row r="454" spans="1:65" s="14" customFormat="1" ht="11.25">
      <c r="B454" s="230"/>
      <c r="C454" s="231"/>
      <c r="D454" s="220" t="s">
        <v>157</v>
      </c>
      <c r="E454" s="232" t="s">
        <v>1</v>
      </c>
      <c r="F454" s="233" t="s">
        <v>159</v>
      </c>
      <c r="G454" s="231"/>
      <c r="H454" s="234">
        <v>2.38</v>
      </c>
      <c r="I454" s="235"/>
      <c r="J454" s="231"/>
      <c r="K454" s="231"/>
      <c r="L454" s="236"/>
      <c r="M454" s="237"/>
      <c r="N454" s="238"/>
      <c r="O454" s="238"/>
      <c r="P454" s="238"/>
      <c r="Q454" s="238"/>
      <c r="R454" s="238"/>
      <c r="S454" s="238"/>
      <c r="T454" s="239"/>
      <c r="AT454" s="240" t="s">
        <v>157</v>
      </c>
      <c r="AU454" s="240" t="s">
        <v>155</v>
      </c>
      <c r="AV454" s="14" t="s">
        <v>154</v>
      </c>
      <c r="AW454" s="14" t="s">
        <v>34</v>
      </c>
      <c r="AX454" s="14" t="s">
        <v>86</v>
      </c>
      <c r="AY454" s="240" t="s">
        <v>149</v>
      </c>
    </row>
    <row r="455" spans="1:65" s="2" customFormat="1" ht="33" customHeight="1">
      <c r="A455" s="35"/>
      <c r="B455" s="36"/>
      <c r="C455" s="262" t="s">
        <v>641</v>
      </c>
      <c r="D455" s="262" t="s">
        <v>341</v>
      </c>
      <c r="E455" s="263" t="s">
        <v>628</v>
      </c>
      <c r="F455" s="264" t="s">
        <v>629</v>
      </c>
      <c r="G455" s="265" t="s">
        <v>90</v>
      </c>
      <c r="H455" s="266">
        <v>2.6179999999999999</v>
      </c>
      <c r="I455" s="267"/>
      <c r="J455" s="268">
        <f>ROUND(I455*H455,2)</f>
        <v>0</v>
      </c>
      <c r="K455" s="269"/>
      <c r="L455" s="270"/>
      <c r="M455" s="271" t="s">
        <v>1</v>
      </c>
      <c r="N455" s="272" t="s">
        <v>44</v>
      </c>
      <c r="O455" s="72"/>
      <c r="P455" s="214">
        <f>O455*H455</f>
        <v>0</v>
      </c>
      <c r="Q455" s="214">
        <v>1.9199999999999998E-2</v>
      </c>
      <c r="R455" s="214">
        <f>Q455*H455</f>
        <v>5.0265599999999994E-2</v>
      </c>
      <c r="S455" s="214">
        <v>0</v>
      </c>
      <c r="T455" s="215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216" t="s">
        <v>344</v>
      </c>
      <c r="AT455" s="216" t="s">
        <v>341</v>
      </c>
      <c r="AU455" s="216" t="s">
        <v>155</v>
      </c>
      <c r="AY455" s="18" t="s">
        <v>149</v>
      </c>
      <c r="BE455" s="217">
        <f>IF(N455="základní",J455,0)</f>
        <v>0</v>
      </c>
      <c r="BF455" s="217">
        <f>IF(N455="snížená",J455,0)</f>
        <v>0</v>
      </c>
      <c r="BG455" s="217">
        <f>IF(N455="zákl. přenesená",J455,0)</f>
        <v>0</v>
      </c>
      <c r="BH455" s="217">
        <f>IF(N455="sníž. přenesená",J455,0)</f>
        <v>0</v>
      </c>
      <c r="BI455" s="217">
        <f>IF(N455="nulová",J455,0)</f>
        <v>0</v>
      </c>
      <c r="BJ455" s="18" t="s">
        <v>155</v>
      </c>
      <c r="BK455" s="217">
        <f>ROUND(I455*H455,2)</f>
        <v>0</v>
      </c>
      <c r="BL455" s="18" t="s">
        <v>252</v>
      </c>
      <c r="BM455" s="216" t="s">
        <v>642</v>
      </c>
    </row>
    <row r="456" spans="1:65" s="13" customFormat="1" ht="11.25">
      <c r="B456" s="218"/>
      <c r="C456" s="219"/>
      <c r="D456" s="220" t="s">
        <v>157</v>
      </c>
      <c r="E456" s="221" t="s">
        <v>1</v>
      </c>
      <c r="F456" s="222" t="s">
        <v>643</v>
      </c>
      <c r="G456" s="219"/>
      <c r="H456" s="223">
        <v>2.38</v>
      </c>
      <c r="I456" s="224"/>
      <c r="J456" s="219"/>
      <c r="K456" s="219"/>
      <c r="L456" s="225"/>
      <c r="M456" s="226"/>
      <c r="N456" s="227"/>
      <c r="O456" s="227"/>
      <c r="P456" s="227"/>
      <c r="Q456" s="227"/>
      <c r="R456" s="227"/>
      <c r="S456" s="227"/>
      <c r="T456" s="228"/>
      <c r="AT456" s="229" t="s">
        <v>157</v>
      </c>
      <c r="AU456" s="229" t="s">
        <v>155</v>
      </c>
      <c r="AV456" s="13" t="s">
        <v>155</v>
      </c>
      <c r="AW456" s="13" t="s">
        <v>34</v>
      </c>
      <c r="AX456" s="13" t="s">
        <v>86</v>
      </c>
      <c r="AY456" s="229" t="s">
        <v>149</v>
      </c>
    </row>
    <row r="457" spans="1:65" s="13" customFormat="1" ht="11.25">
      <c r="B457" s="218"/>
      <c r="C457" s="219"/>
      <c r="D457" s="220" t="s">
        <v>157</v>
      </c>
      <c r="E457" s="219"/>
      <c r="F457" s="222" t="s">
        <v>644</v>
      </c>
      <c r="G457" s="219"/>
      <c r="H457" s="223">
        <v>2.6179999999999999</v>
      </c>
      <c r="I457" s="224"/>
      <c r="J457" s="219"/>
      <c r="K457" s="219"/>
      <c r="L457" s="225"/>
      <c r="M457" s="226"/>
      <c r="N457" s="227"/>
      <c r="O457" s="227"/>
      <c r="P457" s="227"/>
      <c r="Q457" s="227"/>
      <c r="R457" s="227"/>
      <c r="S457" s="227"/>
      <c r="T457" s="228"/>
      <c r="AT457" s="229" t="s">
        <v>157</v>
      </c>
      <c r="AU457" s="229" t="s">
        <v>155</v>
      </c>
      <c r="AV457" s="13" t="s">
        <v>155</v>
      </c>
      <c r="AW457" s="13" t="s">
        <v>4</v>
      </c>
      <c r="AX457" s="13" t="s">
        <v>86</v>
      </c>
      <c r="AY457" s="229" t="s">
        <v>149</v>
      </c>
    </row>
    <row r="458" spans="1:65" s="2" customFormat="1" ht="16.5" customHeight="1">
      <c r="A458" s="35"/>
      <c r="B458" s="36"/>
      <c r="C458" s="204" t="s">
        <v>645</v>
      </c>
      <c r="D458" s="204" t="s">
        <v>151</v>
      </c>
      <c r="E458" s="205" t="s">
        <v>646</v>
      </c>
      <c r="F458" s="206" t="s">
        <v>647</v>
      </c>
      <c r="G458" s="207" t="s">
        <v>242</v>
      </c>
      <c r="H458" s="208">
        <v>7.5</v>
      </c>
      <c r="I458" s="209"/>
      <c r="J458" s="210">
        <f>ROUND(I458*H458,2)</f>
        <v>0</v>
      </c>
      <c r="K458" s="211"/>
      <c r="L458" s="40"/>
      <c r="M458" s="212" t="s">
        <v>1</v>
      </c>
      <c r="N458" s="213" t="s">
        <v>44</v>
      </c>
      <c r="O458" s="72"/>
      <c r="P458" s="214">
        <f>O458*H458</f>
        <v>0</v>
      </c>
      <c r="Q458" s="214">
        <v>3.0000000000000001E-5</v>
      </c>
      <c r="R458" s="214">
        <f>Q458*H458</f>
        <v>2.2499999999999999E-4</v>
      </c>
      <c r="S458" s="214">
        <v>0</v>
      </c>
      <c r="T458" s="215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216" t="s">
        <v>252</v>
      </c>
      <c r="AT458" s="216" t="s">
        <v>151</v>
      </c>
      <c r="AU458" s="216" t="s">
        <v>155</v>
      </c>
      <c r="AY458" s="18" t="s">
        <v>149</v>
      </c>
      <c r="BE458" s="217">
        <f>IF(N458="základní",J458,0)</f>
        <v>0</v>
      </c>
      <c r="BF458" s="217">
        <f>IF(N458="snížená",J458,0)</f>
        <v>0</v>
      </c>
      <c r="BG458" s="217">
        <f>IF(N458="zákl. přenesená",J458,0)</f>
        <v>0</v>
      </c>
      <c r="BH458" s="217">
        <f>IF(N458="sníž. přenesená",J458,0)</f>
        <v>0</v>
      </c>
      <c r="BI458" s="217">
        <f>IF(N458="nulová",J458,0)</f>
        <v>0</v>
      </c>
      <c r="BJ458" s="18" t="s">
        <v>155</v>
      </c>
      <c r="BK458" s="217">
        <f>ROUND(I458*H458,2)</f>
        <v>0</v>
      </c>
      <c r="BL458" s="18" t="s">
        <v>252</v>
      </c>
      <c r="BM458" s="216" t="s">
        <v>648</v>
      </c>
    </row>
    <row r="459" spans="1:65" s="13" customFormat="1" ht="11.25">
      <c r="B459" s="218"/>
      <c r="C459" s="219"/>
      <c r="D459" s="220" t="s">
        <v>157</v>
      </c>
      <c r="E459" s="221" t="s">
        <v>1</v>
      </c>
      <c r="F459" s="222" t="s">
        <v>626</v>
      </c>
      <c r="G459" s="219"/>
      <c r="H459" s="223">
        <v>3.4</v>
      </c>
      <c r="I459" s="224"/>
      <c r="J459" s="219"/>
      <c r="K459" s="219"/>
      <c r="L459" s="225"/>
      <c r="M459" s="226"/>
      <c r="N459" s="227"/>
      <c r="O459" s="227"/>
      <c r="P459" s="227"/>
      <c r="Q459" s="227"/>
      <c r="R459" s="227"/>
      <c r="S459" s="227"/>
      <c r="T459" s="228"/>
      <c r="AT459" s="229" t="s">
        <v>157</v>
      </c>
      <c r="AU459" s="229" t="s">
        <v>155</v>
      </c>
      <c r="AV459" s="13" t="s">
        <v>155</v>
      </c>
      <c r="AW459" s="13" t="s">
        <v>34</v>
      </c>
      <c r="AX459" s="13" t="s">
        <v>78</v>
      </c>
      <c r="AY459" s="229" t="s">
        <v>149</v>
      </c>
    </row>
    <row r="460" spans="1:65" s="13" customFormat="1" ht="11.25">
      <c r="B460" s="218"/>
      <c r="C460" s="219"/>
      <c r="D460" s="220" t="s">
        <v>157</v>
      </c>
      <c r="E460" s="221" t="s">
        <v>1</v>
      </c>
      <c r="F460" s="222" t="s">
        <v>649</v>
      </c>
      <c r="G460" s="219"/>
      <c r="H460" s="223">
        <v>4.0999999999999996</v>
      </c>
      <c r="I460" s="224"/>
      <c r="J460" s="219"/>
      <c r="K460" s="219"/>
      <c r="L460" s="225"/>
      <c r="M460" s="226"/>
      <c r="N460" s="227"/>
      <c r="O460" s="227"/>
      <c r="P460" s="227"/>
      <c r="Q460" s="227"/>
      <c r="R460" s="227"/>
      <c r="S460" s="227"/>
      <c r="T460" s="228"/>
      <c r="AT460" s="229" t="s">
        <v>157</v>
      </c>
      <c r="AU460" s="229" t="s">
        <v>155</v>
      </c>
      <c r="AV460" s="13" t="s">
        <v>155</v>
      </c>
      <c r="AW460" s="13" t="s">
        <v>34</v>
      </c>
      <c r="AX460" s="13" t="s">
        <v>78</v>
      </c>
      <c r="AY460" s="229" t="s">
        <v>149</v>
      </c>
    </row>
    <row r="461" spans="1:65" s="14" customFormat="1" ht="11.25">
      <c r="B461" s="230"/>
      <c r="C461" s="231"/>
      <c r="D461" s="220" t="s">
        <v>157</v>
      </c>
      <c r="E461" s="232" t="s">
        <v>1</v>
      </c>
      <c r="F461" s="233" t="s">
        <v>159</v>
      </c>
      <c r="G461" s="231"/>
      <c r="H461" s="234">
        <v>7.5</v>
      </c>
      <c r="I461" s="235"/>
      <c r="J461" s="231"/>
      <c r="K461" s="231"/>
      <c r="L461" s="236"/>
      <c r="M461" s="237"/>
      <c r="N461" s="238"/>
      <c r="O461" s="238"/>
      <c r="P461" s="238"/>
      <c r="Q461" s="238"/>
      <c r="R461" s="238"/>
      <c r="S461" s="238"/>
      <c r="T461" s="239"/>
      <c r="AT461" s="240" t="s">
        <v>157</v>
      </c>
      <c r="AU461" s="240" t="s">
        <v>155</v>
      </c>
      <c r="AV461" s="14" t="s">
        <v>154</v>
      </c>
      <c r="AW461" s="14" t="s">
        <v>34</v>
      </c>
      <c r="AX461" s="14" t="s">
        <v>86</v>
      </c>
      <c r="AY461" s="240" t="s">
        <v>149</v>
      </c>
    </row>
    <row r="462" spans="1:65" s="2" customFormat="1" ht="21.75" customHeight="1">
      <c r="A462" s="35"/>
      <c r="B462" s="36"/>
      <c r="C462" s="204" t="s">
        <v>650</v>
      </c>
      <c r="D462" s="204" t="s">
        <v>151</v>
      </c>
      <c r="E462" s="205" t="s">
        <v>651</v>
      </c>
      <c r="F462" s="206" t="s">
        <v>652</v>
      </c>
      <c r="G462" s="207" t="s">
        <v>298</v>
      </c>
      <c r="H462" s="208">
        <v>7.4999999999999997E-2</v>
      </c>
      <c r="I462" s="209"/>
      <c r="J462" s="210">
        <f>ROUND(I462*H462,2)</f>
        <v>0</v>
      </c>
      <c r="K462" s="211"/>
      <c r="L462" s="40"/>
      <c r="M462" s="212" t="s">
        <v>1</v>
      </c>
      <c r="N462" s="213" t="s">
        <v>44</v>
      </c>
      <c r="O462" s="72"/>
      <c r="P462" s="214">
        <f>O462*H462</f>
        <v>0</v>
      </c>
      <c r="Q462" s="214">
        <v>0</v>
      </c>
      <c r="R462" s="214">
        <f>Q462*H462</f>
        <v>0</v>
      </c>
      <c r="S462" s="214">
        <v>0</v>
      </c>
      <c r="T462" s="215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216" t="s">
        <v>252</v>
      </c>
      <c r="AT462" s="216" t="s">
        <v>151</v>
      </c>
      <c r="AU462" s="216" t="s">
        <v>155</v>
      </c>
      <c r="AY462" s="18" t="s">
        <v>149</v>
      </c>
      <c r="BE462" s="217">
        <f>IF(N462="základní",J462,0)</f>
        <v>0</v>
      </c>
      <c r="BF462" s="217">
        <f>IF(N462="snížená",J462,0)</f>
        <v>0</v>
      </c>
      <c r="BG462" s="217">
        <f>IF(N462="zákl. přenesená",J462,0)</f>
        <v>0</v>
      </c>
      <c r="BH462" s="217">
        <f>IF(N462="sníž. přenesená",J462,0)</f>
        <v>0</v>
      </c>
      <c r="BI462" s="217">
        <f>IF(N462="nulová",J462,0)</f>
        <v>0</v>
      </c>
      <c r="BJ462" s="18" t="s">
        <v>155</v>
      </c>
      <c r="BK462" s="217">
        <f>ROUND(I462*H462,2)</f>
        <v>0</v>
      </c>
      <c r="BL462" s="18" t="s">
        <v>252</v>
      </c>
      <c r="BM462" s="216" t="s">
        <v>653</v>
      </c>
    </row>
    <row r="463" spans="1:65" s="2" customFormat="1" ht="21.75" customHeight="1">
      <c r="A463" s="35"/>
      <c r="B463" s="36"/>
      <c r="C463" s="204" t="s">
        <v>654</v>
      </c>
      <c r="D463" s="204" t="s">
        <v>151</v>
      </c>
      <c r="E463" s="205" t="s">
        <v>655</v>
      </c>
      <c r="F463" s="206" t="s">
        <v>656</v>
      </c>
      <c r="G463" s="207" t="s">
        <v>298</v>
      </c>
      <c r="H463" s="208">
        <v>7.4999999999999997E-2</v>
      </c>
      <c r="I463" s="209"/>
      <c r="J463" s="210">
        <f>ROUND(I463*H463,2)</f>
        <v>0</v>
      </c>
      <c r="K463" s="211"/>
      <c r="L463" s="40"/>
      <c r="M463" s="212" t="s">
        <v>1</v>
      </c>
      <c r="N463" s="213" t="s">
        <v>44</v>
      </c>
      <c r="O463" s="72"/>
      <c r="P463" s="214">
        <f>O463*H463</f>
        <v>0</v>
      </c>
      <c r="Q463" s="214">
        <v>0</v>
      </c>
      <c r="R463" s="214">
        <f>Q463*H463</f>
        <v>0</v>
      </c>
      <c r="S463" s="214">
        <v>0</v>
      </c>
      <c r="T463" s="215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216" t="s">
        <v>252</v>
      </c>
      <c r="AT463" s="216" t="s">
        <v>151</v>
      </c>
      <c r="AU463" s="216" t="s">
        <v>155</v>
      </c>
      <c r="AY463" s="18" t="s">
        <v>149</v>
      </c>
      <c r="BE463" s="217">
        <f>IF(N463="základní",J463,0)</f>
        <v>0</v>
      </c>
      <c r="BF463" s="217">
        <f>IF(N463="snížená",J463,0)</f>
        <v>0</v>
      </c>
      <c r="BG463" s="217">
        <f>IF(N463="zákl. přenesená",J463,0)</f>
        <v>0</v>
      </c>
      <c r="BH463" s="217">
        <f>IF(N463="sníž. přenesená",J463,0)</f>
        <v>0</v>
      </c>
      <c r="BI463" s="217">
        <f>IF(N463="nulová",J463,0)</f>
        <v>0</v>
      </c>
      <c r="BJ463" s="18" t="s">
        <v>155</v>
      </c>
      <c r="BK463" s="217">
        <f>ROUND(I463*H463,2)</f>
        <v>0</v>
      </c>
      <c r="BL463" s="18" t="s">
        <v>252</v>
      </c>
      <c r="BM463" s="216" t="s">
        <v>657</v>
      </c>
    </row>
    <row r="464" spans="1:65" s="12" customFormat="1" ht="22.9" customHeight="1">
      <c r="B464" s="189"/>
      <c r="C464" s="190"/>
      <c r="D464" s="191" t="s">
        <v>77</v>
      </c>
      <c r="E464" s="202" t="s">
        <v>658</v>
      </c>
      <c r="F464" s="202" t="s">
        <v>659</v>
      </c>
      <c r="G464" s="190"/>
      <c r="H464" s="190"/>
      <c r="I464" s="193"/>
      <c r="J464" s="203">
        <f>BK464</f>
        <v>0</v>
      </c>
      <c r="K464" s="190"/>
      <c r="L464" s="194"/>
      <c r="M464" s="195"/>
      <c r="N464" s="196"/>
      <c r="O464" s="196"/>
      <c r="P464" s="197">
        <f>SUM(P465:P469)</f>
        <v>0</v>
      </c>
      <c r="Q464" s="196"/>
      <c r="R464" s="197">
        <f>SUM(R465:R469)</f>
        <v>0</v>
      </c>
      <c r="S464" s="196"/>
      <c r="T464" s="198">
        <f>SUM(T465:T469)</f>
        <v>1.5</v>
      </c>
      <c r="AR464" s="199" t="s">
        <v>155</v>
      </c>
      <c r="AT464" s="200" t="s">
        <v>77</v>
      </c>
      <c r="AU464" s="200" t="s">
        <v>86</v>
      </c>
      <c r="AY464" s="199" t="s">
        <v>149</v>
      </c>
      <c r="BK464" s="201">
        <f>SUM(BK465:BK469)</f>
        <v>0</v>
      </c>
    </row>
    <row r="465" spans="1:65" s="2" customFormat="1" ht="21.75" customHeight="1">
      <c r="A465" s="35"/>
      <c r="B465" s="36"/>
      <c r="C465" s="204" t="s">
        <v>660</v>
      </c>
      <c r="D465" s="204" t="s">
        <v>151</v>
      </c>
      <c r="E465" s="205" t="s">
        <v>661</v>
      </c>
      <c r="F465" s="206" t="s">
        <v>662</v>
      </c>
      <c r="G465" s="207" t="s">
        <v>90</v>
      </c>
      <c r="H465" s="208">
        <v>60</v>
      </c>
      <c r="I465" s="209"/>
      <c r="J465" s="210">
        <f>ROUND(I465*H465,2)</f>
        <v>0</v>
      </c>
      <c r="K465" s="211"/>
      <c r="L465" s="40"/>
      <c r="M465" s="212" t="s">
        <v>1</v>
      </c>
      <c r="N465" s="213" t="s">
        <v>44</v>
      </c>
      <c r="O465" s="72"/>
      <c r="P465" s="214">
        <f>O465*H465</f>
        <v>0</v>
      </c>
      <c r="Q465" s="214">
        <v>0</v>
      </c>
      <c r="R465" s="214">
        <f>Q465*H465</f>
        <v>0</v>
      </c>
      <c r="S465" s="214">
        <v>2.5000000000000001E-2</v>
      </c>
      <c r="T465" s="215">
        <f>S465*H465</f>
        <v>1.5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216" t="s">
        <v>252</v>
      </c>
      <c r="AT465" s="216" t="s">
        <v>151</v>
      </c>
      <c r="AU465" s="216" t="s">
        <v>155</v>
      </c>
      <c r="AY465" s="18" t="s">
        <v>149</v>
      </c>
      <c r="BE465" s="217">
        <f>IF(N465="základní",J465,0)</f>
        <v>0</v>
      </c>
      <c r="BF465" s="217">
        <f>IF(N465="snížená",J465,0)</f>
        <v>0</v>
      </c>
      <c r="BG465" s="217">
        <f>IF(N465="zákl. přenesená",J465,0)</f>
        <v>0</v>
      </c>
      <c r="BH465" s="217">
        <f>IF(N465="sníž. přenesená",J465,0)</f>
        <v>0</v>
      </c>
      <c r="BI465" s="217">
        <f>IF(N465="nulová",J465,0)</f>
        <v>0</v>
      </c>
      <c r="BJ465" s="18" t="s">
        <v>155</v>
      </c>
      <c r="BK465" s="217">
        <f>ROUND(I465*H465,2)</f>
        <v>0</v>
      </c>
      <c r="BL465" s="18" t="s">
        <v>252</v>
      </c>
      <c r="BM465" s="216" t="s">
        <v>663</v>
      </c>
    </row>
    <row r="466" spans="1:65" s="13" customFormat="1" ht="11.25">
      <c r="B466" s="218"/>
      <c r="C466" s="219"/>
      <c r="D466" s="220" t="s">
        <v>157</v>
      </c>
      <c r="E466" s="221" t="s">
        <v>1</v>
      </c>
      <c r="F466" s="222" t="s">
        <v>174</v>
      </c>
      <c r="G466" s="219"/>
      <c r="H466" s="223">
        <v>22.08</v>
      </c>
      <c r="I466" s="224"/>
      <c r="J466" s="219"/>
      <c r="K466" s="219"/>
      <c r="L466" s="225"/>
      <c r="M466" s="226"/>
      <c r="N466" s="227"/>
      <c r="O466" s="227"/>
      <c r="P466" s="227"/>
      <c r="Q466" s="227"/>
      <c r="R466" s="227"/>
      <c r="S466" s="227"/>
      <c r="T466" s="228"/>
      <c r="AT466" s="229" t="s">
        <v>157</v>
      </c>
      <c r="AU466" s="229" t="s">
        <v>155</v>
      </c>
      <c r="AV466" s="13" t="s">
        <v>155</v>
      </c>
      <c r="AW466" s="13" t="s">
        <v>34</v>
      </c>
      <c r="AX466" s="13" t="s">
        <v>78</v>
      </c>
      <c r="AY466" s="229" t="s">
        <v>149</v>
      </c>
    </row>
    <row r="467" spans="1:65" s="13" customFormat="1" ht="11.25">
      <c r="B467" s="218"/>
      <c r="C467" s="219"/>
      <c r="D467" s="220" t="s">
        <v>157</v>
      </c>
      <c r="E467" s="221" t="s">
        <v>1</v>
      </c>
      <c r="F467" s="222" t="s">
        <v>175</v>
      </c>
      <c r="G467" s="219"/>
      <c r="H467" s="223">
        <v>16.32</v>
      </c>
      <c r="I467" s="224"/>
      <c r="J467" s="219"/>
      <c r="K467" s="219"/>
      <c r="L467" s="225"/>
      <c r="M467" s="226"/>
      <c r="N467" s="227"/>
      <c r="O467" s="227"/>
      <c r="P467" s="227"/>
      <c r="Q467" s="227"/>
      <c r="R467" s="227"/>
      <c r="S467" s="227"/>
      <c r="T467" s="228"/>
      <c r="AT467" s="229" t="s">
        <v>157</v>
      </c>
      <c r="AU467" s="229" t="s">
        <v>155</v>
      </c>
      <c r="AV467" s="13" t="s">
        <v>155</v>
      </c>
      <c r="AW467" s="13" t="s">
        <v>34</v>
      </c>
      <c r="AX467" s="13" t="s">
        <v>78</v>
      </c>
      <c r="AY467" s="229" t="s">
        <v>149</v>
      </c>
    </row>
    <row r="468" spans="1:65" s="13" customFormat="1" ht="11.25">
      <c r="B468" s="218"/>
      <c r="C468" s="219"/>
      <c r="D468" s="220" t="s">
        <v>157</v>
      </c>
      <c r="E468" s="221" t="s">
        <v>1</v>
      </c>
      <c r="F468" s="222" t="s">
        <v>176</v>
      </c>
      <c r="G468" s="219"/>
      <c r="H468" s="223">
        <v>21.6</v>
      </c>
      <c r="I468" s="224"/>
      <c r="J468" s="219"/>
      <c r="K468" s="219"/>
      <c r="L468" s="225"/>
      <c r="M468" s="226"/>
      <c r="N468" s="227"/>
      <c r="O468" s="227"/>
      <c r="P468" s="227"/>
      <c r="Q468" s="227"/>
      <c r="R468" s="227"/>
      <c r="S468" s="227"/>
      <c r="T468" s="228"/>
      <c r="AT468" s="229" t="s">
        <v>157</v>
      </c>
      <c r="AU468" s="229" t="s">
        <v>155</v>
      </c>
      <c r="AV468" s="13" t="s">
        <v>155</v>
      </c>
      <c r="AW468" s="13" t="s">
        <v>34</v>
      </c>
      <c r="AX468" s="13" t="s">
        <v>78</v>
      </c>
      <c r="AY468" s="229" t="s">
        <v>149</v>
      </c>
    </row>
    <row r="469" spans="1:65" s="14" customFormat="1" ht="11.25">
      <c r="B469" s="230"/>
      <c r="C469" s="231"/>
      <c r="D469" s="220" t="s">
        <v>157</v>
      </c>
      <c r="E469" s="232" t="s">
        <v>1</v>
      </c>
      <c r="F469" s="233" t="s">
        <v>159</v>
      </c>
      <c r="G469" s="231"/>
      <c r="H469" s="234">
        <v>60</v>
      </c>
      <c r="I469" s="235"/>
      <c r="J469" s="231"/>
      <c r="K469" s="231"/>
      <c r="L469" s="236"/>
      <c r="M469" s="237"/>
      <c r="N469" s="238"/>
      <c r="O469" s="238"/>
      <c r="P469" s="238"/>
      <c r="Q469" s="238"/>
      <c r="R469" s="238"/>
      <c r="S469" s="238"/>
      <c r="T469" s="239"/>
      <c r="AT469" s="240" t="s">
        <v>157</v>
      </c>
      <c r="AU469" s="240" t="s">
        <v>155</v>
      </c>
      <c r="AV469" s="14" t="s">
        <v>154</v>
      </c>
      <c r="AW469" s="14" t="s">
        <v>34</v>
      </c>
      <c r="AX469" s="14" t="s">
        <v>86</v>
      </c>
      <c r="AY469" s="240" t="s">
        <v>149</v>
      </c>
    </row>
    <row r="470" spans="1:65" s="12" customFormat="1" ht="22.9" customHeight="1">
      <c r="B470" s="189"/>
      <c r="C470" s="190"/>
      <c r="D470" s="191" t="s">
        <v>77</v>
      </c>
      <c r="E470" s="202" t="s">
        <v>664</v>
      </c>
      <c r="F470" s="202" t="s">
        <v>665</v>
      </c>
      <c r="G470" s="190"/>
      <c r="H470" s="190"/>
      <c r="I470" s="193"/>
      <c r="J470" s="203">
        <f>BK470</f>
        <v>0</v>
      </c>
      <c r="K470" s="190"/>
      <c r="L470" s="194"/>
      <c r="M470" s="195"/>
      <c r="N470" s="196"/>
      <c r="O470" s="196"/>
      <c r="P470" s="197">
        <f>SUM(P471:P518)</f>
        <v>0</v>
      </c>
      <c r="Q470" s="196"/>
      <c r="R470" s="197">
        <f>SUM(R471:R518)</f>
        <v>0.36689843999999999</v>
      </c>
      <c r="S470" s="196"/>
      <c r="T470" s="198">
        <f>SUM(T471:T518)</f>
        <v>6.8580000000000002E-2</v>
      </c>
      <c r="AR470" s="199" t="s">
        <v>155</v>
      </c>
      <c r="AT470" s="200" t="s">
        <v>77</v>
      </c>
      <c r="AU470" s="200" t="s">
        <v>86</v>
      </c>
      <c r="AY470" s="199" t="s">
        <v>149</v>
      </c>
      <c r="BK470" s="201">
        <f>SUM(BK471:BK518)</f>
        <v>0</v>
      </c>
    </row>
    <row r="471" spans="1:65" s="2" customFormat="1" ht="16.5" customHeight="1">
      <c r="A471" s="35"/>
      <c r="B471" s="36"/>
      <c r="C471" s="204" t="s">
        <v>666</v>
      </c>
      <c r="D471" s="204" t="s">
        <v>151</v>
      </c>
      <c r="E471" s="205" t="s">
        <v>667</v>
      </c>
      <c r="F471" s="206" t="s">
        <v>668</v>
      </c>
      <c r="G471" s="207" t="s">
        <v>90</v>
      </c>
      <c r="H471" s="208">
        <v>81.760000000000005</v>
      </c>
      <c r="I471" s="209"/>
      <c r="J471" s="210">
        <f>ROUND(I471*H471,2)</f>
        <v>0</v>
      </c>
      <c r="K471" s="211"/>
      <c r="L471" s="40"/>
      <c r="M471" s="212" t="s">
        <v>1</v>
      </c>
      <c r="N471" s="213" t="s">
        <v>44</v>
      </c>
      <c r="O471" s="72"/>
      <c r="P471" s="214">
        <f>O471*H471</f>
        <v>0</v>
      </c>
      <c r="Q471" s="214">
        <v>0</v>
      </c>
      <c r="R471" s="214">
        <f>Q471*H471</f>
        <v>0</v>
      </c>
      <c r="S471" s="214">
        <v>0</v>
      </c>
      <c r="T471" s="215">
        <f>S471*H471</f>
        <v>0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216" t="s">
        <v>252</v>
      </c>
      <c r="AT471" s="216" t="s">
        <v>151</v>
      </c>
      <c r="AU471" s="216" t="s">
        <v>155</v>
      </c>
      <c r="AY471" s="18" t="s">
        <v>149</v>
      </c>
      <c r="BE471" s="217">
        <f>IF(N471="základní",J471,0)</f>
        <v>0</v>
      </c>
      <c r="BF471" s="217">
        <f>IF(N471="snížená",J471,0)</f>
        <v>0</v>
      </c>
      <c r="BG471" s="217">
        <f>IF(N471="zákl. přenesená",J471,0)</f>
        <v>0</v>
      </c>
      <c r="BH471" s="217">
        <f>IF(N471="sníž. přenesená",J471,0)</f>
        <v>0</v>
      </c>
      <c r="BI471" s="217">
        <f>IF(N471="nulová",J471,0)</f>
        <v>0</v>
      </c>
      <c r="BJ471" s="18" t="s">
        <v>155</v>
      </c>
      <c r="BK471" s="217">
        <f>ROUND(I471*H471,2)</f>
        <v>0</v>
      </c>
      <c r="BL471" s="18" t="s">
        <v>252</v>
      </c>
      <c r="BM471" s="216" t="s">
        <v>669</v>
      </c>
    </row>
    <row r="472" spans="1:65" s="13" customFormat="1" ht="11.25">
      <c r="B472" s="218"/>
      <c r="C472" s="219"/>
      <c r="D472" s="220" t="s">
        <v>157</v>
      </c>
      <c r="E472" s="221" t="s">
        <v>1</v>
      </c>
      <c r="F472" s="222" t="s">
        <v>88</v>
      </c>
      <c r="G472" s="219"/>
      <c r="H472" s="223">
        <v>81.760000000000005</v>
      </c>
      <c r="I472" s="224"/>
      <c r="J472" s="219"/>
      <c r="K472" s="219"/>
      <c r="L472" s="225"/>
      <c r="M472" s="226"/>
      <c r="N472" s="227"/>
      <c r="O472" s="227"/>
      <c r="P472" s="227"/>
      <c r="Q472" s="227"/>
      <c r="R472" s="227"/>
      <c r="S472" s="227"/>
      <c r="T472" s="228"/>
      <c r="AT472" s="229" t="s">
        <v>157</v>
      </c>
      <c r="AU472" s="229" t="s">
        <v>155</v>
      </c>
      <c r="AV472" s="13" t="s">
        <v>155</v>
      </c>
      <c r="AW472" s="13" t="s">
        <v>34</v>
      </c>
      <c r="AX472" s="13" t="s">
        <v>86</v>
      </c>
      <c r="AY472" s="229" t="s">
        <v>149</v>
      </c>
    </row>
    <row r="473" spans="1:65" s="2" customFormat="1" ht="16.5" customHeight="1">
      <c r="A473" s="35"/>
      <c r="B473" s="36"/>
      <c r="C473" s="204" t="s">
        <v>670</v>
      </c>
      <c r="D473" s="204" t="s">
        <v>151</v>
      </c>
      <c r="E473" s="205" t="s">
        <v>671</v>
      </c>
      <c r="F473" s="206" t="s">
        <v>672</v>
      </c>
      <c r="G473" s="207" t="s">
        <v>90</v>
      </c>
      <c r="H473" s="208">
        <v>81.760000000000005</v>
      </c>
      <c r="I473" s="209"/>
      <c r="J473" s="210">
        <f>ROUND(I473*H473,2)</f>
        <v>0</v>
      </c>
      <c r="K473" s="211"/>
      <c r="L473" s="40"/>
      <c r="M473" s="212" t="s">
        <v>1</v>
      </c>
      <c r="N473" s="213" t="s">
        <v>44</v>
      </c>
      <c r="O473" s="72"/>
      <c r="P473" s="214">
        <f>O473*H473</f>
        <v>0</v>
      </c>
      <c r="Q473" s="214">
        <v>0</v>
      </c>
      <c r="R473" s="214">
        <f>Q473*H473</f>
        <v>0</v>
      </c>
      <c r="S473" s="214">
        <v>0</v>
      </c>
      <c r="T473" s="215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216" t="s">
        <v>252</v>
      </c>
      <c r="AT473" s="216" t="s">
        <v>151</v>
      </c>
      <c r="AU473" s="216" t="s">
        <v>155</v>
      </c>
      <c r="AY473" s="18" t="s">
        <v>149</v>
      </c>
      <c r="BE473" s="217">
        <f>IF(N473="základní",J473,0)</f>
        <v>0</v>
      </c>
      <c r="BF473" s="217">
        <f>IF(N473="snížená",J473,0)</f>
        <v>0</v>
      </c>
      <c r="BG473" s="217">
        <f>IF(N473="zákl. přenesená",J473,0)</f>
        <v>0</v>
      </c>
      <c r="BH473" s="217">
        <f>IF(N473="sníž. přenesená",J473,0)</f>
        <v>0</v>
      </c>
      <c r="BI473" s="217">
        <f>IF(N473="nulová",J473,0)</f>
        <v>0</v>
      </c>
      <c r="BJ473" s="18" t="s">
        <v>155</v>
      </c>
      <c r="BK473" s="217">
        <f>ROUND(I473*H473,2)</f>
        <v>0</v>
      </c>
      <c r="BL473" s="18" t="s">
        <v>252</v>
      </c>
      <c r="BM473" s="216" t="s">
        <v>673</v>
      </c>
    </row>
    <row r="474" spans="1:65" s="13" customFormat="1" ht="11.25">
      <c r="B474" s="218"/>
      <c r="C474" s="219"/>
      <c r="D474" s="220" t="s">
        <v>157</v>
      </c>
      <c r="E474" s="221" t="s">
        <v>1</v>
      </c>
      <c r="F474" s="222" t="s">
        <v>88</v>
      </c>
      <c r="G474" s="219"/>
      <c r="H474" s="223">
        <v>81.760000000000005</v>
      </c>
      <c r="I474" s="224"/>
      <c r="J474" s="219"/>
      <c r="K474" s="219"/>
      <c r="L474" s="225"/>
      <c r="M474" s="226"/>
      <c r="N474" s="227"/>
      <c r="O474" s="227"/>
      <c r="P474" s="227"/>
      <c r="Q474" s="227"/>
      <c r="R474" s="227"/>
      <c r="S474" s="227"/>
      <c r="T474" s="228"/>
      <c r="AT474" s="229" t="s">
        <v>157</v>
      </c>
      <c r="AU474" s="229" t="s">
        <v>155</v>
      </c>
      <c r="AV474" s="13" t="s">
        <v>155</v>
      </c>
      <c r="AW474" s="13" t="s">
        <v>34</v>
      </c>
      <c r="AX474" s="13" t="s">
        <v>86</v>
      </c>
      <c r="AY474" s="229" t="s">
        <v>149</v>
      </c>
    </row>
    <row r="475" spans="1:65" s="2" customFormat="1" ht="21.75" customHeight="1">
      <c r="A475" s="35"/>
      <c r="B475" s="36"/>
      <c r="C475" s="204" t="s">
        <v>674</v>
      </c>
      <c r="D475" s="204" t="s">
        <v>151</v>
      </c>
      <c r="E475" s="205" t="s">
        <v>675</v>
      </c>
      <c r="F475" s="206" t="s">
        <v>676</v>
      </c>
      <c r="G475" s="207" t="s">
        <v>90</v>
      </c>
      <c r="H475" s="208">
        <v>79.38</v>
      </c>
      <c r="I475" s="209"/>
      <c r="J475" s="210">
        <f>ROUND(I475*H475,2)</f>
        <v>0</v>
      </c>
      <c r="K475" s="211"/>
      <c r="L475" s="40"/>
      <c r="M475" s="212" t="s">
        <v>1</v>
      </c>
      <c r="N475" s="213" t="s">
        <v>44</v>
      </c>
      <c r="O475" s="72"/>
      <c r="P475" s="214">
        <f>O475*H475</f>
        <v>0</v>
      </c>
      <c r="Q475" s="214">
        <v>3.0000000000000001E-5</v>
      </c>
      <c r="R475" s="214">
        <f>Q475*H475</f>
        <v>2.3814000000000001E-3</v>
      </c>
      <c r="S475" s="214">
        <v>0</v>
      </c>
      <c r="T475" s="215">
        <f>S475*H475</f>
        <v>0</v>
      </c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R475" s="216" t="s">
        <v>252</v>
      </c>
      <c r="AT475" s="216" t="s">
        <v>151</v>
      </c>
      <c r="AU475" s="216" t="s">
        <v>155</v>
      </c>
      <c r="AY475" s="18" t="s">
        <v>149</v>
      </c>
      <c r="BE475" s="217">
        <f>IF(N475="základní",J475,0)</f>
        <v>0</v>
      </c>
      <c r="BF475" s="217">
        <f>IF(N475="snížená",J475,0)</f>
        <v>0</v>
      </c>
      <c r="BG475" s="217">
        <f>IF(N475="zákl. přenesená",J475,0)</f>
        <v>0</v>
      </c>
      <c r="BH475" s="217">
        <f>IF(N475="sníž. přenesená",J475,0)</f>
        <v>0</v>
      </c>
      <c r="BI475" s="217">
        <f>IF(N475="nulová",J475,0)</f>
        <v>0</v>
      </c>
      <c r="BJ475" s="18" t="s">
        <v>155</v>
      </c>
      <c r="BK475" s="217">
        <f>ROUND(I475*H475,2)</f>
        <v>0</v>
      </c>
      <c r="BL475" s="18" t="s">
        <v>252</v>
      </c>
      <c r="BM475" s="216" t="s">
        <v>677</v>
      </c>
    </row>
    <row r="476" spans="1:65" s="13" customFormat="1" ht="11.25">
      <c r="B476" s="218"/>
      <c r="C476" s="219"/>
      <c r="D476" s="220" t="s">
        <v>157</v>
      </c>
      <c r="E476" s="221" t="s">
        <v>1</v>
      </c>
      <c r="F476" s="222" t="s">
        <v>173</v>
      </c>
      <c r="G476" s="219"/>
      <c r="H476" s="223">
        <v>11.22</v>
      </c>
      <c r="I476" s="224"/>
      <c r="J476" s="219"/>
      <c r="K476" s="219"/>
      <c r="L476" s="225"/>
      <c r="M476" s="226"/>
      <c r="N476" s="227"/>
      <c r="O476" s="227"/>
      <c r="P476" s="227"/>
      <c r="Q476" s="227"/>
      <c r="R476" s="227"/>
      <c r="S476" s="227"/>
      <c r="T476" s="228"/>
      <c r="AT476" s="229" t="s">
        <v>157</v>
      </c>
      <c r="AU476" s="229" t="s">
        <v>155</v>
      </c>
      <c r="AV476" s="13" t="s">
        <v>155</v>
      </c>
      <c r="AW476" s="13" t="s">
        <v>34</v>
      </c>
      <c r="AX476" s="13" t="s">
        <v>78</v>
      </c>
      <c r="AY476" s="229" t="s">
        <v>149</v>
      </c>
    </row>
    <row r="477" spans="1:65" s="13" customFormat="1" ht="11.25">
      <c r="B477" s="218"/>
      <c r="C477" s="219"/>
      <c r="D477" s="220" t="s">
        <v>157</v>
      </c>
      <c r="E477" s="221" t="s">
        <v>1</v>
      </c>
      <c r="F477" s="222" t="s">
        <v>174</v>
      </c>
      <c r="G477" s="219"/>
      <c r="H477" s="223">
        <v>22.08</v>
      </c>
      <c r="I477" s="224"/>
      <c r="J477" s="219"/>
      <c r="K477" s="219"/>
      <c r="L477" s="225"/>
      <c r="M477" s="226"/>
      <c r="N477" s="227"/>
      <c r="O477" s="227"/>
      <c r="P477" s="227"/>
      <c r="Q477" s="227"/>
      <c r="R477" s="227"/>
      <c r="S477" s="227"/>
      <c r="T477" s="228"/>
      <c r="AT477" s="229" t="s">
        <v>157</v>
      </c>
      <c r="AU477" s="229" t="s">
        <v>155</v>
      </c>
      <c r="AV477" s="13" t="s">
        <v>155</v>
      </c>
      <c r="AW477" s="13" t="s">
        <v>34</v>
      </c>
      <c r="AX477" s="13" t="s">
        <v>78</v>
      </c>
      <c r="AY477" s="229" t="s">
        <v>149</v>
      </c>
    </row>
    <row r="478" spans="1:65" s="13" customFormat="1" ht="11.25">
      <c r="B478" s="218"/>
      <c r="C478" s="219"/>
      <c r="D478" s="220" t="s">
        <v>157</v>
      </c>
      <c r="E478" s="221" t="s">
        <v>1</v>
      </c>
      <c r="F478" s="222" t="s">
        <v>175</v>
      </c>
      <c r="G478" s="219"/>
      <c r="H478" s="223">
        <v>16.32</v>
      </c>
      <c r="I478" s="224"/>
      <c r="J478" s="219"/>
      <c r="K478" s="219"/>
      <c r="L478" s="225"/>
      <c r="M478" s="226"/>
      <c r="N478" s="227"/>
      <c r="O478" s="227"/>
      <c r="P478" s="227"/>
      <c r="Q478" s="227"/>
      <c r="R478" s="227"/>
      <c r="S478" s="227"/>
      <c r="T478" s="228"/>
      <c r="AT478" s="229" t="s">
        <v>157</v>
      </c>
      <c r="AU478" s="229" t="s">
        <v>155</v>
      </c>
      <c r="AV478" s="13" t="s">
        <v>155</v>
      </c>
      <c r="AW478" s="13" t="s">
        <v>34</v>
      </c>
      <c r="AX478" s="13" t="s">
        <v>78</v>
      </c>
      <c r="AY478" s="229" t="s">
        <v>149</v>
      </c>
    </row>
    <row r="479" spans="1:65" s="13" customFormat="1" ht="11.25">
      <c r="B479" s="218"/>
      <c r="C479" s="219"/>
      <c r="D479" s="220" t="s">
        <v>157</v>
      </c>
      <c r="E479" s="221" t="s">
        <v>1</v>
      </c>
      <c r="F479" s="222" t="s">
        <v>176</v>
      </c>
      <c r="G479" s="219"/>
      <c r="H479" s="223">
        <v>21.6</v>
      </c>
      <c r="I479" s="224"/>
      <c r="J479" s="219"/>
      <c r="K479" s="219"/>
      <c r="L479" s="225"/>
      <c r="M479" s="226"/>
      <c r="N479" s="227"/>
      <c r="O479" s="227"/>
      <c r="P479" s="227"/>
      <c r="Q479" s="227"/>
      <c r="R479" s="227"/>
      <c r="S479" s="227"/>
      <c r="T479" s="228"/>
      <c r="AT479" s="229" t="s">
        <v>157</v>
      </c>
      <c r="AU479" s="229" t="s">
        <v>155</v>
      </c>
      <c r="AV479" s="13" t="s">
        <v>155</v>
      </c>
      <c r="AW479" s="13" t="s">
        <v>34</v>
      </c>
      <c r="AX479" s="13" t="s">
        <v>78</v>
      </c>
      <c r="AY479" s="229" t="s">
        <v>149</v>
      </c>
    </row>
    <row r="480" spans="1:65" s="13" customFormat="1" ht="11.25">
      <c r="B480" s="218"/>
      <c r="C480" s="219"/>
      <c r="D480" s="220" t="s">
        <v>157</v>
      </c>
      <c r="E480" s="221" t="s">
        <v>1</v>
      </c>
      <c r="F480" s="222" t="s">
        <v>177</v>
      </c>
      <c r="G480" s="219"/>
      <c r="H480" s="223">
        <v>8.16</v>
      </c>
      <c r="I480" s="224"/>
      <c r="J480" s="219"/>
      <c r="K480" s="219"/>
      <c r="L480" s="225"/>
      <c r="M480" s="226"/>
      <c r="N480" s="227"/>
      <c r="O480" s="227"/>
      <c r="P480" s="227"/>
      <c r="Q480" s="227"/>
      <c r="R480" s="227"/>
      <c r="S480" s="227"/>
      <c r="T480" s="228"/>
      <c r="AT480" s="229" t="s">
        <v>157</v>
      </c>
      <c r="AU480" s="229" t="s">
        <v>155</v>
      </c>
      <c r="AV480" s="13" t="s">
        <v>155</v>
      </c>
      <c r="AW480" s="13" t="s">
        <v>34</v>
      </c>
      <c r="AX480" s="13" t="s">
        <v>78</v>
      </c>
      <c r="AY480" s="229" t="s">
        <v>149</v>
      </c>
    </row>
    <row r="481" spans="1:65" s="14" customFormat="1" ht="11.25">
      <c r="B481" s="230"/>
      <c r="C481" s="231"/>
      <c r="D481" s="220" t="s">
        <v>157</v>
      </c>
      <c r="E481" s="232" t="s">
        <v>1</v>
      </c>
      <c r="F481" s="233" t="s">
        <v>159</v>
      </c>
      <c r="G481" s="231"/>
      <c r="H481" s="234">
        <v>79.38</v>
      </c>
      <c r="I481" s="235"/>
      <c r="J481" s="231"/>
      <c r="K481" s="231"/>
      <c r="L481" s="236"/>
      <c r="M481" s="237"/>
      <c r="N481" s="238"/>
      <c r="O481" s="238"/>
      <c r="P481" s="238"/>
      <c r="Q481" s="238"/>
      <c r="R481" s="238"/>
      <c r="S481" s="238"/>
      <c r="T481" s="239"/>
      <c r="AT481" s="240" t="s">
        <v>157</v>
      </c>
      <c r="AU481" s="240" t="s">
        <v>155</v>
      </c>
      <c r="AV481" s="14" t="s">
        <v>154</v>
      </c>
      <c r="AW481" s="14" t="s">
        <v>34</v>
      </c>
      <c r="AX481" s="14" t="s">
        <v>86</v>
      </c>
      <c r="AY481" s="240" t="s">
        <v>149</v>
      </c>
    </row>
    <row r="482" spans="1:65" s="2" customFormat="1" ht="21.75" customHeight="1">
      <c r="A482" s="35"/>
      <c r="B482" s="36"/>
      <c r="C482" s="204" t="s">
        <v>678</v>
      </c>
      <c r="D482" s="204" t="s">
        <v>151</v>
      </c>
      <c r="E482" s="205" t="s">
        <v>679</v>
      </c>
      <c r="F482" s="206" t="s">
        <v>680</v>
      </c>
      <c r="G482" s="207" t="s">
        <v>90</v>
      </c>
      <c r="H482" s="208">
        <v>20.28</v>
      </c>
      <c r="I482" s="209"/>
      <c r="J482" s="210">
        <f>ROUND(I482*H482,2)</f>
        <v>0</v>
      </c>
      <c r="K482" s="211"/>
      <c r="L482" s="40"/>
      <c r="M482" s="212" t="s">
        <v>1</v>
      </c>
      <c r="N482" s="213" t="s">
        <v>44</v>
      </c>
      <c r="O482" s="72"/>
      <c r="P482" s="214">
        <f>O482*H482</f>
        <v>0</v>
      </c>
      <c r="Q482" s="214">
        <v>0</v>
      </c>
      <c r="R482" s="214">
        <f>Q482*H482</f>
        <v>0</v>
      </c>
      <c r="S482" s="214">
        <v>3.0000000000000001E-3</v>
      </c>
      <c r="T482" s="215">
        <f>S482*H482</f>
        <v>6.0840000000000005E-2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216" t="s">
        <v>252</v>
      </c>
      <c r="AT482" s="216" t="s">
        <v>151</v>
      </c>
      <c r="AU482" s="216" t="s">
        <v>155</v>
      </c>
      <c r="AY482" s="18" t="s">
        <v>149</v>
      </c>
      <c r="BE482" s="217">
        <f>IF(N482="základní",J482,0)</f>
        <v>0</v>
      </c>
      <c r="BF482" s="217">
        <f>IF(N482="snížená",J482,0)</f>
        <v>0</v>
      </c>
      <c r="BG482" s="217">
        <f>IF(N482="zákl. přenesená",J482,0)</f>
        <v>0</v>
      </c>
      <c r="BH482" s="217">
        <f>IF(N482="sníž. přenesená",J482,0)</f>
        <v>0</v>
      </c>
      <c r="BI482" s="217">
        <f>IF(N482="nulová",J482,0)</f>
        <v>0</v>
      </c>
      <c r="BJ482" s="18" t="s">
        <v>155</v>
      </c>
      <c r="BK482" s="217">
        <f>ROUND(I482*H482,2)</f>
        <v>0</v>
      </c>
      <c r="BL482" s="18" t="s">
        <v>252</v>
      </c>
      <c r="BM482" s="216" t="s">
        <v>681</v>
      </c>
    </row>
    <row r="483" spans="1:65" s="13" customFormat="1" ht="11.25">
      <c r="B483" s="218"/>
      <c r="C483" s="219"/>
      <c r="D483" s="220" t="s">
        <v>157</v>
      </c>
      <c r="E483" s="221" t="s">
        <v>1</v>
      </c>
      <c r="F483" s="222" t="s">
        <v>173</v>
      </c>
      <c r="G483" s="219"/>
      <c r="H483" s="223">
        <v>11.22</v>
      </c>
      <c r="I483" s="224"/>
      <c r="J483" s="219"/>
      <c r="K483" s="219"/>
      <c r="L483" s="225"/>
      <c r="M483" s="226"/>
      <c r="N483" s="227"/>
      <c r="O483" s="227"/>
      <c r="P483" s="227"/>
      <c r="Q483" s="227"/>
      <c r="R483" s="227"/>
      <c r="S483" s="227"/>
      <c r="T483" s="228"/>
      <c r="AT483" s="229" t="s">
        <v>157</v>
      </c>
      <c r="AU483" s="229" t="s">
        <v>155</v>
      </c>
      <c r="AV483" s="13" t="s">
        <v>155</v>
      </c>
      <c r="AW483" s="13" t="s">
        <v>34</v>
      </c>
      <c r="AX483" s="13" t="s">
        <v>78</v>
      </c>
      <c r="AY483" s="229" t="s">
        <v>149</v>
      </c>
    </row>
    <row r="484" spans="1:65" s="13" customFormat="1" ht="11.25">
      <c r="B484" s="218"/>
      <c r="C484" s="219"/>
      <c r="D484" s="220" t="s">
        <v>157</v>
      </c>
      <c r="E484" s="221" t="s">
        <v>1</v>
      </c>
      <c r="F484" s="222" t="s">
        <v>682</v>
      </c>
      <c r="G484" s="219"/>
      <c r="H484" s="223">
        <v>9.06</v>
      </c>
      <c r="I484" s="224"/>
      <c r="J484" s="219"/>
      <c r="K484" s="219"/>
      <c r="L484" s="225"/>
      <c r="M484" s="226"/>
      <c r="N484" s="227"/>
      <c r="O484" s="227"/>
      <c r="P484" s="227"/>
      <c r="Q484" s="227"/>
      <c r="R484" s="227"/>
      <c r="S484" s="227"/>
      <c r="T484" s="228"/>
      <c r="AT484" s="229" t="s">
        <v>157</v>
      </c>
      <c r="AU484" s="229" t="s">
        <v>155</v>
      </c>
      <c r="AV484" s="13" t="s">
        <v>155</v>
      </c>
      <c r="AW484" s="13" t="s">
        <v>34</v>
      </c>
      <c r="AX484" s="13" t="s">
        <v>78</v>
      </c>
      <c r="AY484" s="229" t="s">
        <v>149</v>
      </c>
    </row>
    <row r="485" spans="1:65" s="14" customFormat="1" ht="11.25">
      <c r="B485" s="230"/>
      <c r="C485" s="231"/>
      <c r="D485" s="220" t="s">
        <v>157</v>
      </c>
      <c r="E485" s="232" t="s">
        <v>1</v>
      </c>
      <c r="F485" s="233" t="s">
        <v>159</v>
      </c>
      <c r="G485" s="231"/>
      <c r="H485" s="234">
        <v>20.28</v>
      </c>
      <c r="I485" s="235"/>
      <c r="J485" s="231"/>
      <c r="K485" s="231"/>
      <c r="L485" s="236"/>
      <c r="M485" s="237"/>
      <c r="N485" s="238"/>
      <c r="O485" s="238"/>
      <c r="P485" s="238"/>
      <c r="Q485" s="238"/>
      <c r="R485" s="238"/>
      <c r="S485" s="238"/>
      <c r="T485" s="239"/>
      <c r="AT485" s="240" t="s">
        <v>157</v>
      </c>
      <c r="AU485" s="240" t="s">
        <v>155</v>
      </c>
      <c r="AV485" s="14" t="s">
        <v>154</v>
      </c>
      <c r="AW485" s="14" t="s">
        <v>34</v>
      </c>
      <c r="AX485" s="14" t="s">
        <v>86</v>
      </c>
      <c r="AY485" s="240" t="s">
        <v>149</v>
      </c>
    </row>
    <row r="486" spans="1:65" s="2" customFormat="1" ht="16.5" customHeight="1">
      <c r="A486" s="35"/>
      <c r="B486" s="36"/>
      <c r="C486" s="204" t="s">
        <v>683</v>
      </c>
      <c r="D486" s="204" t="s">
        <v>151</v>
      </c>
      <c r="E486" s="205" t="s">
        <v>684</v>
      </c>
      <c r="F486" s="206" t="s">
        <v>685</v>
      </c>
      <c r="G486" s="207" t="s">
        <v>90</v>
      </c>
      <c r="H486" s="208">
        <v>79.38</v>
      </c>
      <c r="I486" s="209"/>
      <c r="J486" s="210">
        <f>ROUND(I486*H486,2)</f>
        <v>0</v>
      </c>
      <c r="K486" s="211"/>
      <c r="L486" s="40"/>
      <c r="M486" s="212" t="s">
        <v>1</v>
      </c>
      <c r="N486" s="213" t="s">
        <v>44</v>
      </c>
      <c r="O486" s="72"/>
      <c r="P486" s="214">
        <f>O486*H486</f>
        <v>0</v>
      </c>
      <c r="Q486" s="214">
        <v>2.9999999999999997E-4</v>
      </c>
      <c r="R486" s="214">
        <f>Q486*H486</f>
        <v>2.3813999999999995E-2</v>
      </c>
      <c r="S486" s="214">
        <v>0</v>
      </c>
      <c r="T486" s="215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216" t="s">
        <v>252</v>
      </c>
      <c r="AT486" s="216" t="s">
        <v>151</v>
      </c>
      <c r="AU486" s="216" t="s">
        <v>155</v>
      </c>
      <c r="AY486" s="18" t="s">
        <v>149</v>
      </c>
      <c r="BE486" s="217">
        <f>IF(N486="základní",J486,0)</f>
        <v>0</v>
      </c>
      <c r="BF486" s="217">
        <f>IF(N486="snížená",J486,0)</f>
        <v>0</v>
      </c>
      <c r="BG486" s="217">
        <f>IF(N486="zákl. přenesená",J486,0)</f>
        <v>0</v>
      </c>
      <c r="BH486" s="217">
        <f>IF(N486="sníž. přenesená",J486,0)</f>
        <v>0</v>
      </c>
      <c r="BI486" s="217">
        <f>IF(N486="nulová",J486,0)</f>
        <v>0</v>
      </c>
      <c r="BJ486" s="18" t="s">
        <v>155</v>
      </c>
      <c r="BK486" s="217">
        <f>ROUND(I486*H486,2)</f>
        <v>0</v>
      </c>
      <c r="BL486" s="18" t="s">
        <v>252</v>
      </c>
      <c r="BM486" s="216" t="s">
        <v>686</v>
      </c>
    </row>
    <row r="487" spans="1:65" s="13" customFormat="1" ht="11.25">
      <c r="B487" s="218"/>
      <c r="C487" s="219"/>
      <c r="D487" s="220" t="s">
        <v>157</v>
      </c>
      <c r="E487" s="221" t="s">
        <v>1</v>
      </c>
      <c r="F487" s="222" t="s">
        <v>173</v>
      </c>
      <c r="G487" s="219"/>
      <c r="H487" s="223">
        <v>11.22</v>
      </c>
      <c r="I487" s="224"/>
      <c r="J487" s="219"/>
      <c r="K487" s="219"/>
      <c r="L487" s="225"/>
      <c r="M487" s="226"/>
      <c r="N487" s="227"/>
      <c r="O487" s="227"/>
      <c r="P487" s="227"/>
      <c r="Q487" s="227"/>
      <c r="R487" s="227"/>
      <c r="S487" s="227"/>
      <c r="T487" s="228"/>
      <c r="AT487" s="229" t="s">
        <v>157</v>
      </c>
      <c r="AU487" s="229" t="s">
        <v>155</v>
      </c>
      <c r="AV487" s="13" t="s">
        <v>155</v>
      </c>
      <c r="AW487" s="13" t="s">
        <v>34</v>
      </c>
      <c r="AX487" s="13" t="s">
        <v>78</v>
      </c>
      <c r="AY487" s="229" t="s">
        <v>149</v>
      </c>
    </row>
    <row r="488" spans="1:65" s="13" customFormat="1" ht="11.25">
      <c r="B488" s="218"/>
      <c r="C488" s="219"/>
      <c r="D488" s="220" t="s">
        <v>157</v>
      </c>
      <c r="E488" s="221" t="s">
        <v>1</v>
      </c>
      <c r="F488" s="222" t="s">
        <v>174</v>
      </c>
      <c r="G488" s="219"/>
      <c r="H488" s="223">
        <v>22.08</v>
      </c>
      <c r="I488" s="224"/>
      <c r="J488" s="219"/>
      <c r="K488" s="219"/>
      <c r="L488" s="225"/>
      <c r="M488" s="226"/>
      <c r="N488" s="227"/>
      <c r="O488" s="227"/>
      <c r="P488" s="227"/>
      <c r="Q488" s="227"/>
      <c r="R488" s="227"/>
      <c r="S488" s="227"/>
      <c r="T488" s="228"/>
      <c r="AT488" s="229" t="s">
        <v>157</v>
      </c>
      <c r="AU488" s="229" t="s">
        <v>155</v>
      </c>
      <c r="AV488" s="13" t="s">
        <v>155</v>
      </c>
      <c r="AW488" s="13" t="s">
        <v>34</v>
      </c>
      <c r="AX488" s="13" t="s">
        <v>78</v>
      </c>
      <c r="AY488" s="229" t="s">
        <v>149</v>
      </c>
    </row>
    <row r="489" spans="1:65" s="13" customFormat="1" ht="11.25">
      <c r="B489" s="218"/>
      <c r="C489" s="219"/>
      <c r="D489" s="220" t="s">
        <v>157</v>
      </c>
      <c r="E489" s="221" t="s">
        <v>1</v>
      </c>
      <c r="F489" s="222" t="s">
        <v>175</v>
      </c>
      <c r="G489" s="219"/>
      <c r="H489" s="223">
        <v>16.32</v>
      </c>
      <c r="I489" s="224"/>
      <c r="J489" s="219"/>
      <c r="K489" s="219"/>
      <c r="L489" s="225"/>
      <c r="M489" s="226"/>
      <c r="N489" s="227"/>
      <c r="O489" s="227"/>
      <c r="P489" s="227"/>
      <c r="Q489" s="227"/>
      <c r="R489" s="227"/>
      <c r="S489" s="227"/>
      <c r="T489" s="228"/>
      <c r="AT489" s="229" t="s">
        <v>157</v>
      </c>
      <c r="AU489" s="229" t="s">
        <v>155</v>
      </c>
      <c r="AV489" s="13" t="s">
        <v>155</v>
      </c>
      <c r="AW489" s="13" t="s">
        <v>34</v>
      </c>
      <c r="AX489" s="13" t="s">
        <v>78</v>
      </c>
      <c r="AY489" s="229" t="s">
        <v>149</v>
      </c>
    </row>
    <row r="490" spans="1:65" s="13" customFormat="1" ht="11.25">
      <c r="B490" s="218"/>
      <c r="C490" s="219"/>
      <c r="D490" s="220" t="s">
        <v>157</v>
      </c>
      <c r="E490" s="221" t="s">
        <v>1</v>
      </c>
      <c r="F490" s="222" t="s">
        <v>176</v>
      </c>
      <c r="G490" s="219"/>
      <c r="H490" s="223">
        <v>21.6</v>
      </c>
      <c r="I490" s="224"/>
      <c r="J490" s="219"/>
      <c r="K490" s="219"/>
      <c r="L490" s="225"/>
      <c r="M490" s="226"/>
      <c r="N490" s="227"/>
      <c r="O490" s="227"/>
      <c r="P490" s="227"/>
      <c r="Q490" s="227"/>
      <c r="R490" s="227"/>
      <c r="S490" s="227"/>
      <c r="T490" s="228"/>
      <c r="AT490" s="229" t="s">
        <v>157</v>
      </c>
      <c r="AU490" s="229" t="s">
        <v>155</v>
      </c>
      <c r="AV490" s="13" t="s">
        <v>155</v>
      </c>
      <c r="AW490" s="13" t="s">
        <v>34</v>
      </c>
      <c r="AX490" s="13" t="s">
        <v>78</v>
      </c>
      <c r="AY490" s="229" t="s">
        <v>149</v>
      </c>
    </row>
    <row r="491" spans="1:65" s="13" customFormat="1" ht="11.25">
      <c r="B491" s="218"/>
      <c r="C491" s="219"/>
      <c r="D491" s="220" t="s">
        <v>157</v>
      </c>
      <c r="E491" s="221" t="s">
        <v>1</v>
      </c>
      <c r="F491" s="222" t="s">
        <v>177</v>
      </c>
      <c r="G491" s="219"/>
      <c r="H491" s="223">
        <v>8.16</v>
      </c>
      <c r="I491" s="224"/>
      <c r="J491" s="219"/>
      <c r="K491" s="219"/>
      <c r="L491" s="225"/>
      <c r="M491" s="226"/>
      <c r="N491" s="227"/>
      <c r="O491" s="227"/>
      <c r="P491" s="227"/>
      <c r="Q491" s="227"/>
      <c r="R491" s="227"/>
      <c r="S491" s="227"/>
      <c r="T491" s="228"/>
      <c r="AT491" s="229" t="s">
        <v>157</v>
      </c>
      <c r="AU491" s="229" t="s">
        <v>155</v>
      </c>
      <c r="AV491" s="13" t="s">
        <v>155</v>
      </c>
      <c r="AW491" s="13" t="s">
        <v>34</v>
      </c>
      <c r="AX491" s="13" t="s">
        <v>78</v>
      </c>
      <c r="AY491" s="229" t="s">
        <v>149</v>
      </c>
    </row>
    <row r="492" spans="1:65" s="14" customFormat="1" ht="11.25">
      <c r="B492" s="230"/>
      <c r="C492" s="231"/>
      <c r="D492" s="220" t="s">
        <v>157</v>
      </c>
      <c r="E492" s="232" t="s">
        <v>1</v>
      </c>
      <c r="F492" s="233" t="s">
        <v>159</v>
      </c>
      <c r="G492" s="231"/>
      <c r="H492" s="234">
        <v>79.38</v>
      </c>
      <c r="I492" s="235"/>
      <c r="J492" s="231"/>
      <c r="K492" s="231"/>
      <c r="L492" s="236"/>
      <c r="M492" s="237"/>
      <c r="N492" s="238"/>
      <c r="O492" s="238"/>
      <c r="P492" s="238"/>
      <c r="Q492" s="238"/>
      <c r="R492" s="238"/>
      <c r="S492" s="238"/>
      <c r="T492" s="239"/>
      <c r="AT492" s="240" t="s">
        <v>157</v>
      </c>
      <c r="AU492" s="240" t="s">
        <v>155</v>
      </c>
      <c r="AV492" s="14" t="s">
        <v>154</v>
      </c>
      <c r="AW492" s="14" t="s">
        <v>34</v>
      </c>
      <c r="AX492" s="14" t="s">
        <v>86</v>
      </c>
      <c r="AY492" s="240" t="s">
        <v>149</v>
      </c>
    </row>
    <row r="493" spans="1:65" s="2" customFormat="1" ht="33" customHeight="1">
      <c r="A493" s="35"/>
      <c r="B493" s="36"/>
      <c r="C493" s="262" t="s">
        <v>687</v>
      </c>
      <c r="D493" s="262" t="s">
        <v>341</v>
      </c>
      <c r="E493" s="263" t="s">
        <v>688</v>
      </c>
      <c r="F493" s="264" t="s">
        <v>689</v>
      </c>
      <c r="G493" s="265" t="s">
        <v>90</v>
      </c>
      <c r="H493" s="266">
        <v>87.317999999999998</v>
      </c>
      <c r="I493" s="267"/>
      <c r="J493" s="268">
        <f>ROUND(I493*H493,2)</f>
        <v>0</v>
      </c>
      <c r="K493" s="269"/>
      <c r="L493" s="270"/>
      <c r="M493" s="271" t="s">
        <v>1</v>
      </c>
      <c r="N493" s="272" t="s">
        <v>44</v>
      </c>
      <c r="O493" s="72"/>
      <c r="P493" s="214">
        <f>O493*H493</f>
        <v>0</v>
      </c>
      <c r="Q493" s="214">
        <v>3.6800000000000001E-3</v>
      </c>
      <c r="R493" s="214">
        <f>Q493*H493</f>
        <v>0.32133023999999999</v>
      </c>
      <c r="S493" s="214">
        <v>0</v>
      </c>
      <c r="T493" s="215">
        <f>S493*H493</f>
        <v>0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216" t="s">
        <v>344</v>
      </c>
      <c r="AT493" s="216" t="s">
        <v>341</v>
      </c>
      <c r="AU493" s="216" t="s">
        <v>155</v>
      </c>
      <c r="AY493" s="18" t="s">
        <v>149</v>
      </c>
      <c r="BE493" s="217">
        <f>IF(N493="základní",J493,0)</f>
        <v>0</v>
      </c>
      <c r="BF493" s="217">
        <f>IF(N493="snížená",J493,0)</f>
        <v>0</v>
      </c>
      <c r="BG493" s="217">
        <f>IF(N493="zákl. přenesená",J493,0)</f>
        <v>0</v>
      </c>
      <c r="BH493" s="217">
        <f>IF(N493="sníž. přenesená",J493,0)</f>
        <v>0</v>
      </c>
      <c r="BI493" s="217">
        <f>IF(N493="nulová",J493,0)</f>
        <v>0</v>
      </c>
      <c r="BJ493" s="18" t="s">
        <v>155</v>
      </c>
      <c r="BK493" s="217">
        <f>ROUND(I493*H493,2)</f>
        <v>0</v>
      </c>
      <c r="BL493" s="18" t="s">
        <v>252</v>
      </c>
      <c r="BM493" s="216" t="s">
        <v>690</v>
      </c>
    </row>
    <row r="494" spans="1:65" s="13" customFormat="1" ht="11.25">
      <c r="B494" s="218"/>
      <c r="C494" s="219"/>
      <c r="D494" s="220" t="s">
        <v>157</v>
      </c>
      <c r="E494" s="221" t="s">
        <v>1</v>
      </c>
      <c r="F494" s="222" t="s">
        <v>691</v>
      </c>
      <c r="G494" s="219"/>
      <c r="H494" s="223">
        <v>79.38</v>
      </c>
      <c r="I494" s="224"/>
      <c r="J494" s="219"/>
      <c r="K494" s="219"/>
      <c r="L494" s="225"/>
      <c r="M494" s="226"/>
      <c r="N494" s="227"/>
      <c r="O494" s="227"/>
      <c r="P494" s="227"/>
      <c r="Q494" s="227"/>
      <c r="R494" s="227"/>
      <c r="S494" s="227"/>
      <c r="T494" s="228"/>
      <c r="AT494" s="229" t="s">
        <v>157</v>
      </c>
      <c r="AU494" s="229" t="s">
        <v>155</v>
      </c>
      <c r="AV494" s="13" t="s">
        <v>155</v>
      </c>
      <c r="AW494" s="13" t="s">
        <v>34</v>
      </c>
      <c r="AX494" s="13" t="s">
        <v>86</v>
      </c>
      <c r="AY494" s="229" t="s">
        <v>149</v>
      </c>
    </row>
    <row r="495" spans="1:65" s="13" customFormat="1" ht="11.25">
      <c r="B495" s="218"/>
      <c r="C495" s="219"/>
      <c r="D495" s="220" t="s">
        <v>157</v>
      </c>
      <c r="E495" s="219"/>
      <c r="F495" s="222" t="s">
        <v>692</v>
      </c>
      <c r="G495" s="219"/>
      <c r="H495" s="223">
        <v>87.317999999999998</v>
      </c>
      <c r="I495" s="224"/>
      <c r="J495" s="219"/>
      <c r="K495" s="219"/>
      <c r="L495" s="225"/>
      <c r="M495" s="226"/>
      <c r="N495" s="227"/>
      <c r="O495" s="227"/>
      <c r="P495" s="227"/>
      <c r="Q495" s="227"/>
      <c r="R495" s="227"/>
      <c r="S495" s="227"/>
      <c r="T495" s="228"/>
      <c r="AT495" s="229" t="s">
        <v>157</v>
      </c>
      <c r="AU495" s="229" t="s">
        <v>155</v>
      </c>
      <c r="AV495" s="13" t="s">
        <v>155</v>
      </c>
      <c r="AW495" s="13" t="s">
        <v>4</v>
      </c>
      <c r="AX495" s="13" t="s">
        <v>86</v>
      </c>
      <c r="AY495" s="229" t="s">
        <v>149</v>
      </c>
    </row>
    <row r="496" spans="1:65" s="2" customFormat="1" ht="16.5" customHeight="1">
      <c r="A496" s="35"/>
      <c r="B496" s="36"/>
      <c r="C496" s="204" t="s">
        <v>693</v>
      </c>
      <c r="D496" s="204" t="s">
        <v>151</v>
      </c>
      <c r="E496" s="205" t="s">
        <v>694</v>
      </c>
      <c r="F496" s="206" t="s">
        <v>695</v>
      </c>
      <c r="G496" s="207" t="s">
        <v>242</v>
      </c>
      <c r="H496" s="208">
        <v>25.8</v>
      </c>
      <c r="I496" s="209"/>
      <c r="J496" s="210">
        <f>ROUND(I496*H496,2)</f>
        <v>0</v>
      </c>
      <c r="K496" s="211"/>
      <c r="L496" s="40"/>
      <c r="M496" s="212" t="s">
        <v>1</v>
      </c>
      <c r="N496" s="213" t="s">
        <v>44</v>
      </c>
      <c r="O496" s="72"/>
      <c r="P496" s="214">
        <f>O496*H496</f>
        <v>0</v>
      </c>
      <c r="Q496" s="214">
        <v>0</v>
      </c>
      <c r="R496" s="214">
        <f>Q496*H496</f>
        <v>0</v>
      </c>
      <c r="S496" s="214">
        <v>2.9999999999999997E-4</v>
      </c>
      <c r="T496" s="215">
        <f>S496*H496</f>
        <v>7.7399999999999995E-3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216" t="s">
        <v>252</v>
      </c>
      <c r="AT496" s="216" t="s">
        <v>151</v>
      </c>
      <c r="AU496" s="216" t="s">
        <v>155</v>
      </c>
      <c r="AY496" s="18" t="s">
        <v>149</v>
      </c>
      <c r="BE496" s="217">
        <f>IF(N496="základní",J496,0)</f>
        <v>0</v>
      </c>
      <c r="BF496" s="217">
        <f>IF(N496="snížená",J496,0)</f>
        <v>0</v>
      </c>
      <c r="BG496" s="217">
        <f>IF(N496="zákl. přenesená",J496,0)</f>
        <v>0</v>
      </c>
      <c r="BH496" s="217">
        <f>IF(N496="sníž. přenesená",J496,0)</f>
        <v>0</v>
      </c>
      <c r="BI496" s="217">
        <f>IF(N496="nulová",J496,0)</f>
        <v>0</v>
      </c>
      <c r="BJ496" s="18" t="s">
        <v>155</v>
      </c>
      <c r="BK496" s="217">
        <f>ROUND(I496*H496,2)</f>
        <v>0</v>
      </c>
      <c r="BL496" s="18" t="s">
        <v>252</v>
      </c>
      <c r="BM496" s="216" t="s">
        <v>696</v>
      </c>
    </row>
    <row r="497" spans="1:65" s="13" customFormat="1" ht="11.25">
      <c r="B497" s="218"/>
      <c r="C497" s="219"/>
      <c r="D497" s="220" t="s">
        <v>157</v>
      </c>
      <c r="E497" s="221" t="s">
        <v>1</v>
      </c>
      <c r="F497" s="222" t="s">
        <v>697</v>
      </c>
      <c r="G497" s="219"/>
      <c r="H497" s="223">
        <v>13.4</v>
      </c>
      <c r="I497" s="224"/>
      <c r="J497" s="219"/>
      <c r="K497" s="219"/>
      <c r="L497" s="225"/>
      <c r="M497" s="226"/>
      <c r="N497" s="227"/>
      <c r="O497" s="227"/>
      <c r="P497" s="227"/>
      <c r="Q497" s="227"/>
      <c r="R497" s="227"/>
      <c r="S497" s="227"/>
      <c r="T497" s="228"/>
      <c r="AT497" s="229" t="s">
        <v>157</v>
      </c>
      <c r="AU497" s="229" t="s">
        <v>155</v>
      </c>
      <c r="AV497" s="13" t="s">
        <v>155</v>
      </c>
      <c r="AW497" s="13" t="s">
        <v>34</v>
      </c>
      <c r="AX497" s="13" t="s">
        <v>78</v>
      </c>
      <c r="AY497" s="229" t="s">
        <v>149</v>
      </c>
    </row>
    <row r="498" spans="1:65" s="13" customFormat="1" ht="11.25">
      <c r="B498" s="218"/>
      <c r="C498" s="219"/>
      <c r="D498" s="220" t="s">
        <v>157</v>
      </c>
      <c r="E498" s="221" t="s">
        <v>1</v>
      </c>
      <c r="F498" s="222" t="s">
        <v>698</v>
      </c>
      <c r="G498" s="219"/>
      <c r="H498" s="223">
        <v>12.4</v>
      </c>
      <c r="I498" s="224"/>
      <c r="J498" s="219"/>
      <c r="K498" s="219"/>
      <c r="L498" s="225"/>
      <c r="M498" s="226"/>
      <c r="N498" s="227"/>
      <c r="O498" s="227"/>
      <c r="P498" s="227"/>
      <c r="Q498" s="227"/>
      <c r="R498" s="227"/>
      <c r="S498" s="227"/>
      <c r="T498" s="228"/>
      <c r="AT498" s="229" t="s">
        <v>157</v>
      </c>
      <c r="AU498" s="229" t="s">
        <v>155</v>
      </c>
      <c r="AV498" s="13" t="s">
        <v>155</v>
      </c>
      <c r="AW498" s="13" t="s">
        <v>34</v>
      </c>
      <c r="AX498" s="13" t="s">
        <v>78</v>
      </c>
      <c r="AY498" s="229" t="s">
        <v>149</v>
      </c>
    </row>
    <row r="499" spans="1:65" s="14" customFormat="1" ht="11.25">
      <c r="B499" s="230"/>
      <c r="C499" s="231"/>
      <c r="D499" s="220" t="s">
        <v>157</v>
      </c>
      <c r="E499" s="232" t="s">
        <v>1</v>
      </c>
      <c r="F499" s="233" t="s">
        <v>159</v>
      </c>
      <c r="G499" s="231"/>
      <c r="H499" s="234">
        <v>25.8</v>
      </c>
      <c r="I499" s="235"/>
      <c r="J499" s="231"/>
      <c r="K499" s="231"/>
      <c r="L499" s="236"/>
      <c r="M499" s="237"/>
      <c r="N499" s="238"/>
      <c r="O499" s="238"/>
      <c r="P499" s="238"/>
      <c r="Q499" s="238"/>
      <c r="R499" s="238"/>
      <c r="S499" s="238"/>
      <c r="T499" s="239"/>
      <c r="AT499" s="240" t="s">
        <v>157</v>
      </c>
      <c r="AU499" s="240" t="s">
        <v>155</v>
      </c>
      <c r="AV499" s="14" t="s">
        <v>154</v>
      </c>
      <c r="AW499" s="14" t="s">
        <v>34</v>
      </c>
      <c r="AX499" s="14" t="s">
        <v>86</v>
      </c>
      <c r="AY499" s="240" t="s">
        <v>149</v>
      </c>
    </row>
    <row r="500" spans="1:65" s="2" customFormat="1" ht="16.5" customHeight="1">
      <c r="A500" s="35"/>
      <c r="B500" s="36"/>
      <c r="C500" s="204" t="s">
        <v>699</v>
      </c>
      <c r="D500" s="204" t="s">
        <v>151</v>
      </c>
      <c r="E500" s="205" t="s">
        <v>700</v>
      </c>
      <c r="F500" s="206" t="s">
        <v>701</v>
      </c>
      <c r="G500" s="207" t="s">
        <v>242</v>
      </c>
      <c r="H500" s="208">
        <v>84.24</v>
      </c>
      <c r="I500" s="209"/>
      <c r="J500" s="210">
        <f>ROUND(I500*H500,2)</f>
        <v>0</v>
      </c>
      <c r="K500" s="211"/>
      <c r="L500" s="40"/>
      <c r="M500" s="212" t="s">
        <v>1</v>
      </c>
      <c r="N500" s="213" t="s">
        <v>44</v>
      </c>
      <c r="O500" s="72"/>
      <c r="P500" s="214">
        <f>O500*H500</f>
        <v>0</v>
      </c>
      <c r="Q500" s="214">
        <v>1.0000000000000001E-5</v>
      </c>
      <c r="R500" s="214">
        <f>Q500*H500</f>
        <v>8.4239999999999998E-4</v>
      </c>
      <c r="S500" s="214">
        <v>0</v>
      </c>
      <c r="T500" s="215">
        <f>S500*H500</f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216" t="s">
        <v>252</v>
      </c>
      <c r="AT500" s="216" t="s">
        <v>151</v>
      </c>
      <c r="AU500" s="216" t="s">
        <v>155</v>
      </c>
      <c r="AY500" s="18" t="s">
        <v>149</v>
      </c>
      <c r="BE500" s="217">
        <f>IF(N500="základní",J500,0)</f>
        <v>0</v>
      </c>
      <c r="BF500" s="217">
        <f>IF(N500="snížená",J500,0)</f>
        <v>0</v>
      </c>
      <c r="BG500" s="217">
        <f>IF(N500="zákl. přenesená",J500,0)</f>
        <v>0</v>
      </c>
      <c r="BH500" s="217">
        <f>IF(N500="sníž. přenesená",J500,0)</f>
        <v>0</v>
      </c>
      <c r="BI500" s="217">
        <f>IF(N500="nulová",J500,0)</f>
        <v>0</v>
      </c>
      <c r="BJ500" s="18" t="s">
        <v>155</v>
      </c>
      <c r="BK500" s="217">
        <f>ROUND(I500*H500,2)</f>
        <v>0</v>
      </c>
      <c r="BL500" s="18" t="s">
        <v>252</v>
      </c>
      <c r="BM500" s="216" t="s">
        <v>702</v>
      </c>
    </row>
    <row r="501" spans="1:65" s="13" customFormat="1" ht="11.25">
      <c r="B501" s="218"/>
      <c r="C501" s="219"/>
      <c r="D501" s="220" t="s">
        <v>157</v>
      </c>
      <c r="E501" s="221" t="s">
        <v>1</v>
      </c>
      <c r="F501" s="222" t="s">
        <v>703</v>
      </c>
      <c r="G501" s="219"/>
      <c r="H501" s="223">
        <v>22.04</v>
      </c>
      <c r="I501" s="224"/>
      <c r="J501" s="219"/>
      <c r="K501" s="219"/>
      <c r="L501" s="225"/>
      <c r="M501" s="226"/>
      <c r="N501" s="227"/>
      <c r="O501" s="227"/>
      <c r="P501" s="227"/>
      <c r="Q501" s="227"/>
      <c r="R501" s="227"/>
      <c r="S501" s="227"/>
      <c r="T501" s="228"/>
      <c r="AT501" s="229" t="s">
        <v>157</v>
      </c>
      <c r="AU501" s="229" t="s">
        <v>155</v>
      </c>
      <c r="AV501" s="13" t="s">
        <v>155</v>
      </c>
      <c r="AW501" s="13" t="s">
        <v>34</v>
      </c>
      <c r="AX501" s="13" t="s">
        <v>78</v>
      </c>
      <c r="AY501" s="229" t="s">
        <v>149</v>
      </c>
    </row>
    <row r="502" spans="1:65" s="13" customFormat="1" ht="11.25">
      <c r="B502" s="218"/>
      <c r="C502" s="219"/>
      <c r="D502" s="220" t="s">
        <v>157</v>
      </c>
      <c r="E502" s="221" t="s">
        <v>1</v>
      </c>
      <c r="F502" s="222" t="s">
        <v>704</v>
      </c>
      <c r="G502" s="219"/>
      <c r="H502" s="223">
        <v>16.399999999999999</v>
      </c>
      <c r="I502" s="224"/>
      <c r="J502" s="219"/>
      <c r="K502" s="219"/>
      <c r="L502" s="225"/>
      <c r="M502" s="226"/>
      <c r="N502" s="227"/>
      <c r="O502" s="227"/>
      <c r="P502" s="227"/>
      <c r="Q502" s="227"/>
      <c r="R502" s="227"/>
      <c r="S502" s="227"/>
      <c r="T502" s="228"/>
      <c r="AT502" s="229" t="s">
        <v>157</v>
      </c>
      <c r="AU502" s="229" t="s">
        <v>155</v>
      </c>
      <c r="AV502" s="13" t="s">
        <v>155</v>
      </c>
      <c r="AW502" s="13" t="s">
        <v>34</v>
      </c>
      <c r="AX502" s="13" t="s">
        <v>78</v>
      </c>
      <c r="AY502" s="229" t="s">
        <v>149</v>
      </c>
    </row>
    <row r="503" spans="1:65" s="13" customFormat="1" ht="11.25">
      <c r="B503" s="218"/>
      <c r="C503" s="219"/>
      <c r="D503" s="220" t="s">
        <v>157</v>
      </c>
      <c r="E503" s="221" t="s">
        <v>1</v>
      </c>
      <c r="F503" s="222" t="s">
        <v>705</v>
      </c>
      <c r="G503" s="219"/>
      <c r="H503" s="223">
        <v>15.6</v>
      </c>
      <c r="I503" s="224"/>
      <c r="J503" s="219"/>
      <c r="K503" s="219"/>
      <c r="L503" s="225"/>
      <c r="M503" s="226"/>
      <c r="N503" s="227"/>
      <c r="O503" s="227"/>
      <c r="P503" s="227"/>
      <c r="Q503" s="227"/>
      <c r="R503" s="227"/>
      <c r="S503" s="227"/>
      <c r="T503" s="228"/>
      <c r="AT503" s="229" t="s">
        <v>157</v>
      </c>
      <c r="AU503" s="229" t="s">
        <v>155</v>
      </c>
      <c r="AV503" s="13" t="s">
        <v>155</v>
      </c>
      <c r="AW503" s="13" t="s">
        <v>34</v>
      </c>
      <c r="AX503" s="13" t="s">
        <v>78</v>
      </c>
      <c r="AY503" s="229" t="s">
        <v>149</v>
      </c>
    </row>
    <row r="504" spans="1:65" s="13" customFormat="1" ht="11.25">
      <c r="B504" s="218"/>
      <c r="C504" s="219"/>
      <c r="D504" s="220" t="s">
        <v>157</v>
      </c>
      <c r="E504" s="221" t="s">
        <v>1</v>
      </c>
      <c r="F504" s="222" t="s">
        <v>706</v>
      </c>
      <c r="G504" s="219"/>
      <c r="H504" s="223">
        <v>17.8</v>
      </c>
      <c r="I504" s="224"/>
      <c r="J504" s="219"/>
      <c r="K504" s="219"/>
      <c r="L504" s="225"/>
      <c r="M504" s="226"/>
      <c r="N504" s="227"/>
      <c r="O504" s="227"/>
      <c r="P504" s="227"/>
      <c r="Q504" s="227"/>
      <c r="R504" s="227"/>
      <c r="S504" s="227"/>
      <c r="T504" s="228"/>
      <c r="AT504" s="229" t="s">
        <v>157</v>
      </c>
      <c r="AU504" s="229" t="s">
        <v>155</v>
      </c>
      <c r="AV504" s="13" t="s">
        <v>155</v>
      </c>
      <c r="AW504" s="13" t="s">
        <v>34</v>
      </c>
      <c r="AX504" s="13" t="s">
        <v>78</v>
      </c>
      <c r="AY504" s="229" t="s">
        <v>149</v>
      </c>
    </row>
    <row r="505" spans="1:65" s="13" customFormat="1" ht="11.25">
      <c r="B505" s="218"/>
      <c r="C505" s="219"/>
      <c r="D505" s="220" t="s">
        <v>157</v>
      </c>
      <c r="E505" s="221" t="s">
        <v>1</v>
      </c>
      <c r="F505" s="222" t="s">
        <v>698</v>
      </c>
      <c r="G505" s="219"/>
      <c r="H505" s="223">
        <v>12.4</v>
      </c>
      <c r="I505" s="224"/>
      <c r="J505" s="219"/>
      <c r="K505" s="219"/>
      <c r="L505" s="225"/>
      <c r="M505" s="226"/>
      <c r="N505" s="227"/>
      <c r="O505" s="227"/>
      <c r="P505" s="227"/>
      <c r="Q505" s="227"/>
      <c r="R505" s="227"/>
      <c r="S505" s="227"/>
      <c r="T505" s="228"/>
      <c r="AT505" s="229" t="s">
        <v>157</v>
      </c>
      <c r="AU505" s="229" t="s">
        <v>155</v>
      </c>
      <c r="AV505" s="13" t="s">
        <v>155</v>
      </c>
      <c r="AW505" s="13" t="s">
        <v>34</v>
      </c>
      <c r="AX505" s="13" t="s">
        <v>78</v>
      </c>
      <c r="AY505" s="229" t="s">
        <v>149</v>
      </c>
    </row>
    <row r="506" spans="1:65" s="14" customFormat="1" ht="11.25">
      <c r="B506" s="230"/>
      <c r="C506" s="231"/>
      <c r="D506" s="220" t="s">
        <v>157</v>
      </c>
      <c r="E506" s="232" t="s">
        <v>1</v>
      </c>
      <c r="F506" s="233" t="s">
        <v>159</v>
      </c>
      <c r="G506" s="231"/>
      <c r="H506" s="234">
        <v>84.24</v>
      </c>
      <c r="I506" s="235"/>
      <c r="J506" s="231"/>
      <c r="K506" s="231"/>
      <c r="L506" s="236"/>
      <c r="M506" s="237"/>
      <c r="N506" s="238"/>
      <c r="O506" s="238"/>
      <c r="P506" s="238"/>
      <c r="Q506" s="238"/>
      <c r="R506" s="238"/>
      <c r="S506" s="238"/>
      <c r="T506" s="239"/>
      <c r="AT506" s="240" t="s">
        <v>157</v>
      </c>
      <c r="AU506" s="240" t="s">
        <v>155</v>
      </c>
      <c r="AV506" s="14" t="s">
        <v>154</v>
      </c>
      <c r="AW506" s="14" t="s">
        <v>34</v>
      </c>
      <c r="AX506" s="14" t="s">
        <v>86</v>
      </c>
      <c r="AY506" s="240" t="s">
        <v>149</v>
      </c>
    </row>
    <row r="507" spans="1:65" s="2" customFormat="1" ht="16.5" customHeight="1">
      <c r="A507" s="35"/>
      <c r="B507" s="36"/>
      <c r="C507" s="262" t="s">
        <v>707</v>
      </c>
      <c r="D507" s="262" t="s">
        <v>341</v>
      </c>
      <c r="E507" s="263" t="s">
        <v>708</v>
      </c>
      <c r="F507" s="264" t="s">
        <v>709</v>
      </c>
      <c r="G507" s="265" t="s">
        <v>242</v>
      </c>
      <c r="H507" s="266">
        <v>88.451999999999998</v>
      </c>
      <c r="I507" s="267"/>
      <c r="J507" s="268">
        <f>ROUND(I507*H507,2)</f>
        <v>0</v>
      </c>
      <c r="K507" s="269"/>
      <c r="L507" s="270"/>
      <c r="M507" s="271" t="s">
        <v>1</v>
      </c>
      <c r="N507" s="272" t="s">
        <v>44</v>
      </c>
      <c r="O507" s="72"/>
      <c r="P507" s="214">
        <f>O507*H507</f>
        <v>0</v>
      </c>
      <c r="Q507" s="214">
        <v>2.0000000000000001E-4</v>
      </c>
      <c r="R507" s="214">
        <f>Q507*H507</f>
        <v>1.7690400000000002E-2</v>
      </c>
      <c r="S507" s="214">
        <v>0</v>
      </c>
      <c r="T507" s="215">
        <f>S507*H507</f>
        <v>0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216" t="s">
        <v>344</v>
      </c>
      <c r="AT507" s="216" t="s">
        <v>341</v>
      </c>
      <c r="AU507" s="216" t="s">
        <v>155</v>
      </c>
      <c r="AY507" s="18" t="s">
        <v>149</v>
      </c>
      <c r="BE507" s="217">
        <f>IF(N507="základní",J507,0)</f>
        <v>0</v>
      </c>
      <c r="BF507" s="217">
        <f>IF(N507="snížená",J507,0)</f>
        <v>0</v>
      </c>
      <c r="BG507" s="217">
        <f>IF(N507="zákl. přenesená",J507,0)</f>
        <v>0</v>
      </c>
      <c r="BH507" s="217">
        <f>IF(N507="sníž. přenesená",J507,0)</f>
        <v>0</v>
      </c>
      <c r="BI507" s="217">
        <f>IF(N507="nulová",J507,0)</f>
        <v>0</v>
      </c>
      <c r="BJ507" s="18" t="s">
        <v>155</v>
      </c>
      <c r="BK507" s="217">
        <f>ROUND(I507*H507,2)</f>
        <v>0</v>
      </c>
      <c r="BL507" s="18" t="s">
        <v>252</v>
      </c>
      <c r="BM507" s="216" t="s">
        <v>710</v>
      </c>
    </row>
    <row r="508" spans="1:65" s="13" customFormat="1" ht="11.25">
      <c r="B508" s="218"/>
      <c r="C508" s="219"/>
      <c r="D508" s="220" t="s">
        <v>157</v>
      </c>
      <c r="E508" s="221" t="s">
        <v>1</v>
      </c>
      <c r="F508" s="222" t="s">
        <v>711</v>
      </c>
      <c r="G508" s="219"/>
      <c r="H508" s="223">
        <v>84.24</v>
      </c>
      <c r="I508" s="224"/>
      <c r="J508" s="219"/>
      <c r="K508" s="219"/>
      <c r="L508" s="225"/>
      <c r="M508" s="226"/>
      <c r="N508" s="227"/>
      <c r="O508" s="227"/>
      <c r="P508" s="227"/>
      <c r="Q508" s="227"/>
      <c r="R508" s="227"/>
      <c r="S508" s="227"/>
      <c r="T508" s="228"/>
      <c r="AT508" s="229" t="s">
        <v>157</v>
      </c>
      <c r="AU508" s="229" t="s">
        <v>155</v>
      </c>
      <c r="AV508" s="13" t="s">
        <v>155</v>
      </c>
      <c r="AW508" s="13" t="s">
        <v>34</v>
      </c>
      <c r="AX508" s="13" t="s">
        <v>86</v>
      </c>
      <c r="AY508" s="229" t="s">
        <v>149</v>
      </c>
    </row>
    <row r="509" spans="1:65" s="13" customFormat="1" ht="11.25">
      <c r="B509" s="218"/>
      <c r="C509" s="219"/>
      <c r="D509" s="220" t="s">
        <v>157</v>
      </c>
      <c r="E509" s="219"/>
      <c r="F509" s="222" t="s">
        <v>712</v>
      </c>
      <c r="G509" s="219"/>
      <c r="H509" s="223">
        <v>88.451999999999998</v>
      </c>
      <c r="I509" s="224"/>
      <c r="J509" s="219"/>
      <c r="K509" s="219"/>
      <c r="L509" s="225"/>
      <c r="M509" s="226"/>
      <c r="N509" s="227"/>
      <c r="O509" s="227"/>
      <c r="P509" s="227"/>
      <c r="Q509" s="227"/>
      <c r="R509" s="227"/>
      <c r="S509" s="227"/>
      <c r="T509" s="228"/>
      <c r="AT509" s="229" t="s">
        <v>157</v>
      </c>
      <c r="AU509" s="229" t="s">
        <v>155</v>
      </c>
      <c r="AV509" s="13" t="s">
        <v>155</v>
      </c>
      <c r="AW509" s="13" t="s">
        <v>4</v>
      </c>
      <c r="AX509" s="13" t="s">
        <v>86</v>
      </c>
      <c r="AY509" s="229" t="s">
        <v>149</v>
      </c>
    </row>
    <row r="510" spans="1:65" s="2" customFormat="1" ht="16.5" customHeight="1">
      <c r="A510" s="35"/>
      <c r="B510" s="36"/>
      <c r="C510" s="204" t="s">
        <v>713</v>
      </c>
      <c r="D510" s="204" t="s">
        <v>151</v>
      </c>
      <c r="E510" s="205" t="s">
        <v>714</v>
      </c>
      <c r="F510" s="206" t="s">
        <v>715</v>
      </c>
      <c r="G510" s="207" t="s">
        <v>242</v>
      </c>
      <c r="H510" s="208">
        <v>5</v>
      </c>
      <c r="I510" s="209"/>
      <c r="J510" s="210">
        <f>ROUND(I510*H510,2)</f>
        <v>0</v>
      </c>
      <c r="K510" s="211"/>
      <c r="L510" s="40"/>
      <c r="M510" s="212" t="s">
        <v>1</v>
      </c>
      <c r="N510" s="213" t="s">
        <v>44</v>
      </c>
      <c r="O510" s="72"/>
      <c r="P510" s="214">
        <f>O510*H510</f>
        <v>0</v>
      </c>
      <c r="Q510" s="214">
        <v>0</v>
      </c>
      <c r="R510" s="214">
        <f>Q510*H510</f>
        <v>0</v>
      </c>
      <c r="S510" s="214">
        <v>0</v>
      </c>
      <c r="T510" s="215">
        <f>S510*H510</f>
        <v>0</v>
      </c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R510" s="216" t="s">
        <v>252</v>
      </c>
      <c r="AT510" s="216" t="s">
        <v>151</v>
      </c>
      <c r="AU510" s="216" t="s">
        <v>155</v>
      </c>
      <c r="AY510" s="18" t="s">
        <v>149</v>
      </c>
      <c r="BE510" s="217">
        <f>IF(N510="základní",J510,0)</f>
        <v>0</v>
      </c>
      <c r="BF510" s="217">
        <f>IF(N510="snížená",J510,0)</f>
        <v>0</v>
      </c>
      <c r="BG510" s="217">
        <f>IF(N510="zákl. přenesená",J510,0)</f>
        <v>0</v>
      </c>
      <c r="BH510" s="217">
        <f>IF(N510="sníž. přenesená",J510,0)</f>
        <v>0</v>
      </c>
      <c r="BI510" s="217">
        <f>IF(N510="nulová",J510,0)</f>
        <v>0</v>
      </c>
      <c r="BJ510" s="18" t="s">
        <v>155</v>
      </c>
      <c r="BK510" s="217">
        <f>ROUND(I510*H510,2)</f>
        <v>0</v>
      </c>
      <c r="BL510" s="18" t="s">
        <v>252</v>
      </c>
      <c r="BM510" s="216" t="s">
        <v>716</v>
      </c>
    </row>
    <row r="511" spans="1:65" s="13" customFormat="1" ht="11.25">
      <c r="B511" s="218"/>
      <c r="C511" s="219"/>
      <c r="D511" s="220" t="s">
        <v>157</v>
      </c>
      <c r="E511" s="221" t="s">
        <v>1</v>
      </c>
      <c r="F511" s="222" t="s">
        <v>717</v>
      </c>
      <c r="G511" s="219"/>
      <c r="H511" s="223">
        <v>1.8</v>
      </c>
      <c r="I511" s="224"/>
      <c r="J511" s="219"/>
      <c r="K511" s="219"/>
      <c r="L511" s="225"/>
      <c r="M511" s="226"/>
      <c r="N511" s="227"/>
      <c r="O511" s="227"/>
      <c r="P511" s="227"/>
      <c r="Q511" s="227"/>
      <c r="R511" s="227"/>
      <c r="S511" s="227"/>
      <c r="T511" s="228"/>
      <c r="AT511" s="229" t="s">
        <v>157</v>
      </c>
      <c r="AU511" s="229" t="s">
        <v>155</v>
      </c>
      <c r="AV511" s="13" t="s">
        <v>155</v>
      </c>
      <c r="AW511" s="13" t="s">
        <v>34</v>
      </c>
      <c r="AX511" s="13" t="s">
        <v>78</v>
      </c>
      <c r="AY511" s="229" t="s">
        <v>149</v>
      </c>
    </row>
    <row r="512" spans="1:65" s="13" customFormat="1" ht="11.25">
      <c r="B512" s="218"/>
      <c r="C512" s="219"/>
      <c r="D512" s="220" t="s">
        <v>157</v>
      </c>
      <c r="E512" s="221" t="s">
        <v>1</v>
      </c>
      <c r="F512" s="222" t="s">
        <v>718</v>
      </c>
      <c r="G512" s="219"/>
      <c r="H512" s="223">
        <v>3.2</v>
      </c>
      <c r="I512" s="224"/>
      <c r="J512" s="219"/>
      <c r="K512" s="219"/>
      <c r="L512" s="225"/>
      <c r="M512" s="226"/>
      <c r="N512" s="227"/>
      <c r="O512" s="227"/>
      <c r="P512" s="227"/>
      <c r="Q512" s="227"/>
      <c r="R512" s="227"/>
      <c r="S512" s="227"/>
      <c r="T512" s="228"/>
      <c r="AT512" s="229" t="s">
        <v>157</v>
      </c>
      <c r="AU512" s="229" t="s">
        <v>155</v>
      </c>
      <c r="AV512" s="13" t="s">
        <v>155</v>
      </c>
      <c r="AW512" s="13" t="s">
        <v>34</v>
      </c>
      <c r="AX512" s="13" t="s">
        <v>78</v>
      </c>
      <c r="AY512" s="229" t="s">
        <v>149</v>
      </c>
    </row>
    <row r="513" spans="1:65" s="14" customFormat="1" ht="11.25">
      <c r="B513" s="230"/>
      <c r="C513" s="231"/>
      <c r="D513" s="220" t="s">
        <v>157</v>
      </c>
      <c r="E513" s="232" t="s">
        <v>1</v>
      </c>
      <c r="F513" s="233" t="s">
        <v>159</v>
      </c>
      <c r="G513" s="231"/>
      <c r="H513" s="234">
        <v>5</v>
      </c>
      <c r="I513" s="235"/>
      <c r="J513" s="231"/>
      <c r="K513" s="231"/>
      <c r="L513" s="236"/>
      <c r="M513" s="237"/>
      <c r="N513" s="238"/>
      <c r="O513" s="238"/>
      <c r="P513" s="238"/>
      <c r="Q513" s="238"/>
      <c r="R513" s="238"/>
      <c r="S513" s="238"/>
      <c r="T513" s="239"/>
      <c r="AT513" s="240" t="s">
        <v>157</v>
      </c>
      <c r="AU513" s="240" t="s">
        <v>155</v>
      </c>
      <c r="AV513" s="14" t="s">
        <v>154</v>
      </c>
      <c r="AW513" s="14" t="s">
        <v>34</v>
      </c>
      <c r="AX513" s="14" t="s">
        <v>86</v>
      </c>
      <c r="AY513" s="240" t="s">
        <v>149</v>
      </c>
    </row>
    <row r="514" spans="1:65" s="2" customFormat="1" ht="16.5" customHeight="1">
      <c r="A514" s="35"/>
      <c r="B514" s="36"/>
      <c r="C514" s="262" t="s">
        <v>719</v>
      </c>
      <c r="D514" s="262" t="s">
        <v>341</v>
      </c>
      <c r="E514" s="263" t="s">
        <v>720</v>
      </c>
      <c r="F514" s="264" t="s">
        <v>721</v>
      </c>
      <c r="G514" s="265" t="s">
        <v>242</v>
      </c>
      <c r="H514" s="266">
        <v>5.25</v>
      </c>
      <c r="I514" s="267"/>
      <c r="J514" s="268">
        <f>ROUND(I514*H514,2)</f>
        <v>0</v>
      </c>
      <c r="K514" s="269"/>
      <c r="L514" s="270"/>
      <c r="M514" s="271" t="s">
        <v>1</v>
      </c>
      <c r="N514" s="272" t="s">
        <v>44</v>
      </c>
      <c r="O514" s="72"/>
      <c r="P514" s="214">
        <f>O514*H514</f>
        <v>0</v>
      </c>
      <c r="Q514" s="214">
        <v>1.6000000000000001E-4</v>
      </c>
      <c r="R514" s="214">
        <f>Q514*H514</f>
        <v>8.4000000000000003E-4</v>
      </c>
      <c r="S514" s="214">
        <v>0</v>
      </c>
      <c r="T514" s="215">
        <f>S514*H514</f>
        <v>0</v>
      </c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R514" s="216" t="s">
        <v>344</v>
      </c>
      <c r="AT514" s="216" t="s">
        <v>341</v>
      </c>
      <c r="AU514" s="216" t="s">
        <v>155</v>
      </c>
      <c r="AY514" s="18" t="s">
        <v>149</v>
      </c>
      <c r="BE514" s="217">
        <f>IF(N514="základní",J514,0)</f>
        <v>0</v>
      </c>
      <c r="BF514" s="217">
        <f>IF(N514="snížená",J514,0)</f>
        <v>0</v>
      </c>
      <c r="BG514" s="217">
        <f>IF(N514="zákl. přenesená",J514,0)</f>
        <v>0</v>
      </c>
      <c r="BH514" s="217">
        <f>IF(N514="sníž. přenesená",J514,0)</f>
        <v>0</v>
      </c>
      <c r="BI514" s="217">
        <f>IF(N514="nulová",J514,0)</f>
        <v>0</v>
      </c>
      <c r="BJ514" s="18" t="s">
        <v>155</v>
      </c>
      <c r="BK514" s="217">
        <f>ROUND(I514*H514,2)</f>
        <v>0</v>
      </c>
      <c r="BL514" s="18" t="s">
        <v>252</v>
      </c>
      <c r="BM514" s="216" t="s">
        <v>722</v>
      </c>
    </row>
    <row r="515" spans="1:65" s="13" customFormat="1" ht="11.25">
      <c r="B515" s="218"/>
      <c r="C515" s="219"/>
      <c r="D515" s="220" t="s">
        <v>157</v>
      </c>
      <c r="E515" s="221" t="s">
        <v>1</v>
      </c>
      <c r="F515" s="222" t="s">
        <v>723</v>
      </c>
      <c r="G515" s="219"/>
      <c r="H515" s="223">
        <v>5</v>
      </c>
      <c r="I515" s="224"/>
      <c r="J515" s="219"/>
      <c r="K515" s="219"/>
      <c r="L515" s="225"/>
      <c r="M515" s="226"/>
      <c r="N515" s="227"/>
      <c r="O515" s="227"/>
      <c r="P515" s="227"/>
      <c r="Q515" s="227"/>
      <c r="R515" s="227"/>
      <c r="S515" s="227"/>
      <c r="T515" s="228"/>
      <c r="AT515" s="229" t="s">
        <v>157</v>
      </c>
      <c r="AU515" s="229" t="s">
        <v>155</v>
      </c>
      <c r="AV515" s="13" t="s">
        <v>155</v>
      </c>
      <c r="AW515" s="13" t="s">
        <v>34</v>
      </c>
      <c r="AX515" s="13" t="s">
        <v>86</v>
      </c>
      <c r="AY515" s="229" t="s">
        <v>149</v>
      </c>
    </row>
    <row r="516" spans="1:65" s="13" customFormat="1" ht="11.25">
      <c r="B516" s="218"/>
      <c r="C516" s="219"/>
      <c r="D516" s="220" t="s">
        <v>157</v>
      </c>
      <c r="E516" s="219"/>
      <c r="F516" s="222" t="s">
        <v>724</v>
      </c>
      <c r="G516" s="219"/>
      <c r="H516" s="223">
        <v>5.25</v>
      </c>
      <c r="I516" s="224"/>
      <c r="J516" s="219"/>
      <c r="K516" s="219"/>
      <c r="L516" s="225"/>
      <c r="M516" s="226"/>
      <c r="N516" s="227"/>
      <c r="O516" s="227"/>
      <c r="P516" s="227"/>
      <c r="Q516" s="227"/>
      <c r="R516" s="227"/>
      <c r="S516" s="227"/>
      <c r="T516" s="228"/>
      <c r="AT516" s="229" t="s">
        <v>157</v>
      </c>
      <c r="AU516" s="229" t="s">
        <v>155</v>
      </c>
      <c r="AV516" s="13" t="s">
        <v>155</v>
      </c>
      <c r="AW516" s="13" t="s">
        <v>4</v>
      </c>
      <c r="AX516" s="13" t="s">
        <v>86</v>
      </c>
      <c r="AY516" s="229" t="s">
        <v>149</v>
      </c>
    </row>
    <row r="517" spans="1:65" s="2" customFormat="1" ht="21.75" customHeight="1">
      <c r="A517" s="35"/>
      <c r="B517" s="36"/>
      <c r="C517" s="204" t="s">
        <v>725</v>
      </c>
      <c r="D517" s="204" t="s">
        <v>151</v>
      </c>
      <c r="E517" s="205" t="s">
        <v>726</v>
      </c>
      <c r="F517" s="206" t="s">
        <v>727</v>
      </c>
      <c r="G517" s="207" t="s">
        <v>298</v>
      </c>
      <c r="H517" s="208">
        <v>0.36699999999999999</v>
      </c>
      <c r="I517" s="209"/>
      <c r="J517" s="210">
        <f>ROUND(I517*H517,2)</f>
        <v>0</v>
      </c>
      <c r="K517" s="211"/>
      <c r="L517" s="40"/>
      <c r="M517" s="212" t="s">
        <v>1</v>
      </c>
      <c r="N517" s="213" t="s">
        <v>44</v>
      </c>
      <c r="O517" s="72"/>
      <c r="P517" s="214">
        <f>O517*H517</f>
        <v>0</v>
      </c>
      <c r="Q517" s="214">
        <v>0</v>
      </c>
      <c r="R517" s="214">
        <f>Q517*H517</f>
        <v>0</v>
      </c>
      <c r="S517" s="214">
        <v>0</v>
      </c>
      <c r="T517" s="215">
        <f>S517*H517</f>
        <v>0</v>
      </c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R517" s="216" t="s">
        <v>252</v>
      </c>
      <c r="AT517" s="216" t="s">
        <v>151</v>
      </c>
      <c r="AU517" s="216" t="s">
        <v>155</v>
      </c>
      <c r="AY517" s="18" t="s">
        <v>149</v>
      </c>
      <c r="BE517" s="217">
        <f>IF(N517="základní",J517,0)</f>
        <v>0</v>
      </c>
      <c r="BF517" s="217">
        <f>IF(N517="snížená",J517,0)</f>
        <v>0</v>
      </c>
      <c r="BG517" s="217">
        <f>IF(N517="zákl. přenesená",J517,0)</f>
        <v>0</v>
      </c>
      <c r="BH517" s="217">
        <f>IF(N517="sníž. přenesená",J517,0)</f>
        <v>0</v>
      </c>
      <c r="BI517" s="217">
        <f>IF(N517="nulová",J517,0)</f>
        <v>0</v>
      </c>
      <c r="BJ517" s="18" t="s">
        <v>155</v>
      </c>
      <c r="BK517" s="217">
        <f>ROUND(I517*H517,2)</f>
        <v>0</v>
      </c>
      <c r="BL517" s="18" t="s">
        <v>252</v>
      </c>
      <c r="BM517" s="216" t="s">
        <v>728</v>
      </c>
    </row>
    <row r="518" spans="1:65" s="2" customFormat="1" ht="21.75" customHeight="1">
      <c r="A518" s="35"/>
      <c r="B518" s="36"/>
      <c r="C518" s="204" t="s">
        <v>729</v>
      </c>
      <c r="D518" s="204" t="s">
        <v>151</v>
      </c>
      <c r="E518" s="205" t="s">
        <v>730</v>
      </c>
      <c r="F518" s="206" t="s">
        <v>731</v>
      </c>
      <c r="G518" s="207" t="s">
        <v>298</v>
      </c>
      <c r="H518" s="208">
        <v>0.36699999999999999</v>
      </c>
      <c r="I518" s="209"/>
      <c r="J518" s="210">
        <f>ROUND(I518*H518,2)</f>
        <v>0</v>
      </c>
      <c r="K518" s="211"/>
      <c r="L518" s="40"/>
      <c r="M518" s="212" t="s">
        <v>1</v>
      </c>
      <c r="N518" s="213" t="s">
        <v>44</v>
      </c>
      <c r="O518" s="72"/>
      <c r="P518" s="214">
        <f>O518*H518</f>
        <v>0</v>
      </c>
      <c r="Q518" s="214">
        <v>0</v>
      </c>
      <c r="R518" s="214">
        <f>Q518*H518</f>
        <v>0</v>
      </c>
      <c r="S518" s="214">
        <v>0</v>
      </c>
      <c r="T518" s="215">
        <f>S518*H518</f>
        <v>0</v>
      </c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R518" s="216" t="s">
        <v>252</v>
      </c>
      <c r="AT518" s="216" t="s">
        <v>151</v>
      </c>
      <c r="AU518" s="216" t="s">
        <v>155</v>
      </c>
      <c r="AY518" s="18" t="s">
        <v>149</v>
      </c>
      <c r="BE518" s="217">
        <f>IF(N518="základní",J518,0)</f>
        <v>0</v>
      </c>
      <c r="BF518" s="217">
        <f>IF(N518="snížená",J518,0)</f>
        <v>0</v>
      </c>
      <c r="BG518" s="217">
        <f>IF(N518="zákl. přenesená",J518,0)</f>
        <v>0</v>
      </c>
      <c r="BH518" s="217">
        <f>IF(N518="sníž. přenesená",J518,0)</f>
        <v>0</v>
      </c>
      <c r="BI518" s="217">
        <f>IF(N518="nulová",J518,0)</f>
        <v>0</v>
      </c>
      <c r="BJ518" s="18" t="s">
        <v>155</v>
      </c>
      <c r="BK518" s="217">
        <f>ROUND(I518*H518,2)</f>
        <v>0</v>
      </c>
      <c r="BL518" s="18" t="s">
        <v>252</v>
      </c>
      <c r="BM518" s="216" t="s">
        <v>732</v>
      </c>
    </row>
    <row r="519" spans="1:65" s="12" customFormat="1" ht="22.9" customHeight="1">
      <c r="B519" s="189"/>
      <c r="C519" s="190"/>
      <c r="D519" s="191" t="s">
        <v>77</v>
      </c>
      <c r="E519" s="202" t="s">
        <v>733</v>
      </c>
      <c r="F519" s="202" t="s">
        <v>734</v>
      </c>
      <c r="G519" s="190"/>
      <c r="H519" s="190"/>
      <c r="I519" s="193"/>
      <c r="J519" s="203">
        <f>BK519</f>
        <v>0</v>
      </c>
      <c r="K519" s="190"/>
      <c r="L519" s="194"/>
      <c r="M519" s="195"/>
      <c r="N519" s="196"/>
      <c r="O519" s="196"/>
      <c r="P519" s="197">
        <f>SUM(P520:P537)</f>
        <v>0</v>
      </c>
      <c r="Q519" s="196"/>
      <c r="R519" s="197">
        <f>SUM(R520:R537)</f>
        <v>0.18047240000000001</v>
      </c>
      <c r="S519" s="196"/>
      <c r="T519" s="198">
        <f>SUM(T520:T537)</f>
        <v>0</v>
      </c>
      <c r="AR519" s="199" t="s">
        <v>155</v>
      </c>
      <c r="AT519" s="200" t="s">
        <v>77</v>
      </c>
      <c r="AU519" s="200" t="s">
        <v>86</v>
      </c>
      <c r="AY519" s="199" t="s">
        <v>149</v>
      </c>
      <c r="BK519" s="201">
        <f>SUM(BK520:BK537)</f>
        <v>0</v>
      </c>
    </row>
    <row r="520" spans="1:65" s="2" customFormat="1" ht="16.5" customHeight="1">
      <c r="A520" s="35"/>
      <c r="B520" s="36"/>
      <c r="C520" s="204" t="s">
        <v>735</v>
      </c>
      <c r="D520" s="204" t="s">
        <v>151</v>
      </c>
      <c r="E520" s="205" t="s">
        <v>736</v>
      </c>
      <c r="F520" s="206" t="s">
        <v>737</v>
      </c>
      <c r="G520" s="207" t="s">
        <v>90</v>
      </c>
      <c r="H520" s="208">
        <v>9.14</v>
      </c>
      <c r="I520" s="209"/>
      <c r="J520" s="210">
        <f>ROUND(I520*H520,2)</f>
        <v>0</v>
      </c>
      <c r="K520" s="211"/>
      <c r="L520" s="40"/>
      <c r="M520" s="212" t="s">
        <v>1</v>
      </c>
      <c r="N520" s="213" t="s">
        <v>44</v>
      </c>
      <c r="O520" s="72"/>
      <c r="P520" s="214">
        <f>O520*H520</f>
        <v>0</v>
      </c>
      <c r="Q520" s="214">
        <v>2.9999999999999997E-4</v>
      </c>
      <c r="R520" s="214">
        <f>Q520*H520</f>
        <v>2.7420000000000001E-3</v>
      </c>
      <c r="S520" s="214">
        <v>0</v>
      </c>
      <c r="T520" s="215">
        <f>S520*H520</f>
        <v>0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216" t="s">
        <v>252</v>
      </c>
      <c r="AT520" s="216" t="s">
        <v>151</v>
      </c>
      <c r="AU520" s="216" t="s">
        <v>155</v>
      </c>
      <c r="AY520" s="18" t="s">
        <v>149</v>
      </c>
      <c r="BE520" s="217">
        <f>IF(N520="základní",J520,0)</f>
        <v>0</v>
      </c>
      <c r="BF520" s="217">
        <f>IF(N520="snížená",J520,0)</f>
        <v>0</v>
      </c>
      <c r="BG520" s="217">
        <f>IF(N520="zákl. přenesená",J520,0)</f>
        <v>0</v>
      </c>
      <c r="BH520" s="217">
        <f>IF(N520="sníž. přenesená",J520,0)</f>
        <v>0</v>
      </c>
      <c r="BI520" s="217">
        <f>IF(N520="nulová",J520,0)</f>
        <v>0</v>
      </c>
      <c r="BJ520" s="18" t="s">
        <v>155</v>
      </c>
      <c r="BK520" s="217">
        <f>ROUND(I520*H520,2)</f>
        <v>0</v>
      </c>
      <c r="BL520" s="18" t="s">
        <v>252</v>
      </c>
      <c r="BM520" s="216" t="s">
        <v>738</v>
      </c>
    </row>
    <row r="521" spans="1:65" s="15" customFormat="1" ht="11.25">
      <c r="B521" s="241"/>
      <c r="C521" s="242"/>
      <c r="D521" s="220" t="s">
        <v>157</v>
      </c>
      <c r="E521" s="243" t="s">
        <v>1</v>
      </c>
      <c r="F521" s="244" t="s">
        <v>211</v>
      </c>
      <c r="G521" s="242"/>
      <c r="H521" s="243" t="s">
        <v>1</v>
      </c>
      <c r="I521" s="245"/>
      <c r="J521" s="242"/>
      <c r="K521" s="242"/>
      <c r="L521" s="246"/>
      <c r="M521" s="247"/>
      <c r="N521" s="248"/>
      <c r="O521" s="248"/>
      <c r="P521" s="248"/>
      <c r="Q521" s="248"/>
      <c r="R521" s="248"/>
      <c r="S521" s="248"/>
      <c r="T521" s="249"/>
      <c r="AT521" s="250" t="s">
        <v>157</v>
      </c>
      <c r="AU521" s="250" t="s">
        <v>155</v>
      </c>
      <c r="AV521" s="15" t="s">
        <v>86</v>
      </c>
      <c r="AW521" s="15" t="s">
        <v>34</v>
      </c>
      <c r="AX521" s="15" t="s">
        <v>78</v>
      </c>
      <c r="AY521" s="250" t="s">
        <v>149</v>
      </c>
    </row>
    <row r="522" spans="1:65" s="13" customFormat="1" ht="11.25">
      <c r="B522" s="218"/>
      <c r="C522" s="219"/>
      <c r="D522" s="220" t="s">
        <v>157</v>
      </c>
      <c r="E522" s="221" t="s">
        <v>1</v>
      </c>
      <c r="F522" s="222" t="s">
        <v>739</v>
      </c>
      <c r="G522" s="219"/>
      <c r="H522" s="223">
        <v>9.14</v>
      </c>
      <c r="I522" s="224"/>
      <c r="J522" s="219"/>
      <c r="K522" s="219"/>
      <c r="L522" s="225"/>
      <c r="M522" s="226"/>
      <c r="N522" s="227"/>
      <c r="O522" s="227"/>
      <c r="P522" s="227"/>
      <c r="Q522" s="227"/>
      <c r="R522" s="227"/>
      <c r="S522" s="227"/>
      <c r="T522" s="228"/>
      <c r="AT522" s="229" t="s">
        <v>157</v>
      </c>
      <c r="AU522" s="229" t="s">
        <v>155</v>
      </c>
      <c r="AV522" s="13" t="s">
        <v>155</v>
      </c>
      <c r="AW522" s="13" t="s">
        <v>34</v>
      </c>
      <c r="AX522" s="13" t="s">
        <v>78</v>
      </c>
      <c r="AY522" s="229" t="s">
        <v>149</v>
      </c>
    </row>
    <row r="523" spans="1:65" s="14" customFormat="1" ht="11.25">
      <c r="B523" s="230"/>
      <c r="C523" s="231"/>
      <c r="D523" s="220" t="s">
        <v>157</v>
      </c>
      <c r="E523" s="232" t="s">
        <v>1</v>
      </c>
      <c r="F523" s="233" t="s">
        <v>159</v>
      </c>
      <c r="G523" s="231"/>
      <c r="H523" s="234">
        <v>9.14</v>
      </c>
      <c r="I523" s="235"/>
      <c r="J523" s="231"/>
      <c r="K523" s="231"/>
      <c r="L523" s="236"/>
      <c r="M523" s="237"/>
      <c r="N523" s="238"/>
      <c r="O523" s="238"/>
      <c r="P523" s="238"/>
      <c r="Q523" s="238"/>
      <c r="R523" s="238"/>
      <c r="S523" s="238"/>
      <c r="T523" s="239"/>
      <c r="AT523" s="240" t="s">
        <v>157</v>
      </c>
      <c r="AU523" s="240" t="s">
        <v>155</v>
      </c>
      <c r="AV523" s="14" t="s">
        <v>154</v>
      </c>
      <c r="AW523" s="14" t="s">
        <v>34</v>
      </c>
      <c r="AX523" s="14" t="s">
        <v>86</v>
      </c>
      <c r="AY523" s="240" t="s">
        <v>149</v>
      </c>
    </row>
    <row r="524" spans="1:65" s="2" customFormat="1" ht="21.75" customHeight="1">
      <c r="A524" s="35"/>
      <c r="B524" s="36"/>
      <c r="C524" s="204" t="s">
        <v>740</v>
      </c>
      <c r="D524" s="204" t="s">
        <v>151</v>
      </c>
      <c r="E524" s="205" t="s">
        <v>741</v>
      </c>
      <c r="F524" s="206" t="s">
        <v>742</v>
      </c>
      <c r="G524" s="207" t="s">
        <v>90</v>
      </c>
      <c r="H524" s="208">
        <v>9.14</v>
      </c>
      <c r="I524" s="209"/>
      <c r="J524" s="210">
        <f>ROUND(I524*H524,2)</f>
        <v>0</v>
      </c>
      <c r="K524" s="211"/>
      <c r="L524" s="40"/>
      <c r="M524" s="212" t="s">
        <v>1</v>
      </c>
      <c r="N524" s="213" t="s">
        <v>44</v>
      </c>
      <c r="O524" s="72"/>
      <c r="P524" s="214">
        <f>O524*H524</f>
        <v>0</v>
      </c>
      <c r="Q524" s="214">
        <v>5.3E-3</v>
      </c>
      <c r="R524" s="214">
        <f>Q524*H524</f>
        <v>4.8442000000000006E-2</v>
      </c>
      <c r="S524" s="214">
        <v>0</v>
      </c>
      <c r="T524" s="215">
        <f>S524*H524</f>
        <v>0</v>
      </c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R524" s="216" t="s">
        <v>252</v>
      </c>
      <c r="AT524" s="216" t="s">
        <v>151</v>
      </c>
      <c r="AU524" s="216" t="s">
        <v>155</v>
      </c>
      <c r="AY524" s="18" t="s">
        <v>149</v>
      </c>
      <c r="BE524" s="217">
        <f>IF(N524="základní",J524,0)</f>
        <v>0</v>
      </c>
      <c r="BF524" s="217">
        <f>IF(N524="snížená",J524,0)</f>
        <v>0</v>
      </c>
      <c r="BG524" s="217">
        <f>IF(N524="zákl. přenesená",J524,0)</f>
        <v>0</v>
      </c>
      <c r="BH524" s="217">
        <f>IF(N524="sníž. přenesená",J524,0)</f>
        <v>0</v>
      </c>
      <c r="BI524" s="217">
        <f>IF(N524="nulová",J524,0)</f>
        <v>0</v>
      </c>
      <c r="BJ524" s="18" t="s">
        <v>155</v>
      </c>
      <c r="BK524" s="217">
        <f>ROUND(I524*H524,2)</f>
        <v>0</v>
      </c>
      <c r="BL524" s="18" t="s">
        <v>252</v>
      </c>
      <c r="BM524" s="216" t="s">
        <v>743</v>
      </c>
    </row>
    <row r="525" spans="1:65" s="13" customFormat="1" ht="11.25">
      <c r="B525" s="218"/>
      <c r="C525" s="219"/>
      <c r="D525" s="220" t="s">
        <v>157</v>
      </c>
      <c r="E525" s="221" t="s">
        <v>1</v>
      </c>
      <c r="F525" s="222" t="s">
        <v>97</v>
      </c>
      <c r="G525" s="219"/>
      <c r="H525" s="223">
        <v>9.14</v>
      </c>
      <c r="I525" s="224"/>
      <c r="J525" s="219"/>
      <c r="K525" s="219"/>
      <c r="L525" s="225"/>
      <c r="M525" s="226"/>
      <c r="N525" s="227"/>
      <c r="O525" s="227"/>
      <c r="P525" s="227"/>
      <c r="Q525" s="227"/>
      <c r="R525" s="227"/>
      <c r="S525" s="227"/>
      <c r="T525" s="228"/>
      <c r="AT525" s="229" t="s">
        <v>157</v>
      </c>
      <c r="AU525" s="229" t="s">
        <v>155</v>
      </c>
      <c r="AV525" s="13" t="s">
        <v>155</v>
      </c>
      <c r="AW525" s="13" t="s">
        <v>34</v>
      </c>
      <c r="AX525" s="13" t="s">
        <v>86</v>
      </c>
      <c r="AY525" s="229" t="s">
        <v>149</v>
      </c>
    </row>
    <row r="526" spans="1:65" s="2" customFormat="1" ht="16.5" customHeight="1">
      <c r="A526" s="35"/>
      <c r="B526" s="36"/>
      <c r="C526" s="262" t="s">
        <v>744</v>
      </c>
      <c r="D526" s="262" t="s">
        <v>341</v>
      </c>
      <c r="E526" s="263" t="s">
        <v>745</v>
      </c>
      <c r="F526" s="264" t="s">
        <v>746</v>
      </c>
      <c r="G526" s="265" t="s">
        <v>90</v>
      </c>
      <c r="H526" s="266">
        <v>10.054</v>
      </c>
      <c r="I526" s="267"/>
      <c r="J526" s="268">
        <f>ROUND(I526*H526,2)</f>
        <v>0</v>
      </c>
      <c r="K526" s="269"/>
      <c r="L526" s="270"/>
      <c r="M526" s="271" t="s">
        <v>1</v>
      </c>
      <c r="N526" s="272" t="s">
        <v>44</v>
      </c>
      <c r="O526" s="72"/>
      <c r="P526" s="214">
        <f>O526*H526</f>
        <v>0</v>
      </c>
      <c r="Q526" s="214">
        <v>1.26E-2</v>
      </c>
      <c r="R526" s="214">
        <f>Q526*H526</f>
        <v>0.1266804</v>
      </c>
      <c r="S526" s="214">
        <v>0</v>
      </c>
      <c r="T526" s="215">
        <f>S526*H526</f>
        <v>0</v>
      </c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R526" s="216" t="s">
        <v>344</v>
      </c>
      <c r="AT526" s="216" t="s">
        <v>341</v>
      </c>
      <c r="AU526" s="216" t="s">
        <v>155</v>
      </c>
      <c r="AY526" s="18" t="s">
        <v>149</v>
      </c>
      <c r="BE526" s="217">
        <f>IF(N526="základní",J526,0)</f>
        <v>0</v>
      </c>
      <c r="BF526" s="217">
        <f>IF(N526="snížená",J526,0)</f>
        <v>0</v>
      </c>
      <c r="BG526" s="217">
        <f>IF(N526="zákl. přenesená",J526,0)</f>
        <v>0</v>
      </c>
      <c r="BH526" s="217">
        <f>IF(N526="sníž. přenesená",J526,0)</f>
        <v>0</v>
      </c>
      <c r="BI526" s="217">
        <f>IF(N526="nulová",J526,0)</f>
        <v>0</v>
      </c>
      <c r="BJ526" s="18" t="s">
        <v>155</v>
      </c>
      <c r="BK526" s="217">
        <f>ROUND(I526*H526,2)</f>
        <v>0</v>
      </c>
      <c r="BL526" s="18" t="s">
        <v>252</v>
      </c>
      <c r="BM526" s="216" t="s">
        <v>747</v>
      </c>
    </row>
    <row r="527" spans="1:65" s="13" customFormat="1" ht="11.25">
      <c r="B527" s="218"/>
      <c r="C527" s="219"/>
      <c r="D527" s="220" t="s">
        <v>157</v>
      </c>
      <c r="E527" s="221" t="s">
        <v>1</v>
      </c>
      <c r="F527" s="222" t="s">
        <v>97</v>
      </c>
      <c r="G527" s="219"/>
      <c r="H527" s="223">
        <v>9.14</v>
      </c>
      <c r="I527" s="224"/>
      <c r="J527" s="219"/>
      <c r="K527" s="219"/>
      <c r="L527" s="225"/>
      <c r="M527" s="226"/>
      <c r="N527" s="227"/>
      <c r="O527" s="227"/>
      <c r="P527" s="227"/>
      <c r="Q527" s="227"/>
      <c r="R527" s="227"/>
      <c r="S527" s="227"/>
      <c r="T527" s="228"/>
      <c r="AT527" s="229" t="s">
        <v>157</v>
      </c>
      <c r="AU527" s="229" t="s">
        <v>155</v>
      </c>
      <c r="AV527" s="13" t="s">
        <v>155</v>
      </c>
      <c r="AW527" s="13" t="s">
        <v>34</v>
      </c>
      <c r="AX527" s="13" t="s">
        <v>86</v>
      </c>
      <c r="AY527" s="229" t="s">
        <v>149</v>
      </c>
    </row>
    <row r="528" spans="1:65" s="13" customFormat="1" ht="11.25">
      <c r="B528" s="218"/>
      <c r="C528" s="219"/>
      <c r="D528" s="220" t="s">
        <v>157</v>
      </c>
      <c r="E528" s="219"/>
      <c r="F528" s="222" t="s">
        <v>748</v>
      </c>
      <c r="G528" s="219"/>
      <c r="H528" s="223">
        <v>10.054</v>
      </c>
      <c r="I528" s="224"/>
      <c r="J528" s="219"/>
      <c r="K528" s="219"/>
      <c r="L528" s="225"/>
      <c r="M528" s="226"/>
      <c r="N528" s="227"/>
      <c r="O528" s="227"/>
      <c r="P528" s="227"/>
      <c r="Q528" s="227"/>
      <c r="R528" s="227"/>
      <c r="S528" s="227"/>
      <c r="T528" s="228"/>
      <c r="AT528" s="229" t="s">
        <v>157</v>
      </c>
      <c r="AU528" s="229" t="s">
        <v>155</v>
      </c>
      <c r="AV528" s="13" t="s">
        <v>155</v>
      </c>
      <c r="AW528" s="13" t="s">
        <v>4</v>
      </c>
      <c r="AX528" s="13" t="s">
        <v>86</v>
      </c>
      <c r="AY528" s="229" t="s">
        <v>149</v>
      </c>
    </row>
    <row r="529" spans="1:65" s="2" customFormat="1" ht="16.5" customHeight="1">
      <c r="A529" s="35"/>
      <c r="B529" s="36"/>
      <c r="C529" s="204" t="s">
        <v>749</v>
      </c>
      <c r="D529" s="204" t="s">
        <v>151</v>
      </c>
      <c r="E529" s="205" t="s">
        <v>750</v>
      </c>
      <c r="F529" s="206" t="s">
        <v>751</v>
      </c>
      <c r="G529" s="207" t="s">
        <v>242</v>
      </c>
      <c r="H529" s="208">
        <v>4</v>
      </c>
      <c r="I529" s="209"/>
      <c r="J529" s="210">
        <f>ROUND(I529*H529,2)</f>
        <v>0</v>
      </c>
      <c r="K529" s="211"/>
      <c r="L529" s="40"/>
      <c r="M529" s="212" t="s">
        <v>1</v>
      </c>
      <c r="N529" s="213" t="s">
        <v>44</v>
      </c>
      <c r="O529" s="72"/>
      <c r="P529" s="214">
        <f>O529*H529</f>
        <v>0</v>
      </c>
      <c r="Q529" s="214">
        <v>5.5000000000000003E-4</v>
      </c>
      <c r="R529" s="214">
        <f>Q529*H529</f>
        <v>2.2000000000000001E-3</v>
      </c>
      <c r="S529" s="214">
        <v>0</v>
      </c>
      <c r="T529" s="215">
        <f>S529*H529</f>
        <v>0</v>
      </c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R529" s="216" t="s">
        <v>252</v>
      </c>
      <c r="AT529" s="216" t="s">
        <v>151</v>
      </c>
      <c r="AU529" s="216" t="s">
        <v>155</v>
      </c>
      <c r="AY529" s="18" t="s">
        <v>149</v>
      </c>
      <c r="BE529" s="217">
        <f>IF(N529="základní",J529,0)</f>
        <v>0</v>
      </c>
      <c r="BF529" s="217">
        <f>IF(N529="snížená",J529,0)</f>
        <v>0</v>
      </c>
      <c r="BG529" s="217">
        <f>IF(N529="zákl. přenesená",J529,0)</f>
        <v>0</v>
      </c>
      <c r="BH529" s="217">
        <f>IF(N529="sníž. přenesená",J529,0)</f>
        <v>0</v>
      </c>
      <c r="BI529" s="217">
        <f>IF(N529="nulová",J529,0)</f>
        <v>0</v>
      </c>
      <c r="BJ529" s="18" t="s">
        <v>155</v>
      </c>
      <c r="BK529" s="217">
        <f>ROUND(I529*H529,2)</f>
        <v>0</v>
      </c>
      <c r="BL529" s="18" t="s">
        <v>252</v>
      </c>
      <c r="BM529" s="216" t="s">
        <v>752</v>
      </c>
    </row>
    <row r="530" spans="1:65" s="13" customFormat="1" ht="11.25">
      <c r="B530" s="218"/>
      <c r="C530" s="219"/>
      <c r="D530" s="220" t="s">
        <v>157</v>
      </c>
      <c r="E530" s="221" t="s">
        <v>1</v>
      </c>
      <c r="F530" s="222" t="s">
        <v>753</v>
      </c>
      <c r="G530" s="219"/>
      <c r="H530" s="223">
        <v>4</v>
      </c>
      <c r="I530" s="224"/>
      <c r="J530" s="219"/>
      <c r="K530" s="219"/>
      <c r="L530" s="225"/>
      <c r="M530" s="226"/>
      <c r="N530" s="227"/>
      <c r="O530" s="227"/>
      <c r="P530" s="227"/>
      <c r="Q530" s="227"/>
      <c r="R530" s="227"/>
      <c r="S530" s="227"/>
      <c r="T530" s="228"/>
      <c r="AT530" s="229" t="s">
        <v>157</v>
      </c>
      <c r="AU530" s="229" t="s">
        <v>155</v>
      </c>
      <c r="AV530" s="13" t="s">
        <v>155</v>
      </c>
      <c r="AW530" s="13" t="s">
        <v>34</v>
      </c>
      <c r="AX530" s="13" t="s">
        <v>78</v>
      </c>
      <c r="AY530" s="229" t="s">
        <v>149</v>
      </c>
    </row>
    <row r="531" spans="1:65" s="14" customFormat="1" ht="11.25">
      <c r="B531" s="230"/>
      <c r="C531" s="231"/>
      <c r="D531" s="220" t="s">
        <v>157</v>
      </c>
      <c r="E531" s="232" t="s">
        <v>1</v>
      </c>
      <c r="F531" s="233" t="s">
        <v>159</v>
      </c>
      <c r="G531" s="231"/>
      <c r="H531" s="234">
        <v>4</v>
      </c>
      <c r="I531" s="235"/>
      <c r="J531" s="231"/>
      <c r="K531" s="231"/>
      <c r="L531" s="236"/>
      <c r="M531" s="237"/>
      <c r="N531" s="238"/>
      <c r="O531" s="238"/>
      <c r="P531" s="238"/>
      <c r="Q531" s="238"/>
      <c r="R531" s="238"/>
      <c r="S531" s="238"/>
      <c r="T531" s="239"/>
      <c r="AT531" s="240" t="s">
        <v>157</v>
      </c>
      <c r="AU531" s="240" t="s">
        <v>155</v>
      </c>
      <c r="AV531" s="14" t="s">
        <v>154</v>
      </c>
      <c r="AW531" s="14" t="s">
        <v>34</v>
      </c>
      <c r="AX531" s="14" t="s">
        <v>86</v>
      </c>
      <c r="AY531" s="240" t="s">
        <v>149</v>
      </c>
    </row>
    <row r="532" spans="1:65" s="2" customFormat="1" ht="16.5" customHeight="1">
      <c r="A532" s="35"/>
      <c r="B532" s="36"/>
      <c r="C532" s="204" t="s">
        <v>754</v>
      </c>
      <c r="D532" s="204" t="s">
        <v>151</v>
      </c>
      <c r="E532" s="205" t="s">
        <v>755</v>
      </c>
      <c r="F532" s="206" t="s">
        <v>756</v>
      </c>
      <c r="G532" s="207" t="s">
        <v>242</v>
      </c>
      <c r="H532" s="208">
        <v>13.6</v>
      </c>
      <c r="I532" s="209"/>
      <c r="J532" s="210">
        <f>ROUND(I532*H532,2)</f>
        <v>0</v>
      </c>
      <c r="K532" s="211"/>
      <c r="L532" s="40"/>
      <c r="M532" s="212" t="s">
        <v>1</v>
      </c>
      <c r="N532" s="213" t="s">
        <v>44</v>
      </c>
      <c r="O532" s="72"/>
      <c r="P532" s="214">
        <f>O532*H532</f>
        <v>0</v>
      </c>
      <c r="Q532" s="214">
        <v>3.0000000000000001E-5</v>
      </c>
      <c r="R532" s="214">
        <f>Q532*H532</f>
        <v>4.08E-4</v>
      </c>
      <c r="S532" s="214">
        <v>0</v>
      </c>
      <c r="T532" s="215">
        <f>S532*H532</f>
        <v>0</v>
      </c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R532" s="216" t="s">
        <v>252</v>
      </c>
      <c r="AT532" s="216" t="s">
        <v>151</v>
      </c>
      <c r="AU532" s="216" t="s">
        <v>155</v>
      </c>
      <c r="AY532" s="18" t="s">
        <v>149</v>
      </c>
      <c r="BE532" s="217">
        <f>IF(N532="základní",J532,0)</f>
        <v>0</v>
      </c>
      <c r="BF532" s="217">
        <f>IF(N532="snížená",J532,0)</f>
        <v>0</v>
      </c>
      <c r="BG532" s="217">
        <f>IF(N532="zákl. přenesená",J532,0)</f>
        <v>0</v>
      </c>
      <c r="BH532" s="217">
        <f>IF(N532="sníž. přenesená",J532,0)</f>
        <v>0</v>
      </c>
      <c r="BI532" s="217">
        <f>IF(N532="nulová",J532,0)</f>
        <v>0</v>
      </c>
      <c r="BJ532" s="18" t="s">
        <v>155</v>
      </c>
      <c r="BK532" s="217">
        <f>ROUND(I532*H532,2)</f>
        <v>0</v>
      </c>
      <c r="BL532" s="18" t="s">
        <v>252</v>
      </c>
      <c r="BM532" s="216" t="s">
        <v>757</v>
      </c>
    </row>
    <row r="533" spans="1:65" s="15" customFormat="1" ht="11.25">
      <c r="B533" s="241"/>
      <c r="C533" s="242"/>
      <c r="D533" s="220" t="s">
        <v>157</v>
      </c>
      <c r="E533" s="243" t="s">
        <v>1</v>
      </c>
      <c r="F533" s="244" t="s">
        <v>211</v>
      </c>
      <c r="G533" s="242"/>
      <c r="H533" s="243" t="s">
        <v>1</v>
      </c>
      <c r="I533" s="245"/>
      <c r="J533" s="242"/>
      <c r="K533" s="242"/>
      <c r="L533" s="246"/>
      <c r="M533" s="247"/>
      <c r="N533" s="248"/>
      <c r="O533" s="248"/>
      <c r="P533" s="248"/>
      <c r="Q533" s="248"/>
      <c r="R533" s="248"/>
      <c r="S533" s="248"/>
      <c r="T533" s="249"/>
      <c r="AT533" s="250" t="s">
        <v>157</v>
      </c>
      <c r="AU533" s="250" t="s">
        <v>155</v>
      </c>
      <c r="AV533" s="15" t="s">
        <v>86</v>
      </c>
      <c r="AW533" s="15" t="s">
        <v>34</v>
      </c>
      <c r="AX533" s="15" t="s">
        <v>78</v>
      </c>
      <c r="AY533" s="250" t="s">
        <v>149</v>
      </c>
    </row>
    <row r="534" spans="1:65" s="13" customFormat="1" ht="11.25">
      <c r="B534" s="218"/>
      <c r="C534" s="219"/>
      <c r="D534" s="220" t="s">
        <v>157</v>
      </c>
      <c r="E534" s="221" t="s">
        <v>1</v>
      </c>
      <c r="F534" s="222" t="s">
        <v>758</v>
      </c>
      <c r="G534" s="219"/>
      <c r="H534" s="223">
        <v>13.6</v>
      </c>
      <c r="I534" s="224"/>
      <c r="J534" s="219"/>
      <c r="K534" s="219"/>
      <c r="L534" s="225"/>
      <c r="M534" s="226"/>
      <c r="N534" s="227"/>
      <c r="O534" s="227"/>
      <c r="P534" s="227"/>
      <c r="Q534" s="227"/>
      <c r="R534" s="227"/>
      <c r="S534" s="227"/>
      <c r="T534" s="228"/>
      <c r="AT534" s="229" t="s">
        <v>157</v>
      </c>
      <c r="AU534" s="229" t="s">
        <v>155</v>
      </c>
      <c r="AV534" s="13" t="s">
        <v>155</v>
      </c>
      <c r="AW534" s="13" t="s">
        <v>34</v>
      </c>
      <c r="AX534" s="13" t="s">
        <v>78</v>
      </c>
      <c r="AY534" s="229" t="s">
        <v>149</v>
      </c>
    </row>
    <row r="535" spans="1:65" s="14" customFormat="1" ht="11.25">
      <c r="B535" s="230"/>
      <c r="C535" s="231"/>
      <c r="D535" s="220" t="s">
        <v>157</v>
      </c>
      <c r="E535" s="232" t="s">
        <v>1</v>
      </c>
      <c r="F535" s="233" t="s">
        <v>159</v>
      </c>
      <c r="G535" s="231"/>
      <c r="H535" s="234">
        <v>13.6</v>
      </c>
      <c r="I535" s="235"/>
      <c r="J535" s="231"/>
      <c r="K535" s="231"/>
      <c r="L535" s="236"/>
      <c r="M535" s="237"/>
      <c r="N535" s="238"/>
      <c r="O535" s="238"/>
      <c r="P535" s="238"/>
      <c r="Q535" s="238"/>
      <c r="R535" s="238"/>
      <c r="S535" s="238"/>
      <c r="T535" s="239"/>
      <c r="AT535" s="240" t="s">
        <v>157</v>
      </c>
      <c r="AU535" s="240" t="s">
        <v>155</v>
      </c>
      <c r="AV535" s="14" t="s">
        <v>154</v>
      </c>
      <c r="AW535" s="14" t="s">
        <v>34</v>
      </c>
      <c r="AX535" s="14" t="s">
        <v>86</v>
      </c>
      <c r="AY535" s="240" t="s">
        <v>149</v>
      </c>
    </row>
    <row r="536" spans="1:65" s="2" customFormat="1" ht="21.75" customHeight="1">
      <c r="A536" s="35"/>
      <c r="B536" s="36"/>
      <c r="C536" s="204" t="s">
        <v>759</v>
      </c>
      <c r="D536" s="204" t="s">
        <v>151</v>
      </c>
      <c r="E536" s="205" t="s">
        <v>760</v>
      </c>
      <c r="F536" s="206" t="s">
        <v>761</v>
      </c>
      <c r="G536" s="207" t="s">
        <v>298</v>
      </c>
      <c r="H536" s="208">
        <v>0.18</v>
      </c>
      <c r="I536" s="209"/>
      <c r="J536" s="210">
        <f>ROUND(I536*H536,2)</f>
        <v>0</v>
      </c>
      <c r="K536" s="211"/>
      <c r="L536" s="40"/>
      <c r="M536" s="212" t="s">
        <v>1</v>
      </c>
      <c r="N536" s="213" t="s">
        <v>44</v>
      </c>
      <c r="O536" s="72"/>
      <c r="P536" s="214">
        <f>O536*H536</f>
        <v>0</v>
      </c>
      <c r="Q536" s="214">
        <v>0</v>
      </c>
      <c r="R536" s="214">
        <f>Q536*H536</f>
        <v>0</v>
      </c>
      <c r="S536" s="214">
        <v>0</v>
      </c>
      <c r="T536" s="215">
        <f>S536*H536</f>
        <v>0</v>
      </c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R536" s="216" t="s">
        <v>252</v>
      </c>
      <c r="AT536" s="216" t="s">
        <v>151</v>
      </c>
      <c r="AU536" s="216" t="s">
        <v>155</v>
      </c>
      <c r="AY536" s="18" t="s">
        <v>149</v>
      </c>
      <c r="BE536" s="217">
        <f>IF(N536="základní",J536,0)</f>
        <v>0</v>
      </c>
      <c r="BF536" s="217">
        <f>IF(N536="snížená",J536,0)</f>
        <v>0</v>
      </c>
      <c r="BG536" s="217">
        <f>IF(N536="zákl. přenesená",J536,0)</f>
        <v>0</v>
      </c>
      <c r="BH536" s="217">
        <f>IF(N536="sníž. přenesená",J536,0)</f>
        <v>0</v>
      </c>
      <c r="BI536" s="217">
        <f>IF(N536="nulová",J536,0)</f>
        <v>0</v>
      </c>
      <c r="BJ536" s="18" t="s">
        <v>155</v>
      </c>
      <c r="BK536" s="217">
        <f>ROUND(I536*H536,2)</f>
        <v>0</v>
      </c>
      <c r="BL536" s="18" t="s">
        <v>252</v>
      </c>
      <c r="BM536" s="216" t="s">
        <v>762</v>
      </c>
    </row>
    <row r="537" spans="1:65" s="2" customFormat="1" ht="21.75" customHeight="1">
      <c r="A537" s="35"/>
      <c r="B537" s="36"/>
      <c r="C537" s="204" t="s">
        <v>763</v>
      </c>
      <c r="D537" s="204" t="s">
        <v>151</v>
      </c>
      <c r="E537" s="205" t="s">
        <v>764</v>
      </c>
      <c r="F537" s="206" t="s">
        <v>765</v>
      </c>
      <c r="G537" s="207" t="s">
        <v>298</v>
      </c>
      <c r="H537" s="208">
        <v>0.18</v>
      </c>
      <c r="I537" s="209"/>
      <c r="J537" s="210">
        <f>ROUND(I537*H537,2)</f>
        <v>0</v>
      </c>
      <c r="K537" s="211"/>
      <c r="L537" s="40"/>
      <c r="M537" s="212" t="s">
        <v>1</v>
      </c>
      <c r="N537" s="213" t="s">
        <v>44</v>
      </c>
      <c r="O537" s="72"/>
      <c r="P537" s="214">
        <f>O537*H537</f>
        <v>0</v>
      </c>
      <c r="Q537" s="214">
        <v>0</v>
      </c>
      <c r="R537" s="214">
        <f>Q537*H537</f>
        <v>0</v>
      </c>
      <c r="S537" s="214">
        <v>0</v>
      </c>
      <c r="T537" s="215">
        <f>S537*H537</f>
        <v>0</v>
      </c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R537" s="216" t="s">
        <v>252</v>
      </c>
      <c r="AT537" s="216" t="s">
        <v>151</v>
      </c>
      <c r="AU537" s="216" t="s">
        <v>155</v>
      </c>
      <c r="AY537" s="18" t="s">
        <v>149</v>
      </c>
      <c r="BE537" s="217">
        <f>IF(N537="základní",J537,0)</f>
        <v>0</v>
      </c>
      <c r="BF537" s="217">
        <f>IF(N537="snížená",J537,0)</f>
        <v>0</v>
      </c>
      <c r="BG537" s="217">
        <f>IF(N537="zákl. přenesená",J537,0)</f>
        <v>0</v>
      </c>
      <c r="BH537" s="217">
        <f>IF(N537="sníž. přenesená",J537,0)</f>
        <v>0</v>
      </c>
      <c r="BI537" s="217">
        <f>IF(N537="nulová",J537,0)</f>
        <v>0</v>
      </c>
      <c r="BJ537" s="18" t="s">
        <v>155</v>
      </c>
      <c r="BK537" s="217">
        <f>ROUND(I537*H537,2)</f>
        <v>0</v>
      </c>
      <c r="BL537" s="18" t="s">
        <v>252</v>
      </c>
      <c r="BM537" s="216" t="s">
        <v>766</v>
      </c>
    </row>
    <row r="538" spans="1:65" s="12" customFormat="1" ht="22.9" customHeight="1">
      <c r="B538" s="189"/>
      <c r="C538" s="190"/>
      <c r="D538" s="191" t="s">
        <v>77</v>
      </c>
      <c r="E538" s="202" t="s">
        <v>767</v>
      </c>
      <c r="F538" s="202" t="s">
        <v>768</v>
      </c>
      <c r="G538" s="190"/>
      <c r="H538" s="190"/>
      <c r="I538" s="193"/>
      <c r="J538" s="203">
        <f>BK538</f>
        <v>0</v>
      </c>
      <c r="K538" s="190"/>
      <c r="L538" s="194"/>
      <c r="M538" s="195"/>
      <c r="N538" s="196"/>
      <c r="O538" s="196"/>
      <c r="P538" s="197">
        <f>SUM(P539:P556)</f>
        <v>0</v>
      </c>
      <c r="Q538" s="196"/>
      <c r="R538" s="197">
        <f>SUM(R539:R556)</f>
        <v>1.201E-3</v>
      </c>
      <c r="S538" s="196"/>
      <c r="T538" s="198">
        <f>SUM(T539:T556)</f>
        <v>0</v>
      </c>
      <c r="AR538" s="199" t="s">
        <v>155</v>
      </c>
      <c r="AT538" s="200" t="s">
        <v>77</v>
      </c>
      <c r="AU538" s="200" t="s">
        <v>86</v>
      </c>
      <c r="AY538" s="199" t="s">
        <v>149</v>
      </c>
      <c r="BK538" s="201">
        <f>SUM(BK539:BK556)</f>
        <v>0</v>
      </c>
    </row>
    <row r="539" spans="1:65" s="2" customFormat="1" ht="21.75" customHeight="1">
      <c r="A539" s="35"/>
      <c r="B539" s="36"/>
      <c r="C539" s="204" t="s">
        <v>769</v>
      </c>
      <c r="D539" s="204" t="s">
        <v>151</v>
      </c>
      <c r="E539" s="205" t="s">
        <v>770</v>
      </c>
      <c r="F539" s="206" t="s">
        <v>771</v>
      </c>
      <c r="G539" s="207" t="s">
        <v>242</v>
      </c>
      <c r="H539" s="208">
        <v>24.02</v>
      </c>
      <c r="I539" s="209"/>
      <c r="J539" s="210">
        <f>ROUND(I539*H539,2)</f>
        <v>0</v>
      </c>
      <c r="K539" s="211"/>
      <c r="L539" s="40"/>
      <c r="M539" s="212" t="s">
        <v>1</v>
      </c>
      <c r="N539" s="213" t="s">
        <v>44</v>
      </c>
      <c r="O539" s="72"/>
      <c r="P539" s="214">
        <f>O539*H539</f>
        <v>0</v>
      </c>
      <c r="Q539" s="214">
        <v>2.0000000000000002E-5</v>
      </c>
      <c r="R539" s="214">
        <f>Q539*H539</f>
        <v>4.8040000000000002E-4</v>
      </c>
      <c r="S539" s="214">
        <v>0</v>
      </c>
      <c r="T539" s="215">
        <f>S539*H539</f>
        <v>0</v>
      </c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R539" s="216" t="s">
        <v>252</v>
      </c>
      <c r="AT539" s="216" t="s">
        <v>151</v>
      </c>
      <c r="AU539" s="216" t="s">
        <v>155</v>
      </c>
      <c r="AY539" s="18" t="s">
        <v>149</v>
      </c>
      <c r="BE539" s="217">
        <f>IF(N539="základní",J539,0)</f>
        <v>0</v>
      </c>
      <c r="BF539" s="217">
        <f>IF(N539="snížená",J539,0)</f>
        <v>0</v>
      </c>
      <c r="BG539" s="217">
        <f>IF(N539="zákl. přenesená",J539,0)</f>
        <v>0</v>
      </c>
      <c r="BH539" s="217">
        <f>IF(N539="sníž. přenesená",J539,0)</f>
        <v>0</v>
      </c>
      <c r="BI539" s="217">
        <f>IF(N539="nulová",J539,0)</f>
        <v>0</v>
      </c>
      <c r="BJ539" s="18" t="s">
        <v>155</v>
      </c>
      <c r="BK539" s="217">
        <f>ROUND(I539*H539,2)</f>
        <v>0</v>
      </c>
      <c r="BL539" s="18" t="s">
        <v>252</v>
      </c>
      <c r="BM539" s="216" t="s">
        <v>772</v>
      </c>
    </row>
    <row r="540" spans="1:65" s="15" customFormat="1" ht="11.25">
      <c r="B540" s="241"/>
      <c r="C540" s="242"/>
      <c r="D540" s="220" t="s">
        <v>157</v>
      </c>
      <c r="E540" s="243" t="s">
        <v>1</v>
      </c>
      <c r="F540" s="244" t="s">
        <v>450</v>
      </c>
      <c r="G540" s="242"/>
      <c r="H540" s="243" t="s">
        <v>1</v>
      </c>
      <c r="I540" s="245"/>
      <c r="J540" s="242"/>
      <c r="K540" s="242"/>
      <c r="L540" s="246"/>
      <c r="M540" s="247"/>
      <c r="N540" s="248"/>
      <c r="O540" s="248"/>
      <c r="P540" s="248"/>
      <c r="Q540" s="248"/>
      <c r="R540" s="248"/>
      <c r="S540" s="248"/>
      <c r="T540" s="249"/>
      <c r="AT540" s="250" t="s">
        <v>157</v>
      </c>
      <c r="AU540" s="250" t="s">
        <v>155</v>
      </c>
      <c r="AV540" s="15" t="s">
        <v>86</v>
      </c>
      <c r="AW540" s="15" t="s">
        <v>34</v>
      </c>
      <c r="AX540" s="15" t="s">
        <v>78</v>
      </c>
      <c r="AY540" s="250" t="s">
        <v>149</v>
      </c>
    </row>
    <row r="541" spans="1:65" s="13" customFormat="1" ht="11.25">
      <c r="B541" s="218"/>
      <c r="C541" s="219"/>
      <c r="D541" s="220" t="s">
        <v>157</v>
      </c>
      <c r="E541" s="221" t="s">
        <v>1</v>
      </c>
      <c r="F541" s="222" t="s">
        <v>451</v>
      </c>
      <c r="G541" s="219"/>
      <c r="H541" s="223">
        <v>2</v>
      </c>
      <c r="I541" s="224"/>
      <c r="J541" s="219"/>
      <c r="K541" s="219"/>
      <c r="L541" s="225"/>
      <c r="M541" s="226"/>
      <c r="N541" s="227"/>
      <c r="O541" s="227"/>
      <c r="P541" s="227"/>
      <c r="Q541" s="227"/>
      <c r="R541" s="227"/>
      <c r="S541" s="227"/>
      <c r="T541" s="228"/>
      <c r="AT541" s="229" t="s">
        <v>157</v>
      </c>
      <c r="AU541" s="229" t="s">
        <v>155</v>
      </c>
      <c r="AV541" s="13" t="s">
        <v>155</v>
      </c>
      <c r="AW541" s="13" t="s">
        <v>34</v>
      </c>
      <c r="AX541" s="13" t="s">
        <v>78</v>
      </c>
      <c r="AY541" s="229" t="s">
        <v>149</v>
      </c>
    </row>
    <row r="542" spans="1:65" s="13" customFormat="1" ht="11.25">
      <c r="B542" s="218"/>
      <c r="C542" s="219"/>
      <c r="D542" s="220" t="s">
        <v>157</v>
      </c>
      <c r="E542" s="221" t="s">
        <v>1</v>
      </c>
      <c r="F542" s="222" t="s">
        <v>452</v>
      </c>
      <c r="G542" s="219"/>
      <c r="H542" s="223">
        <v>2.72</v>
      </c>
      <c r="I542" s="224"/>
      <c r="J542" s="219"/>
      <c r="K542" s="219"/>
      <c r="L542" s="225"/>
      <c r="M542" s="226"/>
      <c r="N542" s="227"/>
      <c r="O542" s="227"/>
      <c r="P542" s="227"/>
      <c r="Q542" s="227"/>
      <c r="R542" s="227"/>
      <c r="S542" s="227"/>
      <c r="T542" s="228"/>
      <c r="AT542" s="229" t="s">
        <v>157</v>
      </c>
      <c r="AU542" s="229" t="s">
        <v>155</v>
      </c>
      <c r="AV542" s="13" t="s">
        <v>155</v>
      </c>
      <c r="AW542" s="13" t="s">
        <v>34</v>
      </c>
      <c r="AX542" s="13" t="s">
        <v>78</v>
      </c>
      <c r="AY542" s="229" t="s">
        <v>149</v>
      </c>
    </row>
    <row r="543" spans="1:65" s="13" customFormat="1" ht="11.25">
      <c r="B543" s="218"/>
      <c r="C543" s="219"/>
      <c r="D543" s="220" t="s">
        <v>157</v>
      </c>
      <c r="E543" s="221" t="s">
        <v>1</v>
      </c>
      <c r="F543" s="222" t="s">
        <v>453</v>
      </c>
      <c r="G543" s="219"/>
      <c r="H543" s="223">
        <v>3.1</v>
      </c>
      <c r="I543" s="224"/>
      <c r="J543" s="219"/>
      <c r="K543" s="219"/>
      <c r="L543" s="225"/>
      <c r="M543" s="226"/>
      <c r="N543" s="227"/>
      <c r="O543" s="227"/>
      <c r="P543" s="227"/>
      <c r="Q543" s="227"/>
      <c r="R543" s="227"/>
      <c r="S543" s="227"/>
      <c r="T543" s="228"/>
      <c r="AT543" s="229" t="s">
        <v>157</v>
      </c>
      <c r="AU543" s="229" t="s">
        <v>155</v>
      </c>
      <c r="AV543" s="13" t="s">
        <v>155</v>
      </c>
      <c r="AW543" s="13" t="s">
        <v>34</v>
      </c>
      <c r="AX543" s="13" t="s">
        <v>78</v>
      </c>
      <c r="AY543" s="229" t="s">
        <v>149</v>
      </c>
    </row>
    <row r="544" spans="1:65" s="13" customFormat="1" ht="11.25">
      <c r="B544" s="218"/>
      <c r="C544" s="219"/>
      <c r="D544" s="220" t="s">
        <v>157</v>
      </c>
      <c r="E544" s="221" t="s">
        <v>1</v>
      </c>
      <c r="F544" s="222" t="s">
        <v>454</v>
      </c>
      <c r="G544" s="219"/>
      <c r="H544" s="223">
        <v>3.4</v>
      </c>
      <c r="I544" s="224"/>
      <c r="J544" s="219"/>
      <c r="K544" s="219"/>
      <c r="L544" s="225"/>
      <c r="M544" s="226"/>
      <c r="N544" s="227"/>
      <c r="O544" s="227"/>
      <c r="P544" s="227"/>
      <c r="Q544" s="227"/>
      <c r="R544" s="227"/>
      <c r="S544" s="227"/>
      <c r="T544" s="228"/>
      <c r="AT544" s="229" t="s">
        <v>157</v>
      </c>
      <c r="AU544" s="229" t="s">
        <v>155</v>
      </c>
      <c r="AV544" s="13" t="s">
        <v>155</v>
      </c>
      <c r="AW544" s="13" t="s">
        <v>34</v>
      </c>
      <c r="AX544" s="13" t="s">
        <v>78</v>
      </c>
      <c r="AY544" s="229" t="s">
        <v>149</v>
      </c>
    </row>
    <row r="545" spans="1:65" s="13" customFormat="1" ht="11.25">
      <c r="B545" s="218"/>
      <c r="C545" s="219"/>
      <c r="D545" s="220" t="s">
        <v>157</v>
      </c>
      <c r="E545" s="221" t="s">
        <v>1</v>
      </c>
      <c r="F545" s="222" t="s">
        <v>455</v>
      </c>
      <c r="G545" s="219"/>
      <c r="H545" s="223">
        <v>2.8</v>
      </c>
      <c r="I545" s="224"/>
      <c r="J545" s="219"/>
      <c r="K545" s="219"/>
      <c r="L545" s="225"/>
      <c r="M545" s="226"/>
      <c r="N545" s="227"/>
      <c r="O545" s="227"/>
      <c r="P545" s="227"/>
      <c r="Q545" s="227"/>
      <c r="R545" s="227"/>
      <c r="S545" s="227"/>
      <c r="T545" s="228"/>
      <c r="AT545" s="229" t="s">
        <v>157</v>
      </c>
      <c r="AU545" s="229" t="s">
        <v>155</v>
      </c>
      <c r="AV545" s="13" t="s">
        <v>155</v>
      </c>
      <c r="AW545" s="13" t="s">
        <v>34</v>
      </c>
      <c r="AX545" s="13" t="s">
        <v>78</v>
      </c>
      <c r="AY545" s="229" t="s">
        <v>149</v>
      </c>
    </row>
    <row r="546" spans="1:65" s="13" customFormat="1" ht="11.25">
      <c r="B546" s="218"/>
      <c r="C546" s="219"/>
      <c r="D546" s="220" t="s">
        <v>157</v>
      </c>
      <c r="E546" s="221" t="s">
        <v>1</v>
      </c>
      <c r="F546" s="222" t="s">
        <v>773</v>
      </c>
      <c r="G546" s="219"/>
      <c r="H546" s="223">
        <v>10</v>
      </c>
      <c r="I546" s="224"/>
      <c r="J546" s="219"/>
      <c r="K546" s="219"/>
      <c r="L546" s="225"/>
      <c r="M546" s="226"/>
      <c r="N546" s="227"/>
      <c r="O546" s="227"/>
      <c r="P546" s="227"/>
      <c r="Q546" s="227"/>
      <c r="R546" s="227"/>
      <c r="S546" s="227"/>
      <c r="T546" s="228"/>
      <c r="AT546" s="229" t="s">
        <v>157</v>
      </c>
      <c r="AU546" s="229" t="s">
        <v>155</v>
      </c>
      <c r="AV546" s="13" t="s">
        <v>155</v>
      </c>
      <c r="AW546" s="13" t="s">
        <v>34</v>
      </c>
      <c r="AX546" s="13" t="s">
        <v>78</v>
      </c>
      <c r="AY546" s="229" t="s">
        <v>149</v>
      </c>
    </row>
    <row r="547" spans="1:65" s="14" customFormat="1" ht="11.25">
      <c r="B547" s="230"/>
      <c r="C547" s="231"/>
      <c r="D547" s="220" t="s">
        <v>157</v>
      </c>
      <c r="E547" s="232" t="s">
        <v>1</v>
      </c>
      <c r="F547" s="233" t="s">
        <v>159</v>
      </c>
      <c r="G547" s="231"/>
      <c r="H547" s="234">
        <v>24.02</v>
      </c>
      <c r="I547" s="235"/>
      <c r="J547" s="231"/>
      <c r="K547" s="231"/>
      <c r="L547" s="236"/>
      <c r="M547" s="237"/>
      <c r="N547" s="238"/>
      <c r="O547" s="238"/>
      <c r="P547" s="238"/>
      <c r="Q547" s="238"/>
      <c r="R547" s="238"/>
      <c r="S547" s="238"/>
      <c r="T547" s="239"/>
      <c r="AT547" s="240" t="s">
        <v>157</v>
      </c>
      <c r="AU547" s="240" t="s">
        <v>155</v>
      </c>
      <c r="AV547" s="14" t="s">
        <v>154</v>
      </c>
      <c r="AW547" s="14" t="s">
        <v>34</v>
      </c>
      <c r="AX547" s="14" t="s">
        <v>86</v>
      </c>
      <c r="AY547" s="240" t="s">
        <v>149</v>
      </c>
    </row>
    <row r="548" spans="1:65" s="2" customFormat="1" ht="21.75" customHeight="1">
      <c r="A548" s="35"/>
      <c r="B548" s="36"/>
      <c r="C548" s="204" t="s">
        <v>774</v>
      </c>
      <c r="D548" s="204" t="s">
        <v>151</v>
      </c>
      <c r="E548" s="205" t="s">
        <v>775</v>
      </c>
      <c r="F548" s="206" t="s">
        <v>776</v>
      </c>
      <c r="G548" s="207" t="s">
        <v>242</v>
      </c>
      <c r="H548" s="208">
        <v>24.02</v>
      </c>
      <c r="I548" s="209"/>
      <c r="J548" s="210">
        <f>ROUND(I548*H548,2)</f>
        <v>0</v>
      </c>
      <c r="K548" s="211"/>
      <c r="L548" s="40"/>
      <c r="M548" s="212" t="s">
        <v>1</v>
      </c>
      <c r="N548" s="213" t="s">
        <v>44</v>
      </c>
      <c r="O548" s="72"/>
      <c r="P548" s="214">
        <f>O548*H548</f>
        <v>0</v>
      </c>
      <c r="Q548" s="214">
        <v>3.0000000000000001E-5</v>
      </c>
      <c r="R548" s="214">
        <f>Q548*H548</f>
        <v>7.2059999999999995E-4</v>
      </c>
      <c r="S548" s="214">
        <v>0</v>
      </c>
      <c r="T548" s="215">
        <f>S548*H548</f>
        <v>0</v>
      </c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R548" s="216" t="s">
        <v>252</v>
      </c>
      <c r="AT548" s="216" t="s">
        <v>151</v>
      </c>
      <c r="AU548" s="216" t="s">
        <v>155</v>
      </c>
      <c r="AY548" s="18" t="s">
        <v>149</v>
      </c>
      <c r="BE548" s="217">
        <f>IF(N548="základní",J548,0)</f>
        <v>0</v>
      </c>
      <c r="BF548" s="217">
        <f>IF(N548="snížená",J548,0)</f>
        <v>0</v>
      </c>
      <c r="BG548" s="217">
        <f>IF(N548="zákl. přenesená",J548,0)</f>
        <v>0</v>
      </c>
      <c r="BH548" s="217">
        <f>IF(N548="sníž. přenesená",J548,0)</f>
        <v>0</v>
      </c>
      <c r="BI548" s="217">
        <f>IF(N548="nulová",J548,0)</f>
        <v>0</v>
      </c>
      <c r="BJ548" s="18" t="s">
        <v>155</v>
      </c>
      <c r="BK548" s="217">
        <f>ROUND(I548*H548,2)</f>
        <v>0</v>
      </c>
      <c r="BL548" s="18" t="s">
        <v>252</v>
      </c>
      <c r="BM548" s="216" t="s">
        <v>777</v>
      </c>
    </row>
    <row r="549" spans="1:65" s="15" customFormat="1" ht="11.25">
      <c r="B549" s="241"/>
      <c r="C549" s="242"/>
      <c r="D549" s="220" t="s">
        <v>157</v>
      </c>
      <c r="E549" s="243" t="s">
        <v>1</v>
      </c>
      <c r="F549" s="244" t="s">
        <v>450</v>
      </c>
      <c r="G549" s="242"/>
      <c r="H549" s="243" t="s">
        <v>1</v>
      </c>
      <c r="I549" s="245"/>
      <c r="J549" s="242"/>
      <c r="K549" s="242"/>
      <c r="L549" s="246"/>
      <c r="M549" s="247"/>
      <c r="N549" s="248"/>
      <c r="O549" s="248"/>
      <c r="P549" s="248"/>
      <c r="Q549" s="248"/>
      <c r="R549" s="248"/>
      <c r="S549" s="248"/>
      <c r="T549" s="249"/>
      <c r="AT549" s="250" t="s">
        <v>157</v>
      </c>
      <c r="AU549" s="250" t="s">
        <v>155</v>
      </c>
      <c r="AV549" s="15" t="s">
        <v>86</v>
      </c>
      <c r="AW549" s="15" t="s">
        <v>34</v>
      </c>
      <c r="AX549" s="15" t="s">
        <v>78</v>
      </c>
      <c r="AY549" s="250" t="s">
        <v>149</v>
      </c>
    </row>
    <row r="550" spans="1:65" s="13" customFormat="1" ht="11.25">
      <c r="B550" s="218"/>
      <c r="C550" s="219"/>
      <c r="D550" s="220" t="s">
        <v>157</v>
      </c>
      <c r="E550" s="221" t="s">
        <v>1</v>
      </c>
      <c r="F550" s="222" t="s">
        <v>451</v>
      </c>
      <c r="G550" s="219"/>
      <c r="H550" s="223">
        <v>2</v>
      </c>
      <c r="I550" s="224"/>
      <c r="J550" s="219"/>
      <c r="K550" s="219"/>
      <c r="L550" s="225"/>
      <c r="M550" s="226"/>
      <c r="N550" s="227"/>
      <c r="O550" s="227"/>
      <c r="P550" s="227"/>
      <c r="Q550" s="227"/>
      <c r="R550" s="227"/>
      <c r="S550" s="227"/>
      <c r="T550" s="228"/>
      <c r="AT550" s="229" t="s">
        <v>157</v>
      </c>
      <c r="AU550" s="229" t="s">
        <v>155</v>
      </c>
      <c r="AV550" s="13" t="s">
        <v>155</v>
      </c>
      <c r="AW550" s="13" t="s">
        <v>34</v>
      </c>
      <c r="AX550" s="13" t="s">
        <v>78</v>
      </c>
      <c r="AY550" s="229" t="s">
        <v>149</v>
      </c>
    </row>
    <row r="551" spans="1:65" s="13" customFormat="1" ht="11.25">
      <c r="B551" s="218"/>
      <c r="C551" s="219"/>
      <c r="D551" s="220" t="s">
        <v>157</v>
      </c>
      <c r="E551" s="221" t="s">
        <v>1</v>
      </c>
      <c r="F551" s="222" t="s">
        <v>452</v>
      </c>
      <c r="G551" s="219"/>
      <c r="H551" s="223">
        <v>2.72</v>
      </c>
      <c r="I551" s="224"/>
      <c r="J551" s="219"/>
      <c r="K551" s="219"/>
      <c r="L551" s="225"/>
      <c r="M551" s="226"/>
      <c r="N551" s="227"/>
      <c r="O551" s="227"/>
      <c r="P551" s="227"/>
      <c r="Q551" s="227"/>
      <c r="R551" s="227"/>
      <c r="S551" s="227"/>
      <c r="T551" s="228"/>
      <c r="AT551" s="229" t="s">
        <v>157</v>
      </c>
      <c r="AU551" s="229" t="s">
        <v>155</v>
      </c>
      <c r="AV551" s="13" t="s">
        <v>155</v>
      </c>
      <c r="AW551" s="13" t="s">
        <v>34</v>
      </c>
      <c r="AX551" s="13" t="s">
        <v>78</v>
      </c>
      <c r="AY551" s="229" t="s">
        <v>149</v>
      </c>
    </row>
    <row r="552" spans="1:65" s="13" customFormat="1" ht="11.25">
      <c r="B552" s="218"/>
      <c r="C552" s="219"/>
      <c r="D552" s="220" t="s">
        <v>157</v>
      </c>
      <c r="E552" s="221" t="s">
        <v>1</v>
      </c>
      <c r="F552" s="222" t="s">
        <v>453</v>
      </c>
      <c r="G552" s="219"/>
      <c r="H552" s="223">
        <v>3.1</v>
      </c>
      <c r="I552" s="224"/>
      <c r="J552" s="219"/>
      <c r="K552" s="219"/>
      <c r="L552" s="225"/>
      <c r="M552" s="226"/>
      <c r="N552" s="227"/>
      <c r="O552" s="227"/>
      <c r="P552" s="227"/>
      <c r="Q552" s="227"/>
      <c r="R552" s="227"/>
      <c r="S552" s="227"/>
      <c r="T552" s="228"/>
      <c r="AT552" s="229" t="s">
        <v>157</v>
      </c>
      <c r="AU552" s="229" t="s">
        <v>155</v>
      </c>
      <c r="AV552" s="13" t="s">
        <v>155</v>
      </c>
      <c r="AW552" s="13" t="s">
        <v>34</v>
      </c>
      <c r="AX552" s="13" t="s">
        <v>78</v>
      </c>
      <c r="AY552" s="229" t="s">
        <v>149</v>
      </c>
    </row>
    <row r="553" spans="1:65" s="13" customFormat="1" ht="11.25">
      <c r="B553" s="218"/>
      <c r="C553" s="219"/>
      <c r="D553" s="220" t="s">
        <v>157</v>
      </c>
      <c r="E553" s="221" t="s">
        <v>1</v>
      </c>
      <c r="F553" s="222" t="s">
        <v>454</v>
      </c>
      <c r="G553" s="219"/>
      <c r="H553" s="223">
        <v>3.4</v>
      </c>
      <c r="I553" s="224"/>
      <c r="J553" s="219"/>
      <c r="K553" s="219"/>
      <c r="L553" s="225"/>
      <c r="M553" s="226"/>
      <c r="N553" s="227"/>
      <c r="O553" s="227"/>
      <c r="P553" s="227"/>
      <c r="Q553" s="227"/>
      <c r="R553" s="227"/>
      <c r="S553" s="227"/>
      <c r="T553" s="228"/>
      <c r="AT553" s="229" t="s">
        <v>157</v>
      </c>
      <c r="AU553" s="229" t="s">
        <v>155</v>
      </c>
      <c r="AV553" s="13" t="s">
        <v>155</v>
      </c>
      <c r="AW553" s="13" t="s">
        <v>34</v>
      </c>
      <c r="AX553" s="13" t="s">
        <v>78</v>
      </c>
      <c r="AY553" s="229" t="s">
        <v>149</v>
      </c>
    </row>
    <row r="554" spans="1:65" s="13" customFormat="1" ht="11.25">
      <c r="B554" s="218"/>
      <c r="C554" s="219"/>
      <c r="D554" s="220" t="s">
        <v>157</v>
      </c>
      <c r="E554" s="221" t="s">
        <v>1</v>
      </c>
      <c r="F554" s="222" t="s">
        <v>455</v>
      </c>
      <c r="G554" s="219"/>
      <c r="H554" s="223">
        <v>2.8</v>
      </c>
      <c r="I554" s="224"/>
      <c r="J554" s="219"/>
      <c r="K554" s="219"/>
      <c r="L554" s="225"/>
      <c r="M554" s="226"/>
      <c r="N554" s="227"/>
      <c r="O554" s="227"/>
      <c r="P554" s="227"/>
      <c r="Q554" s="227"/>
      <c r="R554" s="227"/>
      <c r="S554" s="227"/>
      <c r="T554" s="228"/>
      <c r="AT554" s="229" t="s">
        <v>157</v>
      </c>
      <c r="AU554" s="229" t="s">
        <v>155</v>
      </c>
      <c r="AV554" s="13" t="s">
        <v>155</v>
      </c>
      <c r="AW554" s="13" t="s">
        <v>34</v>
      </c>
      <c r="AX554" s="13" t="s">
        <v>78</v>
      </c>
      <c r="AY554" s="229" t="s">
        <v>149</v>
      </c>
    </row>
    <row r="555" spans="1:65" s="13" customFormat="1" ht="11.25">
      <c r="B555" s="218"/>
      <c r="C555" s="219"/>
      <c r="D555" s="220" t="s">
        <v>157</v>
      </c>
      <c r="E555" s="221" t="s">
        <v>1</v>
      </c>
      <c r="F555" s="222" t="s">
        <v>773</v>
      </c>
      <c r="G555" s="219"/>
      <c r="H555" s="223">
        <v>10</v>
      </c>
      <c r="I555" s="224"/>
      <c r="J555" s="219"/>
      <c r="K555" s="219"/>
      <c r="L555" s="225"/>
      <c r="M555" s="226"/>
      <c r="N555" s="227"/>
      <c r="O555" s="227"/>
      <c r="P555" s="227"/>
      <c r="Q555" s="227"/>
      <c r="R555" s="227"/>
      <c r="S555" s="227"/>
      <c r="T555" s="228"/>
      <c r="AT555" s="229" t="s">
        <v>157</v>
      </c>
      <c r="AU555" s="229" t="s">
        <v>155</v>
      </c>
      <c r="AV555" s="13" t="s">
        <v>155</v>
      </c>
      <c r="AW555" s="13" t="s">
        <v>34</v>
      </c>
      <c r="AX555" s="13" t="s">
        <v>78</v>
      </c>
      <c r="AY555" s="229" t="s">
        <v>149</v>
      </c>
    </row>
    <row r="556" spans="1:65" s="14" customFormat="1" ht="11.25">
      <c r="B556" s="230"/>
      <c r="C556" s="231"/>
      <c r="D556" s="220" t="s">
        <v>157</v>
      </c>
      <c r="E556" s="232" t="s">
        <v>1</v>
      </c>
      <c r="F556" s="233" t="s">
        <v>159</v>
      </c>
      <c r="G556" s="231"/>
      <c r="H556" s="234">
        <v>24.02</v>
      </c>
      <c r="I556" s="235"/>
      <c r="J556" s="231"/>
      <c r="K556" s="231"/>
      <c r="L556" s="236"/>
      <c r="M556" s="237"/>
      <c r="N556" s="238"/>
      <c r="O556" s="238"/>
      <c r="P556" s="238"/>
      <c r="Q556" s="238"/>
      <c r="R556" s="238"/>
      <c r="S556" s="238"/>
      <c r="T556" s="239"/>
      <c r="AT556" s="240" t="s">
        <v>157</v>
      </c>
      <c r="AU556" s="240" t="s">
        <v>155</v>
      </c>
      <c r="AV556" s="14" t="s">
        <v>154</v>
      </c>
      <c r="AW556" s="14" t="s">
        <v>34</v>
      </c>
      <c r="AX556" s="14" t="s">
        <v>86</v>
      </c>
      <c r="AY556" s="240" t="s">
        <v>149</v>
      </c>
    </row>
    <row r="557" spans="1:65" s="12" customFormat="1" ht="22.9" customHeight="1">
      <c r="B557" s="189"/>
      <c r="C557" s="190"/>
      <c r="D557" s="191" t="s">
        <v>77</v>
      </c>
      <c r="E557" s="202" t="s">
        <v>778</v>
      </c>
      <c r="F557" s="202" t="s">
        <v>779</v>
      </c>
      <c r="G557" s="190"/>
      <c r="H557" s="190"/>
      <c r="I557" s="193"/>
      <c r="J557" s="203">
        <f>BK557</f>
        <v>0</v>
      </c>
      <c r="K557" s="190"/>
      <c r="L557" s="194"/>
      <c r="M557" s="195"/>
      <c r="N557" s="196"/>
      <c r="O557" s="196"/>
      <c r="P557" s="197">
        <f>SUM(P558:P582)</f>
        <v>0</v>
      </c>
      <c r="Q557" s="196"/>
      <c r="R557" s="197">
        <f>SUM(R558:R582)</f>
        <v>0.41237492000000003</v>
      </c>
      <c r="S557" s="196"/>
      <c r="T557" s="198">
        <f>SUM(T558:T582)</f>
        <v>0.12730858</v>
      </c>
      <c r="AR557" s="199" t="s">
        <v>155</v>
      </c>
      <c r="AT557" s="200" t="s">
        <v>77</v>
      </c>
      <c r="AU557" s="200" t="s">
        <v>86</v>
      </c>
      <c r="AY557" s="199" t="s">
        <v>149</v>
      </c>
      <c r="BK557" s="201">
        <f>SUM(BK558:BK582)</f>
        <v>0</v>
      </c>
    </row>
    <row r="558" spans="1:65" s="2" customFormat="1" ht="21.75" customHeight="1">
      <c r="A558" s="35"/>
      <c r="B558" s="36"/>
      <c r="C558" s="204" t="s">
        <v>780</v>
      </c>
      <c r="D558" s="204" t="s">
        <v>151</v>
      </c>
      <c r="E558" s="205" t="s">
        <v>781</v>
      </c>
      <c r="F558" s="206" t="s">
        <v>782</v>
      </c>
      <c r="G558" s="207" t="s">
        <v>90</v>
      </c>
      <c r="H558" s="208">
        <v>277.70800000000003</v>
      </c>
      <c r="I558" s="209"/>
      <c r="J558" s="210">
        <f>ROUND(I558*H558,2)</f>
        <v>0</v>
      </c>
      <c r="K558" s="211"/>
      <c r="L558" s="40"/>
      <c r="M558" s="212" t="s">
        <v>1</v>
      </c>
      <c r="N558" s="213" t="s">
        <v>44</v>
      </c>
      <c r="O558" s="72"/>
      <c r="P558" s="214">
        <f>O558*H558</f>
        <v>0</v>
      </c>
      <c r="Q558" s="214">
        <v>0</v>
      </c>
      <c r="R558" s="214">
        <f>Q558*H558</f>
        <v>0</v>
      </c>
      <c r="S558" s="214">
        <v>1.4999999999999999E-4</v>
      </c>
      <c r="T558" s="215">
        <f>S558*H558</f>
        <v>4.1656199999999997E-2</v>
      </c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R558" s="216" t="s">
        <v>252</v>
      </c>
      <c r="AT558" s="216" t="s">
        <v>151</v>
      </c>
      <c r="AU558" s="216" t="s">
        <v>155</v>
      </c>
      <c r="AY558" s="18" t="s">
        <v>149</v>
      </c>
      <c r="BE558" s="217">
        <f>IF(N558="základní",J558,0)</f>
        <v>0</v>
      </c>
      <c r="BF558" s="217">
        <f>IF(N558="snížená",J558,0)</f>
        <v>0</v>
      </c>
      <c r="BG558" s="217">
        <f>IF(N558="zákl. přenesená",J558,0)</f>
        <v>0</v>
      </c>
      <c r="BH558" s="217">
        <f>IF(N558="sníž. přenesená",J558,0)</f>
        <v>0</v>
      </c>
      <c r="BI558" s="217">
        <f>IF(N558="nulová",J558,0)</f>
        <v>0</v>
      </c>
      <c r="BJ558" s="18" t="s">
        <v>155</v>
      </c>
      <c r="BK558" s="217">
        <f>ROUND(I558*H558,2)</f>
        <v>0</v>
      </c>
      <c r="BL558" s="18" t="s">
        <v>252</v>
      </c>
      <c r="BM558" s="216" t="s">
        <v>783</v>
      </c>
    </row>
    <row r="559" spans="1:65" s="13" customFormat="1" ht="11.25">
      <c r="B559" s="218"/>
      <c r="C559" s="219"/>
      <c r="D559" s="220" t="s">
        <v>157</v>
      </c>
      <c r="E559" s="221" t="s">
        <v>1</v>
      </c>
      <c r="F559" s="222" t="s">
        <v>88</v>
      </c>
      <c r="G559" s="219"/>
      <c r="H559" s="223">
        <v>81.760000000000005</v>
      </c>
      <c r="I559" s="224"/>
      <c r="J559" s="219"/>
      <c r="K559" s="219"/>
      <c r="L559" s="225"/>
      <c r="M559" s="226"/>
      <c r="N559" s="227"/>
      <c r="O559" s="227"/>
      <c r="P559" s="227"/>
      <c r="Q559" s="227"/>
      <c r="R559" s="227"/>
      <c r="S559" s="227"/>
      <c r="T559" s="228"/>
      <c r="AT559" s="229" t="s">
        <v>157</v>
      </c>
      <c r="AU559" s="229" t="s">
        <v>155</v>
      </c>
      <c r="AV559" s="13" t="s">
        <v>155</v>
      </c>
      <c r="AW559" s="13" t="s">
        <v>34</v>
      </c>
      <c r="AX559" s="13" t="s">
        <v>78</v>
      </c>
      <c r="AY559" s="229" t="s">
        <v>149</v>
      </c>
    </row>
    <row r="560" spans="1:65" s="13" customFormat="1" ht="11.25">
      <c r="B560" s="218"/>
      <c r="C560" s="219"/>
      <c r="D560" s="220" t="s">
        <v>157</v>
      </c>
      <c r="E560" s="221" t="s">
        <v>1</v>
      </c>
      <c r="F560" s="222" t="s">
        <v>93</v>
      </c>
      <c r="G560" s="219"/>
      <c r="H560" s="223">
        <v>200.83799999999999</v>
      </c>
      <c r="I560" s="224"/>
      <c r="J560" s="219"/>
      <c r="K560" s="219"/>
      <c r="L560" s="225"/>
      <c r="M560" s="226"/>
      <c r="N560" s="227"/>
      <c r="O560" s="227"/>
      <c r="P560" s="227"/>
      <c r="Q560" s="227"/>
      <c r="R560" s="227"/>
      <c r="S560" s="227"/>
      <c r="T560" s="228"/>
      <c r="AT560" s="229" t="s">
        <v>157</v>
      </c>
      <c r="AU560" s="229" t="s">
        <v>155</v>
      </c>
      <c r="AV560" s="13" t="s">
        <v>155</v>
      </c>
      <c r="AW560" s="13" t="s">
        <v>34</v>
      </c>
      <c r="AX560" s="13" t="s">
        <v>78</v>
      </c>
      <c r="AY560" s="229" t="s">
        <v>149</v>
      </c>
    </row>
    <row r="561" spans="1:65" s="13" customFormat="1" ht="11.25">
      <c r="B561" s="218"/>
      <c r="C561" s="219"/>
      <c r="D561" s="220" t="s">
        <v>157</v>
      </c>
      <c r="E561" s="221" t="s">
        <v>1</v>
      </c>
      <c r="F561" s="222" t="s">
        <v>256</v>
      </c>
      <c r="G561" s="219"/>
      <c r="H561" s="223">
        <v>4.25</v>
      </c>
      <c r="I561" s="224"/>
      <c r="J561" s="219"/>
      <c r="K561" s="219"/>
      <c r="L561" s="225"/>
      <c r="M561" s="226"/>
      <c r="N561" s="227"/>
      <c r="O561" s="227"/>
      <c r="P561" s="227"/>
      <c r="Q561" s="227"/>
      <c r="R561" s="227"/>
      <c r="S561" s="227"/>
      <c r="T561" s="228"/>
      <c r="AT561" s="229" t="s">
        <v>157</v>
      </c>
      <c r="AU561" s="229" t="s">
        <v>155</v>
      </c>
      <c r="AV561" s="13" t="s">
        <v>155</v>
      </c>
      <c r="AW561" s="13" t="s">
        <v>34</v>
      </c>
      <c r="AX561" s="13" t="s">
        <v>78</v>
      </c>
      <c r="AY561" s="229" t="s">
        <v>149</v>
      </c>
    </row>
    <row r="562" spans="1:65" s="13" customFormat="1" ht="11.25">
      <c r="B562" s="218"/>
      <c r="C562" s="219"/>
      <c r="D562" s="220" t="s">
        <v>157</v>
      </c>
      <c r="E562" s="221" t="s">
        <v>1</v>
      </c>
      <c r="F562" s="222" t="s">
        <v>206</v>
      </c>
      <c r="G562" s="219"/>
      <c r="H562" s="223">
        <v>-9.14</v>
      </c>
      <c r="I562" s="224"/>
      <c r="J562" s="219"/>
      <c r="K562" s="219"/>
      <c r="L562" s="225"/>
      <c r="M562" s="226"/>
      <c r="N562" s="227"/>
      <c r="O562" s="227"/>
      <c r="P562" s="227"/>
      <c r="Q562" s="227"/>
      <c r="R562" s="227"/>
      <c r="S562" s="227"/>
      <c r="T562" s="228"/>
      <c r="AT562" s="229" t="s">
        <v>157</v>
      </c>
      <c r="AU562" s="229" t="s">
        <v>155</v>
      </c>
      <c r="AV562" s="13" t="s">
        <v>155</v>
      </c>
      <c r="AW562" s="13" t="s">
        <v>34</v>
      </c>
      <c r="AX562" s="13" t="s">
        <v>78</v>
      </c>
      <c r="AY562" s="229" t="s">
        <v>149</v>
      </c>
    </row>
    <row r="563" spans="1:65" s="14" customFormat="1" ht="11.25">
      <c r="B563" s="230"/>
      <c r="C563" s="231"/>
      <c r="D563" s="220" t="s">
        <v>157</v>
      </c>
      <c r="E563" s="232" t="s">
        <v>1</v>
      </c>
      <c r="F563" s="233" t="s">
        <v>159</v>
      </c>
      <c r="G563" s="231"/>
      <c r="H563" s="234">
        <v>277.70800000000003</v>
      </c>
      <c r="I563" s="235"/>
      <c r="J563" s="231"/>
      <c r="K563" s="231"/>
      <c r="L563" s="236"/>
      <c r="M563" s="237"/>
      <c r="N563" s="238"/>
      <c r="O563" s="238"/>
      <c r="P563" s="238"/>
      <c r="Q563" s="238"/>
      <c r="R563" s="238"/>
      <c r="S563" s="238"/>
      <c r="T563" s="239"/>
      <c r="AT563" s="240" t="s">
        <v>157</v>
      </c>
      <c r="AU563" s="240" t="s">
        <v>155</v>
      </c>
      <c r="AV563" s="14" t="s">
        <v>154</v>
      </c>
      <c r="AW563" s="14" t="s">
        <v>34</v>
      </c>
      <c r="AX563" s="14" t="s">
        <v>86</v>
      </c>
      <c r="AY563" s="240" t="s">
        <v>149</v>
      </c>
    </row>
    <row r="564" spans="1:65" s="2" customFormat="1" ht="16.5" customHeight="1">
      <c r="A564" s="35"/>
      <c r="B564" s="36"/>
      <c r="C564" s="204" t="s">
        <v>784</v>
      </c>
      <c r="D564" s="204" t="s">
        <v>151</v>
      </c>
      <c r="E564" s="205" t="s">
        <v>785</v>
      </c>
      <c r="F564" s="206" t="s">
        <v>786</v>
      </c>
      <c r="G564" s="207" t="s">
        <v>90</v>
      </c>
      <c r="H564" s="208">
        <v>276.298</v>
      </c>
      <c r="I564" s="209"/>
      <c r="J564" s="210">
        <f>ROUND(I564*H564,2)</f>
        <v>0</v>
      </c>
      <c r="K564" s="211"/>
      <c r="L564" s="40"/>
      <c r="M564" s="212" t="s">
        <v>1</v>
      </c>
      <c r="N564" s="213" t="s">
        <v>44</v>
      </c>
      <c r="O564" s="72"/>
      <c r="P564" s="214">
        <f>O564*H564</f>
        <v>0</v>
      </c>
      <c r="Q564" s="214">
        <v>1E-3</v>
      </c>
      <c r="R564" s="214">
        <f>Q564*H564</f>
        <v>0.27629799999999999</v>
      </c>
      <c r="S564" s="214">
        <v>3.1E-4</v>
      </c>
      <c r="T564" s="215">
        <f>S564*H564</f>
        <v>8.565238E-2</v>
      </c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R564" s="216" t="s">
        <v>252</v>
      </c>
      <c r="AT564" s="216" t="s">
        <v>151</v>
      </c>
      <c r="AU564" s="216" t="s">
        <v>155</v>
      </c>
      <c r="AY564" s="18" t="s">
        <v>149</v>
      </c>
      <c r="BE564" s="217">
        <f>IF(N564="základní",J564,0)</f>
        <v>0</v>
      </c>
      <c r="BF564" s="217">
        <f>IF(N564="snížená",J564,0)</f>
        <v>0</v>
      </c>
      <c r="BG564" s="217">
        <f>IF(N564="zákl. přenesená",J564,0)</f>
        <v>0</v>
      </c>
      <c r="BH564" s="217">
        <f>IF(N564="sníž. přenesená",J564,0)</f>
        <v>0</v>
      </c>
      <c r="BI564" s="217">
        <f>IF(N564="nulová",J564,0)</f>
        <v>0</v>
      </c>
      <c r="BJ564" s="18" t="s">
        <v>155</v>
      </c>
      <c r="BK564" s="217">
        <f>ROUND(I564*H564,2)</f>
        <v>0</v>
      </c>
      <c r="BL564" s="18" t="s">
        <v>252</v>
      </c>
      <c r="BM564" s="216" t="s">
        <v>787</v>
      </c>
    </row>
    <row r="565" spans="1:65" s="13" customFormat="1" ht="11.25">
      <c r="B565" s="218"/>
      <c r="C565" s="219"/>
      <c r="D565" s="220" t="s">
        <v>157</v>
      </c>
      <c r="E565" s="221" t="s">
        <v>1</v>
      </c>
      <c r="F565" s="222" t="s">
        <v>88</v>
      </c>
      <c r="G565" s="219"/>
      <c r="H565" s="223">
        <v>81.760000000000005</v>
      </c>
      <c r="I565" s="224"/>
      <c r="J565" s="219"/>
      <c r="K565" s="219"/>
      <c r="L565" s="225"/>
      <c r="M565" s="226"/>
      <c r="N565" s="227"/>
      <c r="O565" s="227"/>
      <c r="P565" s="227"/>
      <c r="Q565" s="227"/>
      <c r="R565" s="227"/>
      <c r="S565" s="227"/>
      <c r="T565" s="228"/>
      <c r="AT565" s="229" t="s">
        <v>157</v>
      </c>
      <c r="AU565" s="229" t="s">
        <v>155</v>
      </c>
      <c r="AV565" s="13" t="s">
        <v>155</v>
      </c>
      <c r="AW565" s="13" t="s">
        <v>34</v>
      </c>
      <c r="AX565" s="13" t="s">
        <v>78</v>
      </c>
      <c r="AY565" s="229" t="s">
        <v>149</v>
      </c>
    </row>
    <row r="566" spans="1:65" s="13" customFormat="1" ht="11.25">
      <c r="B566" s="218"/>
      <c r="C566" s="219"/>
      <c r="D566" s="220" t="s">
        <v>157</v>
      </c>
      <c r="E566" s="221" t="s">
        <v>1</v>
      </c>
      <c r="F566" s="222" t="s">
        <v>93</v>
      </c>
      <c r="G566" s="219"/>
      <c r="H566" s="223">
        <v>200.83799999999999</v>
      </c>
      <c r="I566" s="224"/>
      <c r="J566" s="219"/>
      <c r="K566" s="219"/>
      <c r="L566" s="225"/>
      <c r="M566" s="226"/>
      <c r="N566" s="227"/>
      <c r="O566" s="227"/>
      <c r="P566" s="227"/>
      <c r="Q566" s="227"/>
      <c r="R566" s="227"/>
      <c r="S566" s="227"/>
      <c r="T566" s="228"/>
      <c r="AT566" s="229" t="s">
        <v>157</v>
      </c>
      <c r="AU566" s="229" t="s">
        <v>155</v>
      </c>
      <c r="AV566" s="13" t="s">
        <v>155</v>
      </c>
      <c r="AW566" s="13" t="s">
        <v>34</v>
      </c>
      <c r="AX566" s="13" t="s">
        <v>78</v>
      </c>
      <c r="AY566" s="229" t="s">
        <v>149</v>
      </c>
    </row>
    <row r="567" spans="1:65" s="15" customFormat="1" ht="11.25">
      <c r="B567" s="241"/>
      <c r="C567" s="242"/>
      <c r="D567" s="220" t="s">
        <v>157</v>
      </c>
      <c r="E567" s="243" t="s">
        <v>1</v>
      </c>
      <c r="F567" s="244" t="s">
        <v>788</v>
      </c>
      <c r="G567" s="242"/>
      <c r="H567" s="243" t="s">
        <v>1</v>
      </c>
      <c r="I567" s="245"/>
      <c r="J567" s="242"/>
      <c r="K567" s="242"/>
      <c r="L567" s="246"/>
      <c r="M567" s="247"/>
      <c r="N567" s="248"/>
      <c r="O567" s="248"/>
      <c r="P567" s="248"/>
      <c r="Q567" s="248"/>
      <c r="R567" s="248"/>
      <c r="S567" s="248"/>
      <c r="T567" s="249"/>
      <c r="AT567" s="250" t="s">
        <v>157</v>
      </c>
      <c r="AU567" s="250" t="s">
        <v>155</v>
      </c>
      <c r="AV567" s="15" t="s">
        <v>86</v>
      </c>
      <c r="AW567" s="15" t="s">
        <v>34</v>
      </c>
      <c r="AX567" s="15" t="s">
        <v>78</v>
      </c>
      <c r="AY567" s="250" t="s">
        <v>149</v>
      </c>
    </row>
    <row r="568" spans="1:65" s="13" customFormat="1" ht="11.25">
      <c r="B568" s="218"/>
      <c r="C568" s="219"/>
      <c r="D568" s="220" t="s">
        <v>157</v>
      </c>
      <c r="E568" s="221" t="s">
        <v>1</v>
      </c>
      <c r="F568" s="222" t="s">
        <v>789</v>
      </c>
      <c r="G568" s="219"/>
      <c r="H568" s="223">
        <v>4.25</v>
      </c>
      <c r="I568" s="224"/>
      <c r="J568" s="219"/>
      <c r="K568" s="219"/>
      <c r="L568" s="225"/>
      <c r="M568" s="226"/>
      <c r="N568" s="227"/>
      <c r="O568" s="227"/>
      <c r="P568" s="227"/>
      <c r="Q568" s="227"/>
      <c r="R568" s="227"/>
      <c r="S568" s="227"/>
      <c r="T568" s="228"/>
      <c r="AT568" s="229" t="s">
        <v>157</v>
      </c>
      <c r="AU568" s="229" t="s">
        <v>155</v>
      </c>
      <c r="AV568" s="13" t="s">
        <v>155</v>
      </c>
      <c r="AW568" s="13" t="s">
        <v>34</v>
      </c>
      <c r="AX568" s="13" t="s">
        <v>78</v>
      </c>
      <c r="AY568" s="229" t="s">
        <v>149</v>
      </c>
    </row>
    <row r="569" spans="1:65" s="13" customFormat="1" ht="11.25">
      <c r="B569" s="218"/>
      <c r="C569" s="219"/>
      <c r="D569" s="220" t="s">
        <v>157</v>
      </c>
      <c r="E569" s="221" t="s">
        <v>1</v>
      </c>
      <c r="F569" s="222" t="s">
        <v>790</v>
      </c>
      <c r="G569" s="219"/>
      <c r="H569" s="223">
        <v>-10.55</v>
      </c>
      <c r="I569" s="224"/>
      <c r="J569" s="219"/>
      <c r="K569" s="219"/>
      <c r="L569" s="225"/>
      <c r="M569" s="226"/>
      <c r="N569" s="227"/>
      <c r="O569" s="227"/>
      <c r="P569" s="227"/>
      <c r="Q569" s="227"/>
      <c r="R569" s="227"/>
      <c r="S569" s="227"/>
      <c r="T569" s="228"/>
      <c r="AT569" s="229" t="s">
        <v>157</v>
      </c>
      <c r="AU569" s="229" t="s">
        <v>155</v>
      </c>
      <c r="AV569" s="13" t="s">
        <v>155</v>
      </c>
      <c r="AW569" s="13" t="s">
        <v>34</v>
      </c>
      <c r="AX569" s="13" t="s">
        <v>78</v>
      </c>
      <c r="AY569" s="229" t="s">
        <v>149</v>
      </c>
    </row>
    <row r="570" spans="1:65" s="14" customFormat="1" ht="11.25">
      <c r="B570" s="230"/>
      <c r="C570" s="231"/>
      <c r="D570" s="220" t="s">
        <v>157</v>
      </c>
      <c r="E570" s="232" t="s">
        <v>1</v>
      </c>
      <c r="F570" s="233" t="s">
        <v>159</v>
      </c>
      <c r="G570" s="231"/>
      <c r="H570" s="234">
        <v>276.298</v>
      </c>
      <c r="I570" s="235"/>
      <c r="J570" s="231"/>
      <c r="K570" s="231"/>
      <c r="L570" s="236"/>
      <c r="M570" s="237"/>
      <c r="N570" s="238"/>
      <c r="O570" s="238"/>
      <c r="P570" s="238"/>
      <c r="Q570" s="238"/>
      <c r="R570" s="238"/>
      <c r="S570" s="238"/>
      <c r="T570" s="239"/>
      <c r="AT570" s="240" t="s">
        <v>157</v>
      </c>
      <c r="AU570" s="240" t="s">
        <v>155</v>
      </c>
      <c r="AV570" s="14" t="s">
        <v>154</v>
      </c>
      <c r="AW570" s="14" t="s">
        <v>34</v>
      </c>
      <c r="AX570" s="14" t="s">
        <v>86</v>
      </c>
      <c r="AY570" s="240" t="s">
        <v>149</v>
      </c>
    </row>
    <row r="571" spans="1:65" s="2" customFormat="1" ht="21.75" customHeight="1">
      <c r="A571" s="35"/>
      <c r="B571" s="36"/>
      <c r="C571" s="204" t="s">
        <v>791</v>
      </c>
      <c r="D571" s="204" t="s">
        <v>151</v>
      </c>
      <c r="E571" s="205" t="s">
        <v>792</v>
      </c>
      <c r="F571" s="206" t="s">
        <v>793</v>
      </c>
      <c r="G571" s="207" t="s">
        <v>90</v>
      </c>
      <c r="H571" s="208">
        <v>277.70800000000003</v>
      </c>
      <c r="I571" s="209"/>
      <c r="J571" s="210">
        <f>ROUND(I571*H571,2)</f>
        <v>0</v>
      </c>
      <c r="K571" s="211"/>
      <c r="L571" s="40"/>
      <c r="M571" s="212" t="s">
        <v>1</v>
      </c>
      <c r="N571" s="213" t="s">
        <v>44</v>
      </c>
      <c r="O571" s="72"/>
      <c r="P571" s="214">
        <f>O571*H571</f>
        <v>0</v>
      </c>
      <c r="Q571" s="214">
        <v>2.0000000000000001E-4</v>
      </c>
      <c r="R571" s="214">
        <f>Q571*H571</f>
        <v>5.554160000000001E-2</v>
      </c>
      <c r="S571" s="214">
        <v>0</v>
      </c>
      <c r="T571" s="215">
        <f>S571*H571</f>
        <v>0</v>
      </c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R571" s="216" t="s">
        <v>252</v>
      </c>
      <c r="AT571" s="216" t="s">
        <v>151</v>
      </c>
      <c r="AU571" s="216" t="s">
        <v>155</v>
      </c>
      <c r="AY571" s="18" t="s">
        <v>149</v>
      </c>
      <c r="BE571" s="217">
        <f>IF(N571="základní",J571,0)</f>
        <v>0</v>
      </c>
      <c r="BF571" s="217">
        <f>IF(N571="snížená",J571,0)</f>
        <v>0</v>
      </c>
      <c r="BG571" s="217">
        <f>IF(N571="zákl. přenesená",J571,0)</f>
        <v>0</v>
      </c>
      <c r="BH571" s="217">
        <f>IF(N571="sníž. přenesená",J571,0)</f>
        <v>0</v>
      </c>
      <c r="BI571" s="217">
        <f>IF(N571="nulová",J571,0)</f>
        <v>0</v>
      </c>
      <c r="BJ571" s="18" t="s">
        <v>155</v>
      </c>
      <c r="BK571" s="217">
        <f>ROUND(I571*H571,2)</f>
        <v>0</v>
      </c>
      <c r="BL571" s="18" t="s">
        <v>252</v>
      </c>
      <c r="BM571" s="216" t="s">
        <v>794</v>
      </c>
    </row>
    <row r="572" spans="1:65" s="13" customFormat="1" ht="11.25">
      <c r="B572" s="218"/>
      <c r="C572" s="219"/>
      <c r="D572" s="220" t="s">
        <v>157</v>
      </c>
      <c r="E572" s="221" t="s">
        <v>1</v>
      </c>
      <c r="F572" s="222" t="s">
        <v>88</v>
      </c>
      <c r="G572" s="219"/>
      <c r="H572" s="223">
        <v>81.760000000000005</v>
      </c>
      <c r="I572" s="224"/>
      <c r="J572" s="219"/>
      <c r="K572" s="219"/>
      <c r="L572" s="225"/>
      <c r="M572" s="226"/>
      <c r="N572" s="227"/>
      <c r="O572" s="227"/>
      <c r="P572" s="227"/>
      <c r="Q572" s="227"/>
      <c r="R572" s="227"/>
      <c r="S572" s="227"/>
      <c r="T572" s="228"/>
      <c r="AT572" s="229" t="s">
        <v>157</v>
      </c>
      <c r="AU572" s="229" t="s">
        <v>155</v>
      </c>
      <c r="AV572" s="13" t="s">
        <v>155</v>
      </c>
      <c r="AW572" s="13" t="s">
        <v>34</v>
      </c>
      <c r="AX572" s="13" t="s">
        <v>78</v>
      </c>
      <c r="AY572" s="229" t="s">
        <v>149</v>
      </c>
    </row>
    <row r="573" spans="1:65" s="13" customFormat="1" ht="11.25">
      <c r="B573" s="218"/>
      <c r="C573" s="219"/>
      <c r="D573" s="220" t="s">
        <v>157</v>
      </c>
      <c r="E573" s="221" t="s">
        <v>1</v>
      </c>
      <c r="F573" s="222" t="s">
        <v>93</v>
      </c>
      <c r="G573" s="219"/>
      <c r="H573" s="223">
        <v>200.83799999999999</v>
      </c>
      <c r="I573" s="224"/>
      <c r="J573" s="219"/>
      <c r="K573" s="219"/>
      <c r="L573" s="225"/>
      <c r="M573" s="226"/>
      <c r="N573" s="227"/>
      <c r="O573" s="227"/>
      <c r="P573" s="227"/>
      <c r="Q573" s="227"/>
      <c r="R573" s="227"/>
      <c r="S573" s="227"/>
      <c r="T573" s="228"/>
      <c r="AT573" s="229" t="s">
        <v>157</v>
      </c>
      <c r="AU573" s="229" t="s">
        <v>155</v>
      </c>
      <c r="AV573" s="13" t="s">
        <v>155</v>
      </c>
      <c r="AW573" s="13" t="s">
        <v>34</v>
      </c>
      <c r="AX573" s="13" t="s">
        <v>78</v>
      </c>
      <c r="AY573" s="229" t="s">
        <v>149</v>
      </c>
    </row>
    <row r="574" spans="1:65" s="13" customFormat="1" ht="11.25">
      <c r="B574" s="218"/>
      <c r="C574" s="219"/>
      <c r="D574" s="220" t="s">
        <v>157</v>
      </c>
      <c r="E574" s="221" t="s">
        <v>1</v>
      </c>
      <c r="F574" s="222" t="s">
        <v>256</v>
      </c>
      <c r="G574" s="219"/>
      <c r="H574" s="223">
        <v>4.25</v>
      </c>
      <c r="I574" s="224"/>
      <c r="J574" s="219"/>
      <c r="K574" s="219"/>
      <c r="L574" s="225"/>
      <c r="M574" s="226"/>
      <c r="N574" s="227"/>
      <c r="O574" s="227"/>
      <c r="P574" s="227"/>
      <c r="Q574" s="227"/>
      <c r="R574" s="227"/>
      <c r="S574" s="227"/>
      <c r="T574" s="228"/>
      <c r="AT574" s="229" t="s">
        <v>157</v>
      </c>
      <c r="AU574" s="229" t="s">
        <v>155</v>
      </c>
      <c r="AV574" s="13" t="s">
        <v>155</v>
      </c>
      <c r="AW574" s="13" t="s">
        <v>34</v>
      </c>
      <c r="AX574" s="13" t="s">
        <v>78</v>
      </c>
      <c r="AY574" s="229" t="s">
        <v>149</v>
      </c>
    </row>
    <row r="575" spans="1:65" s="13" customFormat="1" ht="11.25">
      <c r="B575" s="218"/>
      <c r="C575" s="219"/>
      <c r="D575" s="220" t="s">
        <v>157</v>
      </c>
      <c r="E575" s="221" t="s">
        <v>1</v>
      </c>
      <c r="F575" s="222" t="s">
        <v>206</v>
      </c>
      <c r="G575" s="219"/>
      <c r="H575" s="223">
        <v>-9.14</v>
      </c>
      <c r="I575" s="224"/>
      <c r="J575" s="219"/>
      <c r="K575" s="219"/>
      <c r="L575" s="225"/>
      <c r="M575" s="226"/>
      <c r="N575" s="227"/>
      <c r="O575" s="227"/>
      <c r="P575" s="227"/>
      <c r="Q575" s="227"/>
      <c r="R575" s="227"/>
      <c r="S575" s="227"/>
      <c r="T575" s="228"/>
      <c r="AT575" s="229" t="s">
        <v>157</v>
      </c>
      <c r="AU575" s="229" t="s">
        <v>155</v>
      </c>
      <c r="AV575" s="13" t="s">
        <v>155</v>
      </c>
      <c r="AW575" s="13" t="s">
        <v>34</v>
      </c>
      <c r="AX575" s="13" t="s">
        <v>78</v>
      </c>
      <c r="AY575" s="229" t="s">
        <v>149</v>
      </c>
    </row>
    <row r="576" spans="1:65" s="14" customFormat="1" ht="11.25">
      <c r="B576" s="230"/>
      <c r="C576" s="231"/>
      <c r="D576" s="220" t="s">
        <v>157</v>
      </c>
      <c r="E576" s="232" t="s">
        <v>1</v>
      </c>
      <c r="F576" s="233" t="s">
        <v>159</v>
      </c>
      <c r="G576" s="231"/>
      <c r="H576" s="234">
        <v>277.70800000000003</v>
      </c>
      <c r="I576" s="235"/>
      <c r="J576" s="231"/>
      <c r="K576" s="231"/>
      <c r="L576" s="236"/>
      <c r="M576" s="237"/>
      <c r="N576" s="238"/>
      <c r="O576" s="238"/>
      <c r="P576" s="238"/>
      <c r="Q576" s="238"/>
      <c r="R576" s="238"/>
      <c r="S576" s="238"/>
      <c r="T576" s="239"/>
      <c r="AT576" s="240" t="s">
        <v>157</v>
      </c>
      <c r="AU576" s="240" t="s">
        <v>155</v>
      </c>
      <c r="AV576" s="14" t="s">
        <v>154</v>
      </c>
      <c r="AW576" s="14" t="s">
        <v>34</v>
      </c>
      <c r="AX576" s="14" t="s">
        <v>86</v>
      </c>
      <c r="AY576" s="240" t="s">
        <v>149</v>
      </c>
    </row>
    <row r="577" spans="1:65" s="2" customFormat="1" ht="21.75" customHeight="1">
      <c r="A577" s="35"/>
      <c r="B577" s="36"/>
      <c r="C577" s="204" t="s">
        <v>795</v>
      </c>
      <c r="D577" s="204" t="s">
        <v>151</v>
      </c>
      <c r="E577" s="205" t="s">
        <v>796</v>
      </c>
      <c r="F577" s="206" t="s">
        <v>797</v>
      </c>
      <c r="G577" s="207" t="s">
        <v>90</v>
      </c>
      <c r="H577" s="208">
        <v>277.70800000000003</v>
      </c>
      <c r="I577" s="209"/>
      <c r="J577" s="210">
        <f>ROUND(I577*H577,2)</f>
        <v>0</v>
      </c>
      <c r="K577" s="211"/>
      <c r="L577" s="40"/>
      <c r="M577" s="212" t="s">
        <v>1</v>
      </c>
      <c r="N577" s="213" t="s">
        <v>44</v>
      </c>
      <c r="O577" s="72"/>
      <c r="P577" s="214">
        <f>O577*H577</f>
        <v>0</v>
      </c>
      <c r="Q577" s="214">
        <v>2.9E-4</v>
      </c>
      <c r="R577" s="214">
        <f>Q577*H577</f>
        <v>8.0535320000000007E-2</v>
      </c>
      <c r="S577" s="214">
        <v>0</v>
      </c>
      <c r="T577" s="215">
        <f>S577*H577</f>
        <v>0</v>
      </c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R577" s="216" t="s">
        <v>252</v>
      </c>
      <c r="AT577" s="216" t="s">
        <v>151</v>
      </c>
      <c r="AU577" s="216" t="s">
        <v>155</v>
      </c>
      <c r="AY577" s="18" t="s">
        <v>149</v>
      </c>
      <c r="BE577" s="217">
        <f>IF(N577="základní",J577,0)</f>
        <v>0</v>
      </c>
      <c r="BF577" s="217">
        <f>IF(N577="snížená",J577,0)</f>
        <v>0</v>
      </c>
      <c r="BG577" s="217">
        <f>IF(N577="zákl. přenesená",J577,0)</f>
        <v>0</v>
      </c>
      <c r="BH577" s="217">
        <f>IF(N577="sníž. přenesená",J577,0)</f>
        <v>0</v>
      </c>
      <c r="BI577" s="217">
        <f>IF(N577="nulová",J577,0)</f>
        <v>0</v>
      </c>
      <c r="BJ577" s="18" t="s">
        <v>155</v>
      </c>
      <c r="BK577" s="217">
        <f>ROUND(I577*H577,2)</f>
        <v>0</v>
      </c>
      <c r="BL577" s="18" t="s">
        <v>252</v>
      </c>
      <c r="BM577" s="216" t="s">
        <v>798</v>
      </c>
    </row>
    <row r="578" spans="1:65" s="13" customFormat="1" ht="11.25">
      <c r="B578" s="218"/>
      <c r="C578" s="219"/>
      <c r="D578" s="220" t="s">
        <v>157</v>
      </c>
      <c r="E578" s="221" t="s">
        <v>1</v>
      </c>
      <c r="F578" s="222" t="s">
        <v>88</v>
      </c>
      <c r="G578" s="219"/>
      <c r="H578" s="223">
        <v>81.760000000000005</v>
      </c>
      <c r="I578" s="224"/>
      <c r="J578" s="219"/>
      <c r="K578" s="219"/>
      <c r="L578" s="225"/>
      <c r="M578" s="226"/>
      <c r="N578" s="227"/>
      <c r="O578" s="227"/>
      <c r="P578" s="227"/>
      <c r="Q578" s="227"/>
      <c r="R578" s="227"/>
      <c r="S578" s="227"/>
      <c r="T578" s="228"/>
      <c r="AT578" s="229" t="s">
        <v>157</v>
      </c>
      <c r="AU578" s="229" t="s">
        <v>155</v>
      </c>
      <c r="AV578" s="13" t="s">
        <v>155</v>
      </c>
      <c r="AW578" s="13" t="s">
        <v>34</v>
      </c>
      <c r="AX578" s="13" t="s">
        <v>78</v>
      </c>
      <c r="AY578" s="229" t="s">
        <v>149</v>
      </c>
    </row>
    <row r="579" spans="1:65" s="13" customFormat="1" ht="11.25">
      <c r="B579" s="218"/>
      <c r="C579" s="219"/>
      <c r="D579" s="220" t="s">
        <v>157</v>
      </c>
      <c r="E579" s="221" t="s">
        <v>1</v>
      </c>
      <c r="F579" s="222" t="s">
        <v>93</v>
      </c>
      <c r="G579" s="219"/>
      <c r="H579" s="223">
        <v>200.83799999999999</v>
      </c>
      <c r="I579" s="224"/>
      <c r="J579" s="219"/>
      <c r="K579" s="219"/>
      <c r="L579" s="225"/>
      <c r="M579" s="226"/>
      <c r="N579" s="227"/>
      <c r="O579" s="227"/>
      <c r="P579" s="227"/>
      <c r="Q579" s="227"/>
      <c r="R579" s="227"/>
      <c r="S579" s="227"/>
      <c r="T579" s="228"/>
      <c r="AT579" s="229" t="s">
        <v>157</v>
      </c>
      <c r="AU579" s="229" t="s">
        <v>155</v>
      </c>
      <c r="AV579" s="13" t="s">
        <v>155</v>
      </c>
      <c r="AW579" s="13" t="s">
        <v>34</v>
      </c>
      <c r="AX579" s="13" t="s">
        <v>78</v>
      </c>
      <c r="AY579" s="229" t="s">
        <v>149</v>
      </c>
    </row>
    <row r="580" spans="1:65" s="13" customFormat="1" ht="11.25">
      <c r="B580" s="218"/>
      <c r="C580" s="219"/>
      <c r="D580" s="220" t="s">
        <v>157</v>
      </c>
      <c r="E580" s="221" t="s">
        <v>1</v>
      </c>
      <c r="F580" s="222" t="s">
        <v>256</v>
      </c>
      <c r="G580" s="219"/>
      <c r="H580" s="223">
        <v>4.25</v>
      </c>
      <c r="I580" s="224"/>
      <c r="J580" s="219"/>
      <c r="K580" s="219"/>
      <c r="L580" s="225"/>
      <c r="M580" s="226"/>
      <c r="N580" s="227"/>
      <c r="O580" s="227"/>
      <c r="P580" s="227"/>
      <c r="Q580" s="227"/>
      <c r="R580" s="227"/>
      <c r="S580" s="227"/>
      <c r="T580" s="228"/>
      <c r="AT580" s="229" t="s">
        <v>157</v>
      </c>
      <c r="AU580" s="229" t="s">
        <v>155</v>
      </c>
      <c r="AV580" s="13" t="s">
        <v>155</v>
      </c>
      <c r="AW580" s="13" t="s">
        <v>34</v>
      </c>
      <c r="AX580" s="13" t="s">
        <v>78</v>
      </c>
      <c r="AY580" s="229" t="s">
        <v>149</v>
      </c>
    </row>
    <row r="581" spans="1:65" s="13" customFormat="1" ht="11.25">
      <c r="B581" s="218"/>
      <c r="C581" s="219"/>
      <c r="D581" s="220" t="s">
        <v>157</v>
      </c>
      <c r="E581" s="221" t="s">
        <v>1</v>
      </c>
      <c r="F581" s="222" t="s">
        <v>206</v>
      </c>
      <c r="G581" s="219"/>
      <c r="H581" s="223">
        <v>-9.14</v>
      </c>
      <c r="I581" s="224"/>
      <c r="J581" s="219"/>
      <c r="K581" s="219"/>
      <c r="L581" s="225"/>
      <c r="M581" s="226"/>
      <c r="N581" s="227"/>
      <c r="O581" s="227"/>
      <c r="P581" s="227"/>
      <c r="Q581" s="227"/>
      <c r="R581" s="227"/>
      <c r="S581" s="227"/>
      <c r="T581" s="228"/>
      <c r="AT581" s="229" t="s">
        <v>157</v>
      </c>
      <c r="AU581" s="229" t="s">
        <v>155</v>
      </c>
      <c r="AV581" s="13" t="s">
        <v>155</v>
      </c>
      <c r="AW581" s="13" t="s">
        <v>34</v>
      </c>
      <c r="AX581" s="13" t="s">
        <v>78</v>
      </c>
      <c r="AY581" s="229" t="s">
        <v>149</v>
      </c>
    </row>
    <row r="582" spans="1:65" s="14" customFormat="1" ht="11.25">
      <c r="B582" s="230"/>
      <c r="C582" s="231"/>
      <c r="D582" s="220" t="s">
        <v>157</v>
      </c>
      <c r="E582" s="232" t="s">
        <v>1</v>
      </c>
      <c r="F582" s="233" t="s">
        <v>159</v>
      </c>
      <c r="G582" s="231"/>
      <c r="H582" s="234">
        <v>277.70800000000003</v>
      </c>
      <c r="I582" s="235"/>
      <c r="J582" s="231"/>
      <c r="K582" s="231"/>
      <c r="L582" s="236"/>
      <c r="M582" s="237"/>
      <c r="N582" s="238"/>
      <c r="O582" s="238"/>
      <c r="P582" s="238"/>
      <c r="Q582" s="238"/>
      <c r="R582" s="238"/>
      <c r="S582" s="238"/>
      <c r="T582" s="239"/>
      <c r="AT582" s="240" t="s">
        <v>157</v>
      </c>
      <c r="AU582" s="240" t="s">
        <v>155</v>
      </c>
      <c r="AV582" s="14" t="s">
        <v>154</v>
      </c>
      <c r="AW582" s="14" t="s">
        <v>34</v>
      </c>
      <c r="AX582" s="14" t="s">
        <v>86</v>
      </c>
      <c r="AY582" s="240" t="s">
        <v>149</v>
      </c>
    </row>
    <row r="583" spans="1:65" s="12" customFormat="1" ht="25.9" customHeight="1">
      <c r="B583" s="189"/>
      <c r="C583" s="190"/>
      <c r="D583" s="191" t="s">
        <v>77</v>
      </c>
      <c r="E583" s="192" t="s">
        <v>799</v>
      </c>
      <c r="F583" s="192" t="s">
        <v>800</v>
      </c>
      <c r="G583" s="190"/>
      <c r="H583" s="190"/>
      <c r="I583" s="193"/>
      <c r="J583" s="175">
        <f>BK583</f>
        <v>0</v>
      </c>
      <c r="K583" s="190"/>
      <c r="L583" s="194"/>
      <c r="M583" s="195"/>
      <c r="N583" s="196"/>
      <c r="O583" s="196"/>
      <c r="P583" s="197">
        <f>P584</f>
        <v>0</v>
      </c>
      <c r="Q583" s="196"/>
      <c r="R583" s="197">
        <f>R584</f>
        <v>0</v>
      </c>
      <c r="S583" s="196"/>
      <c r="T583" s="198">
        <f>T584</f>
        <v>0</v>
      </c>
      <c r="AR583" s="199" t="s">
        <v>180</v>
      </c>
      <c r="AT583" s="200" t="s">
        <v>77</v>
      </c>
      <c r="AU583" s="200" t="s">
        <v>78</v>
      </c>
      <c r="AY583" s="199" t="s">
        <v>149</v>
      </c>
      <c r="BK583" s="201">
        <f>BK584</f>
        <v>0</v>
      </c>
    </row>
    <row r="584" spans="1:65" s="12" customFormat="1" ht="22.9" customHeight="1">
      <c r="B584" s="189"/>
      <c r="C584" s="190"/>
      <c r="D584" s="191" t="s">
        <v>77</v>
      </c>
      <c r="E584" s="202" t="s">
        <v>801</v>
      </c>
      <c r="F584" s="202" t="s">
        <v>802</v>
      </c>
      <c r="G584" s="190"/>
      <c r="H584" s="190"/>
      <c r="I584" s="193"/>
      <c r="J584" s="203">
        <f>BK584</f>
        <v>0</v>
      </c>
      <c r="K584" s="190"/>
      <c r="L584" s="194"/>
      <c r="M584" s="195"/>
      <c r="N584" s="196"/>
      <c r="O584" s="196"/>
      <c r="P584" s="197">
        <f>P585</f>
        <v>0</v>
      </c>
      <c r="Q584" s="196"/>
      <c r="R584" s="197">
        <f>R585</f>
        <v>0</v>
      </c>
      <c r="S584" s="196"/>
      <c r="T584" s="198">
        <f>T585</f>
        <v>0</v>
      </c>
      <c r="AR584" s="199" t="s">
        <v>180</v>
      </c>
      <c r="AT584" s="200" t="s">
        <v>77</v>
      </c>
      <c r="AU584" s="200" t="s">
        <v>86</v>
      </c>
      <c r="AY584" s="199" t="s">
        <v>149</v>
      </c>
      <c r="BK584" s="201">
        <f>BK585</f>
        <v>0</v>
      </c>
    </row>
    <row r="585" spans="1:65" s="2" customFormat="1" ht="16.5" customHeight="1">
      <c r="A585" s="35"/>
      <c r="B585" s="36"/>
      <c r="C585" s="204" t="s">
        <v>803</v>
      </c>
      <c r="D585" s="204" t="s">
        <v>151</v>
      </c>
      <c r="E585" s="205" t="s">
        <v>804</v>
      </c>
      <c r="F585" s="206" t="s">
        <v>805</v>
      </c>
      <c r="G585" s="207" t="s">
        <v>806</v>
      </c>
      <c r="H585" s="273"/>
      <c r="I585" s="209"/>
      <c r="J585" s="210">
        <f>ROUND(I585*H585,2)</f>
        <v>0</v>
      </c>
      <c r="K585" s="211"/>
      <c r="L585" s="40"/>
      <c r="M585" s="212" t="s">
        <v>1</v>
      </c>
      <c r="N585" s="213" t="s">
        <v>44</v>
      </c>
      <c r="O585" s="72"/>
      <c r="P585" s="214">
        <f>O585*H585</f>
        <v>0</v>
      </c>
      <c r="Q585" s="214">
        <v>0</v>
      </c>
      <c r="R585" s="214">
        <f>Q585*H585</f>
        <v>0</v>
      </c>
      <c r="S585" s="214">
        <v>0</v>
      </c>
      <c r="T585" s="215">
        <f>S585*H585</f>
        <v>0</v>
      </c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R585" s="216" t="s">
        <v>807</v>
      </c>
      <c r="AT585" s="216" t="s">
        <v>151</v>
      </c>
      <c r="AU585" s="216" t="s">
        <v>155</v>
      </c>
      <c r="AY585" s="18" t="s">
        <v>149</v>
      </c>
      <c r="BE585" s="217">
        <f>IF(N585="základní",J585,0)</f>
        <v>0</v>
      </c>
      <c r="BF585" s="217">
        <f>IF(N585="snížená",J585,0)</f>
        <v>0</v>
      </c>
      <c r="BG585" s="217">
        <f>IF(N585="zákl. přenesená",J585,0)</f>
        <v>0</v>
      </c>
      <c r="BH585" s="217">
        <f>IF(N585="sníž. přenesená",J585,0)</f>
        <v>0</v>
      </c>
      <c r="BI585" s="217">
        <f>IF(N585="nulová",J585,0)</f>
        <v>0</v>
      </c>
      <c r="BJ585" s="18" t="s">
        <v>155</v>
      </c>
      <c r="BK585" s="217">
        <f>ROUND(I585*H585,2)</f>
        <v>0</v>
      </c>
      <c r="BL585" s="18" t="s">
        <v>807</v>
      </c>
      <c r="BM585" s="216" t="s">
        <v>808</v>
      </c>
    </row>
    <row r="586" spans="1:65" s="2" customFormat="1" ht="49.9" customHeight="1">
      <c r="A586" s="35"/>
      <c r="B586" s="36"/>
      <c r="C586" s="37"/>
      <c r="D586" s="37"/>
      <c r="E586" s="192" t="s">
        <v>809</v>
      </c>
      <c r="F586" s="192" t="s">
        <v>810</v>
      </c>
      <c r="G586" s="37"/>
      <c r="H586" s="37"/>
      <c r="I586" s="113"/>
      <c r="J586" s="175">
        <f t="shared" ref="J586:J591" si="0">BK586</f>
        <v>0</v>
      </c>
      <c r="K586" s="37"/>
      <c r="L586" s="40"/>
      <c r="M586" s="274"/>
      <c r="N586" s="275"/>
      <c r="O586" s="72"/>
      <c r="P586" s="72"/>
      <c r="Q586" s="72"/>
      <c r="R586" s="72"/>
      <c r="S586" s="72"/>
      <c r="T586" s="73"/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T586" s="18" t="s">
        <v>77</v>
      </c>
      <c r="AU586" s="18" t="s">
        <v>78</v>
      </c>
      <c r="AY586" s="18" t="s">
        <v>811</v>
      </c>
      <c r="BK586" s="217">
        <f>SUM(BK587:BK591)</f>
        <v>0</v>
      </c>
    </row>
    <row r="587" spans="1:65" s="2" customFormat="1" ht="16.350000000000001" customHeight="1">
      <c r="A587" s="35"/>
      <c r="B587" s="36"/>
      <c r="C587" s="276" t="s">
        <v>1</v>
      </c>
      <c r="D587" s="276" t="s">
        <v>151</v>
      </c>
      <c r="E587" s="277" t="s">
        <v>1</v>
      </c>
      <c r="F587" s="278" t="s">
        <v>1</v>
      </c>
      <c r="G587" s="279" t="s">
        <v>1</v>
      </c>
      <c r="H587" s="280"/>
      <c r="I587" s="281"/>
      <c r="J587" s="282">
        <f t="shared" si="0"/>
        <v>0</v>
      </c>
      <c r="K587" s="211"/>
      <c r="L587" s="40"/>
      <c r="M587" s="283" t="s">
        <v>1</v>
      </c>
      <c r="N587" s="284" t="s">
        <v>44</v>
      </c>
      <c r="O587" s="72"/>
      <c r="P587" s="72"/>
      <c r="Q587" s="72"/>
      <c r="R587" s="72"/>
      <c r="S587" s="72"/>
      <c r="T587" s="73"/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T587" s="18" t="s">
        <v>811</v>
      </c>
      <c r="AU587" s="18" t="s">
        <v>86</v>
      </c>
      <c r="AY587" s="18" t="s">
        <v>811</v>
      </c>
      <c r="BE587" s="217">
        <f>IF(N587="základní",J587,0)</f>
        <v>0</v>
      </c>
      <c r="BF587" s="217">
        <f>IF(N587="snížená",J587,0)</f>
        <v>0</v>
      </c>
      <c r="BG587" s="217">
        <f>IF(N587="zákl. přenesená",J587,0)</f>
        <v>0</v>
      </c>
      <c r="BH587" s="217">
        <f>IF(N587="sníž. přenesená",J587,0)</f>
        <v>0</v>
      </c>
      <c r="BI587" s="217">
        <f>IF(N587="nulová",J587,0)</f>
        <v>0</v>
      </c>
      <c r="BJ587" s="18" t="s">
        <v>155</v>
      </c>
      <c r="BK587" s="217">
        <f>I587*H587</f>
        <v>0</v>
      </c>
    </row>
    <row r="588" spans="1:65" s="2" customFormat="1" ht="16.350000000000001" customHeight="1">
      <c r="A588" s="35"/>
      <c r="B588" s="36"/>
      <c r="C588" s="276" t="s">
        <v>1</v>
      </c>
      <c r="D588" s="276" t="s">
        <v>151</v>
      </c>
      <c r="E588" s="277" t="s">
        <v>1</v>
      </c>
      <c r="F588" s="278" t="s">
        <v>1</v>
      </c>
      <c r="G588" s="279" t="s">
        <v>1</v>
      </c>
      <c r="H588" s="280"/>
      <c r="I588" s="281"/>
      <c r="J588" s="282">
        <f t="shared" si="0"/>
        <v>0</v>
      </c>
      <c r="K588" s="211"/>
      <c r="L588" s="40"/>
      <c r="M588" s="283" t="s">
        <v>1</v>
      </c>
      <c r="N588" s="284" t="s">
        <v>44</v>
      </c>
      <c r="O588" s="72"/>
      <c r="P588" s="72"/>
      <c r="Q588" s="72"/>
      <c r="R588" s="72"/>
      <c r="S588" s="72"/>
      <c r="T588" s="73"/>
      <c r="U588" s="35"/>
      <c r="V588" s="35"/>
      <c r="W588" s="35"/>
      <c r="X588" s="35"/>
      <c r="Y588" s="35"/>
      <c r="Z588" s="35"/>
      <c r="AA588" s="35"/>
      <c r="AB588" s="35"/>
      <c r="AC588" s="35"/>
      <c r="AD588" s="35"/>
      <c r="AE588" s="35"/>
      <c r="AT588" s="18" t="s">
        <v>811</v>
      </c>
      <c r="AU588" s="18" t="s">
        <v>86</v>
      </c>
      <c r="AY588" s="18" t="s">
        <v>811</v>
      </c>
      <c r="BE588" s="217">
        <f>IF(N588="základní",J588,0)</f>
        <v>0</v>
      </c>
      <c r="BF588" s="217">
        <f>IF(N588="snížená",J588,0)</f>
        <v>0</v>
      </c>
      <c r="BG588" s="217">
        <f>IF(N588="zákl. přenesená",J588,0)</f>
        <v>0</v>
      </c>
      <c r="BH588" s="217">
        <f>IF(N588="sníž. přenesená",J588,0)</f>
        <v>0</v>
      </c>
      <c r="BI588" s="217">
        <f>IF(N588="nulová",J588,0)</f>
        <v>0</v>
      </c>
      <c r="BJ588" s="18" t="s">
        <v>155</v>
      </c>
      <c r="BK588" s="217">
        <f>I588*H588</f>
        <v>0</v>
      </c>
    </row>
    <row r="589" spans="1:65" s="2" customFormat="1" ht="16.350000000000001" customHeight="1">
      <c r="A589" s="35"/>
      <c r="B589" s="36"/>
      <c r="C589" s="276" t="s">
        <v>1</v>
      </c>
      <c r="D589" s="276" t="s">
        <v>151</v>
      </c>
      <c r="E589" s="277" t="s">
        <v>1</v>
      </c>
      <c r="F589" s="278" t="s">
        <v>1</v>
      </c>
      <c r="G589" s="279" t="s">
        <v>1</v>
      </c>
      <c r="H589" s="280"/>
      <c r="I589" s="281"/>
      <c r="J589" s="282">
        <f t="shared" si="0"/>
        <v>0</v>
      </c>
      <c r="K589" s="211"/>
      <c r="L589" s="40"/>
      <c r="M589" s="283" t="s">
        <v>1</v>
      </c>
      <c r="N589" s="284" t="s">
        <v>44</v>
      </c>
      <c r="O589" s="72"/>
      <c r="P589" s="72"/>
      <c r="Q589" s="72"/>
      <c r="R589" s="72"/>
      <c r="S589" s="72"/>
      <c r="T589" s="73"/>
      <c r="U589" s="35"/>
      <c r="V589" s="35"/>
      <c r="W589" s="35"/>
      <c r="X589" s="35"/>
      <c r="Y589" s="35"/>
      <c r="Z589" s="35"/>
      <c r="AA589" s="35"/>
      <c r="AB589" s="35"/>
      <c r="AC589" s="35"/>
      <c r="AD589" s="35"/>
      <c r="AE589" s="35"/>
      <c r="AT589" s="18" t="s">
        <v>811</v>
      </c>
      <c r="AU589" s="18" t="s">
        <v>86</v>
      </c>
      <c r="AY589" s="18" t="s">
        <v>811</v>
      </c>
      <c r="BE589" s="217">
        <f>IF(N589="základní",J589,0)</f>
        <v>0</v>
      </c>
      <c r="BF589" s="217">
        <f>IF(N589="snížená",J589,0)</f>
        <v>0</v>
      </c>
      <c r="BG589" s="217">
        <f>IF(N589="zákl. přenesená",J589,0)</f>
        <v>0</v>
      </c>
      <c r="BH589" s="217">
        <f>IF(N589="sníž. přenesená",J589,0)</f>
        <v>0</v>
      </c>
      <c r="BI589" s="217">
        <f>IF(N589="nulová",J589,0)</f>
        <v>0</v>
      </c>
      <c r="BJ589" s="18" t="s">
        <v>155</v>
      </c>
      <c r="BK589" s="217">
        <f>I589*H589</f>
        <v>0</v>
      </c>
    </row>
    <row r="590" spans="1:65" s="2" customFormat="1" ht="16.350000000000001" customHeight="1">
      <c r="A590" s="35"/>
      <c r="B590" s="36"/>
      <c r="C590" s="276" t="s">
        <v>1</v>
      </c>
      <c r="D590" s="276" t="s">
        <v>151</v>
      </c>
      <c r="E590" s="277" t="s">
        <v>1</v>
      </c>
      <c r="F590" s="278" t="s">
        <v>1</v>
      </c>
      <c r="G590" s="279" t="s">
        <v>1</v>
      </c>
      <c r="H590" s="280"/>
      <c r="I590" s="281"/>
      <c r="J590" s="282">
        <f t="shared" si="0"/>
        <v>0</v>
      </c>
      <c r="K590" s="211"/>
      <c r="L590" s="40"/>
      <c r="M590" s="283" t="s">
        <v>1</v>
      </c>
      <c r="N590" s="284" t="s">
        <v>44</v>
      </c>
      <c r="O590" s="72"/>
      <c r="P590" s="72"/>
      <c r="Q590" s="72"/>
      <c r="R590" s="72"/>
      <c r="S590" s="72"/>
      <c r="T590" s="73"/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T590" s="18" t="s">
        <v>811</v>
      </c>
      <c r="AU590" s="18" t="s">
        <v>86</v>
      </c>
      <c r="AY590" s="18" t="s">
        <v>811</v>
      </c>
      <c r="BE590" s="217">
        <f>IF(N590="základní",J590,0)</f>
        <v>0</v>
      </c>
      <c r="BF590" s="217">
        <f>IF(N590="snížená",J590,0)</f>
        <v>0</v>
      </c>
      <c r="BG590" s="217">
        <f>IF(N590="zákl. přenesená",J590,0)</f>
        <v>0</v>
      </c>
      <c r="BH590" s="217">
        <f>IF(N590="sníž. přenesená",J590,0)</f>
        <v>0</v>
      </c>
      <c r="BI590" s="217">
        <f>IF(N590="nulová",J590,0)</f>
        <v>0</v>
      </c>
      <c r="BJ590" s="18" t="s">
        <v>155</v>
      </c>
      <c r="BK590" s="217">
        <f>I590*H590</f>
        <v>0</v>
      </c>
    </row>
    <row r="591" spans="1:65" s="2" customFormat="1" ht="16.350000000000001" customHeight="1">
      <c r="A591" s="35"/>
      <c r="B591" s="36"/>
      <c r="C591" s="276" t="s">
        <v>1</v>
      </c>
      <c r="D591" s="276" t="s">
        <v>151</v>
      </c>
      <c r="E591" s="277" t="s">
        <v>1</v>
      </c>
      <c r="F591" s="278" t="s">
        <v>1</v>
      </c>
      <c r="G591" s="279" t="s">
        <v>1</v>
      </c>
      <c r="H591" s="280"/>
      <c r="I591" s="281"/>
      <c r="J591" s="282">
        <f t="shared" si="0"/>
        <v>0</v>
      </c>
      <c r="K591" s="211"/>
      <c r="L591" s="40"/>
      <c r="M591" s="283" t="s">
        <v>1</v>
      </c>
      <c r="N591" s="284" t="s">
        <v>44</v>
      </c>
      <c r="O591" s="285"/>
      <c r="P591" s="285"/>
      <c r="Q591" s="285"/>
      <c r="R591" s="285"/>
      <c r="S591" s="285"/>
      <c r="T591" s="286"/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T591" s="18" t="s">
        <v>811</v>
      </c>
      <c r="AU591" s="18" t="s">
        <v>86</v>
      </c>
      <c r="AY591" s="18" t="s">
        <v>811</v>
      </c>
      <c r="BE591" s="217">
        <f>IF(N591="základní",J591,0)</f>
        <v>0</v>
      </c>
      <c r="BF591" s="217">
        <f>IF(N591="snížená",J591,0)</f>
        <v>0</v>
      </c>
      <c r="BG591" s="217">
        <f>IF(N591="zákl. přenesená",J591,0)</f>
        <v>0</v>
      </c>
      <c r="BH591" s="217">
        <f>IF(N591="sníž. přenesená",J591,0)</f>
        <v>0</v>
      </c>
      <c r="BI591" s="217">
        <f>IF(N591="nulová",J591,0)</f>
        <v>0</v>
      </c>
      <c r="BJ591" s="18" t="s">
        <v>155</v>
      </c>
      <c r="BK591" s="217">
        <f>I591*H591</f>
        <v>0</v>
      </c>
    </row>
    <row r="592" spans="1:65" s="2" customFormat="1" ht="6.95" customHeight="1">
      <c r="A592" s="35"/>
      <c r="B592" s="55"/>
      <c r="C592" s="56"/>
      <c r="D592" s="56"/>
      <c r="E592" s="56"/>
      <c r="F592" s="56"/>
      <c r="G592" s="56"/>
      <c r="H592" s="56"/>
      <c r="I592" s="150"/>
      <c r="J592" s="56"/>
      <c r="K592" s="56"/>
      <c r="L592" s="40"/>
      <c r="M592" s="35"/>
      <c r="O592" s="35"/>
      <c r="P592" s="35"/>
      <c r="Q592" s="35"/>
      <c r="R592" s="35"/>
      <c r="S592" s="35"/>
      <c r="T592" s="35"/>
      <c r="U592" s="35"/>
      <c r="V592" s="35"/>
      <c r="W592" s="35"/>
      <c r="X592" s="35"/>
      <c r="Y592" s="35"/>
      <c r="Z592" s="35"/>
      <c r="AA592" s="35"/>
      <c r="AB592" s="35"/>
      <c r="AC592" s="35"/>
      <c r="AD592" s="35"/>
      <c r="AE592" s="35"/>
    </row>
  </sheetData>
  <sheetProtection algorithmName="SHA-512" hashValue="3GdkvA+68p8c+mWnx+wYt6fE0h7DSdrUOsldETYwich+d5XZN+XFc2UZoLqg0BZcRbmEsWglRR2itq//ocfL0Q==" saltValue="tE3ljBhbr8JWp7RjmxSsBnN0HmnnSgtgPJcTWuM05V/Hf3jFkFq23zP5J2qd/3xB0hXLNB4xzExJ7VP2O2C5dw==" spinCount="100000" sheet="1" objects="1" scenarios="1" formatColumns="0" formatRows="0" autoFilter="0"/>
  <autoFilter ref="C142:K591" xr:uid="{00000000-0009-0000-0000-000001000000}"/>
  <mergeCells count="9">
    <mergeCell ref="E87:H87"/>
    <mergeCell ref="E133:H133"/>
    <mergeCell ref="E135:H135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y jsou hodnoty K, M." sqref="D587:D592" xr:uid="{00000000-0002-0000-0100-000000000000}">
      <formula1>"K, M"</formula1>
    </dataValidation>
    <dataValidation type="list" allowBlank="1" showInputMessage="1" showErrorMessage="1" error="Povoleny jsou hodnoty základní, snížená, zákl. přenesená, sníž. přenesená, nulová." sqref="N587:N592" xr:uid="{00000000-0002-0000-0100-000001000000}">
      <formula1>"základní, snížená, zákl. přenesená, sníž. přenesená,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6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7"/>
      <c r="C3" s="108"/>
      <c r="D3" s="108"/>
      <c r="E3" s="108"/>
      <c r="F3" s="108"/>
      <c r="G3" s="108"/>
      <c r="H3" s="21"/>
    </row>
    <row r="4" spans="1:8" s="1" customFormat="1" ht="24.95" customHeight="1">
      <c r="B4" s="21"/>
      <c r="C4" s="110" t="s">
        <v>812</v>
      </c>
      <c r="H4" s="21"/>
    </row>
    <row r="5" spans="1:8" s="1" customFormat="1" ht="12" customHeight="1">
      <c r="B5" s="21"/>
      <c r="C5" s="287" t="s">
        <v>13</v>
      </c>
      <c r="D5" s="348" t="s">
        <v>14</v>
      </c>
      <c r="E5" s="341"/>
      <c r="F5" s="341"/>
      <c r="H5" s="21"/>
    </row>
    <row r="6" spans="1:8" s="1" customFormat="1" ht="36.950000000000003" customHeight="1">
      <c r="B6" s="21"/>
      <c r="C6" s="288" t="s">
        <v>16</v>
      </c>
      <c r="D6" s="352" t="s">
        <v>17</v>
      </c>
      <c r="E6" s="341"/>
      <c r="F6" s="341"/>
      <c r="H6" s="21"/>
    </row>
    <row r="7" spans="1:8" s="1" customFormat="1" ht="16.5" customHeight="1">
      <c r="B7" s="21"/>
      <c r="C7" s="112" t="s">
        <v>22</v>
      </c>
      <c r="D7" s="116" t="str">
        <f>'Rekapitulace stavby'!AN8</f>
        <v>8. 3. 2020</v>
      </c>
      <c r="H7" s="21"/>
    </row>
    <row r="8" spans="1:8" s="2" customFormat="1" ht="10.9" customHeight="1">
      <c r="A8" s="35"/>
      <c r="B8" s="40"/>
      <c r="C8" s="35"/>
      <c r="D8" s="35"/>
      <c r="E8" s="35"/>
      <c r="F8" s="35"/>
      <c r="G8" s="35"/>
      <c r="H8" s="40"/>
    </row>
    <row r="9" spans="1:8" s="11" customFormat="1" ht="29.25" customHeight="1">
      <c r="A9" s="176"/>
      <c r="B9" s="289"/>
      <c r="C9" s="290" t="s">
        <v>59</v>
      </c>
      <c r="D9" s="291" t="s">
        <v>60</v>
      </c>
      <c r="E9" s="291" t="s">
        <v>136</v>
      </c>
      <c r="F9" s="292" t="s">
        <v>813</v>
      </c>
      <c r="G9" s="176"/>
      <c r="H9" s="289"/>
    </row>
    <row r="10" spans="1:8" s="2" customFormat="1" ht="26.45" customHeight="1">
      <c r="A10" s="35"/>
      <c r="B10" s="40"/>
      <c r="C10" s="293" t="s">
        <v>814</v>
      </c>
      <c r="D10" s="293" t="s">
        <v>84</v>
      </c>
      <c r="E10" s="35"/>
      <c r="F10" s="35"/>
      <c r="G10" s="35"/>
      <c r="H10" s="40"/>
    </row>
    <row r="11" spans="1:8" s="2" customFormat="1" ht="16.899999999999999" customHeight="1">
      <c r="A11" s="35"/>
      <c r="B11" s="40"/>
      <c r="C11" s="294" t="s">
        <v>97</v>
      </c>
      <c r="D11" s="295" t="s">
        <v>98</v>
      </c>
      <c r="E11" s="296" t="s">
        <v>90</v>
      </c>
      <c r="F11" s="297">
        <v>9.14</v>
      </c>
      <c r="G11" s="35"/>
      <c r="H11" s="40"/>
    </row>
    <row r="12" spans="1:8" s="2" customFormat="1" ht="16.899999999999999" customHeight="1">
      <c r="A12" s="35"/>
      <c r="B12" s="40"/>
      <c r="C12" s="298" t="s">
        <v>1</v>
      </c>
      <c r="D12" s="298" t="s">
        <v>211</v>
      </c>
      <c r="E12" s="18" t="s">
        <v>1</v>
      </c>
      <c r="F12" s="299">
        <v>0</v>
      </c>
      <c r="G12" s="35"/>
      <c r="H12" s="40"/>
    </row>
    <row r="13" spans="1:8" s="2" customFormat="1" ht="16.899999999999999" customHeight="1">
      <c r="A13" s="35"/>
      <c r="B13" s="40"/>
      <c r="C13" s="298" t="s">
        <v>1</v>
      </c>
      <c r="D13" s="298" t="s">
        <v>739</v>
      </c>
      <c r="E13" s="18" t="s">
        <v>1</v>
      </c>
      <c r="F13" s="299">
        <v>9.14</v>
      </c>
      <c r="G13" s="35"/>
      <c r="H13" s="40"/>
    </row>
    <row r="14" spans="1:8" s="2" customFormat="1" ht="16.899999999999999" customHeight="1">
      <c r="A14" s="35"/>
      <c r="B14" s="40"/>
      <c r="C14" s="298" t="s">
        <v>1</v>
      </c>
      <c r="D14" s="298" t="s">
        <v>159</v>
      </c>
      <c r="E14" s="18" t="s">
        <v>1</v>
      </c>
      <c r="F14" s="299">
        <v>9.14</v>
      </c>
      <c r="G14" s="35"/>
      <c r="H14" s="40"/>
    </row>
    <row r="15" spans="1:8" s="2" customFormat="1" ht="16.899999999999999" customHeight="1">
      <c r="A15" s="35"/>
      <c r="B15" s="40"/>
      <c r="C15" s="300" t="s">
        <v>815</v>
      </c>
      <c r="D15" s="35"/>
      <c r="E15" s="35"/>
      <c r="F15" s="35"/>
      <c r="G15" s="35"/>
      <c r="H15" s="40"/>
    </row>
    <row r="16" spans="1:8" s="2" customFormat="1" ht="16.899999999999999" customHeight="1">
      <c r="A16" s="35"/>
      <c r="B16" s="40"/>
      <c r="C16" s="298" t="s">
        <v>203</v>
      </c>
      <c r="D16" s="298" t="s">
        <v>204</v>
      </c>
      <c r="E16" s="18" t="s">
        <v>90</v>
      </c>
      <c r="F16" s="299">
        <v>191.69800000000001</v>
      </c>
      <c r="G16" s="35"/>
      <c r="H16" s="40"/>
    </row>
    <row r="17" spans="1:8" s="2" customFormat="1" ht="16.899999999999999" customHeight="1">
      <c r="A17" s="35"/>
      <c r="B17" s="40"/>
      <c r="C17" s="298" t="s">
        <v>741</v>
      </c>
      <c r="D17" s="298" t="s">
        <v>742</v>
      </c>
      <c r="E17" s="18" t="s">
        <v>90</v>
      </c>
      <c r="F17" s="299">
        <v>9.14</v>
      </c>
      <c r="G17" s="35"/>
      <c r="H17" s="40"/>
    </row>
    <row r="18" spans="1:8" s="2" customFormat="1" ht="16.899999999999999" customHeight="1">
      <c r="A18" s="35"/>
      <c r="B18" s="40"/>
      <c r="C18" s="298" t="s">
        <v>781</v>
      </c>
      <c r="D18" s="298" t="s">
        <v>782</v>
      </c>
      <c r="E18" s="18" t="s">
        <v>90</v>
      </c>
      <c r="F18" s="299">
        <v>277.70800000000003</v>
      </c>
      <c r="G18" s="35"/>
      <c r="H18" s="40"/>
    </row>
    <row r="19" spans="1:8" s="2" customFormat="1" ht="16.899999999999999" customHeight="1">
      <c r="A19" s="35"/>
      <c r="B19" s="40"/>
      <c r="C19" s="298" t="s">
        <v>792</v>
      </c>
      <c r="D19" s="298" t="s">
        <v>793</v>
      </c>
      <c r="E19" s="18" t="s">
        <v>90</v>
      </c>
      <c r="F19" s="299">
        <v>277.70800000000003</v>
      </c>
      <c r="G19" s="35"/>
      <c r="H19" s="40"/>
    </row>
    <row r="20" spans="1:8" s="2" customFormat="1" ht="16.899999999999999" customHeight="1">
      <c r="A20" s="35"/>
      <c r="B20" s="40"/>
      <c r="C20" s="298" t="s">
        <v>796</v>
      </c>
      <c r="D20" s="298" t="s">
        <v>797</v>
      </c>
      <c r="E20" s="18" t="s">
        <v>90</v>
      </c>
      <c r="F20" s="299">
        <v>277.70800000000003</v>
      </c>
      <c r="G20" s="35"/>
      <c r="H20" s="40"/>
    </row>
    <row r="21" spans="1:8" s="2" customFormat="1" ht="16.899999999999999" customHeight="1">
      <c r="A21" s="35"/>
      <c r="B21" s="40"/>
      <c r="C21" s="298" t="s">
        <v>745</v>
      </c>
      <c r="D21" s="298" t="s">
        <v>746</v>
      </c>
      <c r="E21" s="18" t="s">
        <v>90</v>
      </c>
      <c r="F21" s="299">
        <v>10.054</v>
      </c>
      <c r="G21" s="35"/>
      <c r="H21" s="40"/>
    </row>
    <row r="22" spans="1:8" s="2" customFormat="1" ht="16.899999999999999" customHeight="1">
      <c r="A22" s="35"/>
      <c r="B22" s="40"/>
      <c r="C22" s="294" t="s">
        <v>88</v>
      </c>
      <c r="D22" s="295" t="s">
        <v>89</v>
      </c>
      <c r="E22" s="296" t="s">
        <v>90</v>
      </c>
      <c r="F22" s="297">
        <v>81.760000000000005</v>
      </c>
      <c r="G22" s="35"/>
      <c r="H22" s="40"/>
    </row>
    <row r="23" spans="1:8" s="2" customFormat="1" ht="16.899999999999999" customHeight="1">
      <c r="A23" s="35"/>
      <c r="B23" s="40"/>
      <c r="C23" s="298" t="s">
        <v>1</v>
      </c>
      <c r="D23" s="298" t="s">
        <v>173</v>
      </c>
      <c r="E23" s="18" t="s">
        <v>1</v>
      </c>
      <c r="F23" s="299">
        <v>11.22</v>
      </c>
      <c r="G23" s="35"/>
      <c r="H23" s="40"/>
    </row>
    <row r="24" spans="1:8" s="2" customFormat="1" ht="16.899999999999999" customHeight="1">
      <c r="A24" s="35"/>
      <c r="B24" s="40"/>
      <c r="C24" s="298" t="s">
        <v>1</v>
      </c>
      <c r="D24" s="298" t="s">
        <v>174</v>
      </c>
      <c r="E24" s="18" t="s">
        <v>1</v>
      </c>
      <c r="F24" s="299">
        <v>22.08</v>
      </c>
      <c r="G24" s="35"/>
      <c r="H24" s="40"/>
    </row>
    <row r="25" spans="1:8" s="2" customFormat="1" ht="16.899999999999999" customHeight="1">
      <c r="A25" s="35"/>
      <c r="B25" s="40"/>
      <c r="C25" s="298" t="s">
        <v>1</v>
      </c>
      <c r="D25" s="298" t="s">
        <v>175</v>
      </c>
      <c r="E25" s="18" t="s">
        <v>1</v>
      </c>
      <c r="F25" s="299">
        <v>16.32</v>
      </c>
      <c r="G25" s="35"/>
      <c r="H25" s="40"/>
    </row>
    <row r="26" spans="1:8" s="2" customFormat="1" ht="16.899999999999999" customHeight="1">
      <c r="A26" s="35"/>
      <c r="B26" s="40"/>
      <c r="C26" s="298" t="s">
        <v>1</v>
      </c>
      <c r="D26" s="298" t="s">
        <v>176</v>
      </c>
      <c r="E26" s="18" t="s">
        <v>1</v>
      </c>
      <c r="F26" s="299">
        <v>21.6</v>
      </c>
      <c r="G26" s="35"/>
      <c r="H26" s="40"/>
    </row>
    <row r="27" spans="1:8" s="2" customFormat="1" ht="16.899999999999999" customHeight="1">
      <c r="A27" s="35"/>
      <c r="B27" s="40"/>
      <c r="C27" s="298" t="s">
        <v>1</v>
      </c>
      <c r="D27" s="298" t="s">
        <v>177</v>
      </c>
      <c r="E27" s="18" t="s">
        <v>1</v>
      </c>
      <c r="F27" s="299">
        <v>8.16</v>
      </c>
      <c r="G27" s="35"/>
      <c r="H27" s="40"/>
    </row>
    <row r="28" spans="1:8" s="2" customFormat="1" ht="16.899999999999999" customHeight="1">
      <c r="A28" s="35"/>
      <c r="B28" s="40"/>
      <c r="C28" s="298" t="s">
        <v>1</v>
      </c>
      <c r="D28" s="298" t="s">
        <v>178</v>
      </c>
      <c r="E28" s="18" t="s">
        <v>1</v>
      </c>
      <c r="F28" s="299">
        <v>1</v>
      </c>
      <c r="G28" s="35"/>
      <c r="H28" s="40"/>
    </row>
    <row r="29" spans="1:8" s="2" customFormat="1" ht="16.899999999999999" customHeight="1">
      <c r="A29" s="35"/>
      <c r="B29" s="40"/>
      <c r="C29" s="298" t="s">
        <v>1</v>
      </c>
      <c r="D29" s="298" t="s">
        <v>179</v>
      </c>
      <c r="E29" s="18" t="s">
        <v>1</v>
      </c>
      <c r="F29" s="299">
        <v>1.38</v>
      </c>
      <c r="G29" s="35"/>
      <c r="H29" s="40"/>
    </row>
    <row r="30" spans="1:8" s="2" customFormat="1" ht="16.899999999999999" customHeight="1">
      <c r="A30" s="35"/>
      <c r="B30" s="40"/>
      <c r="C30" s="298" t="s">
        <v>1</v>
      </c>
      <c r="D30" s="298" t="s">
        <v>159</v>
      </c>
      <c r="E30" s="18" t="s">
        <v>1</v>
      </c>
      <c r="F30" s="299">
        <v>81.760000000000005</v>
      </c>
      <c r="G30" s="35"/>
      <c r="H30" s="40"/>
    </row>
    <row r="31" spans="1:8" s="2" customFormat="1" ht="16.899999999999999" customHeight="1">
      <c r="A31" s="35"/>
      <c r="B31" s="40"/>
      <c r="C31" s="300" t="s">
        <v>815</v>
      </c>
      <c r="D31" s="35"/>
      <c r="E31" s="35"/>
      <c r="F31" s="35"/>
      <c r="G31" s="35"/>
      <c r="H31" s="40"/>
    </row>
    <row r="32" spans="1:8" s="2" customFormat="1" ht="16.899999999999999" customHeight="1">
      <c r="A32" s="35"/>
      <c r="B32" s="40"/>
      <c r="C32" s="298" t="s">
        <v>181</v>
      </c>
      <c r="D32" s="298" t="s">
        <v>182</v>
      </c>
      <c r="E32" s="18" t="s">
        <v>90</v>
      </c>
      <c r="F32" s="299">
        <v>81.760000000000005</v>
      </c>
      <c r="G32" s="35"/>
      <c r="H32" s="40"/>
    </row>
    <row r="33" spans="1:8" s="2" customFormat="1" ht="16.899999999999999" customHeight="1">
      <c r="A33" s="35"/>
      <c r="B33" s="40"/>
      <c r="C33" s="298" t="s">
        <v>184</v>
      </c>
      <c r="D33" s="298" t="s">
        <v>185</v>
      </c>
      <c r="E33" s="18" t="s">
        <v>90</v>
      </c>
      <c r="F33" s="299">
        <v>81.760000000000005</v>
      </c>
      <c r="G33" s="35"/>
      <c r="H33" s="40"/>
    </row>
    <row r="34" spans="1:8" s="2" customFormat="1" ht="16.899999999999999" customHeight="1">
      <c r="A34" s="35"/>
      <c r="B34" s="40"/>
      <c r="C34" s="298" t="s">
        <v>233</v>
      </c>
      <c r="D34" s="298" t="s">
        <v>234</v>
      </c>
      <c r="E34" s="18" t="s">
        <v>90</v>
      </c>
      <c r="F34" s="299">
        <v>81.760000000000005</v>
      </c>
      <c r="G34" s="35"/>
      <c r="H34" s="40"/>
    </row>
    <row r="35" spans="1:8" s="2" customFormat="1" ht="16.899999999999999" customHeight="1">
      <c r="A35" s="35"/>
      <c r="B35" s="40"/>
      <c r="C35" s="298" t="s">
        <v>237</v>
      </c>
      <c r="D35" s="298" t="s">
        <v>238</v>
      </c>
      <c r="E35" s="18" t="s">
        <v>90</v>
      </c>
      <c r="F35" s="299">
        <v>81.760000000000005</v>
      </c>
      <c r="G35" s="35"/>
      <c r="H35" s="40"/>
    </row>
    <row r="36" spans="1:8" s="2" customFormat="1" ht="16.899999999999999" customHeight="1">
      <c r="A36" s="35"/>
      <c r="B36" s="40"/>
      <c r="C36" s="298" t="s">
        <v>667</v>
      </c>
      <c r="D36" s="298" t="s">
        <v>668</v>
      </c>
      <c r="E36" s="18" t="s">
        <v>90</v>
      </c>
      <c r="F36" s="299">
        <v>81.760000000000005</v>
      </c>
      <c r="G36" s="35"/>
      <c r="H36" s="40"/>
    </row>
    <row r="37" spans="1:8" s="2" customFormat="1" ht="16.899999999999999" customHeight="1">
      <c r="A37" s="35"/>
      <c r="B37" s="40"/>
      <c r="C37" s="298" t="s">
        <v>671</v>
      </c>
      <c r="D37" s="298" t="s">
        <v>672</v>
      </c>
      <c r="E37" s="18" t="s">
        <v>90</v>
      </c>
      <c r="F37" s="299">
        <v>81.760000000000005</v>
      </c>
      <c r="G37" s="35"/>
      <c r="H37" s="40"/>
    </row>
    <row r="38" spans="1:8" s="2" customFormat="1" ht="16.899999999999999" customHeight="1">
      <c r="A38" s="35"/>
      <c r="B38" s="40"/>
      <c r="C38" s="298" t="s">
        <v>781</v>
      </c>
      <c r="D38" s="298" t="s">
        <v>782</v>
      </c>
      <c r="E38" s="18" t="s">
        <v>90</v>
      </c>
      <c r="F38" s="299">
        <v>277.70800000000003</v>
      </c>
      <c r="G38" s="35"/>
      <c r="H38" s="40"/>
    </row>
    <row r="39" spans="1:8" s="2" customFormat="1" ht="16.899999999999999" customHeight="1">
      <c r="A39" s="35"/>
      <c r="B39" s="40"/>
      <c r="C39" s="298" t="s">
        <v>785</v>
      </c>
      <c r="D39" s="298" t="s">
        <v>786</v>
      </c>
      <c r="E39" s="18" t="s">
        <v>90</v>
      </c>
      <c r="F39" s="299">
        <v>276.298</v>
      </c>
      <c r="G39" s="35"/>
      <c r="H39" s="40"/>
    </row>
    <row r="40" spans="1:8" s="2" customFormat="1" ht="16.899999999999999" customHeight="1">
      <c r="A40" s="35"/>
      <c r="B40" s="40"/>
      <c r="C40" s="298" t="s">
        <v>792</v>
      </c>
      <c r="D40" s="298" t="s">
        <v>793</v>
      </c>
      <c r="E40" s="18" t="s">
        <v>90</v>
      </c>
      <c r="F40" s="299">
        <v>277.70800000000003</v>
      </c>
      <c r="G40" s="35"/>
      <c r="H40" s="40"/>
    </row>
    <row r="41" spans="1:8" s="2" customFormat="1" ht="16.899999999999999" customHeight="1">
      <c r="A41" s="35"/>
      <c r="B41" s="40"/>
      <c r="C41" s="298" t="s">
        <v>796</v>
      </c>
      <c r="D41" s="298" t="s">
        <v>797</v>
      </c>
      <c r="E41" s="18" t="s">
        <v>90</v>
      </c>
      <c r="F41" s="299">
        <v>277.70800000000003</v>
      </c>
      <c r="G41" s="35"/>
      <c r="H41" s="40"/>
    </row>
    <row r="42" spans="1:8" s="2" customFormat="1" ht="16.899999999999999" customHeight="1">
      <c r="A42" s="35"/>
      <c r="B42" s="40"/>
      <c r="C42" s="298" t="s">
        <v>253</v>
      </c>
      <c r="D42" s="298" t="s">
        <v>254</v>
      </c>
      <c r="E42" s="18" t="s">
        <v>90</v>
      </c>
      <c r="F42" s="299">
        <v>86.01</v>
      </c>
      <c r="G42" s="35"/>
      <c r="H42" s="40"/>
    </row>
    <row r="43" spans="1:8" s="2" customFormat="1" ht="16.899999999999999" customHeight="1">
      <c r="A43" s="35"/>
      <c r="B43" s="40"/>
      <c r="C43" s="294" t="s">
        <v>93</v>
      </c>
      <c r="D43" s="295" t="s">
        <v>94</v>
      </c>
      <c r="E43" s="296" t="s">
        <v>90</v>
      </c>
      <c r="F43" s="297">
        <v>200.83799999999999</v>
      </c>
      <c r="G43" s="35"/>
      <c r="H43" s="40"/>
    </row>
    <row r="44" spans="1:8" s="2" customFormat="1" ht="16.899999999999999" customHeight="1">
      <c r="A44" s="35"/>
      <c r="B44" s="40"/>
      <c r="C44" s="298" t="s">
        <v>1</v>
      </c>
      <c r="D44" s="298" t="s">
        <v>191</v>
      </c>
      <c r="E44" s="18" t="s">
        <v>1</v>
      </c>
      <c r="F44" s="299">
        <v>32.015000000000001</v>
      </c>
      <c r="G44" s="35"/>
      <c r="H44" s="40"/>
    </row>
    <row r="45" spans="1:8" s="2" customFormat="1" ht="16.899999999999999" customHeight="1">
      <c r="A45" s="35"/>
      <c r="B45" s="40"/>
      <c r="C45" s="298" t="s">
        <v>1</v>
      </c>
      <c r="D45" s="298" t="s">
        <v>192</v>
      </c>
      <c r="E45" s="18" t="s">
        <v>1</v>
      </c>
      <c r="F45" s="299">
        <v>39.590000000000003</v>
      </c>
      <c r="G45" s="35"/>
      <c r="H45" s="40"/>
    </row>
    <row r="46" spans="1:8" s="2" customFormat="1" ht="16.899999999999999" customHeight="1">
      <c r="A46" s="35"/>
      <c r="B46" s="40"/>
      <c r="C46" s="298" t="s">
        <v>1</v>
      </c>
      <c r="D46" s="298" t="s">
        <v>193</v>
      </c>
      <c r="E46" s="18" t="s">
        <v>1</v>
      </c>
      <c r="F46" s="299">
        <v>36.270000000000003</v>
      </c>
      <c r="G46" s="35"/>
      <c r="H46" s="40"/>
    </row>
    <row r="47" spans="1:8" s="2" customFormat="1" ht="16.899999999999999" customHeight="1">
      <c r="A47" s="35"/>
      <c r="B47" s="40"/>
      <c r="C47" s="298" t="s">
        <v>1</v>
      </c>
      <c r="D47" s="298" t="s">
        <v>194</v>
      </c>
      <c r="E47" s="18" t="s">
        <v>1</v>
      </c>
      <c r="F47" s="299">
        <v>40.69</v>
      </c>
      <c r="G47" s="35"/>
      <c r="H47" s="40"/>
    </row>
    <row r="48" spans="1:8" s="2" customFormat="1" ht="16.899999999999999" customHeight="1">
      <c r="A48" s="35"/>
      <c r="B48" s="40"/>
      <c r="C48" s="298" t="s">
        <v>1</v>
      </c>
      <c r="D48" s="298" t="s">
        <v>195</v>
      </c>
      <c r="E48" s="18" t="s">
        <v>1</v>
      </c>
      <c r="F48" s="299">
        <v>31.12</v>
      </c>
      <c r="G48" s="35"/>
      <c r="H48" s="40"/>
    </row>
    <row r="49" spans="1:8" s="2" customFormat="1" ht="16.899999999999999" customHeight="1">
      <c r="A49" s="35"/>
      <c r="B49" s="40"/>
      <c r="C49" s="298" t="s">
        <v>1</v>
      </c>
      <c r="D49" s="298" t="s">
        <v>196</v>
      </c>
      <c r="E49" s="18" t="s">
        <v>1</v>
      </c>
      <c r="F49" s="299">
        <v>8.0030000000000001</v>
      </c>
      <c r="G49" s="35"/>
      <c r="H49" s="40"/>
    </row>
    <row r="50" spans="1:8" s="2" customFormat="1" ht="16.899999999999999" customHeight="1">
      <c r="A50" s="35"/>
      <c r="B50" s="40"/>
      <c r="C50" s="298" t="s">
        <v>1</v>
      </c>
      <c r="D50" s="298" t="s">
        <v>197</v>
      </c>
      <c r="E50" s="18" t="s">
        <v>1</v>
      </c>
      <c r="F50" s="299">
        <v>13.15</v>
      </c>
      <c r="G50" s="35"/>
      <c r="H50" s="40"/>
    </row>
    <row r="51" spans="1:8" s="2" customFormat="1" ht="16.899999999999999" customHeight="1">
      <c r="A51" s="35"/>
      <c r="B51" s="40"/>
      <c r="C51" s="298" t="s">
        <v>1</v>
      </c>
      <c r="D51" s="298" t="s">
        <v>159</v>
      </c>
      <c r="E51" s="18" t="s">
        <v>1</v>
      </c>
      <c r="F51" s="299">
        <v>200.83799999999999</v>
      </c>
      <c r="G51" s="35"/>
      <c r="H51" s="40"/>
    </row>
    <row r="52" spans="1:8" s="2" customFormat="1" ht="16.899999999999999" customHeight="1">
      <c r="A52" s="35"/>
      <c r="B52" s="40"/>
      <c r="C52" s="300" t="s">
        <v>815</v>
      </c>
      <c r="D52" s="35"/>
      <c r="E52" s="35"/>
      <c r="F52" s="35"/>
      <c r="G52" s="35"/>
      <c r="H52" s="40"/>
    </row>
    <row r="53" spans="1:8" s="2" customFormat="1" ht="16.899999999999999" customHeight="1">
      <c r="A53" s="35"/>
      <c r="B53" s="40"/>
      <c r="C53" s="298" t="s">
        <v>199</v>
      </c>
      <c r="D53" s="298" t="s">
        <v>200</v>
      </c>
      <c r="E53" s="18" t="s">
        <v>90</v>
      </c>
      <c r="F53" s="299">
        <v>200.83799999999999</v>
      </c>
      <c r="G53" s="35"/>
      <c r="H53" s="40"/>
    </row>
    <row r="54" spans="1:8" s="2" customFormat="1" ht="16.899999999999999" customHeight="1">
      <c r="A54" s="35"/>
      <c r="B54" s="40"/>
      <c r="C54" s="298" t="s">
        <v>203</v>
      </c>
      <c r="D54" s="298" t="s">
        <v>204</v>
      </c>
      <c r="E54" s="18" t="s">
        <v>90</v>
      </c>
      <c r="F54" s="299">
        <v>191.69800000000001</v>
      </c>
      <c r="G54" s="35"/>
      <c r="H54" s="40"/>
    </row>
    <row r="55" spans="1:8" s="2" customFormat="1" ht="16.899999999999999" customHeight="1">
      <c r="A55" s="35"/>
      <c r="B55" s="40"/>
      <c r="C55" s="298" t="s">
        <v>781</v>
      </c>
      <c r="D55" s="298" t="s">
        <v>782</v>
      </c>
      <c r="E55" s="18" t="s">
        <v>90</v>
      </c>
      <c r="F55" s="299">
        <v>277.70800000000003</v>
      </c>
      <c r="G55" s="35"/>
      <c r="H55" s="40"/>
    </row>
    <row r="56" spans="1:8" s="2" customFormat="1" ht="16.899999999999999" customHeight="1">
      <c r="A56" s="35"/>
      <c r="B56" s="40"/>
      <c r="C56" s="298" t="s">
        <v>785</v>
      </c>
      <c r="D56" s="298" t="s">
        <v>786</v>
      </c>
      <c r="E56" s="18" t="s">
        <v>90</v>
      </c>
      <c r="F56" s="299">
        <v>276.298</v>
      </c>
      <c r="G56" s="35"/>
      <c r="H56" s="40"/>
    </row>
    <row r="57" spans="1:8" s="2" customFormat="1" ht="16.899999999999999" customHeight="1">
      <c r="A57" s="35"/>
      <c r="B57" s="40"/>
      <c r="C57" s="298" t="s">
        <v>792</v>
      </c>
      <c r="D57" s="298" t="s">
        <v>793</v>
      </c>
      <c r="E57" s="18" t="s">
        <v>90</v>
      </c>
      <c r="F57" s="299">
        <v>277.70800000000003</v>
      </c>
      <c r="G57" s="35"/>
      <c r="H57" s="40"/>
    </row>
    <row r="58" spans="1:8" s="2" customFormat="1" ht="16.899999999999999" customHeight="1">
      <c r="A58" s="35"/>
      <c r="B58" s="40"/>
      <c r="C58" s="298" t="s">
        <v>796</v>
      </c>
      <c r="D58" s="298" t="s">
        <v>797</v>
      </c>
      <c r="E58" s="18" t="s">
        <v>90</v>
      </c>
      <c r="F58" s="299">
        <v>277.70800000000003</v>
      </c>
      <c r="G58" s="35"/>
      <c r="H58" s="40"/>
    </row>
    <row r="59" spans="1:8" s="2" customFormat="1" ht="7.35" customHeight="1">
      <c r="A59" s="35"/>
      <c r="B59" s="148"/>
      <c r="C59" s="149"/>
      <c r="D59" s="149"/>
      <c r="E59" s="149"/>
      <c r="F59" s="149"/>
      <c r="G59" s="149"/>
      <c r="H59" s="40"/>
    </row>
    <row r="60" spans="1:8" s="2" customFormat="1" ht="11.25">
      <c r="A60" s="35"/>
      <c r="B60" s="35"/>
      <c r="C60" s="35"/>
      <c r="D60" s="35"/>
      <c r="E60" s="35"/>
      <c r="F60" s="35"/>
      <c r="G60" s="35"/>
      <c r="H60" s="35"/>
    </row>
  </sheetData>
  <sheetProtection algorithmName="SHA-512" hashValue="BvfB3EalFXLSiLud7hYEzIvqxPKaEFyZ6le4sGzH93xGtr7T98046f7vHoAcNB1eSpUHsPyWThG0JCaWhcKpjA==" saltValue="M0h1+6seuxoxq2rT78yn7KODTJG+eU38zlH2oJf8xbXfiMXLIVTAaCAe3M4wRgmEZtN8MGrXcV3/gufQNNd4m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Brigádnická 1034-44 - Rek...</vt:lpstr>
      <vt:lpstr>Seznam figur</vt:lpstr>
      <vt:lpstr>'Brigádnická 1034-44 - Rek...'!Názvy_tisku</vt:lpstr>
      <vt:lpstr>'Rekapitulace stavby'!Názvy_tisku</vt:lpstr>
      <vt:lpstr>'Seznam figur'!Názvy_tisku</vt:lpstr>
      <vt:lpstr>'Brigádnická 1034-44 - Rek...'!Oblast_tisku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RUDOLF\Rudolf</dc:creator>
  <cp:lastModifiedBy>Kohlerova</cp:lastModifiedBy>
  <dcterms:created xsi:type="dcterms:W3CDTF">2020-03-16T20:47:23Z</dcterms:created>
  <dcterms:modified xsi:type="dcterms:W3CDTF">2020-07-21T05:38:38Z</dcterms:modified>
</cp:coreProperties>
</file>