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01 - DIO" sheetId="2" r:id="rId2"/>
    <sheet name="SO101 - Komunikace" sheetId="3" r:id="rId3"/>
    <sheet name="SO431 - Veřejné osvětlení" sheetId="4" r:id="rId4"/>
    <sheet name="SO801 - Vegetační úpravy" sheetId="5" r:id="rId5"/>
    <sheet name="Seznam figur" sheetId="6" r:id="rId6"/>
  </sheets>
  <definedNames>
    <definedName name="_xlnm.Print_Area" localSheetId="0">'Rekapitulace stavby'!$D$4:$AO$76,'Rekapitulace stavby'!$C$82:$AQ$99</definedName>
    <definedName name="_xlnm._FilterDatabase" localSheetId="1" hidden="1">'SO001 - DIO'!$C$117:$L$143</definedName>
    <definedName name="_xlnm.Print_Area" localSheetId="1">'SO001 - DIO'!$C$4:$K$76,'SO001 - DIO'!$C$82:$K$99,'SO001 - DIO'!$C$105:$L$143</definedName>
    <definedName name="_xlnm._FilterDatabase" localSheetId="2" hidden="1">'SO101 - Komunikace'!$C$125:$L$355</definedName>
    <definedName name="_xlnm.Print_Area" localSheetId="2">'SO101 - Komunikace'!$C$4:$K$76,'SO101 - Komunikace'!$C$82:$K$107,'SO101 - Komunikace'!$C$113:$L$355</definedName>
    <definedName name="_xlnm._FilterDatabase" localSheetId="3" hidden="1">'SO431 - Veřejné osvětlení'!$C$127:$L$258</definedName>
    <definedName name="_xlnm.Print_Area" localSheetId="3">'SO431 - Veřejné osvětlení'!$C$4:$K$76,'SO431 - Veřejné osvětlení'!$C$82:$K$109,'SO431 - Veřejné osvětlení'!$C$115:$L$258</definedName>
    <definedName name="_xlnm._FilterDatabase" localSheetId="4" hidden="1">'SO801 - Vegetační úpravy'!$C$117:$L$151</definedName>
    <definedName name="_xlnm.Print_Area" localSheetId="4">'SO801 - Vegetační úpravy'!$C$4:$K$76,'SO801 - Vegetační úpravy'!$C$82:$K$99,'SO801 - Vegetační úpravy'!$C$105:$L$151</definedName>
    <definedName name="_xlnm.Print_Area" localSheetId="5">'Seznam figur'!$C$4:$G$499</definedName>
    <definedName name="_xlnm.Print_Titles" localSheetId="0">'Rekapitulace stavby'!$92:$92</definedName>
    <definedName name="_xlnm.Print_Titles" localSheetId="1">'SO001 - DIO'!$117:$117</definedName>
    <definedName name="_xlnm.Print_Titles" localSheetId="2">'SO101 - Komunikace'!$125:$125</definedName>
    <definedName name="_xlnm.Print_Titles" localSheetId="3">'SO431 - Veřejné osvětlení'!$127:$127</definedName>
    <definedName name="_xlnm.Print_Titles" localSheetId="4">'SO801 - Vegetační úpravy'!$117:$117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<sst xmlns="http://schemas.openxmlformats.org/spreadsheetml/2006/main" count="7148" uniqueCount="1056">
  <si>
    <t>Export Komplet</t>
  </si>
  <si>
    <t/>
  </si>
  <si>
    <t>2.0</t>
  </si>
  <si>
    <t>ZAMOK</t>
  </si>
  <si>
    <t>False</t>
  </si>
  <si>
    <t>True</t>
  </si>
  <si>
    <t>{467fd87e-4ab3-41d1-a973-d9ca9b02f379}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</si>
  <si>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</si>
  <si>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</si>
  <si>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</si>
  <si>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</si>
  <si>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</si>
  <si>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</si>
  <si>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</si>
  <si>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</si>
  <si>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</si>
  <si>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</si>
  <si>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</si>
  <si>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Ostrov, Úprava křižovatky ulic Jáchymovská – Hroznětínská</t>
  </si>
  <si>
    <t>KSO:</t>
  </si>
  <si>
    <t>CC-CZ:</t>
  </si>
  <si>
    <t>Místo:</t>
  </si>
  <si>
    <t>Ostrov</t>
  </si>
  <si>
    <t>Datum:</t>
  </si>
  <si>
    <t>23. 2. 2020</t>
  </si>
  <si>
    <t>Zadavatel:</t>
  </si>
  <si>
    <t>IČ:</t>
  </si>
  <si>
    <t>00254843</t>
  </si>
  <si>
    <t>Město Ostrov</t>
  </si>
  <si>
    <t>DIČ:</t>
  </si>
  <si>
    <t>CZ00254843</t>
  </si>
  <si>
    <t>Uchazeč:</t>
  </si>
  <si>
    <t>Vyplň údaj</t>
  </si>
  <si>
    <t>Projektant:</t>
  </si>
  <si>
    <t>10343237</t>
  </si>
  <si>
    <t>Ing. Igor Hrazdil</t>
  </si>
  <si>
    <t>CZ5802180043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</si>
  <si>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</si>
  <si>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</si>
  <si>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</si>
  <si>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</si>
  <si>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</si>
  <si>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</si>
  <si>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</si>
  <si>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</si>
  <si>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</si>
  <si>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</si>
  <si>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</si>
  <si>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</si>
  <si>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</si>
  <si>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</si>
  <si>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</si>
  <si>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</si>
  <si>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</si>
  <si>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</si>
  <si>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</si>
  <si>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</si>
  <si>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</si>
  <si>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</si>
  <si>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</si>
  <si>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</si>
  <si>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</si>
  <si>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</si>
  <si>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</si>
  <si>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</si>
  <si>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</si>
  <si>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</si>
  <si>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</si>
  <si>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</si>
  <si>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</si>
  <si>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</si>
  <si>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</si>
  <si>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</si>
  <si>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</si>
  <si>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</si>
  <si>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</si>
  <si>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</si>
  <si>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</si>
  <si>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</si>
  <si>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</si>
  <si>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</si>
  <si>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</si>
  <si>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</si>
  <si>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</si>
  <si>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</si>
  <si>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</si>
  <si>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SO001</t>
  </si>
  <si>
    <t>DIO</t>
  </si>
  <si>
    <t>STA</t>
  </si>
  <si>
    <t>1</t>
  </si>
  <si>
    <t>{37876ca3-bd64-4dc4-878c-cb070505b741}</t>
  </si>
  <si>
    <t>2</t>
  </si>
  <si>
    <t>SO101</t>
  </si>
  <si>
    <t>Komunikace</t>
  </si>
  <si>
    <t>{8fa933ac-4def-42bb-84ab-2368c8d9fc1f}</t>
  </si>
  <si>
    <t>SO431</t>
  </si>
  <si>
    <t>Veřejné osvětlení</t>
  </si>
  <si>
    <t>{071b647f-64d7-427e-8346-f672121c5ea7}</t>
  </si>
  <si>
    <t>SO801</t>
  </si>
  <si>
    <t>Vegetační úpravy</t>
  </si>
  <si>
    <t>{91338557-9c0c-4cc1-9712-be3bfa926b63}</t>
  </si>
  <si>
    <t>KRYCÍ LIST SOUPISU PRACÍ</t>
  </si>
  <si>
    <t>Objekt:</t>
  </si>
  <si>
    <t>SO001 - DIO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</si>
  <si>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</si>
  <si>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</si>
  <si>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</si>
  <si>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</si>
  <si>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</si>
  <si>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</si>
  <si>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</si>
  <si>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</si>
  <si>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</si>
  <si>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</si>
  <si>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</si>
  <si>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</si>
  <si>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</si>
  <si>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</si>
  <si>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</si>
  <si>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</si>
  <si>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</si>
  <si>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</si>
  <si>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</si>
  <si>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</si>
  <si>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</si>
  <si>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</si>
  <si>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</si>
  <si>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</si>
  <si>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</si>
  <si>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</si>
  <si>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</si>
  <si>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</si>
  <si>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</si>
  <si>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</si>
  <si>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</si>
  <si>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</si>
  <si>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</si>
  <si>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</si>
  <si>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913121111</t>
  </si>
  <si>
    <t>Montáž a demontáž dočasné dopravní značky kompletní základní</t>
  </si>
  <si>
    <t>kus</t>
  </si>
  <si>
    <t>CS ÚRS 2020 01</t>
  </si>
  <si>
    <t>4</t>
  </si>
  <si>
    <t>-1274851227</t>
  </si>
  <si>
    <t>VV</t>
  </si>
  <si>
    <t>B1</t>
  </si>
  <si>
    <t>E13</t>
  </si>
  <si>
    <t>3</t>
  </si>
  <si>
    <t>A9</t>
  </si>
  <si>
    <t>B29</t>
  </si>
  <si>
    <t>IS11c</t>
  </si>
  <si>
    <t>IP22</t>
  </si>
  <si>
    <t>IP10a</t>
  </si>
  <si>
    <t>IP4b</t>
  </si>
  <si>
    <t>B2</t>
  </si>
  <si>
    <t>C2f</t>
  </si>
  <si>
    <t>B30</t>
  </si>
  <si>
    <t>C3a</t>
  </si>
  <si>
    <t>A15</t>
  </si>
  <si>
    <t>Z4a</t>
  </si>
  <si>
    <t>Z4b</t>
  </si>
  <si>
    <t>Součet</t>
  </si>
  <si>
    <t>913121211</t>
  </si>
  <si>
    <t>Příplatek k dočasné dopravní značce kompletní základní za první a ZKD den použití</t>
  </si>
  <si>
    <t>-1469838075</t>
  </si>
  <si>
    <t>16*42+4*35+8*7</t>
  </si>
  <si>
    <t>913211113</t>
  </si>
  <si>
    <t>Montáž a demontáž dočasné dopravní zábrany reflexní šířky 3 m</t>
  </si>
  <si>
    <t>-804866978</t>
  </si>
  <si>
    <t>Z2</t>
  </si>
  <si>
    <t>913211213</t>
  </si>
  <si>
    <t>Příplatek k dočasné dopravní zábraně reflexní 3 m za první a ZKD den použití</t>
  </si>
  <si>
    <t>2113948381</t>
  </si>
  <si>
    <t>2*42+2*35</t>
  </si>
  <si>
    <t>ACO</t>
  </si>
  <si>
    <t>399,32</t>
  </si>
  <si>
    <t>ACP</t>
  </si>
  <si>
    <t>317,63</t>
  </si>
  <si>
    <t>ziv_plna</t>
  </si>
  <si>
    <t>29,18</t>
  </si>
  <si>
    <t>dl_80_park</t>
  </si>
  <si>
    <t>40,64</t>
  </si>
  <si>
    <t>dl_80_prah</t>
  </si>
  <si>
    <t>30,06</t>
  </si>
  <si>
    <t>dl_80_slep</t>
  </si>
  <si>
    <t>5,32</t>
  </si>
  <si>
    <t>sondy</t>
  </si>
  <si>
    <t>5</t>
  </si>
  <si>
    <t>SO101 - Komunikace</t>
  </si>
  <si>
    <t>dl_80_OZ</t>
  </si>
  <si>
    <t>23,47</t>
  </si>
  <si>
    <t>dl_60_prir</t>
  </si>
  <si>
    <t>197,91</t>
  </si>
  <si>
    <t>dl_60_slep</t>
  </si>
  <si>
    <t>14,24</t>
  </si>
  <si>
    <t>dl_60</t>
  </si>
  <si>
    <t>212,15</t>
  </si>
  <si>
    <t>dl_80</t>
  </si>
  <si>
    <t>99,49</t>
  </si>
  <si>
    <t>obr_sil_10</t>
  </si>
  <si>
    <t>47,51</t>
  </si>
  <si>
    <t>obr_sil_05</t>
  </si>
  <si>
    <t>31,38</t>
  </si>
  <si>
    <t>obr_sil_N</t>
  </si>
  <si>
    <t>56,07</t>
  </si>
  <si>
    <t>obr_sil_P</t>
  </si>
  <si>
    <t>8</t>
  </si>
  <si>
    <t>obr_sil_R05</t>
  </si>
  <si>
    <t>3,87</t>
  </si>
  <si>
    <t>obr_sil_R10</t>
  </si>
  <si>
    <t>3,15</t>
  </si>
  <si>
    <t>obr_sil_R20</t>
  </si>
  <si>
    <t>3,76</t>
  </si>
  <si>
    <t>obr_sil_RV10</t>
  </si>
  <si>
    <t>obr_ch</t>
  </si>
  <si>
    <t>10,78</t>
  </si>
  <si>
    <t>obr_ch_R10</t>
  </si>
  <si>
    <t>1,46</t>
  </si>
  <si>
    <t>UV</t>
  </si>
  <si>
    <t>rez_1</t>
  </si>
  <si>
    <t>26,58</t>
  </si>
  <si>
    <t>rez_2</t>
  </si>
  <si>
    <t>5,6</t>
  </si>
  <si>
    <t>E8d</t>
  </si>
  <si>
    <t>P4</t>
  </si>
  <si>
    <t>dem_dl_ch</t>
  </si>
  <si>
    <t>237,95</t>
  </si>
  <si>
    <t>dem_ziv_voz</t>
  </si>
  <si>
    <t>dem_ziv_dl</t>
  </si>
  <si>
    <t>75,53</t>
  </si>
  <si>
    <t>odkop_voz</t>
  </si>
  <si>
    <t>55,34</t>
  </si>
  <si>
    <t>PVC150</t>
  </si>
  <si>
    <t>ryha</t>
  </si>
  <si>
    <t>9,12</t>
  </si>
  <si>
    <t>loze</t>
  </si>
  <si>
    <t>0,72</t>
  </si>
  <si>
    <t>obsyp</t>
  </si>
  <si>
    <t>2,16</t>
  </si>
  <si>
    <t>zasyp</t>
  </si>
  <si>
    <t>5,22</t>
  </si>
  <si>
    <t>skladka_zem</t>
  </si>
  <si>
    <t>59,24</t>
  </si>
  <si>
    <t>sut_bet</t>
  </si>
  <si>
    <t>90,123</t>
  </si>
  <si>
    <t>sut_kam</t>
  </si>
  <si>
    <t>109,785</t>
  </si>
  <si>
    <t>sut_ziv</t>
  </si>
  <si>
    <t>43,412</t>
  </si>
  <si>
    <t>sut_RC</t>
  </si>
  <si>
    <t>243,32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</si>
  <si>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</si>
  <si>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</si>
  <si>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</si>
  <si>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</si>
  <si>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</si>
  <si>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</si>
  <si>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</si>
  <si>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</si>
  <si>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Zemní práce</t>
  </si>
  <si>
    <t>113106123</t>
  </si>
  <si>
    <t>Rozebrání dlažeb ze zámkových dlaždic komunikací pro pěší ručně</t>
  </si>
  <si>
    <t>m2</t>
  </si>
  <si>
    <t>513644434</t>
  </si>
  <si>
    <t>145,18+92,77</t>
  </si>
  <si>
    <t>113106171</t>
  </si>
  <si>
    <t>Rozebrání dlažeb vozovek ze zámkové dlažby s ložem z kameniva ručně</t>
  </si>
  <si>
    <t>-424711695</t>
  </si>
  <si>
    <t>dem_dl_sil</t>
  </si>
  <si>
    <t>12,47+6,23+2,46</t>
  </si>
  <si>
    <t>113107163</t>
  </si>
  <si>
    <t>Odstranění podkladu z kameniva drceného tl 300 mm strojně pl přes 50 do 200 m2</t>
  </si>
  <si>
    <t>-181680524</t>
  </si>
  <si>
    <t>dem_ziv_voz+dem_ziv_dl+12,47+1,68</t>
  </si>
  <si>
    <t>113107184</t>
  </si>
  <si>
    <t>Odstranění podkladu nebo krytu živičného tl 200 mm strojně pl přes 50 do 200 m2</t>
  </si>
  <si>
    <t>1272036323</t>
  </si>
  <si>
    <t>2*1,50</t>
  </si>
  <si>
    <t>20,65+54,88</t>
  </si>
  <si>
    <t>dem_ziv_ostr</t>
  </si>
  <si>
    <t>17,94</t>
  </si>
  <si>
    <t>113107222</t>
  </si>
  <si>
    <t>Odstranění podkladu z kameniva drceného tl 200 mm strojně pl přes 200 m2</t>
  </si>
  <si>
    <t>-502333503</t>
  </si>
  <si>
    <t>6</t>
  </si>
  <si>
    <t>113154122</t>
  </si>
  <si>
    <t>Frézování živičného krytu tl 40 mm pruh š 1 m pl do 500 m2 bez překážek v trase</t>
  </si>
  <si>
    <t>1083745716</t>
  </si>
  <si>
    <t>7</t>
  </si>
  <si>
    <t>113154124</t>
  </si>
  <si>
    <t>Frézování živičného krytu tl 100 mm pruh š 1 m pl do 500 m2 bez překážek v trase</t>
  </si>
  <si>
    <t>-2027270134</t>
  </si>
  <si>
    <t>113201112</t>
  </si>
  <si>
    <t>Vytrhání obrub silničních ležatých</t>
  </si>
  <si>
    <t>m</t>
  </si>
  <si>
    <t>-364238126</t>
  </si>
  <si>
    <t>113202111</t>
  </si>
  <si>
    <t>Vytrhání obrub krajníků obrubníků stojatých</t>
  </si>
  <si>
    <t>-1345796457</t>
  </si>
  <si>
    <t>32,3+32,9+5,5+6,2+4</t>
  </si>
  <si>
    <t>10</t>
  </si>
  <si>
    <t>122252203</t>
  </si>
  <si>
    <t>Odkopávky a prokopávky nezapažené pro silnice a dálnice v hornině třídy těžitelnosti I objem do 100 m3 strojně</t>
  </si>
  <si>
    <t>m3</t>
  </si>
  <si>
    <t>1067400943</t>
  </si>
  <si>
    <t>33,38+21,96</t>
  </si>
  <si>
    <t>11</t>
  </si>
  <si>
    <t>132251101</t>
  </si>
  <si>
    <t>Hloubení rýh nezapažených  š do 800 mm v hornině třídy těžitelnosti I, skupiny 3 objem do 20 m3 strojně</t>
  </si>
  <si>
    <t>1543687137</t>
  </si>
  <si>
    <t>PVC150*0,6*1,5+UV*0,8*0,8*1,0</t>
  </si>
  <si>
    <t>12</t>
  </si>
  <si>
    <t>162751117</t>
  </si>
  <si>
    <t>Vodorovné přemístění do 10000 m výkopku/sypaniny z horniny třídy těžitelnosti I, skupiny 1 až 3 (RC Sadov 11 km)</t>
  </si>
  <si>
    <t>-1320065164</t>
  </si>
  <si>
    <t>ryha-zasyp+odkop_voz</t>
  </si>
  <si>
    <t>13</t>
  </si>
  <si>
    <t>162751119</t>
  </si>
  <si>
    <t>Příplatek k vodorovnému přemístění výkopku/sypaniny z horniny třídy těžitelnosti I, skupiny 1 až 3 ZKD 1000 m přes 10000 m (další 1 km)</t>
  </si>
  <si>
    <t>1203421644</t>
  </si>
  <si>
    <t>skladka_zem*1</t>
  </si>
  <si>
    <t>14</t>
  </si>
  <si>
    <t>174151101</t>
  </si>
  <si>
    <t>Zásyp jam, šachet rýh nebo kolem objektů sypaninou se zhutněním</t>
  </si>
  <si>
    <t>2014602932</t>
  </si>
  <si>
    <t>ryha-0,34*UV-loze-obsyp</t>
  </si>
  <si>
    <t>175151101</t>
  </si>
  <si>
    <t>Obsypání potrubí strojně sypaninou bez prohození, uloženou do 3 m</t>
  </si>
  <si>
    <t>-2003642550</t>
  </si>
  <si>
    <t>PVC150*0,6*0,45</t>
  </si>
  <si>
    <t>16</t>
  </si>
  <si>
    <t>M</t>
  </si>
  <si>
    <t>58331200</t>
  </si>
  <si>
    <t>štěrkopísek netříděný zásypový</t>
  </si>
  <si>
    <t>t</t>
  </si>
  <si>
    <t>-869197597</t>
  </si>
  <si>
    <t>2,16*2 'Přepočtené koeficientem množství</t>
  </si>
  <si>
    <t>17</t>
  </si>
  <si>
    <t>181951112</t>
  </si>
  <si>
    <t>Úprava pláně v hornině třídy těžitelnosti I, skupiny 1 až 3 se zhutněním</t>
  </si>
  <si>
    <t>1514963359</t>
  </si>
  <si>
    <t>dl_60+dl_80+ziv_plna</t>
  </si>
  <si>
    <t>Vodorovné konstrukce</t>
  </si>
  <si>
    <t>18</t>
  </si>
  <si>
    <t>451572111</t>
  </si>
  <si>
    <t>Lože pod potrubí otevřený výkop z kameniva drobného těženého</t>
  </si>
  <si>
    <t>768089800</t>
  </si>
  <si>
    <t>PVC150*0,6*0,15</t>
  </si>
  <si>
    <t>19</t>
  </si>
  <si>
    <t>452112111</t>
  </si>
  <si>
    <t>Osazení betonových prstenců nebo rámů v do 100 mm</t>
  </si>
  <si>
    <t>189246751</t>
  </si>
  <si>
    <t>20</t>
  </si>
  <si>
    <t>59224187</t>
  </si>
  <si>
    <t>prstenec šachtový vyrovnávací betonový 625x120x100mm</t>
  </si>
  <si>
    <t>232365222</t>
  </si>
  <si>
    <t>Komunikace pozemní</t>
  </si>
  <si>
    <t>564851111</t>
  </si>
  <si>
    <t>Podklad ze štěrkodrtě ŠD tl 150 mm</t>
  </si>
  <si>
    <t>508517211</t>
  </si>
  <si>
    <t>22</t>
  </si>
  <si>
    <t>564861111</t>
  </si>
  <si>
    <t>Podklad ze štěrkodrtě ŠD tl 200 mm</t>
  </si>
  <si>
    <t>-430967982</t>
  </si>
  <si>
    <t>ziv_plna+dl_80</t>
  </si>
  <si>
    <t>23</t>
  </si>
  <si>
    <t>565155121</t>
  </si>
  <si>
    <t>Asfaltový beton vrstva podkladní ACP 16 (obalované kamenivo OKS) tl 70 mm š přes 3 m</t>
  </si>
  <si>
    <t>-470584648</t>
  </si>
  <si>
    <t>24</t>
  </si>
  <si>
    <t>567122111</t>
  </si>
  <si>
    <t>Podklad ze směsi stmelené cementem SC C 8/10 (KSC I) tl 120 mm</t>
  </si>
  <si>
    <t>-426233285</t>
  </si>
  <si>
    <t>25</t>
  </si>
  <si>
    <t>567122112</t>
  </si>
  <si>
    <t>Podklad ze směsi stmelené cementem SC C 8/10 (KSC I) tl 130 mm</t>
  </si>
  <si>
    <t>-947899900</t>
  </si>
  <si>
    <t>26</t>
  </si>
  <si>
    <t>567132111</t>
  </si>
  <si>
    <t>Podklad ze směsi stmelené cementem SC C 8/10 (KSC I) tl 160 mm</t>
  </si>
  <si>
    <t>-2006962427</t>
  </si>
  <si>
    <t>dl_80_prah+dl_80_slep+dl_80_OZ</t>
  </si>
  <si>
    <t>27</t>
  </si>
  <si>
    <t>573191111</t>
  </si>
  <si>
    <t>Postřik infiltrační kationaktivní emulzí v množství 1 kg/m2</t>
  </si>
  <si>
    <t>1906749227</t>
  </si>
  <si>
    <t>28</t>
  </si>
  <si>
    <t>573231108</t>
  </si>
  <si>
    <t>Postřik živičný spojovací ze silniční emulze v množství 0,50 kg/m2</t>
  </si>
  <si>
    <t>1039828477</t>
  </si>
  <si>
    <t>29</t>
  </si>
  <si>
    <t>577134221</t>
  </si>
  <si>
    <t>Asfaltový beton vrstva obrusná ACO 11 (ABS) tř. II tl 40 mm š přes 3 m z nemodifikovaného asfaltu</t>
  </si>
  <si>
    <t>-1955560937</t>
  </si>
  <si>
    <t>30</t>
  </si>
  <si>
    <t>596211112</t>
  </si>
  <si>
    <t>Kladení zámkové dlažby komunikací pro pěší tl 60 mm skupiny A pl do 300 m2</t>
  </si>
  <si>
    <t>168167739</t>
  </si>
  <si>
    <t>31</t>
  </si>
  <si>
    <t>59245018</t>
  </si>
  <si>
    <t>dlažba tvar obdélník betonová 200x100x60mm přírodní</t>
  </si>
  <si>
    <t>-200330604</t>
  </si>
  <si>
    <t>dl_60_prir*1,03</t>
  </si>
  <si>
    <t>32</t>
  </si>
  <si>
    <t>59245006</t>
  </si>
  <si>
    <t>dlažba tvar obdélník betonová pro nevidomé 200x100x60mm barevná</t>
  </si>
  <si>
    <t>-138758264</t>
  </si>
  <si>
    <t>dl_60_slep*1,03</t>
  </si>
  <si>
    <t>33</t>
  </si>
  <si>
    <t>596212211</t>
  </si>
  <si>
    <t>Kladení zámkové dlažby pozemních komunikací tl 80 mm skupiny A pl do 100 m2</t>
  </si>
  <si>
    <t>1686307119</t>
  </si>
  <si>
    <t>23,33+0,14</t>
  </si>
  <si>
    <t>34</t>
  </si>
  <si>
    <t>59245226</t>
  </si>
  <si>
    <t>dlažba tvar obdélník betonová pro nevidomé 200x100x80mm barevná</t>
  </si>
  <si>
    <t>1354629665</t>
  </si>
  <si>
    <t>dl_80_slep*1,03</t>
  </si>
  <si>
    <t>35</t>
  </si>
  <si>
    <t>59245004</t>
  </si>
  <si>
    <t>dlažba tvar čtverec betonová 200x200x80mm barevná</t>
  </si>
  <si>
    <t>422813061</t>
  </si>
  <si>
    <t>dl_80_prah*1,03</t>
  </si>
  <si>
    <t>36</t>
  </si>
  <si>
    <t>59245030</t>
  </si>
  <si>
    <t>dlažba tvar čtverec betonová 200x200x80mm přírodní</t>
  </si>
  <si>
    <t>-281041563</t>
  </si>
  <si>
    <t>dl_80_park*1,03</t>
  </si>
  <si>
    <t>37</t>
  </si>
  <si>
    <t>BET.M08C11</t>
  </si>
  <si>
    <t>dlažba BEST-URIKO I 16x16x8cm přírodní</t>
  </si>
  <si>
    <t>-898315805</t>
  </si>
  <si>
    <t>dl_80_OZ*1,03</t>
  </si>
  <si>
    <t>Trubní vedení</t>
  </si>
  <si>
    <t>38</t>
  </si>
  <si>
    <t>871315221</t>
  </si>
  <si>
    <t>Kanalizační potrubí z tvrdého PVC jednovrstvé tuhost třídy SN8 DN 160</t>
  </si>
  <si>
    <t>57821244</t>
  </si>
  <si>
    <t>39</t>
  </si>
  <si>
    <t>877315211</t>
  </si>
  <si>
    <t>Montáž tvarovek z tvrdého PVC-systém KG nebo z polypropylenu-systém KG 2000 jednoosé DN 160</t>
  </si>
  <si>
    <t>619851991</t>
  </si>
  <si>
    <t>40</t>
  </si>
  <si>
    <t>28611359</t>
  </si>
  <si>
    <t>koleno kanalizace PVC KG 160x15°</t>
  </si>
  <si>
    <t>211050440</t>
  </si>
  <si>
    <t>41</t>
  </si>
  <si>
    <t>28611361</t>
  </si>
  <si>
    <t>koleno kanalizační PVC KG 160x45°</t>
  </si>
  <si>
    <t>-504796624</t>
  </si>
  <si>
    <t>42</t>
  </si>
  <si>
    <t>28611363</t>
  </si>
  <si>
    <t>koleno kanalizační PVC KG 160x87°</t>
  </si>
  <si>
    <t>580508845</t>
  </si>
  <si>
    <t>43</t>
  </si>
  <si>
    <t>895941111</t>
  </si>
  <si>
    <t>Zřízení vpusti kanalizační uliční z betonových dílců typ UV-50 normální</t>
  </si>
  <si>
    <t>-2008719669</t>
  </si>
  <si>
    <t>44</t>
  </si>
  <si>
    <t>59223852</t>
  </si>
  <si>
    <t>dno pro uliční vpusť s kalovou prohlubní betonové 450x300x50mm</t>
  </si>
  <si>
    <t>-487034570</t>
  </si>
  <si>
    <t>45</t>
  </si>
  <si>
    <t>59223854</t>
  </si>
  <si>
    <t>skruž pro uliční vpusť s výtokovým otvorem PVC betonová 450x350x50mm</t>
  </si>
  <si>
    <t>-1428104155</t>
  </si>
  <si>
    <t>46</t>
  </si>
  <si>
    <t>59223858</t>
  </si>
  <si>
    <t>skruž pro uliční vpusť horní betonová 450x570x50mm</t>
  </si>
  <si>
    <t>501744181</t>
  </si>
  <si>
    <t>47</t>
  </si>
  <si>
    <t>59223864</t>
  </si>
  <si>
    <t>prstenec pro uliční vpusť vyrovnávací betonový 390x60x130mm</t>
  </si>
  <si>
    <t>-1326068130</t>
  </si>
  <si>
    <t>48</t>
  </si>
  <si>
    <t>59223871</t>
  </si>
  <si>
    <t>koš vysoký pro uliční vpusti žárově Pz plech pro rám 500/500mm</t>
  </si>
  <si>
    <t>1158370850</t>
  </si>
  <si>
    <t>49</t>
  </si>
  <si>
    <t>592238790</t>
  </si>
  <si>
    <t>rám zabetonovaný s mříží KM12 P s pantem D400 ČSN EN 124, 500/500 mm</t>
  </si>
  <si>
    <t>R 2020 01</t>
  </si>
  <si>
    <t>-1571271208</t>
  </si>
  <si>
    <t>50</t>
  </si>
  <si>
    <t>899101211</t>
  </si>
  <si>
    <t>Demontáž poklopů litinových nebo ocelových včetně rámů hmotnosti do 50 kg</t>
  </si>
  <si>
    <t>-1896296563</t>
  </si>
  <si>
    <t>51</t>
  </si>
  <si>
    <t>899104112</t>
  </si>
  <si>
    <t>Osazení poklopů litinových nebo ocelových včetně rámů pro třídu zatížení D400, E600</t>
  </si>
  <si>
    <t>-838145259</t>
  </si>
  <si>
    <t>52</t>
  </si>
  <si>
    <t>28661935</t>
  </si>
  <si>
    <t>poklop šachtový litinový dno DN 600 pro třídu zatížení D400</t>
  </si>
  <si>
    <t>-1213595027</t>
  </si>
  <si>
    <t>53</t>
  </si>
  <si>
    <t>899201221</t>
  </si>
  <si>
    <t>Demontáž/vybourání uliční vpusti prefabrikované</t>
  </si>
  <si>
    <t>-1975290302</t>
  </si>
  <si>
    <t>54</t>
  </si>
  <si>
    <t>899331111</t>
  </si>
  <si>
    <t>Výšková úprava uličního vstupu nebo vpusti do 200 mm zvýšením poklopu</t>
  </si>
  <si>
    <t>400333192</t>
  </si>
  <si>
    <t>55</t>
  </si>
  <si>
    <t>899332111</t>
  </si>
  <si>
    <t>Výšková úprava uličního vstupu nebo vpusti do 200 mm snížením poklopu</t>
  </si>
  <si>
    <t>457932152</t>
  </si>
  <si>
    <t>56</t>
  </si>
  <si>
    <t>899431111</t>
  </si>
  <si>
    <t>Výšková úprava uličního vstupu nebo vpusti do 200 mm zvýšením krycího hrnce, šoupěte nebo hydrantu</t>
  </si>
  <si>
    <t>-10245301</t>
  </si>
  <si>
    <t>57</t>
  </si>
  <si>
    <t>912411211</t>
  </si>
  <si>
    <t>Pružný výstražný maják plastový D 600 mm neprosvětlený běžný ostrůvek</t>
  </si>
  <si>
    <t>-40618614</t>
  </si>
  <si>
    <t>58</t>
  </si>
  <si>
    <t>912411211.d</t>
  </si>
  <si>
    <t>Demontáž a zpětná montáž pružný výstražný maják plastový D 600 mm neprosvětlený běžný ostrůvek</t>
  </si>
  <si>
    <t>-49381152</t>
  </si>
  <si>
    <t>59</t>
  </si>
  <si>
    <t>914111111</t>
  </si>
  <si>
    <t>Montáž svislé dopravní značky do velikosti 1 m2 objímkami na sloupek nebo konzolu</t>
  </si>
  <si>
    <t>811286888</t>
  </si>
  <si>
    <t>60</t>
  </si>
  <si>
    <t>40445620</t>
  </si>
  <si>
    <t>zákazové, příkazové dopravní značky B1-B34, C1-15 700mm</t>
  </si>
  <si>
    <t>-589062049</t>
  </si>
  <si>
    <t>61</t>
  </si>
  <si>
    <t>40445650</t>
  </si>
  <si>
    <t>dodatkové tabulky E7, E12, E13 500x300mm</t>
  </si>
  <si>
    <t>-667604759</t>
  </si>
  <si>
    <t>62</t>
  </si>
  <si>
    <t>40445649</t>
  </si>
  <si>
    <t>dodatkové tabulky E3-E5, E8, E14-E16 500x150mm</t>
  </si>
  <si>
    <t>-1645617464</t>
  </si>
  <si>
    <t>63</t>
  </si>
  <si>
    <t>40445609</t>
  </si>
  <si>
    <t>značky upravující přednost P1, P4 900mm</t>
  </si>
  <si>
    <t>-971454438</t>
  </si>
  <si>
    <t>64</t>
  </si>
  <si>
    <t>914111112</t>
  </si>
  <si>
    <t>Montáž svislé dopravní značky do velikosti 1 m2 páskováním na sloup</t>
  </si>
  <si>
    <t>-229031582</t>
  </si>
  <si>
    <t>65</t>
  </si>
  <si>
    <t>914511112</t>
  </si>
  <si>
    <t>Montáž sloupku dopravních značek délky do 3,5 m s betonovým základem a patkou</t>
  </si>
  <si>
    <t>-966437618</t>
  </si>
  <si>
    <t>66</t>
  </si>
  <si>
    <t>40445225</t>
  </si>
  <si>
    <t>sloupek pro dopravní značku Zn D 60mm v 3,5m</t>
  </si>
  <si>
    <t>55325459</t>
  </si>
  <si>
    <t>67</t>
  </si>
  <si>
    <t>915111111</t>
  </si>
  <si>
    <t>Vodorovné dopravní značení dělící čáry souvislé š 125 mm základní bílá barva</t>
  </si>
  <si>
    <t>301699646</t>
  </si>
  <si>
    <t>V1a</t>
  </si>
  <si>
    <t>12+14+18+15+6</t>
  </si>
  <si>
    <t>V4_125</t>
  </si>
  <si>
    <t>6+6+9+9</t>
  </si>
  <si>
    <t>68</t>
  </si>
  <si>
    <t>915111115</t>
  </si>
  <si>
    <t>Vodorovné dopravní značení dělící čáry souvislé š 125 mm základní žlutá barva</t>
  </si>
  <si>
    <t>415313078</t>
  </si>
  <si>
    <t>V12c</t>
  </si>
  <si>
    <t>9,5</t>
  </si>
  <si>
    <t>69</t>
  </si>
  <si>
    <t>915111121</t>
  </si>
  <si>
    <t>Vodorovné dopravní značení dělící čáry přerušované š 125 mm základní bílá barva</t>
  </si>
  <si>
    <t>-730466685</t>
  </si>
  <si>
    <t>V2b</t>
  </si>
  <si>
    <t>18+11,5+7,7+44+7+5</t>
  </si>
  <si>
    <t>V7b</t>
  </si>
  <si>
    <t>2*8,5</t>
  </si>
  <si>
    <t>70</t>
  </si>
  <si>
    <t>915111125</t>
  </si>
  <si>
    <t>Vodorovné dopravní značení dělící čáry přerušované š 125 mm základní žlutá barva</t>
  </si>
  <si>
    <t>-565045917</t>
  </si>
  <si>
    <t>V12d</t>
  </si>
  <si>
    <t>71</t>
  </si>
  <si>
    <t>915121111</t>
  </si>
  <si>
    <t>Vodorovné dopravní značení vodící čáry souvislé š 250 mm základní bílá barva</t>
  </si>
  <si>
    <t>-1810864570</t>
  </si>
  <si>
    <t>V4_250</t>
  </si>
  <si>
    <t>23+40+38+13</t>
  </si>
  <si>
    <t>72</t>
  </si>
  <si>
    <t>915131111</t>
  </si>
  <si>
    <t>Vodorovné dopravní značení přechody pro chodce, šipky, symboly základní bílá barva</t>
  </si>
  <si>
    <t>1786998343</t>
  </si>
  <si>
    <t>V13</t>
  </si>
  <si>
    <t>(6+6,5+53+87+7,5)/2</t>
  </si>
  <si>
    <t>V5</t>
  </si>
  <si>
    <t>3,6*0,5</t>
  </si>
  <si>
    <t>V9</t>
  </si>
  <si>
    <t>(3+3+2)*2,5</t>
  </si>
  <si>
    <t>73</t>
  </si>
  <si>
    <t>916131214</t>
  </si>
  <si>
    <t>Osazení silničního obrubníku betonového stojatého s oboustrannou opěrou do lože z betonu prostého C 16/20 n XF1</t>
  </si>
  <si>
    <t>-230099498</t>
  </si>
  <si>
    <t>3,00</t>
  </si>
  <si>
    <t>74</t>
  </si>
  <si>
    <t>59217034</t>
  </si>
  <si>
    <t>obrubník betonový silniční 100x15x30 cm</t>
  </si>
  <si>
    <t>-1235428107</t>
  </si>
  <si>
    <t>obr_sil_10*1,02</t>
  </si>
  <si>
    <t>75</t>
  </si>
  <si>
    <t>59217026.1</t>
  </si>
  <si>
    <t>obrubník betonový silniční 50x15x25 cm</t>
  </si>
  <si>
    <t>-799329969</t>
  </si>
  <si>
    <t>obr_sil_05*1,02</t>
  </si>
  <si>
    <t>76</t>
  </si>
  <si>
    <t>59217029</t>
  </si>
  <si>
    <t>obrubník betonový silniční nájezdový 100x15x15 cm</t>
  </si>
  <si>
    <t>-1603776304</t>
  </si>
  <si>
    <t>obr_sil_N*1,02</t>
  </si>
  <si>
    <t>77</t>
  </si>
  <si>
    <t>59217030</t>
  </si>
  <si>
    <t>obrubník betonový silniční přechodový 100x15x15-25 cm</t>
  </si>
  <si>
    <t>-429473869</t>
  </si>
  <si>
    <t>obr_sil_P*1,02</t>
  </si>
  <si>
    <t>78</t>
  </si>
  <si>
    <t>59217035.1</t>
  </si>
  <si>
    <t>obrubník betonový silniční obloukový vnější R=0,5m, 78 x 15 x 25cm</t>
  </si>
  <si>
    <t>1955627317</t>
  </si>
  <si>
    <t>obr_sil_R05/0,78*1,03</t>
  </si>
  <si>
    <t>79</t>
  </si>
  <si>
    <t>59217035.2</t>
  </si>
  <si>
    <t>obrubník betonový silniční obloukový vnější R=1,0m, 78 x 15 x 25cm</t>
  </si>
  <si>
    <t>1210508917</t>
  </si>
  <si>
    <t>obr_sil_R10/0,78*1,03</t>
  </si>
  <si>
    <t>80</t>
  </si>
  <si>
    <t>59217035.3</t>
  </si>
  <si>
    <t>obrubník betonový silniční obloukový vnější R=2,0m, 78 x 15 x 25cm</t>
  </si>
  <si>
    <t>-1617762918</t>
  </si>
  <si>
    <t>obr_sil_R20/0,78*1,03</t>
  </si>
  <si>
    <t>81</t>
  </si>
  <si>
    <t>59217035.6</t>
  </si>
  <si>
    <t>obrubník betonový silniční obloukový vnitřní R=1,0m, 78 x 15 x 25cm</t>
  </si>
  <si>
    <t>-109484670</t>
  </si>
  <si>
    <t>obr_sil_RV10/0,78*1,03</t>
  </si>
  <si>
    <t>82</t>
  </si>
  <si>
    <t>916231214</t>
  </si>
  <si>
    <t>Osazení chodníkového obrubníku betonového stojatého s oboustrannou opěrou do lože z betonu prostého C 16/20 n XF1</t>
  </si>
  <si>
    <t>285168761</t>
  </si>
  <si>
    <t>83</t>
  </si>
  <si>
    <t>BET.L25C01</t>
  </si>
  <si>
    <t>obrubník univerzální  50x8x25cm, přírodní</t>
  </si>
  <si>
    <t>557394547</t>
  </si>
  <si>
    <t>obr_ch*2*1,02</t>
  </si>
  <si>
    <t>84</t>
  </si>
  <si>
    <t>592174162</t>
  </si>
  <si>
    <t>obrubník betonový chodníkový oblouk vnější R 1,0 8x25 cm</t>
  </si>
  <si>
    <t>963533251</t>
  </si>
  <si>
    <t>obr_ch_R10/0,78*1,03</t>
  </si>
  <si>
    <t>85</t>
  </si>
  <si>
    <t>919112212</t>
  </si>
  <si>
    <t>Řezání spár pro vytvoření komůrky š 10 mm hl 20 mm pro těsnící zálivku v živičném krytu</t>
  </si>
  <si>
    <t>-20731073</t>
  </si>
  <si>
    <t>rez_1+rez_2</t>
  </si>
  <si>
    <t>86</t>
  </si>
  <si>
    <t>919122111</t>
  </si>
  <si>
    <t>Těsnění spár zálivkou za tepla pro komůrky š 10 mm hl 20 mm s těsnicím profilem</t>
  </si>
  <si>
    <t>1840807704</t>
  </si>
  <si>
    <t>87</t>
  </si>
  <si>
    <t>919735111</t>
  </si>
  <si>
    <t>Řezání stávajícího živičného krytu hl do 50 mm</t>
  </si>
  <si>
    <t>1308016841</t>
  </si>
  <si>
    <t>88</t>
  </si>
  <si>
    <t>919735112</t>
  </si>
  <si>
    <t>Řezání stávajícího živičného krytu hl do 100 mm</t>
  </si>
  <si>
    <t>1238944486</t>
  </si>
  <si>
    <t>13,1+2*3,5+21,9+4,8</t>
  </si>
  <si>
    <t>89</t>
  </si>
  <si>
    <t>919735122</t>
  </si>
  <si>
    <t>Řezání stávajícího betonového krytu hl do 100 mm</t>
  </si>
  <si>
    <t>-1441641529</t>
  </si>
  <si>
    <t>rez_dl_sil</t>
  </si>
  <si>
    <t>9,49+5,82</t>
  </si>
  <si>
    <t>90</t>
  </si>
  <si>
    <t>935113112</t>
  </si>
  <si>
    <t>Osazení odvodňovacího polymerbetonového žlabu s krycím roštem šířky přes 200 mm</t>
  </si>
  <si>
    <t>-131276011</t>
  </si>
  <si>
    <t>91</t>
  </si>
  <si>
    <t>59227091</t>
  </si>
  <si>
    <t>žlab odvodňovací polymerbetonový vysokopevnostní bez spádu dna 1000x210x220mm s předtvarováním pro spodní odtok DN150 s litinovou hranou a roštem min. D400 kN</t>
  </si>
  <si>
    <t>1598261497</t>
  </si>
  <si>
    <t>92</t>
  </si>
  <si>
    <t>59227099</t>
  </si>
  <si>
    <t>čelní stěna kombinovaná pro žlab odvodňovací polymerbetonový vysokopevnostní 210x220-320mm s litinovou hranou</t>
  </si>
  <si>
    <t>-2136695458</t>
  </si>
  <si>
    <t>93</t>
  </si>
  <si>
    <t>966005111</t>
  </si>
  <si>
    <t>Rozebrání a odstranění silničního zábradlí se sloupky osazenými s betonovými patkami</t>
  </si>
  <si>
    <t>371647000</t>
  </si>
  <si>
    <t>94</t>
  </si>
  <si>
    <t>966006132</t>
  </si>
  <si>
    <t>Odstranění značek dopravních nebo orientačních se sloupky s betonovými patkami</t>
  </si>
  <si>
    <t>-976154430</t>
  </si>
  <si>
    <t>95</t>
  </si>
  <si>
    <t>966006211</t>
  </si>
  <si>
    <t>Odstranění svislých dopravních značek ze sloupů, sloupků nebo konzol</t>
  </si>
  <si>
    <t>-837486691</t>
  </si>
  <si>
    <t>96</t>
  </si>
  <si>
    <t>971042331</t>
  </si>
  <si>
    <t>Vybourání otvorů v betonových příčkách a zdech pl do 0,09 m2 tl do 150 mm (přípojky kanalizace)</t>
  </si>
  <si>
    <t>1210429222</t>
  </si>
  <si>
    <t>997</t>
  </si>
  <si>
    <t>Přesun sutě</t>
  </si>
  <si>
    <t>97</t>
  </si>
  <si>
    <t>997006512</t>
  </si>
  <si>
    <t>Vodorovné doprava suti s naložením a složením na skládku do 1 km (RC Sadov 11 km, frez. deponie 1 km)</t>
  </si>
  <si>
    <t>-981309662</t>
  </si>
  <si>
    <t>61,867+6,242+4,669+16,585+0,290+0,410+0,060</t>
  </si>
  <si>
    <t>40,779+69,006</t>
  </si>
  <si>
    <t>Mezisoučet</t>
  </si>
  <si>
    <t>sut_frez</t>
  </si>
  <si>
    <t>8,892+79,329</t>
  </si>
  <si>
    <t>98</t>
  </si>
  <si>
    <t>997006519</t>
  </si>
  <si>
    <t>Příplatek k vodorovnému přemístění suti na skládku ZKD 1 km přes 1 km (RC Sadov dalších 10 km)</t>
  </si>
  <si>
    <t>-461170969</t>
  </si>
  <si>
    <t>sut_RC*10</t>
  </si>
  <si>
    <t>99</t>
  </si>
  <si>
    <t>997013869</t>
  </si>
  <si>
    <t>Poplatek za uložení stavebního odpadu na recyklační skládce (skládkovné) ze směsí betonu, cihel a keramických výrobků kód odpadu 17 01 07</t>
  </si>
  <si>
    <t>-974669501</t>
  </si>
  <si>
    <t>100</t>
  </si>
  <si>
    <t>997013873</t>
  </si>
  <si>
    <t>Poplatek za uložení stavebního odpadu na recyklační skládce (skládkovné) zeminy a kamení zatříděného do Katalogu odpadů pod kódem 17 05 04</t>
  </si>
  <si>
    <t>-1481064113</t>
  </si>
  <si>
    <t>skladka_zem*1,6+sut_kam</t>
  </si>
  <si>
    <t>101</t>
  </si>
  <si>
    <t>997013875</t>
  </si>
  <si>
    <t>Poplatek za uložení stavebního odpadu na recyklační skládce (skládkovné) asfaltového bez obsahu dehtu zatříděného do Katalogu odpadů pod kódem 17 03 02</t>
  </si>
  <si>
    <t>1556695909</t>
  </si>
  <si>
    <t>998</t>
  </si>
  <si>
    <t>Přesun hmot</t>
  </si>
  <si>
    <t>102</t>
  </si>
  <si>
    <t>998223011</t>
  </si>
  <si>
    <t>Přesun hmot pro pozemní komunikace s krytem dlážděným</t>
  </si>
  <si>
    <t>-1092846185</t>
  </si>
  <si>
    <t>Práce a dodávky M</t>
  </si>
  <si>
    <t>46-M</t>
  </si>
  <si>
    <t>Zemní práce při extr.mont.pracích</t>
  </si>
  <si>
    <t>103</t>
  </si>
  <si>
    <t>460010025</t>
  </si>
  <si>
    <t>Vytyčení trasy inženýrských sítí v zastavěném prostoru</t>
  </si>
  <si>
    <t>km</t>
  </si>
  <si>
    <t>-1126823476</t>
  </si>
  <si>
    <t>104</t>
  </si>
  <si>
    <t>460150153</t>
  </si>
  <si>
    <t>Hloubení kabelových zapažených i nezapažených rýh ručně š 35 cm, hl 70 cm, v hornině tř 3</t>
  </si>
  <si>
    <t>-548531883</t>
  </si>
  <si>
    <t>105</t>
  </si>
  <si>
    <t>460490013</t>
  </si>
  <si>
    <t>Krytí kabelů výstražnou fólií šířky 34 cm</t>
  </si>
  <si>
    <t>-632922989</t>
  </si>
  <si>
    <t>106</t>
  </si>
  <si>
    <t>460561821</t>
  </si>
  <si>
    <t>Zásyp rýh strojně včetně zhutnění a urovnání povrchu - v zástavbě</t>
  </si>
  <si>
    <t>-362060189</t>
  </si>
  <si>
    <t>sondy*0,35*0,7</t>
  </si>
  <si>
    <t>SU1</t>
  </si>
  <si>
    <t>SU</t>
  </si>
  <si>
    <t>SP</t>
  </si>
  <si>
    <t>zaklady</t>
  </si>
  <si>
    <t>1,728</t>
  </si>
  <si>
    <t>CYKY_15</t>
  </si>
  <si>
    <t>CYKY</t>
  </si>
  <si>
    <t>117</t>
  </si>
  <si>
    <t>FeZn</t>
  </si>
  <si>
    <t>SO431 - Veřejné osvětlení</t>
  </si>
  <si>
    <t>bour_zakl</t>
  </si>
  <si>
    <t>0,768</t>
  </si>
  <si>
    <t>3,586</t>
  </si>
  <si>
    <t>odvoz_vyk</t>
  </si>
  <si>
    <t>5,078</t>
  </si>
  <si>
    <t>HDPE</t>
  </si>
  <si>
    <t>109</t>
  </si>
  <si>
    <t>chranicky</t>
  </si>
  <si>
    <t>ryha_ruc_07</t>
  </si>
  <si>
    <t>ryha_stroj_07</t>
  </si>
  <si>
    <t>ryha_stroj_05</t>
  </si>
  <si>
    <t>rez</t>
  </si>
  <si>
    <t>5,593</t>
  </si>
  <si>
    <t>sut</t>
  </si>
  <si>
    <t>9,179</t>
  </si>
  <si>
    <t>obrubnik</t>
  </si>
  <si>
    <t>ryha_sterk</t>
  </si>
  <si>
    <t>travnik</t>
  </si>
  <si>
    <t>10,2</t>
  </si>
  <si>
    <t>opr_chod</t>
  </si>
  <si>
    <t>7,31</t>
  </si>
  <si>
    <t>opr_voz</t>
  </si>
  <si>
    <t>3,1</t>
  </si>
  <si>
    <t>PSV - Práce a dodávky PSV</t>
  </si>
  <si>
    <t xml:space="preserve">    741 - Elektroinstalace - silnoproud</t>
  </si>
  <si>
    <t xml:space="preserve">    21-M - Elektromontáže</t>
  </si>
  <si>
    <t xml:space="preserve">    22-M - Montáže technologických zařízení pro dopravní stavby</t>
  </si>
  <si>
    <t>113107343</t>
  </si>
  <si>
    <t>Odstranění podkladu živičného tl 150 mm strojně pl do 50 m2</t>
  </si>
  <si>
    <t>-994705796</t>
  </si>
  <si>
    <t>rez/2*0,6</t>
  </si>
  <si>
    <t>-736819683</t>
  </si>
  <si>
    <t>-1399580009</t>
  </si>
  <si>
    <t>zaklady-bour_zakl+0,16*0,16*3,14*(SU1*1,0+SU*1,0+SP*0,6)+ryha_sterk*0,35*0,2</t>
  </si>
  <si>
    <t>-1937262387</t>
  </si>
  <si>
    <t>odvoz_vyk*1</t>
  </si>
  <si>
    <t>181411131</t>
  </si>
  <si>
    <t>Založení parkového trávníku výsevem plochy do 1000 m2 v rovině a ve svahu do 1:5</t>
  </si>
  <si>
    <t>-1208116265</t>
  </si>
  <si>
    <t>00572410</t>
  </si>
  <si>
    <t>osivo směs travní parková</t>
  </si>
  <si>
    <t>kg</t>
  </si>
  <si>
    <t>-1410655255</t>
  </si>
  <si>
    <t>10,2*0,015 'Přepočtené koeficientem množství</t>
  </si>
  <si>
    <t>182303111</t>
  </si>
  <si>
    <t>Doplnění zeminy nebo substrátu na travnatých plochách tl 50 mm rovina v rovinně a svahu do 1:5</t>
  </si>
  <si>
    <t>2042648956</t>
  </si>
  <si>
    <t>(12+5)*0,6</t>
  </si>
  <si>
    <t>10371500</t>
  </si>
  <si>
    <t>substrát pro trávníky VL</t>
  </si>
  <si>
    <t>427535595</t>
  </si>
  <si>
    <t>10,2*0,058 'Přepočtené koeficientem množství</t>
  </si>
  <si>
    <t>-1708816760</t>
  </si>
  <si>
    <t>opr_chod+2*opr_voz</t>
  </si>
  <si>
    <t>577144221</t>
  </si>
  <si>
    <t>Asfaltový beton vrstva obrusná ACO 11 (ABS) tř. II tl 50 mm š přes 3 m z nemodifikovaného asfaltu</t>
  </si>
  <si>
    <t>817698862</t>
  </si>
  <si>
    <t>1971368309</t>
  </si>
  <si>
    <t>59217031</t>
  </si>
  <si>
    <t>obrubník betonový silniční 1000x150x250mm</t>
  </si>
  <si>
    <t>-1191303501</t>
  </si>
  <si>
    <t>obrubnik*1,02</t>
  </si>
  <si>
    <t>1838988334</t>
  </si>
  <si>
    <t>(12,000+6+6+5,5)*2</t>
  </si>
  <si>
    <t>961044111</t>
  </si>
  <si>
    <t>Bourání základů z betonu prostého</t>
  </si>
  <si>
    <t>-2143923787</t>
  </si>
  <si>
    <t>SU1*0,8*0,8*1,2</t>
  </si>
  <si>
    <t>Vodorovné doprava suti s naložením a složením na skládku do 1 km (RC Sadov 11 km)</t>
  </si>
  <si>
    <t>-952061174</t>
  </si>
  <si>
    <t>1,536+2,050</t>
  </si>
  <si>
    <t>Příplatek k vodorovnému přemístění suti na skládku ZKD 1 km přes 1 km (dalších 10 km)</t>
  </si>
  <si>
    <t>-628642403</t>
  </si>
  <si>
    <t>sut*10</t>
  </si>
  <si>
    <t>1785054442</t>
  </si>
  <si>
    <t>-1358667746</t>
  </si>
  <si>
    <t>odvoz_vyk*1,8</t>
  </si>
  <si>
    <t>-1379854191</t>
  </si>
  <si>
    <t>998225111</t>
  </si>
  <si>
    <t>Přesun hmot pro pozemní komunikace s krytem z kamene, monolitickým betonovým nebo živičným</t>
  </si>
  <si>
    <t>-109649126</t>
  </si>
  <si>
    <t>PSV</t>
  </si>
  <si>
    <t>Práce a dodávky PSV</t>
  </si>
  <si>
    <t>741</t>
  </si>
  <si>
    <t>Elektroinstalace - silnoproud</t>
  </si>
  <si>
    <t>741122122</t>
  </si>
  <si>
    <t>Montáž kabel Cu plný kulatý žíla 3x1,5 až 6 mm2 zatažený v trubkách (CYKY)</t>
  </si>
  <si>
    <t>1791385527</t>
  </si>
  <si>
    <t>SU*8+SP*6</t>
  </si>
  <si>
    <t>34111030</t>
  </si>
  <si>
    <t>kabel silový s Cu jádrem 1kV 3x1,5mm2</t>
  </si>
  <si>
    <t>281686869</t>
  </si>
  <si>
    <t>28*1,2 'Přepočtené koeficientem množství</t>
  </si>
  <si>
    <t>741122133</t>
  </si>
  <si>
    <t>Montáž kabel Cu plný kulatý žíla 4x10 mm2 zatažený v trubkách (CYKY)</t>
  </si>
  <si>
    <t>-926097135</t>
  </si>
  <si>
    <t>34111076</t>
  </si>
  <si>
    <t>kabel silový s Cu jádrem 1kV 4x10mm2</t>
  </si>
  <si>
    <t>-1798365145</t>
  </si>
  <si>
    <t>741410041</t>
  </si>
  <si>
    <t>Montáž vodič uzemňovací drát nebo lano D do 10 mm v městské zástavbě</t>
  </si>
  <si>
    <t>-1982613826</t>
  </si>
  <si>
    <t>35441072</t>
  </si>
  <si>
    <t>drát D 8mm FeZn pro hromosvod</t>
  </si>
  <si>
    <t>-1251611203</t>
  </si>
  <si>
    <t>FeZn/2,5</t>
  </si>
  <si>
    <t>21-M</t>
  </si>
  <si>
    <t>Elektromontáže</t>
  </si>
  <si>
    <t>210202013</t>
  </si>
  <si>
    <t>Montáž svítidlo výbojkové nebo LED průmyslové nebo venkovní na výložník</t>
  </si>
  <si>
    <t>-1152717857</t>
  </si>
  <si>
    <t>SU+SP</t>
  </si>
  <si>
    <t>348446532</t>
  </si>
  <si>
    <t>svítidlo VOLTANA 3/24 LED/500 mA/5102/WW/41W (teplá bílá) + CLO</t>
  </si>
  <si>
    <t>256</t>
  </si>
  <si>
    <t>1002747634</t>
  </si>
  <si>
    <t>348446533</t>
  </si>
  <si>
    <t>svítidlo VOLTANA 3/24 LED/700 mA/5102/WW/55W (teplá bílá) + CLO</t>
  </si>
  <si>
    <t>1150551750</t>
  </si>
  <si>
    <t>348446587</t>
  </si>
  <si>
    <t>svítidlo AMPERA MIDI - P 48 LED/500 mA/5145/WW/72W teplá bílá) + CLO</t>
  </si>
  <si>
    <t>1034866364</t>
  </si>
  <si>
    <t>348446590</t>
  </si>
  <si>
    <t>redukce na vrchol stožáru pro světlo VOLTANA d60/d42 mm</t>
  </si>
  <si>
    <t>9397796</t>
  </si>
  <si>
    <t>210202013.d</t>
  </si>
  <si>
    <t>Demontáž svítidlo výbojkové průmyslové nebo venkovní na výložník</t>
  </si>
  <si>
    <t>-1282591708</t>
  </si>
  <si>
    <t>210204002</t>
  </si>
  <si>
    <t>Montáž stožárů osvětlení parkových ocelových</t>
  </si>
  <si>
    <t>31854915</t>
  </si>
  <si>
    <t>31674167</t>
  </si>
  <si>
    <t>stožár osvětlovací sadový dvoustupňový 133/60 Pz, H = 6m, L = 6,8m</t>
  </si>
  <si>
    <t>128</t>
  </si>
  <si>
    <t>-1626438753</t>
  </si>
  <si>
    <t>210204011</t>
  </si>
  <si>
    <t>Montáž stožárů osvětlení ocelových samostatně stojících délky do 12 m</t>
  </si>
  <si>
    <t>628627223</t>
  </si>
  <si>
    <t>31674118</t>
  </si>
  <si>
    <t>stožár osvětlovací třístupňový 133/89/60 Pz, H = 8m, L = 9m</t>
  </si>
  <si>
    <t>-1262000034</t>
  </si>
  <si>
    <t>210204011.d</t>
  </si>
  <si>
    <t>Demontáž stožárů osvětlení ocelových samostatně stojících délky do 12 m vč. trojramenného výložníku</t>
  </si>
  <si>
    <t>1042283776</t>
  </si>
  <si>
    <t>210204100.d</t>
  </si>
  <si>
    <t>Demontáž výložníků osvětlení jednoramenných nástěnných hmotnosti do 35 kg</t>
  </si>
  <si>
    <t>1673105447</t>
  </si>
  <si>
    <t>210204201</t>
  </si>
  <si>
    <t>Montáž elektrovýzbroje stožárů osvětlení 1 okruh</t>
  </si>
  <si>
    <t>1876864693</t>
  </si>
  <si>
    <t>SU1+SU+SP</t>
  </si>
  <si>
    <t>345622350</t>
  </si>
  <si>
    <t>svorkovnice řadová RSA 16 barevná 6.16.4</t>
  </si>
  <si>
    <t>1961576244</t>
  </si>
  <si>
    <t>345622351</t>
  </si>
  <si>
    <t>svorkovnice řadová RSA 16 barevná 9.16.4</t>
  </si>
  <si>
    <t>-425750180</t>
  </si>
  <si>
    <t>210280002</t>
  </si>
  <si>
    <t>Zkoušky a prohlídky el rozvodů a zařízení celková prohlídka pro objem mtž prací do 500 000 Kč</t>
  </si>
  <si>
    <t>-538203771</t>
  </si>
  <si>
    <t>22-M</t>
  </si>
  <si>
    <t>Montáže technologických zařízení pro dopravní stavby</t>
  </si>
  <si>
    <t>220081041</t>
  </si>
  <si>
    <t>Montáž smršťovací spojky Raychem na dvouplášťovém celoplastovém kabelu s pancířem do 10 žil</t>
  </si>
  <si>
    <t>379852440</t>
  </si>
  <si>
    <t>35436029</t>
  </si>
  <si>
    <t>spojka kabelová smršťovaná přímá do 1kV 91ahsc-35 3-4ž.x6-35mm</t>
  </si>
  <si>
    <t>-41255291</t>
  </si>
  <si>
    <t>460010024</t>
  </si>
  <si>
    <t>Vytyčení trasy vedení kabelového podzemního v zastavěném prostoru</t>
  </si>
  <si>
    <t>489353055</t>
  </si>
  <si>
    <t>460050003</t>
  </si>
  <si>
    <t>Hloubení nezapažených jam pro stožáry jednoduché délky do 8 m na rovině ručně v hornině tř 3</t>
  </si>
  <si>
    <t>-149978955</t>
  </si>
  <si>
    <t>460050013</t>
  </si>
  <si>
    <t>Hloubení nezapažených jam pro stožáry jednoduché délky do 10 m na rovině ručně v hornině tř 3</t>
  </si>
  <si>
    <t>1162626682</t>
  </si>
  <si>
    <t>460080015</t>
  </si>
  <si>
    <t>Základové konstrukce z monolitického betonu C 20/25 bez bednění</t>
  </si>
  <si>
    <t>-1124665522</t>
  </si>
  <si>
    <t>(SU1*1,2+SU*1,0+SP*0,8)*0,6*0,6</t>
  </si>
  <si>
    <t>-2036205293</t>
  </si>
  <si>
    <t>7+10+8</t>
  </si>
  <si>
    <t>460201611</t>
  </si>
  <si>
    <t>Zarovnání kabelových rýh š do 50 cm po výkopu strojně</t>
  </si>
  <si>
    <t>-653022571</t>
  </si>
  <si>
    <t>ryha_stroj_05+ryha_ruc_07</t>
  </si>
  <si>
    <t>460202133</t>
  </si>
  <si>
    <t>Hloubení kabelových nezapažených rýh strojně š 35 cm, hl 50 cm, v hornině tř 3</t>
  </si>
  <si>
    <t>1901438689</t>
  </si>
  <si>
    <t>95-ryha_ruc_07-ryha_stroj_07</t>
  </si>
  <si>
    <t>460202153</t>
  </si>
  <si>
    <t>Hloubení kabelových nezapažených rýh strojně š 35 cm, hl 70 cm, v hornině tř 3</t>
  </si>
  <si>
    <t>-752797785</t>
  </si>
  <si>
    <t>15+7+7</t>
  </si>
  <si>
    <t>460202204</t>
  </si>
  <si>
    <t>Hloubení kabelových nezapažených rýh strojně š 50 cm, hl 20 cm, v hornině tř 4</t>
  </si>
  <si>
    <t>-1840649727</t>
  </si>
  <si>
    <t>ryha_stroj_07+ryha_ruc_07</t>
  </si>
  <si>
    <t>-796486881</t>
  </si>
  <si>
    <t>460510054</t>
  </si>
  <si>
    <t>Kabelové prostupy z trub plastových do rýhy bez obsypu, průměru do 10 cm</t>
  </si>
  <si>
    <t>-680735120</t>
  </si>
  <si>
    <t>34571350</t>
  </si>
  <si>
    <t>trubka elektroinstalační ohebná dvouplášťová korugovaná (chránička) D 32/40mm, HDPE+LDPE</t>
  </si>
  <si>
    <t>-2109725956</t>
  </si>
  <si>
    <t>460510055</t>
  </si>
  <si>
    <t>Kabelové prostupy z trub plastových do rýhy bez obsypu, průměru do 15 cm</t>
  </si>
  <si>
    <t>2136174399</t>
  </si>
  <si>
    <t>14+15+7+8+6</t>
  </si>
  <si>
    <t>34571356</t>
  </si>
  <si>
    <t>trubka elektroinstalační ohebná dvouplášťová korugovaná (chránička) D 100/120mm, HDPE+LDPE</t>
  </si>
  <si>
    <t>767578870</t>
  </si>
  <si>
    <t>460510091</t>
  </si>
  <si>
    <t>Osazení a ukotvení stožárového pouzdra před provedením základu, průměru nad 30 cm</t>
  </si>
  <si>
    <t>-709875886</t>
  </si>
  <si>
    <t>34571370</t>
  </si>
  <si>
    <t>Stožárové pouzdro 315mm</t>
  </si>
  <si>
    <t>947311214</t>
  </si>
  <si>
    <t>SU1*1,2+SU*1,0+SP*0,8</t>
  </si>
  <si>
    <t>1359799172</t>
  </si>
  <si>
    <t>bour_zakl+(ryha_stroj_05*0,5+(ryha_ruc_07+ryha_stroj_07)*0,7)*0,35</t>
  </si>
  <si>
    <t>vegetace</t>
  </si>
  <si>
    <t>16,35</t>
  </si>
  <si>
    <t>zemina</t>
  </si>
  <si>
    <t>3,27</t>
  </si>
  <si>
    <t>skalnik</t>
  </si>
  <si>
    <t>65,4</t>
  </si>
  <si>
    <t>voda</t>
  </si>
  <si>
    <t>0,245</t>
  </si>
  <si>
    <t>SO801 - Vegetační úpravy</t>
  </si>
  <si>
    <t>122151401</t>
  </si>
  <si>
    <t>Vykopávky v zemníku na suchu v hornině třídy těžitelnosti I, skupiny 1 a 2 objem do 20 m3 strojně</t>
  </si>
  <si>
    <t>-1941217241</t>
  </si>
  <si>
    <t>vegetace*0,20</t>
  </si>
  <si>
    <t>162451105</t>
  </si>
  <si>
    <t>Vodorovné přemístění do 1500 m výkopku/sypaniny z horniny třídy těžitelnosti I, skupiny 1 až 3</t>
  </si>
  <si>
    <t>-1016595166</t>
  </si>
  <si>
    <t>171203111</t>
  </si>
  <si>
    <t>Uložení a hrubé rozhrnutí výkopku bez zhutnění v rovině a ve svahu do 1:5</t>
  </si>
  <si>
    <t>2030071530</t>
  </si>
  <si>
    <t>181111131</t>
  </si>
  <si>
    <t>Plošná úprava terénu do 500 m2 zemina tř 1 až 4 nerovnosti do 200 mm v rovinně a svahu do 1:5</t>
  </si>
  <si>
    <t>960106956</t>
  </si>
  <si>
    <t>325886193</t>
  </si>
  <si>
    <t>-1296787990</t>
  </si>
  <si>
    <t>16,35*0,058 'Přepočtené koeficientem množství</t>
  </si>
  <si>
    <t>183111113</t>
  </si>
  <si>
    <t>Hloubení jamek bez výměny půdy zeminy tř 1 až 4 objem do 0,01 m3 v rovině a svahu do 1:5</t>
  </si>
  <si>
    <t>-977382026</t>
  </si>
  <si>
    <t>4*vegetace</t>
  </si>
  <si>
    <t>184102111</t>
  </si>
  <si>
    <t>Výsadba dřeviny s balem D do 0,2 m do jamky se zalitím v rovině a svahu do 1:5</t>
  </si>
  <si>
    <t>905959626</t>
  </si>
  <si>
    <t>02650533</t>
  </si>
  <si>
    <t>Skalník Cotoneaster dammeri SCHNEID</t>
  </si>
  <si>
    <t>1463457301</t>
  </si>
  <si>
    <t>184911311</t>
  </si>
  <si>
    <t>Položení mulčovací textilie v rovině a svahu do 1:5</t>
  </si>
  <si>
    <t>-750823795</t>
  </si>
  <si>
    <t>69311168</t>
  </si>
  <si>
    <t>geotextilie PP s ÚV stabilizací 150g/m2</t>
  </si>
  <si>
    <t>-837459494</t>
  </si>
  <si>
    <t>vegetace*1,1</t>
  </si>
  <si>
    <t>184911421</t>
  </si>
  <si>
    <t>Mulčování rostlin kůrou tl. do 0,1 m v rovině a svahu do 1:5</t>
  </si>
  <si>
    <t>-1358856451</t>
  </si>
  <si>
    <t>10391100</t>
  </si>
  <si>
    <t>kůra mulčovací VL</t>
  </si>
  <si>
    <t>1190563309</t>
  </si>
  <si>
    <t>16,35*0,103 'Přepočtené koeficientem množství</t>
  </si>
  <si>
    <t>185804311</t>
  </si>
  <si>
    <t>Zalití rostlin vodou plocha do 20 m2 (3x 5 l/m2)</t>
  </si>
  <si>
    <t>298088115</t>
  </si>
  <si>
    <t>vegetace*5*3/1000</t>
  </si>
  <si>
    <t>185851121</t>
  </si>
  <si>
    <t>Dovoz vody pro zálivku rostlin za vzdálenost do 1000 m</t>
  </si>
  <si>
    <t>177484435</t>
  </si>
  <si>
    <t>SEZNAM FIGUR</t>
  </si>
  <si>
    <t>Výměra</t>
  </si>
  <si>
    <t xml:space="preserve"> SO001</t>
  </si>
  <si>
    <t xml:space="preserve"> SO101</t>
  </si>
  <si>
    <t>Použití figury:</t>
  </si>
  <si>
    <t xml:space="preserve"> SO431</t>
  </si>
  <si>
    <t xml:space="preserve"> SO801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</si>
</sst>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3" fillId="0" borderId="12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34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36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34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36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ROUND(AX94,2)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ROUND(AY94,2)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51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1"/>
    </row>
    <row r="35" spans="1:59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G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9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G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9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G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9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G75" s="38"/>
    </row>
    <row r="76" spans="1:59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G76" s="38"/>
    </row>
    <row r="77" spans="1:59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G77" s="38"/>
    </row>
    <row r="81" spans="1:59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G81" s="38"/>
    </row>
    <row r="82" spans="1:59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G82" s="38"/>
    </row>
    <row r="83" spans="1:59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G83" s="38"/>
    </row>
    <row r="84" spans="1:59" s="4" customFormat="1" ht="12" customHeight="1">
      <c r="A84" s="4"/>
      <c r="B84" s="70"/>
      <c r="C84" s="32" t="s">
        <v>14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19-010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G84" s="4"/>
    </row>
    <row r="85" spans="1:59" s="5" customFormat="1" ht="36.95" customHeight="1">
      <c r="A85" s="5"/>
      <c r="B85" s="73"/>
      <c r="C85" s="74" t="s">
        <v>17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Ostrov, Úprava křižovatky ulic Jáchymovská – Hroznětínská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G85" s="5"/>
    </row>
    <row r="86" spans="1:59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G86" s="38"/>
    </row>
    <row r="87" spans="1:59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Ostrov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IF(AN8="","",AN8)</f>
        <v>23. 2. 2020</v>
      </c>
      <c r="AN87" s="79"/>
      <c r="AO87" s="40"/>
      <c r="AP87" s="40"/>
      <c r="AQ87" s="40"/>
      <c r="AR87" s="44"/>
      <c r="BG87" s="38"/>
    </row>
    <row r="88" spans="1:59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G88" s="38"/>
    </row>
    <row r="89" spans="1:59" s="2" customFormat="1" ht="15.1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Ostrov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33</v>
      </c>
      <c r="AJ89" s="40"/>
      <c r="AK89" s="40"/>
      <c r="AL89" s="40"/>
      <c r="AM89" s="80" t="str">
        <f>IF(E17="","",E17)</f>
        <v>Ing. Igor Hrazdil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4"/>
      <c r="BG89" s="38"/>
    </row>
    <row r="90" spans="1:59" s="2" customFormat="1" ht="15.15" customHeight="1">
      <c r="A90" s="38"/>
      <c r="B90" s="39"/>
      <c r="C90" s="32" t="s">
        <v>31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Ing. Igor Hrazdil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8"/>
      <c r="BG90" s="38"/>
    </row>
    <row r="91" spans="1:59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2"/>
      <c r="BG91" s="38"/>
    </row>
    <row r="92" spans="1:59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1" t="s">
        <v>76</v>
      </c>
      <c r="BE92" s="101" t="s">
        <v>77</v>
      </c>
      <c r="BF92" s="102" t="s">
        <v>78</v>
      </c>
      <c r="BG92" s="38"/>
    </row>
    <row r="93" spans="1:59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5"/>
      <c r="BG93" s="38"/>
    </row>
    <row r="94" spans="1:90" s="6" customFormat="1" ht="32.4" customHeight="1">
      <c r="A94" s="6"/>
      <c r="B94" s="106"/>
      <c r="C94" s="107" t="s">
        <v>79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SUM(AG94,AV94)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ROUND(SUM(AT95:AT98),2)</f>
        <v>0</v>
      </c>
      <c r="AU94" s="115">
        <f>ROUND(SUM(AU95:AU98),2)</f>
        <v>0</v>
      </c>
      <c r="AV94" s="115">
        <f>ROUND(SUM(AX94:AY94),2)</f>
        <v>0</v>
      </c>
      <c r="AW94" s="116">
        <f>ROUND(SUM(AW95:AW98),5)</f>
        <v>0</v>
      </c>
      <c r="AX94" s="115">
        <f>ROUND(BB94*L29,2)</f>
        <v>0</v>
      </c>
      <c r="AY94" s="115">
        <f>ROUND(BC94*L30,2)</f>
        <v>0</v>
      </c>
      <c r="AZ94" s="115">
        <f>ROUND(BD94*L29,2)</f>
        <v>0</v>
      </c>
      <c r="BA94" s="115">
        <f>ROUND(BE94*L30,2)</f>
        <v>0</v>
      </c>
      <c r="BB94" s="115">
        <f>ROUND(SUM(BB95:BB98),2)</f>
        <v>0</v>
      </c>
      <c r="BC94" s="115">
        <f>ROUND(SUM(BC95:BC98),2)</f>
        <v>0</v>
      </c>
      <c r="BD94" s="115">
        <f>ROUND(SUM(BD95:BD98),2)</f>
        <v>0</v>
      </c>
      <c r="BE94" s="115">
        <f>ROUND(SUM(BE95:BE98),2)</f>
        <v>0</v>
      </c>
      <c r="BF94" s="117">
        <f>ROUND(SUM(BF95:BF98),2)</f>
        <v>0</v>
      </c>
      <c r="BG94" s="6"/>
      <c r="BS94" s="118" t="s">
        <v>80</v>
      </c>
      <c r="BT94" s="118" t="s">
        <v>81</v>
      </c>
      <c r="BU94" s="119" t="s">
        <v>82</v>
      </c>
      <c r="BV94" s="118" t="s">
        <v>83</v>
      </c>
      <c r="BW94" s="118" t="s">
        <v>6</v>
      </c>
      <c r="BX94" s="118" t="s">
        <v>84</v>
      </c>
      <c r="CL94" s="118" t="s">
        <v>1</v>
      </c>
    </row>
    <row r="95" spans="1:91" s="7" customFormat="1" ht="16.5" customHeight="1">
      <c r="A95" s="120" t="s">
        <v>85</v>
      </c>
      <c r="B95" s="121"/>
      <c r="C95" s="122"/>
      <c r="D95" s="123" t="s">
        <v>86</v>
      </c>
      <c r="E95" s="123"/>
      <c r="F95" s="123"/>
      <c r="G95" s="123"/>
      <c r="H95" s="123"/>
      <c r="I95" s="124"/>
      <c r="J95" s="123" t="s">
        <v>87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'SO001 - DIO'!K32</f>
        <v>0</v>
      </c>
      <c r="AH95" s="124"/>
      <c r="AI95" s="124"/>
      <c r="AJ95" s="124"/>
      <c r="AK95" s="124"/>
      <c r="AL95" s="124"/>
      <c r="AM95" s="124"/>
      <c r="AN95" s="125">
        <f>SUM(AG95,AV95)</f>
        <v>0</v>
      </c>
      <c r="AO95" s="124"/>
      <c r="AP95" s="124"/>
      <c r="AQ95" s="126" t="s">
        <v>88</v>
      </c>
      <c r="AR95" s="127"/>
      <c r="AS95" s="128">
        <f>'SO001 - DIO'!K30</f>
        <v>0</v>
      </c>
      <c r="AT95" s="129">
        <f>'SO001 - DIO'!K31</f>
        <v>0</v>
      </c>
      <c r="AU95" s="129">
        <v>0</v>
      </c>
      <c r="AV95" s="129">
        <f>ROUND(SUM(AX95:AY95),2)</f>
        <v>0</v>
      </c>
      <c r="AW95" s="130">
        <f>'SO001 - DIO'!T118</f>
        <v>0</v>
      </c>
      <c r="AX95" s="129">
        <f>'SO001 - DIO'!K35</f>
        <v>0</v>
      </c>
      <c r="AY95" s="129">
        <f>'SO001 - DIO'!K36</f>
        <v>0</v>
      </c>
      <c r="AZ95" s="129">
        <f>'SO001 - DIO'!K37</f>
        <v>0</v>
      </c>
      <c r="BA95" s="129">
        <f>'SO001 - DIO'!K38</f>
        <v>0</v>
      </c>
      <c r="BB95" s="129">
        <f>'SO001 - DIO'!F35</f>
        <v>0</v>
      </c>
      <c r="BC95" s="129">
        <f>'SO001 - DIO'!F36</f>
        <v>0</v>
      </c>
      <c r="BD95" s="129">
        <f>'SO001 - DIO'!F37</f>
        <v>0</v>
      </c>
      <c r="BE95" s="129">
        <f>'SO001 - DIO'!F38</f>
        <v>0</v>
      </c>
      <c r="BF95" s="131">
        <f>'SO001 - DIO'!F39</f>
        <v>0</v>
      </c>
      <c r="BG95" s="7"/>
      <c r="BT95" s="132" t="s">
        <v>89</v>
      </c>
      <c r="BV95" s="132" t="s">
        <v>83</v>
      </c>
      <c r="BW95" s="132" t="s">
        <v>90</v>
      </c>
      <c r="BX95" s="132" t="s">
        <v>6</v>
      </c>
      <c r="CL95" s="132" t="s">
        <v>1</v>
      </c>
      <c r="CM95" s="132" t="s">
        <v>91</v>
      </c>
    </row>
    <row r="96" spans="1:91" s="7" customFormat="1" ht="16.5" customHeight="1">
      <c r="A96" s="120" t="s">
        <v>85</v>
      </c>
      <c r="B96" s="121"/>
      <c r="C96" s="122"/>
      <c r="D96" s="123" t="s">
        <v>92</v>
      </c>
      <c r="E96" s="123"/>
      <c r="F96" s="123"/>
      <c r="G96" s="123"/>
      <c r="H96" s="123"/>
      <c r="I96" s="124"/>
      <c r="J96" s="123" t="s">
        <v>93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'SO101 - Komunikace'!K32</f>
        <v>0</v>
      </c>
      <c r="AH96" s="124"/>
      <c r="AI96" s="124"/>
      <c r="AJ96" s="124"/>
      <c r="AK96" s="124"/>
      <c r="AL96" s="124"/>
      <c r="AM96" s="124"/>
      <c r="AN96" s="125">
        <f>SUM(AG96,AV96)</f>
        <v>0</v>
      </c>
      <c r="AO96" s="124"/>
      <c r="AP96" s="124"/>
      <c r="AQ96" s="126" t="s">
        <v>88</v>
      </c>
      <c r="AR96" s="127"/>
      <c r="AS96" s="128">
        <f>'SO101 - Komunikace'!K30</f>
        <v>0</v>
      </c>
      <c r="AT96" s="129">
        <f>'SO101 - Komunikace'!K31</f>
        <v>0</v>
      </c>
      <c r="AU96" s="129">
        <v>0</v>
      </c>
      <c r="AV96" s="129">
        <f>ROUND(SUM(AX96:AY96),2)</f>
        <v>0</v>
      </c>
      <c r="AW96" s="130">
        <f>'SO101 - Komunikace'!T126</f>
        <v>0</v>
      </c>
      <c r="AX96" s="129">
        <f>'SO101 - Komunikace'!K35</f>
        <v>0</v>
      </c>
      <c r="AY96" s="129">
        <f>'SO101 - Komunikace'!K36</f>
        <v>0</v>
      </c>
      <c r="AZ96" s="129">
        <f>'SO101 - Komunikace'!K37</f>
        <v>0</v>
      </c>
      <c r="BA96" s="129">
        <f>'SO101 - Komunikace'!K38</f>
        <v>0</v>
      </c>
      <c r="BB96" s="129">
        <f>'SO101 - Komunikace'!F35</f>
        <v>0</v>
      </c>
      <c r="BC96" s="129">
        <f>'SO101 - Komunikace'!F36</f>
        <v>0</v>
      </c>
      <c r="BD96" s="129">
        <f>'SO101 - Komunikace'!F37</f>
        <v>0</v>
      </c>
      <c r="BE96" s="129">
        <f>'SO101 - Komunikace'!F38</f>
        <v>0</v>
      </c>
      <c r="BF96" s="131">
        <f>'SO101 - Komunikace'!F39</f>
        <v>0</v>
      </c>
      <c r="BG96" s="7"/>
      <c r="BT96" s="132" t="s">
        <v>89</v>
      </c>
      <c r="BV96" s="132" t="s">
        <v>83</v>
      </c>
      <c r="BW96" s="132" t="s">
        <v>94</v>
      </c>
      <c r="BX96" s="132" t="s">
        <v>6</v>
      </c>
      <c r="CL96" s="132" t="s">
        <v>1</v>
      </c>
      <c r="CM96" s="132" t="s">
        <v>91</v>
      </c>
    </row>
    <row r="97" spans="1:91" s="7" customFormat="1" ht="16.5" customHeight="1">
      <c r="A97" s="120" t="s">
        <v>85</v>
      </c>
      <c r="B97" s="121"/>
      <c r="C97" s="122"/>
      <c r="D97" s="123" t="s">
        <v>95</v>
      </c>
      <c r="E97" s="123"/>
      <c r="F97" s="123"/>
      <c r="G97" s="123"/>
      <c r="H97" s="123"/>
      <c r="I97" s="124"/>
      <c r="J97" s="123" t="s">
        <v>96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'SO431 - Veřejné osvětlení'!K32</f>
        <v>0</v>
      </c>
      <c r="AH97" s="124"/>
      <c r="AI97" s="124"/>
      <c r="AJ97" s="124"/>
      <c r="AK97" s="124"/>
      <c r="AL97" s="124"/>
      <c r="AM97" s="124"/>
      <c r="AN97" s="125">
        <f>SUM(AG97,AV97)</f>
        <v>0</v>
      </c>
      <c r="AO97" s="124"/>
      <c r="AP97" s="124"/>
      <c r="AQ97" s="126" t="s">
        <v>88</v>
      </c>
      <c r="AR97" s="127"/>
      <c r="AS97" s="128">
        <f>'SO431 - Veřejné osvětlení'!K30</f>
        <v>0</v>
      </c>
      <c r="AT97" s="129">
        <f>'SO431 - Veřejné osvětlení'!K31</f>
        <v>0</v>
      </c>
      <c r="AU97" s="129">
        <v>0</v>
      </c>
      <c r="AV97" s="129">
        <f>ROUND(SUM(AX97:AY97),2)</f>
        <v>0</v>
      </c>
      <c r="AW97" s="130">
        <f>'SO431 - Veřejné osvětlení'!T128</f>
        <v>0</v>
      </c>
      <c r="AX97" s="129">
        <f>'SO431 - Veřejné osvětlení'!K35</f>
        <v>0</v>
      </c>
      <c r="AY97" s="129">
        <f>'SO431 - Veřejné osvětlení'!K36</f>
        <v>0</v>
      </c>
      <c r="AZ97" s="129">
        <f>'SO431 - Veřejné osvětlení'!K37</f>
        <v>0</v>
      </c>
      <c r="BA97" s="129">
        <f>'SO431 - Veřejné osvětlení'!K38</f>
        <v>0</v>
      </c>
      <c r="BB97" s="129">
        <f>'SO431 - Veřejné osvětlení'!F35</f>
        <v>0</v>
      </c>
      <c r="BC97" s="129">
        <f>'SO431 - Veřejné osvětlení'!F36</f>
        <v>0</v>
      </c>
      <c r="BD97" s="129">
        <f>'SO431 - Veřejné osvětlení'!F37</f>
        <v>0</v>
      </c>
      <c r="BE97" s="129">
        <f>'SO431 - Veřejné osvětlení'!F38</f>
        <v>0</v>
      </c>
      <c r="BF97" s="131">
        <f>'SO431 - Veřejné osvětlení'!F39</f>
        <v>0</v>
      </c>
      <c r="BG97" s="7"/>
      <c r="BT97" s="132" t="s">
        <v>89</v>
      </c>
      <c r="BV97" s="132" t="s">
        <v>83</v>
      </c>
      <c r="BW97" s="132" t="s">
        <v>97</v>
      </c>
      <c r="BX97" s="132" t="s">
        <v>6</v>
      </c>
      <c r="CL97" s="132" t="s">
        <v>1</v>
      </c>
      <c r="CM97" s="132" t="s">
        <v>91</v>
      </c>
    </row>
    <row r="98" spans="1:91" s="7" customFormat="1" ht="16.5" customHeight="1">
      <c r="A98" s="120" t="s">
        <v>85</v>
      </c>
      <c r="B98" s="121"/>
      <c r="C98" s="122"/>
      <c r="D98" s="123" t="s">
        <v>98</v>
      </c>
      <c r="E98" s="123"/>
      <c r="F98" s="123"/>
      <c r="G98" s="123"/>
      <c r="H98" s="123"/>
      <c r="I98" s="124"/>
      <c r="J98" s="123" t="s">
        <v>99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'SO801 - Vegetační úpravy'!K32</f>
        <v>0</v>
      </c>
      <c r="AH98" s="124"/>
      <c r="AI98" s="124"/>
      <c r="AJ98" s="124"/>
      <c r="AK98" s="124"/>
      <c r="AL98" s="124"/>
      <c r="AM98" s="124"/>
      <c r="AN98" s="125">
        <f>SUM(AG98,AV98)</f>
        <v>0</v>
      </c>
      <c r="AO98" s="124"/>
      <c r="AP98" s="124"/>
      <c r="AQ98" s="126" t="s">
        <v>88</v>
      </c>
      <c r="AR98" s="127"/>
      <c r="AS98" s="133">
        <f>'SO801 - Vegetační úpravy'!K30</f>
        <v>0</v>
      </c>
      <c r="AT98" s="134">
        <f>'SO801 - Vegetační úpravy'!K31</f>
        <v>0</v>
      </c>
      <c r="AU98" s="134">
        <v>0</v>
      </c>
      <c r="AV98" s="134">
        <f>ROUND(SUM(AX98:AY98),2)</f>
        <v>0</v>
      </c>
      <c r="AW98" s="135">
        <f>'SO801 - Vegetační úpravy'!T118</f>
        <v>0</v>
      </c>
      <c r="AX98" s="134">
        <f>'SO801 - Vegetační úpravy'!K35</f>
        <v>0</v>
      </c>
      <c r="AY98" s="134">
        <f>'SO801 - Vegetační úpravy'!K36</f>
        <v>0</v>
      </c>
      <c r="AZ98" s="134">
        <f>'SO801 - Vegetační úpravy'!K37</f>
        <v>0</v>
      </c>
      <c r="BA98" s="134">
        <f>'SO801 - Vegetační úpravy'!K38</f>
        <v>0</v>
      </c>
      <c r="BB98" s="134">
        <f>'SO801 - Vegetační úpravy'!F35</f>
        <v>0</v>
      </c>
      <c r="BC98" s="134">
        <f>'SO801 - Vegetační úpravy'!F36</f>
        <v>0</v>
      </c>
      <c r="BD98" s="134">
        <f>'SO801 - Vegetační úpravy'!F37</f>
        <v>0</v>
      </c>
      <c r="BE98" s="134">
        <f>'SO801 - Vegetační úpravy'!F38</f>
        <v>0</v>
      </c>
      <c r="BF98" s="136">
        <f>'SO801 - Vegetační úpravy'!F39</f>
        <v>0</v>
      </c>
      <c r="BG98" s="7"/>
      <c r="BT98" s="132" t="s">
        <v>89</v>
      </c>
      <c r="BV98" s="132" t="s">
        <v>83</v>
      </c>
      <c r="BW98" s="132" t="s">
        <v>100</v>
      </c>
      <c r="BX98" s="132" t="s">
        <v>6</v>
      </c>
      <c r="CL98" s="132" t="s">
        <v>1</v>
      </c>
      <c r="CM98" s="132" t="s">
        <v>91</v>
      </c>
    </row>
    <row r="99" spans="1:59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</row>
    <row r="100" spans="1:59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</mergeCells>
  <hyperlinks>
    <hyperlink ref="A95" location="'SO001 - DIO'!C2" display="/"/>
    <hyperlink ref="A96" location="'SO101 - Komunikace'!C2" display="/"/>
    <hyperlink ref="A97" location="'SO431 - Veřejné osvětlení'!C2" display="/"/>
    <hyperlink ref="A98" location="'SO801 - Vegetační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37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J2" s="13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40"/>
      <c r="K3" s="139"/>
      <c r="L3" s="139"/>
      <c r="M3" s="20"/>
      <c r="AT3" s="17" t="s">
        <v>91</v>
      </c>
    </row>
    <row r="4" spans="2:46" s="1" customFormat="1" ht="24.95" customHeight="1">
      <c r="B4" s="20"/>
      <c r="D4" s="141" t="s">
        <v>101</v>
      </c>
      <c r="I4" s="137"/>
      <c r="J4" s="137"/>
      <c r="M4" s="20"/>
      <c r="N4" s="142" t="s">
        <v>11</v>
      </c>
      <c r="AT4" s="17" t="s">
        <v>4</v>
      </c>
    </row>
    <row r="5" spans="2:13" s="1" customFormat="1" ht="6.95" customHeight="1">
      <c r="B5" s="20"/>
      <c r="I5" s="137"/>
      <c r="J5" s="137"/>
      <c r="M5" s="20"/>
    </row>
    <row r="6" spans="2:13" s="1" customFormat="1" ht="12" customHeight="1">
      <c r="B6" s="20"/>
      <c r="D6" s="143" t="s">
        <v>17</v>
      </c>
      <c r="I6" s="137"/>
      <c r="J6" s="137"/>
      <c r="M6" s="20"/>
    </row>
    <row r="7" spans="2:13" s="1" customFormat="1" ht="16.5" customHeight="1">
      <c r="B7" s="20"/>
      <c r="E7" s="144" t="str">
        <f>'Rekapitulace stavby'!K6</f>
        <v>Ostrov, Úprava křižovatky ulic Jáchymovská – Hroznětínská</v>
      </c>
      <c r="F7" s="143"/>
      <c r="G7" s="143"/>
      <c r="H7" s="143"/>
      <c r="I7" s="137"/>
      <c r="J7" s="137"/>
      <c r="M7" s="20"/>
    </row>
    <row r="8" spans="1:31" s="2" customFormat="1" ht="12" customHeight="1">
      <c r="A8" s="38"/>
      <c r="B8" s="44"/>
      <c r="C8" s="38"/>
      <c r="D8" s="143" t="s">
        <v>102</v>
      </c>
      <c r="E8" s="38"/>
      <c r="F8" s="38"/>
      <c r="G8" s="38"/>
      <c r="H8" s="38"/>
      <c r="I8" s="145"/>
      <c r="J8" s="145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6" t="s">
        <v>103</v>
      </c>
      <c r="F9" s="38"/>
      <c r="G9" s="38"/>
      <c r="H9" s="38"/>
      <c r="I9" s="145"/>
      <c r="J9" s="145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5"/>
      <c r="J10" s="145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3" t="s">
        <v>19</v>
      </c>
      <c r="E11" s="38"/>
      <c r="F11" s="147" t="s">
        <v>1</v>
      </c>
      <c r="G11" s="38"/>
      <c r="H11" s="38"/>
      <c r="I11" s="148" t="s">
        <v>20</v>
      </c>
      <c r="J11" s="149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3" t="s">
        <v>21</v>
      </c>
      <c r="E12" s="38"/>
      <c r="F12" s="147" t="s">
        <v>22</v>
      </c>
      <c r="G12" s="38"/>
      <c r="H12" s="38"/>
      <c r="I12" s="148" t="s">
        <v>23</v>
      </c>
      <c r="J12" s="150" t="str">
        <f>'Rekapitulace stavby'!AN8</f>
        <v>23. 2. 2020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145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3" t="s">
        <v>25</v>
      </c>
      <c r="E14" s="38"/>
      <c r="F14" s="38"/>
      <c r="G14" s="38"/>
      <c r="H14" s="38"/>
      <c r="I14" s="148" t="s">
        <v>26</v>
      </c>
      <c r="J14" s="149" t="s">
        <v>27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7" t="s">
        <v>28</v>
      </c>
      <c r="F15" s="38"/>
      <c r="G15" s="38"/>
      <c r="H15" s="38"/>
      <c r="I15" s="148" t="s">
        <v>29</v>
      </c>
      <c r="J15" s="149" t="s">
        <v>30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5"/>
      <c r="J16" s="145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3" t="s">
        <v>31</v>
      </c>
      <c r="E17" s="38"/>
      <c r="F17" s="38"/>
      <c r="G17" s="38"/>
      <c r="H17" s="38"/>
      <c r="I17" s="148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29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5"/>
      <c r="J19" s="145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3" t="s">
        <v>33</v>
      </c>
      <c r="E20" s="38"/>
      <c r="F20" s="38"/>
      <c r="G20" s="38"/>
      <c r="H20" s="38"/>
      <c r="I20" s="148" t="s">
        <v>26</v>
      </c>
      <c r="J20" s="149" t="s">
        <v>34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7" t="s">
        <v>35</v>
      </c>
      <c r="F21" s="38"/>
      <c r="G21" s="38"/>
      <c r="H21" s="38"/>
      <c r="I21" s="148" t="s">
        <v>29</v>
      </c>
      <c r="J21" s="149" t="s">
        <v>36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5"/>
      <c r="J22" s="145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3" t="s">
        <v>37</v>
      </c>
      <c r="E23" s="38"/>
      <c r="F23" s="38"/>
      <c r="G23" s="38"/>
      <c r="H23" s="38"/>
      <c r="I23" s="148" t="s">
        <v>26</v>
      </c>
      <c r="J23" s="149" t="s">
        <v>34</v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7" t="s">
        <v>35</v>
      </c>
      <c r="F24" s="38"/>
      <c r="G24" s="38"/>
      <c r="H24" s="38"/>
      <c r="I24" s="148" t="s">
        <v>29</v>
      </c>
      <c r="J24" s="149" t="s">
        <v>36</v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5"/>
      <c r="J25" s="145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3" t="s">
        <v>38</v>
      </c>
      <c r="E26" s="38"/>
      <c r="F26" s="38"/>
      <c r="G26" s="38"/>
      <c r="H26" s="38"/>
      <c r="I26" s="145"/>
      <c r="J26" s="145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4"/>
      <c r="K27" s="151"/>
      <c r="L27" s="151"/>
      <c r="M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5"/>
      <c r="J28" s="145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6"/>
      <c r="E29" s="156"/>
      <c r="F29" s="156"/>
      <c r="G29" s="156"/>
      <c r="H29" s="156"/>
      <c r="I29" s="157"/>
      <c r="J29" s="157"/>
      <c r="K29" s="156"/>
      <c r="L29" s="156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3" t="s">
        <v>104</v>
      </c>
      <c r="F30" s="38"/>
      <c r="G30" s="38"/>
      <c r="H30" s="38"/>
      <c r="I30" s="145"/>
      <c r="J30" s="145"/>
      <c r="K30" s="158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3" t="s">
        <v>105</v>
      </c>
      <c r="F31" s="38"/>
      <c r="G31" s="38"/>
      <c r="H31" s="38"/>
      <c r="I31" s="145"/>
      <c r="J31" s="145"/>
      <c r="K31" s="158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39</v>
      </c>
      <c r="E32" s="38"/>
      <c r="F32" s="38"/>
      <c r="G32" s="38"/>
      <c r="H32" s="38"/>
      <c r="I32" s="145"/>
      <c r="J32" s="145"/>
      <c r="K32" s="160">
        <f>ROUND(K118,2)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6"/>
      <c r="E33" s="156"/>
      <c r="F33" s="156"/>
      <c r="G33" s="156"/>
      <c r="H33" s="156"/>
      <c r="I33" s="157"/>
      <c r="J33" s="157"/>
      <c r="K33" s="156"/>
      <c r="L33" s="156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41</v>
      </c>
      <c r="G34" s="38"/>
      <c r="H34" s="38"/>
      <c r="I34" s="162" t="s">
        <v>40</v>
      </c>
      <c r="J34" s="145"/>
      <c r="K34" s="161" t="s">
        <v>42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43</v>
      </c>
      <c r="E35" s="143" t="s">
        <v>44</v>
      </c>
      <c r="F35" s="158">
        <f>ROUND((SUM(BE118:BE143)),2)</f>
        <v>0</v>
      </c>
      <c r="G35" s="38"/>
      <c r="H35" s="38"/>
      <c r="I35" s="164">
        <v>0.21</v>
      </c>
      <c r="J35" s="145"/>
      <c r="K35" s="158">
        <f>ROUND(((SUM(BE118:BE143))*I35),2)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3" t="s">
        <v>45</v>
      </c>
      <c r="F36" s="158">
        <f>ROUND((SUM(BF118:BF143)),2)</f>
        <v>0</v>
      </c>
      <c r="G36" s="38"/>
      <c r="H36" s="38"/>
      <c r="I36" s="164">
        <v>0.15</v>
      </c>
      <c r="J36" s="145"/>
      <c r="K36" s="158">
        <f>ROUND(((SUM(BF118:BF143))*I36),2)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3" t="s">
        <v>46</v>
      </c>
      <c r="F37" s="158">
        <f>ROUND((SUM(BG118:BG143)),2)</f>
        <v>0</v>
      </c>
      <c r="G37" s="38"/>
      <c r="H37" s="38"/>
      <c r="I37" s="164">
        <v>0.21</v>
      </c>
      <c r="J37" s="145"/>
      <c r="K37" s="158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3" t="s">
        <v>47</v>
      </c>
      <c r="F38" s="158">
        <f>ROUND((SUM(BH118:BH143)),2)</f>
        <v>0</v>
      </c>
      <c r="G38" s="38"/>
      <c r="H38" s="38"/>
      <c r="I38" s="164">
        <v>0.15</v>
      </c>
      <c r="J38" s="145"/>
      <c r="K38" s="158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3" t="s">
        <v>48</v>
      </c>
      <c r="F39" s="158">
        <f>ROUND((SUM(BI118:BI143)),2)</f>
        <v>0</v>
      </c>
      <c r="G39" s="38"/>
      <c r="H39" s="38"/>
      <c r="I39" s="164">
        <v>0</v>
      </c>
      <c r="J39" s="145"/>
      <c r="K39" s="158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45"/>
      <c r="J40" s="145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70"/>
      <c r="J41" s="170"/>
      <c r="K41" s="171">
        <f>SUM(K32:K39)</f>
        <v>0</v>
      </c>
      <c r="L41" s="172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45"/>
      <c r="J42" s="145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I43" s="137"/>
      <c r="J43" s="137"/>
      <c r="M43" s="20"/>
    </row>
    <row r="44" spans="2:13" s="1" customFormat="1" ht="14.4" customHeight="1">
      <c r="B44" s="20"/>
      <c r="I44" s="137"/>
      <c r="J44" s="137"/>
      <c r="M44" s="20"/>
    </row>
    <row r="45" spans="2:13" s="1" customFormat="1" ht="14.4" customHeight="1">
      <c r="B45" s="20"/>
      <c r="I45" s="137"/>
      <c r="J45" s="137"/>
      <c r="M45" s="20"/>
    </row>
    <row r="46" spans="2:13" s="1" customFormat="1" ht="14.4" customHeight="1">
      <c r="B46" s="20"/>
      <c r="I46" s="137"/>
      <c r="J46" s="137"/>
      <c r="M46" s="20"/>
    </row>
    <row r="47" spans="2:13" s="1" customFormat="1" ht="14.4" customHeight="1">
      <c r="B47" s="20"/>
      <c r="I47" s="137"/>
      <c r="J47" s="137"/>
      <c r="M47" s="20"/>
    </row>
    <row r="48" spans="2:13" s="1" customFormat="1" ht="14.4" customHeight="1">
      <c r="B48" s="20"/>
      <c r="I48" s="137"/>
      <c r="J48" s="137"/>
      <c r="M48" s="20"/>
    </row>
    <row r="49" spans="2:13" s="1" customFormat="1" ht="14.4" customHeight="1">
      <c r="B49" s="20"/>
      <c r="I49" s="137"/>
      <c r="J49" s="137"/>
      <c r="M49" s="20"/>
    </row>
    <row r="50" spans="2:13" s="2" customFormat="1" ht="14.4" customHeight="1">
      <c r="B50" s="63"/>
      <c r="D50" s="173" t="s">
        <v>52</v>
      </c>
      <c r="E50" s="174"/>
      <c r="F50" s="174"/>
      <c r="G50" s="173" t="s">
        <v>53</v>
      </c>
      <c r="H50" s="174"/>
      <c r="I50" s="175"/>
      <c r="J50" s="175"/>
      <c r="K50" s="174"/>
      <c r="L50" s="174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76" t="s">
        <v>54</v>
      </c>
      <c r="E61" s="177"/>
      <c r="F61" s="178" t="s">
        <v>55</v>
      </c>
      <c r="G61" s="176" t="s">
        <v>54</v>
      </c>
      <c r="H61" s="177"/>
      <c r="I61" s="179"/>
      <c r="J61" s="180" t="s">
        <v>55</v>
      </c>
      <c r="K61" s="177"/>
      <c r="L61" s="17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73" t="s">
        <v>56</v>
      </c>
      <c r="E65" s="181"/>
      <c r="F65" s="181"/>
      <c r="G65" s="173" t="s">
        <v>57</v>
      </c>
      <c r="H65" s="181"/>
      <c r="I65" s="182"/>
      <c r="J65" s="182"/>
      <c r="K65" s="181"/>
      <c r="L65" s="181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76" t="s">
        <v>54</v>
      </c>
      <c r="E76" s="177"/>
      <c r="F76" s="178" t="s">
        <v>55</v>
      </c>
      <c r="G76" s="176" t="s">
        <v>54</v>
      </c>
      <c r="H76" s="177"/>
      <c r="I76" s="179"/>
      <c r="J76" s="180" t="s">
        <v>55</v>
      </c>
      <c r="K76" s="177"/>
      <c r="L76" s="17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3"/>
      <c r="C77" s="184"/>
      <c r="D77" s="184"/>
      <c r="E77" s="184"/>
      <c r="F77" s="184"/>
      <c r="G77" s="184"/>
      <c r="H77" s="184"/>
      <c r="I77" s="185"/>
      <c r="J77" s="185"/>
      <c r="K77" s="184"/>
      <c r="L77" s="184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6"/>
      <c r="C81" s="187"/>
      <c r="D81" s="187"/>
      <c r="E81" s="187"/>
      <c r="F81" s="187"/>
      <c r="G81" s="187"/>
      <c r="H81" s="187"/>
      <c r="I81" s="188"/>
      <c r="J81" s="188"/>
      <c r="K81" s="187"/>
      <c r="L81" s="187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5"/>
      <c r="J82" s="145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5"/>
      <c r="J83" s="145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145"/>
      <c r="J84" s="145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9" t="str">
        <f>E7</f>
        <v>Ostrov, Úprava křižovatky ulic Jáchymovská – Hroznětínská</v>
      </c>
      <c r="F85" s="32"/>
      <c r="G85" s="32"/>
      <c r="H85" s="32"/>
      <c r="I85" s="145"/>
      <c r="J85" s="145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145"/>
      <c r="J86" s="145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SO001 - DIO</v>
      </c>
      <c r="F87" s="40"/>
      <c r="G87" s="40"/>
      <c r="H87" s="40"/>
      <c r="I87" s="145"/>
      <c r="J87" s="145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5"/>
      <c r="J88" s="145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Ostrov</v>
      </c>
      <c r="G89" s="40"/>
      <c r="H89" s="40"/>
      <c r="I89" s="148" t="s">
        <v>23</v>
      </c>
      <c r="J89" s="150" t="str">
        <f>IF(J12="","",J12)</f>
        <v>23. 2. 2020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5"/>
      <c r="J90" s="145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Ostrov</v>
      </c>
      <c r="G91" s="40"/>
      <c r="H91" s="40"/>
      <c r="I91" s="148" t="s">
        <v>33</v>
      </c>
      <c r="J91" s="190" t="str">
        <f>E21</f>
        <v>Ing. Igor Hrazdil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31</v>
      </c>
      <c r="D92" s="40"/>
      <c r="E92" s="40"/>
      <c r="F92" s="27" t="str">
        <f>IF(E18="","",E18)</f>
        <v>Vyplň údaj</v>
      </c>
      <c r="G92" s="40"/>
      <c r="H92" s="40"/>
      <c r="I92" s="148" t="s">
        <v>37</v>
      </c>
      <c r="J92" s="190" t="str">
        <f>E24</f>
        <v>Ing. Igor Hrazdil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5"/>
      <c r="J93" s="145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1" t="s">
        <v>107</v>
      </c>
      <c r="D94" s="192"/>
      <c r="E94" s="192"/>
      <c r="F94" s="192"/>
      <c r="G94" s="192"/>
      <c r="H94" s="192"/>
      <c r="I94" s="193" t="s">
        <v>108</v>
      </c>
      <c r="J94" s="193" t="s">
        <v>109</v>
      </c>
      <c r="K94" s="194" t="s">
        <v>110</v>
      </c>
      <c r="L94" s="192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5"/>
      <c r="J95" s="145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5" t="s">
        <v>111</v>
      </c>
      <c r="D96" s="40"/>
      <c r="E96" s="40"/>
      <c r="F96" s="40"/>
      <c r="G96" s="40"/>
      <c r="H96" s="40"/>
      <c r="I96" s="196">
        <f>Q118</f>
        <v>0</v>
      </c>
      <c r="J96" s="196">
        <f>R118</f>
        <v>0</v>
      </c>
      <c r="K96" s="110">
        <f>K118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97"/>
      <c r="C97" s="198"/>
      <c r="D97" s="199" t="s">
        <v>113</v>
      </c>
      <c r="E97" s="200"/>
      <c r="F97" s="200"/>
      <c r="G97" s="200"/>
      <c r="H97" s="200"/>
      <c r="I97" s="201">
        <f>Q119</f>
        <v>0</v>
      </c>
      <c r="J97" s="201">
        <f>R119</f>
        <v>0</v>
      </c>
      <c r="K97" s="202">
        <f>K119</f>
        <v>0</v>
      </c>
      <c r="L97" s="198"/>
      <c r="M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4"/>
      <c r="C98" s="205"/>
      <c r="D98" s="206" t="s">
        <v>114</v>
      </c>
      <c r="E98" s="207"/>
      <c r="F98" s="207"/>
      <c r="G98" s="207"/>
      <c r="H98" s="207"/>
      <c r="I98" s="208">
        <f>Q120</f>
        <v>0</v>
      </c>
      <c r="J98" s="208">
        <f>R120</f>
        <v>0</v>
      </c>
      <c r="K98" s="209">
        <f>K120</f>
        <v>0</v>
      </c>
      <c r="L98" s="205"/>
      <c r="M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45"/>
      <c r="J99" s="145"/>
      <c r="K99" s="40"/>
      <c r="L99" s="40"/>
      <c r="M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85"/>
      <c r="J100" s="185"/>
      <c r="K100" s="67"/>
      <c r="L100" s="67"/>
      <c r="M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88"/>
      <c r="J104" s="188"/>
      <c r="K104" s="69"/>
      <c r="L104" s="69"/>
      <c r="M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115</v>
      </c>
      <c r="D105" s="40"/>
      <c r="E105" s="40"/>
      <c r="F105" s="40"/>
      <c r="G105" s="40"/>
      <c r="H105" s="40"/>
      <c r="I105" s="145"/>
      <c r="J105" s="145"/>
      <c r="K105" s="40"/>
      <c r="L105" s="40"/>
      <c r="M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45"/>
      <c r="J106" s="145"/>
      <c r="K106" s="40"/>
      <c r="L106" s="40"/>
      <c r="M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17</v>
      </c>
      <c r="D107" s="40"/>
      <c r="E107" s="40"/>
      <c r="F107" s="40"/>
      <c r="G107" s="40"/>
      <c r="H107" s="40"/>
      <c r="I107" s="145"/>
      <c r="J107" s="145"/>
      <c r="K107" s="40"/>
      <c r="L107" s="40"/>
      <c r="M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89" t="str">
        <f>E7</f>
        <v>Ostrov, Úprava křižovatky ulic Jáchymovská – Hroznětínská</v>
      </c>
      <c r="F108" s="32"/>
      <c r="G108" s="32"/>
      <c r="H108" s="32"/>
      <c r="I108" s="145"/>
      <c r="J108" s="145"/>
      <c r="K108" s="40"/>
      <c r="L108" s="40"/>
      <c r="M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102</v>
      </c>
      <c r="D109" s="40"/>
      <c r="E109" s="40"/>
      <c r="F109" s="40"/>
      <c r="G109" s="40"/>
      <c r="H109" s="40"/>
      <c r="I109" s="145"/>
      <c r="J109" s="145"/>
      <c r="K109" s="40"/>
      <c r="L109" s="40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SO001 - DIO</v>
      </c>
      <c r="F110" s="40"/>
      <c r="G110" s="40"/>
      <c r="H110" s="40"/>
      <c r="I110" s="145"/>
      <c r="J110" s="145"/>
      <c r="K110" s="40"/>
      <c r="L110" s="40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5"/>
      <c r="J111" s="145"/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21</v>
      </c>
      <c r="D112" s="40"/>
      <c r="E112" s="40"/>
      <c r="F112" s="27" t="str">
        <f>F12</f>
        <v>Ostrov</v>
      </c>
      <c r="G112" s="40"/>
      <c r="H112" s="40"/>
      <c r="I112" s="148" t="s">
        <v>23</v>
      </c>
      <c r="J112" s="150" t="str">
        <f>IF(J12="","",J12)</f>
        <v>23. 2. 2020</v>
      </c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5"/>
      <c r="J113" s="145"/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25</v>
      </c>
      <c r="D114" s="40"/>
      <c r="E114" s="40"/>
      <c r="F114" s="27" t="str">
        <f>E15</f>
        <v>Město Ostrov</v>
      </c>
      <c r="G114" s="40"/>
      <c r="H114" s="40"/>
      <c r="I114" s="148" t="s">
        <v>33</v>
      </c>
      <c r="J114" s="190" t="str">
        <f>E21</f>
        <v>Ing. Igor Hrazdil</v>
      </c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31</v>
      </c>
      <c r="D115" s="40"/>
      <c r="E115" s="40"/>
      <c r="F115" s="27" t="str">
        <f>IF(E18="","",E18)</f>
        <v>Vyplň údaj</v>
      </c>
      <c r="G115" s="40"/>
      <c r="H115" s="40"/>
      <c r="I115" s="148" t="s">
        <v>37</v>
      </c>
      <c r="J115" s="190" t="str">
        <f>E24</f>
        <v>Ing. Igor Hrazdil</v>
      </c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45"/>
      <c r="J116" s="145"/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11"/>
      <c r="B117" s="212"/>
      <c r="C117" s="213" t="s">
        <v>116</v>
      </c>
      <c r="D117" s="214" t="s">
        <v>64</v>
      </c>
      <c r="E117" s="214" t="s">
        <v>60</v>
      </c>
      <c r="F117" s="214" t="s">
        <v>61</v>
      </c>
      <c r="G117" s="214" t="s">
        <v>117</v>
      </c>
      <c r="H117" s="214" t="s">
        <v>118</v>
      </c>
      <c r="I117" s="215" t="s">
        <v>119</v>
      </c>
      <c r="J117" s="215" t="s">
        <v>120</v>
      </c>
      <c r="K117" s="214" t="s">
        <v>110</v>
      </c>
      <c r="L117" s="216" t="s">
        <v>121</v>
      </c>
      <c r="M117" s="217"/>
      <c r="N117" s="100" t="s">
        <v>1</v>
      </c>
      <c r="O117" s="101" t="s">
        <v>43</v>
      </c>
      <c r="P117" s="101" t="s">
        <v>122</v>
      </c>
      <c r="Q117" s="101" t="s">
        <v>123</v>
      </c>
      <c r="R117" s="101" t="s">
        <v>124</v>
      </c>
      <c r="S117" s="101" t="s">
        <v>125</v>
      </c>
      <c r="T117" s="101" t="s">
        <v>126</v>
      </c>
      <c r="U117" s="101" t="s">
        <v>127</v>
      </c>
      <c r="V117" s="101" t="s">
        <v>128</v>
      </c>
      <c r="W117" s="101" t="s">
        <v>129</v>
      </c>
      <c r="X117" s="102" t="s">
        <v>130</v>
      </c>
      <c r="Y117" s="211"/>
      <c r="Z117" s="211"/>
      <c r="AA117" s="211"/>
      <c r="AB117" s="211"/>
      <c r="AC117" s="211"/>
      <c r="AD117" s="211"/>
      <c r="AE117" s="211"/>
    </row>
    <row r="118" spans="1:63" s="2" customFormat="1" ht="22.8" customHeight="1">
      <c r="A118" s="38"/>
      <c r="B118" s="39"/>
      <c r="C118" s="107" t="s">
        <v>131</v>
      </c>
      <c r="D118" s="40"/>
      <c r="E118" s="40"/>
      <c r="F118" s="40"/>
      <c r="G118" s="40"/>
      <c r="H118" s="40"/>
      <c r="I118" s="145"/>
      <c r="J118" s="145"/>
      <c r="K118" s="218">
        <f>BK118</f>
        <v>0</v>
      </c>
      <c r="L118" s="40"/>
      <c r="M118" s="44"/>
      <c r="N118" s="103"/>
      <c r="O118" s="219"/>
      <c r="P118" s="104"/>
      <c r="Q118" s="220">
        <f>Q119</f>
        <v>0</v>
      </c>
      <c r="R118" s="220">
        <f>R119</f>
        <v>0</v>
      </c>
      <c r="S118" s="104"/>
      <c r="T118" s="221">
        <f>T119</f>
        <v>0</v>
      </c>
      <c r="U118" s="104"/>
      <c r="V118" s="221">
        <f>V119</f>
        <v>0</v>
      </c>
      <c r="W118" s="104"/>
      <c r="X118" s="222">
        <f>X119</f>
        <v>0</v>
      </c>
      <c r="Y118" s="38"/>
      <c r="Z118" s="38"/>
      <c r="AA118" s="38"/>
      <c r="AB118" s="38"/>
      <c r="AC118" s="38"/>
      <c r="AD118" s="38"/>
      <c r="AE118" s="38"/>
      <c r="AT118" s="17" t="s">
        <v>80</v>
      </c>
      <c r="AU118" s="17" t="s">
        <v>112</v>
      </c>
      <c r="BK118" s="223">
        <f>BK119</f>
        <v>0</v>
      </c>
    </row>
    <row r="119" spans="1:63" s="12" customFormat="1" ht="25.9" customHeight="1">
      <c r="A119" s="12"/>
      <c r="B119" s="224"/>
      <c r="C119" s="225"/>
      <c r="D119" s="226" t="s">
        <v>80</v>
      </c>
      <c r="E119" s="227" t="s">
        <v>132</v>
      </c>
      <c r="F119" s="227" t="s">
        <v>133</v>
      </c>
      <c r="G119" s="225"/>
      <c r="H119" s="225"/>
      <c r="I119" s="228"/>
      <c r="J119" s="228"/>
      <c r="K119" s="229">
        <f>BK119</f>
        <v>0</v>
      </c>
      <c r="L119" s="225"/>
      <c r="M119" s="230"/>
      <c r="N119" s="231"/>
      <c r="O119" s="232"/>
      <c r="P119" s="232"/>
      <c r="Q119" s="233">
        <f>Q120</f>
        <v>0</v>
      </c>
      <c r="R119" s="233">
        <f>R120</f>
        <v>0</v>
      </c>
      <c r="S119" s="232"/>
      <c r="T119" s="234">
        <f>T120</f>
        <v>0</v>
      </c>
      <c r="U119" s="232"/>
      <c r="V119" s="234">
        <f>V120</f>
        <v>0</v>
      </c>
      <c r="W119" s="232"/>
      <c r="X119" s="235">
        <f>X120</f>
        <v>0</v>
      </c>
      <c r="Y119" s="12"/>
      <c r="Z119" s="12"/>
      <c r="AA119" s="12"/>
      <c r="AB119" s="12"/>
      <c r="AC119" s="12"/>
      <c r="AD119" s="12"/>
      <c r="AE119" s="12"/>
      <c r="AR119" s="236" t="s">
        <v>89</v>
      </c>
      <c r="AT119" s="237" t="s">
        <v>80</v>
      </c>
      <c r="AU119" s="237" t="s">
        <v>81</v>
      </c>
      <c r="AY119" s="236" t="s">
        <v>134</v>
      </c>
      <c r="BK119" s="238">
        <f>BK120</f>
        <v>0</v>
      </c>
    </row>
    <row r="120" spans="1:63" s="12" customFormat="1" ht="22.8" customHeight="1">
      <c r="A120" s="12"/>
      <c r="B120" s="224"/>
      <c r="C120" s="225"/>
      <c r="D120" s="226" t="s">
        <v>80</v>
      </c>
      <c r="E120" s="239" t="s">
        <v>135</v>
      </c>
      <c r="F120" s="239" t="s">
        <v>136</v>
      </c>
      <c r="G120" s="225"/>
      <c r="H120" s="225"/>
      <c r="I120" s="228"/>
      <c r="J120" s="228"/>
      <c r="K120" s="240">
        <f>BK120</f>
        <v>0</v>
      </c>
      <c r="L120" s="225"/>
      <c r="M120" s="230"/>
      <c r="N120" s="231"/>
      <c r="O120" s="232"/>
      <c r="P120" s="232"/>
      <c r="Q120" s="233">
        <f>SUM(Q121:Q143)</f>
        <v>0</v>
      </c>
      <c r="R120" s="233">
        <f>SUM(R121:R143)</f>
        <v>0</v>
      </c>
      <c r="S120" s="232"/>
      <c r="T120" s="234">
        <f>SUM(T121:T143)</f>
        <v>0</v>
      </c>
      <c r="U120" s="232"/>
      <c r="V120" s="234">
        <f>SUM(V121:V143)</f>
        <v>0</v>
      </c>
      <c r="W120" s="232"/>
      <c r="X120" s="235">
        <f>SUM(X121:X143)</f>
        <v>0</v>
      </c>
      <c r="Y120" s="12"/>
      <c r="Z120" s="12"/>
      <c r="AA120" s="12"/>
      <c r="AB120" s="12"/>
      <c r="AC120" s="12"/>
      <c r="AD120" s="12"/>
      <c r="AE120" s="12"/>
      <c r="AR120" s="236" t="s">
        <v>89</v>
      </c>
      <c r="AT120" s="237" t="s">
        <v>80</v>
      </c>
      <c r="AU120" s="237" t="s">
        <v>89</v>
      </c>
      <c r="AY120" s="236" t="s">
        <v>134</v>
      </c>
      <c r="BK120" s="238">
        <f>SUM(BK121:BK143)</f>
        <v>0</v>
      </c>
    </row>
    <row r="121" spans="1:65" s="2" customFormat="1" ht="21.75" customHeight="1">
      <c r="A121" s="38"/>
      <c r="B121" s="39"/>
      <c r="C121" s="241" t="s">
        <v>89</v>
      </c>
      <c r="D121" s="241" t="s">
        <v>137</v>
      </c>
      <c r="E121" s="242" t="s">
        <v>138</v>
      </c>
      <c r="F121" s="243" t="s">
        <v>139</v>
      </c>
      <c r="G121" s="244" t="s">
        <v>140</v>
      </c>
      <c r="H121" s="245">
        <v>31</v>
      </c>
      <c r="I121" s="246"/>
      <c r="J121" s="246"/>
      <c r="K121" s="247">
        <f>ROUND(P121*H121,2)</f>
        <v>0</v>
      </c>
      <c r="L121" s="243" t="s">
        <v>141</v>
      </c>
      <c r="M121" s="44"/>
      <c r="N121" s="248" t="s">
        <v>1</v>
      </c>
      <c r="O121" s="249" t="s">
        <v>44</v>
      </c>
      <c r="P121" s="250">
        <f>I121+J121</f>
        <v>0</v>
      </c>
      <c r="Q121" s="250">
        <f>ROUND(I121*H121,2)</f>
        <v>0</v>
      </c>
      <c r="R121" s="250">
        <f>ROUND(J121*H121,2)</f>
        <v>0</v>
      </c>
      <c r="S121" s="91"/>
      <c r="T121" s="251">
        <f>S121*H121</f>
        <v>0</v>
      </c>
      <c r="U121" s="251">
        <v>0</v>
      </c>
      <c r="V121" s="251">
        <f>U121*H121</f>
        <v>0</v>
      </c>
      <c r="W121" s="251">
        <v>0</v>
      </c>
      <c r="X121" s="252">
        <f>W121*H121</f>
        <v>0</v>
      </c>
      <c r="Y121" s="38"/>
      <c r="Z121" s="38"/>
      <c r="AA121" s="38"/>
      <c r="AB121" s="38"/>
      <c r="AC121" s="38"/>
      <c r="AD121" s="38"/>
      <c r="AE121" s="38"/>
      <c r="AR121" s="253" t="s">
        <v>142</v>
      </c>
      <c r="AT121" s="253" t="s">
        <v>137</v>
      </c>
      <c r="AU121" s="253" t="s">
        <v>91</v>
      </c>
      <c r="AY121" s="17" t="s">
        <v>134</v>
      </c>
      <c r="BE121" s="254">
        <f>IF(O121="základní",K121,0)</f>
        <v>0</v>
      </c>
      <c r="BF121" s="254">
        <f>IF(O121="snížená",K121,0)</f>
        <v>0</v>
      </c>
      <c r="BG121" s="254">
        <f>IF(O121="zákl. přenesená",K121,0)</f>
        <v>0</v>
      </c>
      <c r="BH121" s="254">
        <f>IF(O121="sníž. přenesená",K121,0)</f>
        <v>0</v>
      </c>
      <c r="BI121" s="254">
        <f>IF(O121="nulová",K121,0)</f>
        <v>0</v>
      </c>
      <c r="BJ121" s="17" t="s">
        <v>89</v>
      </c>
      <c r="BK121" s="254">
        <f>ROUND(P121*H121,2)</f>
        <v>0</v>
      </c>
      <c r="BL121" s="17" t="s">
        <v>142</v>
      </c>
      <c r="BM121" s="253" t="s">
        <v>143</v>
      </c>
    </row>
    <row r="122" spans="1:51" s="13" customFormat="1" ht="12">
      <c r="A122" s="13"/>
      <c r="B122" s="255"/>
      <c r="C122" s="256"/>
      <c r="D122" s="257" t="s">
        <v>144</v>
      </c>
      <c r="E122" s="258" t="s">
        <v>145</v>
      </c>
      <c r="F122" s="259" t="s">
        <v>142</v>
      </c>
      <c r="G122" s="256"/>
      <c r="H122" s="260">
        <v>4</v>
      </c>
      <c r="I122" s="261"/>
      <c r="J122" s="261"/>
      <c r="K122" s="256"/>
      <c r="L122" s="256"/>
      <c r="M122" s="262"/>
      <c r="N122" s="263"/>
      <c r="O122" s="264"/>
      <c r="P122" s="264"/>
      <c r="Q122" s="264"/>
      <c r="R122" s="264"/>
      <c r="S122" s="264"/>
      <c r="T122" s="264"/>
      <c r="U122" s="264"/>
      <c r="V122" s="264"/>
      <c r="W122" s="264"/>
      <c r="X122" s="265"/>
      <c r="Y122" s="13"/>
      <c r="Z122" s="13"/>
      <c r="AA122" s="13"/>
      <c r="AB122" s="13"/>
      <c r="AC122" s="13"/>
      <c r="AD122" s="13"/>
      <c r="AE122" s="13"/>
      <c r="AT122" s="266" t="s">
        <v>144</v>
      </c>
      <c r="AU122" s="266" t="s">
        <v>91</v>
      </c>
      <c r="AV122" s="13" t="s">
        <v>91</v>
      </c>
      <c r="AW122" s="13" t="s">
        <v>5</v>
      </c>
      <c r="AX122" s="13" t="s">
        <v>81</v>
      </c>
      <c r="AY122" s="266" t="s">
        <v>134</v>
      </c>
    </row>
    <row r="123" spans="1:51" s="13" customFormat="1" ht="12">
      <c r="A123" s="13"/>
      <c r="B123" s="255"/>
      <c r="C123" s="256"/>
      <c r="D123" s="257" t="s">
        <v>144</v>
      </c>
      <c r="E123" s="258" t="s">
        <v>146</v>
      </c>
      <c r="F123" s="259" t="s">
        <v>147</v>
      </c>
      <c r="G123" s="256"/>
      <c r="H123" s="260">
        <v>3</v>
      </c>
      <c r="I123" s="261"/>
      <c r="J123" s="261"/>
      <c r="K123" s="256"/>
      <c r="L123" s="256"/>
      <c r="M123" s="262"/>
      <c r="N123" s="263"/>
      <c r="O123" s="264"/>
      <c r="P123" s="264"/>
      <c r="Q123" s="264"/>
      <c r="R123" s="264"/>
      <c r="S123" s="264"/>
      <c r="T123" s="264"/>
      <c r="U123" s="264"/>
      <c r="V123" s="264"/>
      <c r="W123" s="264"/>
      <c r="X123" s="265"/>
      <c r="Y123" s="13"/>
      <c r="Z123" s="13"/>
      <c r="AA123" s="13"/>
      <c r="AB123" s="13"/>
      <c r="AC123" s="13"/>
      <c r="AD123" s="13"/>
      <c r="AE123" s="13"/>
      <c r="AT123" s="266" t="s">
        <v>144</v>
      </c>
      <c r="AU123" s="266" t="s">
        <v>91</v>
      </c>
      <c r="AV123" s="13" t="s">
        <v>91</v>
      </c>
      <c r="AW123" s="13" t="s">
        <v>5</v>
      </c>
      <c r="AX123" s="13" t="s">
        <v>81</v>
      </c>
      <c r="AY123" s="266" t="s">
        <v>134</v>
      </c>
    </row>
    <row r="124" spans="1:51" s="13" customFormat="1" ht="12">
      <c r="A124" s="13"/>
      <c r="B124" s="255"/>
      <c r="C124" s="256"/>
      <c r="D124" s="257" t="s">
        <v>144</v>
      </c>
      <c r="E124" s="258" t="s">
        <v>148</v>
      </c>
      <c r="F124" s="259" t="s">
        <v>147</v>
      </c>
      <c r="G124" s="256"/>
      <c r="H124" s="260">
        <v>3</v>
      </c>
      <c r="I124" s="261"/>
      <c r="J124" s="261"/>
      <c r="K124" s="256"/>
      <c r="L124" s="256"/>
      <c r="M124" s="262"/>
      <c r="N124" s="263"/>
      <c r="O124" s="264"/>
      <c r="P124" s="264"/>
      <c r="Q124" s="264"/>
      <c r="R124" s="264"/>
      <c r="S124" s="264"/>
      <c r="T124" s="264"/>
      <c r="U124" s="264"/>
      <c r="V124" s="264"/>
      <c r="W124" s="264"/>
      <c r="X124" s="265"/>
      <c r="Y124" s="13"/>
      <c r="Z124" s="13"/>
      <c r="AA124" s="13"/>
      <c r="AB124" s="13"/>
      <c r="AC124" s="13"/>
      <c r="AD124" s="13"/>
      <c r="AE124" s="13"/>
      <c r="AT124" s="266" t="s">
        <v>144</v>
      </c>
      <c r="AU124" s="266" t="s">
        <v>91</v>
      </c>
      <c r="AV124" s="13" t="s">
        <v>91</v>
      </c>
      <c r="AW124" s="13" t="s">
        <v>5</v>
      </c>
      <c r="AX124" s="13" t="s">
        <v>81</v>
      </c>
      <c r="AY124" s="266" t="s">
        <v>134</v>
      </c>
    </row>
    <row r="125" spans="1:51" s="13" customFormat="1" ht="12">
      <c r="A125" s="13"/>
      <c r="B125" s="255"/>
      <c r="C125" s="256"/>
      <c r="D125" s="257" t="s">
        <v>144</v>
      </c>
      <c r="E125" s="258" t="s">
        <v>149</v>
      </c>
      <c r="F125" s="259" t="s">
        <v>91</v>
      </c>
      <c r="G125" s="256"/>
      <c r="H125" s="260">
        <v>2</v>
      </c>
      <c r="I125" s="261"/>
      <c r="J125" s="261"/>
      <c r="K125" s="256"/>
      <c r="L125" s="256"/>
      <c r="M125" s="262"/>
      <c r="N125" s="263"/>
      <c r="O125" s="264"/>
      <c r="P125" s="264"/>
      <c r="Q125" s="264"/>
      <c r="R125" s="264"/>
      <c r="S125" s="264"/>
      <c r="T125" s="264"/>
      <c r="U125" s="264"/>
      <c r="V125" s="264"/>
      <c r="W125" s="264"/>
      <c r="X125" s="265"/>
      <c r="Y125" s="13"/>
      <c r="Z125" s="13"/>
      <c r="AA125" s="13"/>
      <c r="AB125" s="13"/>
      <c r="AC125" s="13"/>
      <c r="AD125" s="13"/>
      <c r="AE125" s="13"/>
      <c r="AT125" s="266" t="s">
        <v>144</v>
      </c>
      <c r="AU125" s="266" t="s">
        <v>91</v>
      </c>
      <c r="AV125" s="13" t="s">
        <v>91</v>
      </c>
      <c r="AW125" s="13" t="s">
        <v>5</v>
      </c>
      <c r="AX125" s="13" t="s">
        <v>81</v>
      </c>
      <c r="AY125" s="266" t="s">
        <v>134</v>
      </c>
    </row>
    <row r="126" spans="1:51" s="13" customFormat="1" ht="12">
      <c r="A126" s="13"/>
      <c r="B126" s="255"/>
      <c r="C126" s="256"/>
      <c r="D126" s="257" t="s">
        <v>144</v>
      </c>
      <c r="E126" s="258" t="s">
        <v>150</v>
      </c>
      <c r="F126" s="259" t="s">
        <v>91</v>
      </c>
      <c r="G126" s="256"/>
      <c r="H126" s="260">
        <v>2</v>
      </c>
      <c r="I126" s="261"/>
      <c r="J126" s="261"/>
      <c r="K126" s="256"/>
      <c r="L126" s="256"/>
      <c r="M126" s="262"/>
      <c r="N126" s="263"/>
      <c r="O126" s="264"/>
      <c r="P126" s="264"/>
      <c r="Q126" s="264"/>
      <c r="R126" s="264"/>
      <c r="S126" s="264"/>
      <c r="T126" s="264"/>
      <c r="U126" s="264"/>
      <c r="V126" s="264"/>
      <c r="W126" s="264"/>
      <c r="X126" s="265"/>
      <c r="Y126" s="13"/>
      <c r="Z126" s="13"/>
      <c r="AA126" s="13"/>
      <c r="AB126" s="13"/>
      <c r="AC126" s="13"/>
      <c r="AD126" s="13"/>
      <c r="AE126" s="13"/>
      <c r="AT126" s="266" t="s">
        <v>144</v>
      </c>
      <c r="AU126" s="266" t="s">
        <v>91</v>
      </c>
      <c r="AV126" s="13" t="s">
        <v>91</v>
      </c>
      <c r="AW126" s="13" t="s">
        <v>5</v>
      </c>
      <c r="AX126" s="13" t="s">
        <v>81</v>
      </c>
      <c r="AY126" s="266" t="s">
        <v>134</v>
      </c>
    </row>
    <row r="127" spans="1:51" s="13" customFormat="1" ht="12">
      <c r="A127" s="13"/>
      <c r="B127" s="255"/>
      <c r="C127" s="256"/>
      <c r="D127" s="257" t="s">
        <v>144</v>
      </c>
      <c r="E127" s="258" t="s">
        <v>151</v>
      </c>
      <c r="F127" s="259" t="s">
        <v>147</v>
      </c>
      <c r="G127" s="256"/>
      <c r="H127" s="260">
        <v>3</v>
      </c>
      <c r="I127" s="261"/>
      <c r="J127" s="261"/>
      <c r="K127" s="256"/>
      <c r="L127" s="256"/>
      <c r="M127" s="262"/>
      <c r="N127" s="263"/>
      <c r="O127" s="264"/>
      <c r="P127" s="264"/>
      <c r="Q127" s="264"/>
      <c r="R127" s="264"/>
      <c r="S127" s="264"/>
      <c r="T127" s="264"/>
      <c r="U127" s="264"/>
      <c r="V127" s="264"/>
      <c r="W127" s="264"/>
      <c r="X127" s="265"/>
      <c r="Y127" s="13"/>
      <c r="Z127" s="13"/>
      <c r="AA127" s="13"/>
      <c r="AB127" s="13"/>
      <c r="AC127" s="13"/>
      <c r="AD127" s="13"/>
      <c r="AE127" s="13"/>
      <c r="AT127" s="266" t="s">
        <v>144</v>
      </c>
      <c r="AU127" s="266" t="s">
        <v>91</v>
      </c>
      <c r="AV127" s="13" t="s">
        <v>91</v>
      </c>
      <c r="AW127" s="13" t="s">
        <v>5</v>
      </c>
      <c r="AX127" s="13" t="s">
        <v>81</v>
      </c>
      <c r="AY127" s="266" t="s">
        <v>134</v>
      </c>
    </row>
    <row r="128" spans="1:51" s="13" customFormat="1" ht="12">
      <c r="A128" s="13"/>
      <c r="B128" s="255"/>
      <c r="C128" s="256"/>
      <c r="D128" s="257" t="s">
        <v>144</v>
      </c>
      <c r="E128" s="258" t="s">
        <v>152</v>
      </c>
      <c r="F128" s="259" t="s">
        <v>89</v>
      </c>
      <c r="G128" s="256"/>
      <c r="H128" s="260">
        <v>1</v>
      </c>
      <c r="I128" s="261"/>
      <c r="J128" s="261"/>
      <c r="K128" s="256"/>
      <c r="L128" s="256"/>
      <c r="M128" s="262"/>
      <c r="N128" s="263"/>
      <c r="O128" s="264"/>
      <c r="P128" s="264"/>
      <c r="Q128" s="264"/>
      <c r="R128" s="264"/>
      <c r="S128" s="264"/>
      <c r="T128" s="264"/>
      <c r="U128" s="264"/>
      <c r="V128" s="264"/>
      <c r="W128" s="264"/>
      <c r="X128" s="265"/>
      <c r="Y128" s="13"/>
      <c r="Z128" s="13"/>
      <c r="AA128" s="13"/>
      <c r="AB128" s="13"/>
      <c r="AC128" s="13"/>
      <c r="AD128" s="13"/>
      <c r="AE128" s="13"/>
      <c r="AT128" s="266" t="s">
        <v>144</v>
      </c>
      <c r="AU128" s="266" t="s">
        <v>91</v>
      </c>
      <c r="AV128" s="13" t="s">
        <v>91</v>
      </c>
      <c r="AW128" s="13" t="s">
        <v>5</v>
      </c>
      <c r="AX128" s="13" t="s">
        <v>81</v>
      </c>
      <c r="AY128" s="266" t="s">
        <v>134</v>
      </c>
    </row>
    <row r="129" spans="1:51" s="13" customFormat="1" ht="12">
      <c r="A129" s="13"/>
      <c r="B129" s="255"/>
      <c r="C129" s="256"/>
      <c r="D129" s="257" t="s">
        <v>144</v>
      </c>
      <c r="E129" s="258" t="s">
        <v>153</v>
      </c>
      <c r="F129" s="259" t="s">
        <v>89</v>
      </c>
      <c r="G129" s="256"/>
      <c r="H129" s="260">
        <v>1</v>
      </c>
      <c r="I129" s="261"/>
      <c r="J129" s="261"/>
      <c r="K129" s="256"/>
      <c r="L129" s="256"/>
      <c r="M129" s="262"/>
      <c r="N129" s="263"/>
      <c r="O129" s="264"/>
      <c r="P129" s="264"/>
      <c r="Q129" s="264"/>
      <c r="R129" s="264"/>
      <c r="S129" s="264"/>
      <c r="T129" s="264"/>
      <c r="U129" s="264"/>
      <c r="V129" s="264"/>
      <c r="W129" s="264"/>
      <c r="X129" s="265"/>
      <c r="Y129" s="13"/>
      <c r="Z129" s="13"/>
      <c r="AA129" s="13"/>
      <c r="AB129" s="13"/>
      <c r="AC129" s="13"/>
      <c r="AD129" s="13"/>
      <c r="AE129" s="13"/>
      <c r="AT129" s="266" t="s">
        <v>144</v>
      </c>
      <c r="AU129" s="266" t="s">
        <v>91</v>
      </c>
      <c r="AV129" s="13" t="s">
        <v>91</v>
      </c>
      <c r="AW129" s="13" t="s">
        <v>5</v>
      </c>
      <c r="AX129" s="13" t="s">
        <v>81</v>
      </c>
      <c r="AY129" s="266" t="s">
        <v>134</v>
      </c>
    </row>
    <row r="130" spans="1:51" s="13" customFormat="1" ht="12">
      <c r="A130" s="13"/>
      <c r="B130" s="255"/>
      <c r="C130" s="256"/>
      <c r="D130" s="257" t="s">
        <v>144</v>
      </c>
      <c r="E130" s="258" t="s">
        <v>154</v>
      </c>
      <c r="F130" s="259" t="s">
        <v>91</v>
      </c>
      <c r="G130" s="256"/>
      <c r="H130" s="260">
        <v>2</v>
      </c>
      <c r="I130" s="261"/>
      <c r="J130" s="261"/>
      <c r="K130" s="256"/>
      <c r="L130" s="256"/>
      <c r="M130" s="262"/>
      <c r="N130" s="263"/>
      <c r="O130" s="264"/>
      <c r="P130" s="264"/>
      <c r="Q130" s="264"/>
      <c r="R130" s="264"/>
      <c r="S130" s="264"/>
      <c r="T130" s="264"/>
      <c r="U130" s="264"/>
      <c r="V130" s="264"/>
      <c r="W130" s="264"/>
      <c r="X130" s="265"/>
      <c r="Y130" s="13"/>
      <c r="Z130" s="13"/>
      <c r="AA130" s="13"/>
      <c r="AB130" s="13"/>
      <c r="AC130" s="13"/>
      <c r="AD130" s="13"/>
      <c r="AE130" s="13"/>
      <c r="AT130" s="266" t="s">
        <v>144</v>
      </c>
      <c r="AU130" s="266" t="s">
        <v>91</v>
      </c>
      <c r="AV130" s="13" t="s">
        <v>91</v>
      </c>
      <c r="AW130" s="13" t="s">
        <v>5</v>
      </c>
      <c r="AX130" s="13" t="s">
        <v>81</v>
      </c>
      <c r="AY130" s="266" t="s">
        <v>134</v>
      </c>
    </row>
    <row r="131" spans="1:51" s="13" customFormat="1" ht="12">
      <c r="A131" s="13"/>
      <c r="B131" s="255"/>
      <c r="C131" s="256"/>
      <c r="D131" s="257" t="s">
        <v>144</v>
      </c>
      <c r="E131" s="258" t="s">
        <v>155</v>
      </c>
      <c r="F131" s="259" t="s">
        <v>89</v>
      </c>
      <c r="G131" s="256"/>
      <c r="H131" s="260">
        <v>1</v>
      </c>
      <c r="I131" s="261"/>
      <c r="J131" s="261"/>
      <c r="K131" s="256"/>
      <c r="L131" s="256"/>
      <c r="M131" s="262"/>
      <c r="N131" s="263"/>
      <c r="O131" s="264"/>
      <c r="P131" s="264"/>
      <c r="Q131" s="264"/>
      <c r="R131" s="264"/>
      <c r="S131" s="264"/>
      <c r="T131" s="264"/>
      <c r="U131" s="264"/>
      <c r="V131" s="264"/>
      <c r="W131" s="264"/>
      <c r="X131" s="265"/>
      <c r="Y131" s="13"/>
      <c r="Z131" s="13"/>
      <c r="AA131" s="13"/>
      <c r="AB131" s="13"/>
      <c r="AC131" s="13"/>
      <c r="AD131" s="13"/>
      <c r="AE131" s="13"/>
      <c r="AT131" s="266" t="s">
        <v>144</v>
      </c>
      <c r="AU131" s="266" t="s">
        <v>91</v>
      </c>
      <c r="AV131" s="13" t="s">
        <v>91</v>
      </c>
      <c r="AW131" s="13" t="s">
        <v>5</v>
      </c>
      <c r="AX131" s="13" t="s">
        <v>81</v>
      </c>
      <c r="AY131" s="266" t="s">
        <v>134</v>
      </c>
    </row>
    <row r="132" spans="1:51" s="13" customFormat="1" ht="12">
      <c r="A132" s="13"/>
      <c r="B132" s="255"/>
      <c r="C132" s="256"/>
      <c r="D132" s="257" t="s">
        <v>144</v>
      </c>
      <c r="E132" s="258" t="s">
        <v>156</v>
      </c>
      <c r="F132" s="259" t="s">
        <v>89</v>
      </c>
      <c r="G132" s="256"/>
      <c r="H132" s="260">
        <v>1</v>
      </c>
      <c r="I132" s="261"/>
      <c r="J132" s="261"/>
      <c r="K132" s="256"/>
      <c r="L132" s="256"/>
      <c r="M132" s="262"/>
      <c r="N132" s="263"/>
      <c r="O132" s="264"/>
      <c r="P132" s="264"/>
      <c r="Q132" s="264"/>
      <c r="R132" s="264"/>
      <c r="S132" s="264"/>
      <c r="T132" s="264"/>
      <c r="U132" s="264"/>
      <c r="V132" s="264"/>
      <c r="W132" s="264"/>
      <c r="X132" s="265"/>
      <c r="Y132" s="13"/>
      <c r="Z132" s="13"/>
      <c r="AA132" s="13"/>
      <c r="AB132" s="13"/>
      <c r="AC132" s="13"/>
      <c r="AD132" s="13"/>
      <c r="AE132" s="13"/>
      <c r="AT132" s="266" t="s">
        <v>144</v>
      </c>
      <c r="AU132" s="266" t="s">
        <v>91</v>
      </c>
      <c r="AV132" s="13" t="s">
        <v>91</v>
      </c>
      <c r="AW132" s="13" t="s">
        <v>5</v>
      </c>
      <c r="AX132" s="13" t="s">
        <v>81</v>
      </c>
      <c r="AY132" s="266" t="s">
        <v>134</v>
      </c>
    </row>
    <row r="133" spans="1:51" s="13" customFormat="1" ht="12">
      <c r="A133" s="13"/>
      <c r="B133" s="255"/>
      <c r="C133" s="256"/>
      <c r="D133" s="257" t="s">
        <v>144</v>
      </c>
      <c r="E133" s="258" t="s">
        <v>157</v>
      </c>
      <c r="F133" s="259" t="s">
        <v>89</v>
      </c>
      <c r="G133" s="256"/>
      <c r="H133" s="260">
        <v>1</v>
      </c>
      <c r="I133" s="261"/>
      <c r="J133" s="261"/>
      <c r="K133" s="256"/>
      <c r="L133" s="256"/>
      <c r="M133" s="262"/>
      <c r="N133" s="263"/>
      <c r="O133" s="264"/>
      <c r="P133" s="264"/>
      <c r="Q133" s="264"/>
      <c r="R133" s="264"/>
      <c r="S133" s="264"/>
      <c r="T133" s="264"/>
      <c r="U133" s="264"/>
      <c r="V133" s="264"/>
      <c r="W133" s="264"/>
      <c r="X133" s="265"/>
      <c r="Y133" s="13"/>
      <c r="Z133" s="13"/>
      <c r="AA133" s="13"/>
      <c r="AB133" s="13"/>
      <c r="AC133" s="13"/>
      <c r="AD133" s="13"/>
      <c r="AE133" s="13"/>
      <c r="AT133" s="266" t="s">
        <v>144</v>
      </c>
      <c r="AU133" s="266" t="s">
        <v>91</v>
      </c>
      <c r="AV133" s="13" t="s">
        <v>91</v>
      </c>
      <c r="AW133" s="13" t="s">
        <v>5</v>
      </c>
      <c r="AX133" s="13" t="s">
        <v>81</v>
      </c>
      <c r="AY133" s="266" t="s">
        <v>134</v>
      </c>
    </row>
    <row r="134" spans="1:51" s="13" customFormat="1" ht="12">
      <c r="A134" s="13"/>
      <c r="B134" s="255"/>
      <c r="C134" s="256"/>
      <c r="D134" s="257" t="s">
        <v>144</v>
      </c>
      <c r="E134" s="258" t="s">
        <v>158</v>
      </c>
      <c r="F134" s="259" t="s">
        <v>147</v>
      </c>
      <c r="G134" s="256"/>
      <c r="H134" s="260">
        <v>3</v>
      </c>
      <c r="I134" s="261"/>
      <c r="J134" s="261"/>
      <c r="K134" s="256"/>
      <c r="L134" s="256"/>
      <c r="M134" s="262"/>
      <c r="N134" s="263"/>
      <c r="O134" s="264"/>
      <c r="P134" s="264"/>
      <c r="Q134" s="264"/>
      <c r="R134" s="264"/>
      <c r="S134" s="264"/>
      <c r="T134" s="264"/>
      <c r="U134" s="264"/>
      <c r="V134" s="264"/>
      <c r="W134" s="264"/>
      <c r="X134" s="265"/>
      <c r="Y134" s="13"/>
      <c r="Z134" s="13"/>
      <c r="AA134" s="13"/>
      <c r="AB134" s="13"/>
      <c r="AC134" s="13"/>
      <c r="AD134" s="13"/>
      <c r="AE134" s="13"/>
      <c r="AT134" s="266" t="s">
        <v>144</v>
      </c>
      <c r="AU134" s="266" t="s">
        <v>91</v>
      </c>
      <c r="AV134" s="13" t="s">
        <v>91</v>
      </c>
      <c r="AW134" s="13" t="s">
        <v>5</v>
      </c>
      <c r="AX134" s="13" t="s">
        <v>81</v>
      </c>
      <c r="AY134" s="266" t="s">
        <v>134</v>
      </c>
    </row>
    <row r="135" spans="1:51" s="13" customFormat="1" ht="12">
      <c r="A135" s="13"/>
      <c r="B135" s="255"/>
      <c r="C135" s="256"/>
      <c r="D135" s="257" t="s">
        <v>144</v>
      </c>
      <c r="E135" s="258" t="s">
        <v>159</v>
      </c>
      <c r="F135" s="259" t="s">
        <v>91</v>
      </c>
      <c r="G135" s="256"/>
      <c r="H135" s="260">
        <v>2</v>
      </c>
      <c r="I135" s="261"/>
      <c r="J135" s="261"/>
      <c r="K135" s="256"/>
      <c r="L135" s="256"/>
      <c r="M135" s="262"/>
      <c r="N135" s="263"/>
      <c r="O135" s="264"/>
      <c r="P135" s="264"/>
      <c r="Q135" s="264"/>
      <c r="R135" s="264"/>
      <c r="S135" s="264"/>
      <c r="T135" s="264"/>
      <c r="U135" s="264"/>
      <c r="V135" s="264"/>
      <c r="W135" s="264"/>
      <c r="X135" s="265"/>
      <c r="Y135" s="13"/>
      <c r="Z135" s="13"/>
      <c r="AA135" s="13"/>
      <c r="AB135" s="13"/>
      <c r="AC135" s="13"/>
      <c r="AD135" s="13"/>
      <c r="AE135" s="13"/>
      <c r="AT135" s="266" t="s">
        <v>144</v>
      </c>
      <c r="AU135" s="266" t="s">
        <v>91</v>
      </c>
      <c r="AV135" s="13" t="s">
        <v>91</v>
      </c>
      <c r="AW135" s="13" t="s">
        <v>5</v>
      </c>
      <c r="AX135" s="13" t="s">
        <v>81</v>
      </c>
      <c r="AY135" s="266" t="s">
        <v>134</v>
      </c>
    </row>
    <row r="136" spans="1:51" s="13" customFormat="1" ht="12">
      <c r="A136" s="13"/>
      <c r="B136" s="255"/>
      <c r="C136" s="256"/>
      <c r="D136" s="257" t="s">
        <v>144</v>
      </c>
      <c r="E136" s="258" t="s">
        <v>160</v>
      </c>
      <c r="F136" s="259" t="s">
        <v>91</v>
      </c>
      <c r="G136" s="256"/>
      <c r="H136" s="260">
        <v>2</v>
      </c>
      <c r="I136" s="261"/>
      <c r="J136" s="261"/>
      <c r="K136" s="256"/>
      <c r="L136" s="256"/>
      <c r="M136" s="262"/>
      <c r="N136" s="263"/>
      <c r="O136" s="264"/>
      <c r="P136" s="264"/>
      <c r="Q136" s="264"/>
      <c r="R136" s="264"/>
      <c r="S136" s="264"/>
      <c r="T136" s="264"/>
      <c r="U136" s="264"/>
      <c r="V136" s="264"/>
      <c r="W136" s="264"/>
      <c r="X136" s="265"/>
      <c r="Y136" s="13"/>
      <c r="Z136" s="13"/>
      <c r="AA136" s="13"/>
      <c r="AB136" s="13"/>
      <c r="AC136" s="13"/>
      <c r="AD136" s="13"/>
      <c r="AE136" s="13"/>
      <c r="AT136" s="266" t="s">
        <v>144</v>
      </c>
      <c r="AU136" s="266" t="s">
        <v>91</v>
      </c>
      <c r="AV136" s="13" t="s">
        <v>91</v>
      </c>
      <c r="AW136" s="13" t="s">
        <v>5</v>
      </c>
      <c r="AX136" s="13" t="s">
        <v>81</v>
      </c>
      <c r="AY136" s="266" t="s">
        <v>134</v>
      </c>
    </row>
    <row r="137" spans="1:51" s="14" customFormat="1" ht="12">
      <c r="A137" s="14"/>
      <c r="B137" s="267"/>
      <c r="C137" s="268"/>
      <c r="D137" s="257" t="s">
        <v>144</v>
      </c>
      <c r="E137" s="269" t="s">
        <v>1</v>
      </c>
      <c r="F137" s="270" t="s">
        <v>161</v>
      </c>
      <c r="G137" s="268"/>
      <c r="H137" s="271">
        <v>31</v>
      </c>
      <c r="I137" s="272"/>
      <c r="J137" s="272"/>
      <c r="K137" s="268"/>
      <c r="L137" s="268"/>
      <c r="M137" s="273"/>
      <c r="N137" s="274"/>
      <c r="O137" s="275"/>
      <c r="P137" s="275"/>
      <c r="Q137" s="275"/>
      <c r="R137" s="275"/>
      <c r="S137" s="275"/>
      <c r="T137" s="275"/>
      <c r="U137" s="275"/>
      <c r="V137" s="275"/>
      <c r="W137" s="275"/>
      <c r="X137" s="276"/>
      <c r="Y137" s="14"/>
      <c r="Z137" s="14"/>
      <c r="AA137" s="14"/>
      <c r="AB137" s="14"/>
      <c r="AC137" s="14"/>
      <c r="AD137" s="14"/>
      <c r="AE137" s="14"/>
      <c r="AT137" s="277" t="s">
        <v>144</v>
      </c>
      <c r="AU137" s="277" t="s">
        <v>91</v>
      </c>
      <c r="AV137" s="14" t="s">
        <v>142</v>
      </c>
      <c r="AW137" s="14" t="s">
        <v>5</v>
      </c>
      <c r="AX137" s="14" t="s">
        <v>89</v>
      </c>
      <c r="AY137" s="277" t="s">
        <v>134</v>
      </c>
    </row>
    <row r="138" spans="1:65" s="2" customFormat="1" ht="21.75" customHeight="1">
      <c r="A138" s="38"/>
      <c r="B138" s="39"/>
      <c r="C138" s="241" t="s">
        <v>91</v>
      </c>
      <c r="D138" s="241" t="s">
        <v>137</v>
      </c>
      <c r="E138" s="242" t="s">
        <v>162</v>
      </c>
      <c r="F138" s="243" t="s">
        <v>163</v>
      </c>
      <c r="G138" s="244" t="s">
        <v>140</v>
      </c>
      <c r="H138" s="245">
        <v>868</v>
      </c>
      <c r="I138" s="246"/>
      <c r="J138" s="246"/>
      <c r="K138" s="247">
        <f>ROUND(P138*H138,2)</f>
        <v>0</v>
      </c>
      <c r="L138" s="243" t="s">
        <v>141</v>
      </c>
      <c r="M138" s="44"/>
      <c r="N138" s="248" t="s">
        <v>1</v>
      </c>
      <c r="O138" s="249" t="s">
        <v>44</v>
      </c>
      <c r="P138" s="250">
        <f>I138+J138</f>
        <v>0</v>
      </c>
      <c r="Q138" s="250">
        <f>ROUND(I138*H138,2)</f>
        <v>0</v>
      </c>
      <c r="R138" s="250">
        <f>ROUND(J138*H138,2)</f>
        <v>0</v>
      </c>
      <c r="S138" s="91"/>
      <c r="T138" s="251">
        <f>S138*H138</f>
        <v>0</v>
      </c>
      <c r="U138" s="251">
        <v>0</v>
      </c>
      <c r="V138" s="251">
        <f>U138*H138</f>
        <v>0</v>
      </c>
      <c r="W138" s="251">
        <v>0</v>
      </c>
      <c r="X138" s="252">
        <f>W138*H138</f>
        <v>0</v>
      </c>
      <c r="Y138" s="38"/>
      <c r="Z138" s="38"/>
      <c r="AA138" s="38"/>
      <c r="AB138" s="38"/>
      <c r="AC138" s="38"/>
      <c r="AD138" s="38"/>
      <c r="AE138" s="38"/>
      <c r="AR138" s="253" t="s">
        <v>142</v>
      </c>
      <c r="AT138" s="253" t="s">
        <v>137</v>
      </c>
      <c r="AU138" s="253" t="s">
        <v>91</v>
      </c>
      <c r="AY138" s="17" t="s">
        <v>134</v>
      </c>
      <c r="BE138" s="254">
        <f>IF(O138="základní",K138,0)</f>
        <v>0</v>
      </c>
      <c r="BF138" s="254">
        <f>IF(O138="snížená",K138,0)</f>
        <v>0</v>
      </c>
      <c r="BG138" s="254">
        <f>IF(O138="zákl. přenesená",K138,0)</f>
        <v>0</v>
      </c>
      <c r="BH138" s="254">
        <f>IF(O138="sníž. přenesená",K138,0)</f>
        <v>0</v>
      </c>
      <c r="BI138" s="254">
        <f>IF(O138="nulová",K138,0)</f>
        <v>0</v>
      </c>
      <c r="BJ138" s="17" t="s">
        <v>89</v>
      </c>
      <c r="BK138" s="254">
        <f>ROUND(P138*H138,2)</f>
        <v>0</v>
      </c>
      <c r="BL138" s="17" t="s">
        <v>142</v>
      </c>
      <c r="BM138" s="253" t="s">
        <v>164</v>
      </c>
    </row>
    <row r="139" spans="1:51" s="13" customFormat="1" ht="12">
      <c r="A139" s="13"/>
      <c r="B139" s="255"/>
      <c r="C139" s="256"/>
      <c r="D139" s="257" t="s">
        <v>144</v>
      </c>
      <c r="E139" s="258" t="s">
        <v>1</v>
      </c>
      <c r="F139" s="259" t="s">
        <v>165</v>
      </c>
      <c r="G139" s="256"/>
      <c r="H139" s="260">
        <v>868</v>
      </c>
      <c r="I139" s="261"/>
      <c r="J139" s="261"/>
      <c r="K139" s="256"/>
      <c r="L139" s="256"/>
      <c r="M139" s="262"/>
      <c r="N139" s="263"/>
      <c r="O139" s="264"/>
      <c r="P139" s="264"/>
      <c r="Q139" s="264"/>
      <c r="R139" s="264"/>
      <c r="S139" s="264"/>
      <c r="T139" s="264"/>
      <c r="U139" s="264"/>
      <c r="V139" s="264"/>
      <c r="W139" s="264"/>
      <c r="X139" s="265"/>
      <c r="Y139" s="13"/>
      <c r="Z139" s="13"/>
      <c r="AA139" s="13"/>
      <c r="AB139" s="13"/>
      <c r="AC139" s="13"/>
      <c r="AD139" s="13"/>
      <c r="AE139" s="13"/>
      <c r="AT139" s="266" t="s">
        <v>144</v>
      </c>
      <c r="AU139" s="266" t="s">
        <v>91</v>
      </c>
      <c r="AV139" s="13" t="s">
        <v>91</v>
      </c>
      <c r="AW139" s="13" t="s">
        <v>5</v>
      </c>
      <c r="AX139" s="13" t="s">
        <v>89</v>
      </c>
      <c r="AY139" s="266" t="s">
        <v>134</v>
      </c>
    </row>
    <row r="140" spans="1:65" s="2" customFormat="1" ht="21.75" customHeight="1">
      <c r="A140" s="38"/>
      <c r="B140" s="39"/>
      <c r="C140" s="241" t="s">
        <v>147</v>
      </c>
      <c r="D140" s="241" t="s">
        <v>137</v>
      </c>
      <c r="E140" s="242" t="s">
        <v>166</v>
      </c>
      <c r="F140" s="243" t="s">
        <v>167</v>
      </c>
      <c r="G140" s="244" t="s">
        <v>140</v>
      </c>
      <c r="H140" s="245">
        <v>4</v>
      </c>
      <c r="I140" s="246"/>
      <c r="J140" s="246"/>
      <c r="K140" s="247">
        <f>ROUND(P140*H140,2)</f>
        <v>0</v>
      </c>
      <c r="L140" s="243" t="s">
        <v>141</v>
      </c>
      <c r="M140" s="44"/>
      <c r="N140" s="248" t="s">
        <v>1</v>
      </c>
      <c r="O140" s="249" t="s">
        <v>44</v>
      </c>
      <c r="P140" s="250">
        <f>I140+J140</f>
        <v>0</v>
      </c>
      <c r="Q140" s="250">
        <f>ROUND(I140*H140,2)</f>
        <v>0</v>
      </c>
      <c r="R140" s="250">
        <f>ROUND(J140*H140,2)</f>
        <v>0</v>
      </c>
      <c r="S140" s="91"/>
      <c r="T140" s="251">
        <f>S140*H140</f>
        <v>0</v>
      </c>
      <c r="U140" s="251">
        <v>0</v>
      </c>
      <c r="V140" s="251">
        <f>U140*H140</f>
        <v>0</v>
      </c>
      <c r="W140" s="251">
        <v>0</v>
      </c>
      <c r="X140" s="252">
        <f>W140*H140</f>
        <v>0</v>
      </c>
      <c r="Y140" s="38"/>
      <c r="Z140" s="38"/>
      <c r="AA140" s="38"/>
      <c r="AB140" s="38"/>
      <c r="AC140" s="38"/>
      <c r="AD140" s="38"/>
      <c r="AE140" s="38"/>
      <c r="AR140" s="253" t="s">
        <v>142</v>
      </c>
      <c r="AT140" s="253" t="s">
        <v>137</v>
      </c>
      <c r="AU140" s="253" t="s">
        <v>91</v>
      </c>
      <c r="AY140" s="17" t="s">
        <v>134</v>
      </c>
      <c r="BE140" s="254">
        <f>IF(O140="základní",K140,0)</f>
        <v>0</v>
      </c>
      <c r="BF140" s="254">
        <f>IF(O140="snížená",K140,0)</f>
        <v>0</v>
      </c>
      <c r="BG140" s="254">
        <f>IF(O140="zákl. přenesená",K140,0)</f>
        <v>0</v>
      </c>
      <c r="BH140" s="254">
        <f>IF(O140="sníž. přenesená",K140,0)</f>
        <v>0</v>
      </c>
      <c r="BI140" s="254">
        <f>IF(O140="nulová",K140,0)</f>
        <v>0</v>
      </c>
      <c r="BJ140" s="17" t="s">
        <v>89</v>
      </c>
      <c r="BK140" s="254">
        <f>ROUND(P140*H140,2)</f>
        <v>0</v>
      </c>
      <c r="BL140" s="17" t="s">
        <v>142</v>
      </c>
      <c r="BM140" s="253" t="s">
        <v>168</v>
      </c>
    </row>
    <row r="141" spans="1:51" s="13" customFormat="1" ht="12">
      <c r="A141" s="13"/>
      <c r="B141" s="255"/>
      <c r="C141" s="256"/>
      <c r="D141" s="257" t="s">
        <v>144</v>
      </c>
      <c r="E141" s="258" t="s">
        <v>169</v>
      </c>
      <c r="F141" s="259" t="s">
        <v>142</v>
      </c>
      <c r="G141" s="256"/>
      <c r="H141" s="260">
        <v>4</v>
      </c>
      <c r="I141" s="261"/>
      <c r="J141" s="261"/>
      <c r="K141" s="256"/>
      <c r="L141" s="256"/>
      <c r="M141" s="262"/>
      <c r="N141" s="263"/>
      <c r="O141" s="264"/>
      <c r="P141" s="264"/>
      <c r="Q141" s="264"/>
      <c r="R141" s="264"/>
      <c r="S141" s="264"/>
      <c r="T141" s="264"/>
      <c r="U141" s="264"/>
      <c r="V141" s="264"/>
      <c r="W141" s="264"/>
      <c r="X141" s="265"/>
      <c r="Y141" s="13"/>
      <c r="Z141" s="13"/>
      <c r="AA141" s="13"/>
      <c r="AB141" s="13"/>
      <c r="AC141" s="13"/>
      <c r="AD141" s="13"/>
      <c r="AE141" s="13"/>
      <c r="AT141" s="266" t="s">
        <v>144</v>
      </c>
      <c r="AU141" s="266" t="s">
        <v>91</v>
      </c>
      <c r="AV141" s="13" t="s">
        <v>91</v>
      </c>
      <c r="AW141" s="13" t="s">
        <v>5</v>
      </c>
      <c r="AX141" s="13" t="s">
        <v>89</v>
      </c>
      <c r="AY141" s="266" t="s">
        <v>134</v>
      </c>
    </row>
    <row r="142" spans="1:65" s="2" customFormat="1" ht="21.75" customHeight="1">
      <c r="A142" s="38"/>
      <c r="B142" s="39"/>
      <c r="C142" s="241" t="s">
        <v>142</v>
      </c>
      <c r="D142" s="241" t="s">
        <v>137</v>
      </c>
      <c r="E142" s="242" t="s">
        <v>170</v>
      </c>
      <c r="F142" s="243" t="s">
        <v>171</v>
      </c>
      <c r="G142" s="244" t="s">
        <v>140</v>
      </c>
      <c r="H142" s="245">
        <v>154</v>
      </c>
      <c r="I142" s="246"/>
      <c r="J142" s="246"/>
      <c r="K142" s="247">
        <f>ROUND(P142*H142,2)</f>
        <v>0</v>
      </c>
      <c r="L142" s="243" t="s">
        <v>141</v>
      </c>
      <c r="M142" s="44"/>
      <c r="N142" s="248" t="s">
        <v>1</v>
      </c>
      <c r="O142" s="249" t="s">
        <v>44</v>
      </c>
      <c r="P142" s="250">
        <f>I142+J142</f>
        <v>0</v>
      </c>
      <c r="Q142" s="250">
        <f>ROUND(I142*H142,2)</f>
        <v>0</v>
      </c>
      <c r="R142" s="250">
        <f>ROUND(J142*H142,2)</f>
        <v>0</v>
      </c>
      <c r="S142" s="91"/>
      <c r="T142" s="251">
        <f>S142*H142</f>
        <v>0</v>
      </c>
      <c r="U142" s="251">
        <v>0</v>
      </c>
      <c r="V142" s="251">
        <f>U142*H142</f>
        <v>0</v>
      </c>
      <c r="W142" s="251">
        <v>0</v>
      </c>
      <c r="X142" s="252">
        <f>W142*H142</f>
        <v>0</v>
      </c>
      <c r="Y142" s="38"/>
      <c r="Z142" s="38"/>
      <c r="AA142" s="38"/>
      <c r="AB142" s="38"/>
      <c r="AC142" s="38"/>
      <c r="AD142" s="38"/>
      <c r="AE142" s="38"/>
      <c r="AR142" s="253" t="s">
        <v>142</v>
      </c>
      <c r="AT142" s="253" t="s">
        <v>137</v>
      </c>
      <c r="AU142" s="253" t="s">
        <v>91</v>
      </c>
      <c r="AY142" s="17" t="s">
        <v>134</v>
      </c>
      <c r="BE142" s="254">
        <f>IF(O142="základní",K142,0)</f>
        <v>0</v>
      </c>
      <c r="BF142" s="254">
        <f>IF(O142="snížená",K142,0)</f>
        <v>0</v>
      </c>
      <c r="BG142" s="254">
        <f>IF(O142="zákl. přenesená",K142,0)</f>
        <v>0</v>
      </c>
      <c r="BH142" s="254">
        <f>IF(O142="sníž. přenesená",K142,0)</f>
        <v>0</v>
      </c>
      <c r="BI142" s="254">
        <f>IF(O142="nulová",K142,0)</f>
        <v>0</v>
      </c>
      <c r="BJ142" s="17" t="s">
        <v>89</v>
      </c>
      <c r="BK142" s="254">
        <f>ROUND(P142*H142,2)</f>
        <v>0</v>
      </c>
      <c r="BL142" s="17" t="s">
        <v>142</v>
      </c>
      <c r="BM142" s="253" t="s">
        <v>172</v>
      </c>
    </row>
    <row r="143" spans="1:51" s="13" customFormat="1" ht="12">
      <c r="A143" s="13"/>
      <c r="B143" s="255"/>
      <c r="C143" s="256"/>
      <c r="D143" s="257" t="s">
        <v>144</v>
      </c>
      <c r="E143" s="258" t="s">
        <v>1</v>
      </c>
      <c r="F143" s="259" t="s">
        <v>173</v>
      </c>
      <c r="G143" s="256"/>
      <c r="H143" s="260">
        <v>154</v>
      </c>
      <c r="I143" s="261"/>
      <c r="J143" s="261"/>
      <c r="K143" s="256"/>
      <c r="L143" s="256"/>
      <c r="M143" s="262"/>
      <c r="N143" s="278"/>
      <c r="O143" s="279"/>
      <c r="P143" s="279"/>
      <c r="Q143" s="279"/>
      <c r="R143" s="279"/>
      <c r="S143" s="279"/>
      <c r="T143" s="279"/>
      <c r="U143" s="279"/>
      <c r="V143" s="279"/>
      <c r="W143" s="279"/>
      <c r="X143" s="280"/>
      <c r="Y143" s="13"/>
      <c r="Z143" s="13"/>
      <c r="AA143" s="13"/>
      <c r="AB143" s="13"/>
      <c r="AC143" s="13"/>
      <c r="AD143" s="13"/>
      <c r="AE143" s="13"/>
      <c r="AT143" s="266" t="s">
        <v>144</v>
      </c>
      <c r="AU143" s="266" t="s">
        <v>91</v>
      </c>
      <c r="AV143" s="13" t="s">
        <v>91</v>
      </c>
      <c r="AW143" s="13" t="s">
        <v>5</v>
      </c>
      <c r="AX143" s="13" t="s">
        <v>89</v>
      </c>
      <c r="AY143" s="266" t="s">
        <v>134</v>
      </c>
    </row>
    <row r="144" spans="1:31" s="2" customFormat="1" ht="6.95" customHeight="1">
      <c r="A144" s="38"/>
      <c r="B144" s="66"/>
      <c r="C144" s="67"/>
      <c r="D144" s="67"/>
      <c r="E144" s="67"/>
      <c r="F144" s="67"/>
      <c r="G144" s="67"/>
      <c r="H144" s="67"/>
      <c r="I144" s="185"/>
      <c r="J144" s="185"/>
      <c r="K144" s="67"/>
      <c r="L144" s="67"/>
      <c r="M144" s="44"/>
      <c r="N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sheetProtection password="CC35" sheet="1" objects="1" scenarios="1" formatColumns="0" formatRows="0" autoFilter="0"/>
  <autoFilter ref="C117:L14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37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7"/>
      <c r="J2" s="13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94</v>
      </c>
      <c r="AZ2" s="281" t="s">
        <v>174</v>
      </c>
      <c r="BA2" s="281" t="s">
        <v>1</v>
      </c>
      <c r="BB2" s="281" t="s">
        <v>1</v>
      </c>
      <c r="BC2" s="281" t="s">
        <v>175</v>
      </c>
      <c r="BD2" s="281" t="s">
        <v>91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40"/>
      <c r="K3" s="139"/>
      <c r="L3" s="139"/>
      <c r="M3" s="20"/>
      <c r="AT3" s="17" t="s">
        <v>91</v>
      </c>
      <c r="AZ3" s="281" t="s">
        <v>176</v>
      </c>
      <c r="BA3" s="281" t="s">
        <v>1</v>
      </c>
      <c r="BB3" s="281" t="s">
        <v>1</v>
      </c>
      <c r="BC3" s="281" t="s">
        <v>177</v>
      </c>
      <c r="BD3" s="281" t="s">
        <v>91</v>
      </c>
    </row>
    <row r="4" spans="2:56" s="1" customFormat="1" ht="24.95" customHeight="1">
      <c r="B4" s="20"/>
      <c r="D4" s="141" t="s">
        <v>101</v>
      </c>
      <c r="I4" s="137"/>
      <c r="J4" s="137"/>
      <c r="M4" s="20"/>
      <c r="N4" s="142" t="s">
        <v>11</v>
      </c>
      <c r="AT4" s="17" t="s">
        <v>4</v>
      </c>
      <c r="AZ4" s="281" t="s">
        <v>178</v>
      </c>
      <c r="BA4" s="281" t="s">
        <v>1</v>
      </c>
      <c r="BB4" s="281" t="s">
        <v>1</v>
      </c>
      <c r="BC4" s="281" t="s">
        <v>179</v>
      </c>
      <c r="BD4" s="281" t="s">
        <v>91</v>
      </c>
    </row>
    <row r="5" spans="2:56" s="1" customFormat="1" ht="6.95" customHeight="1">
      <c r="B5" s="20"/>
      <c r="I5" s="137"/>
      <c r="J5" s="137"/>
      <c r="M5" s="20"/>
      <c r="AZ5" s="281" t="s">
        <v>180</v>
      </c>
      <c r="BA5" s="281" t="s">
        <v>1</v>
      </c>
      <c r="BB5" s="281" t="s">
        <v>1</v>
      </c>
      <c r="BC5" s="281" t="s">
        <v>181</v>
      </c>
      <c r="BD5" s="281" t="s">
        <v>91</v>
      </c>
    </row>
    <row r="6" spans="2:56" s="1" customFormat="1" ht="12" customHeight="1">
      <c r="B6" s="20"/>
      <c r="D6" s="143" t="s">
        <v>17</v>
      </c>
      <c r="I6" s="137"/>
      <c r="J6" s="137"/>
      <c r="M6" s="20"/>
      <c r="AZ6" s="281" t="s">
        <v>182</v>
      </c>
      <c r="BA6" s="281" t="s">
        <v>1</v>
      </c>
      <c r="BB6" s="281" t="s">
        <v>1</v>
      </c>
      <c r="BC6" s="281" t="s">
        <v>183</v>
      </c>
      <c r="BD6" s="281" t="s">
        <v>91</v>
      </c>
    </row>
    <row r="7" spans="2:56" s="1" customFormat="1" ht="16.5" customHeight="1">
      <c r="B7" s="20"/>
      <c r="E7" s="144" t="str">
        <f>'Rekapitulace stavby'!K6</f>
        <v>Ostrov, Úprava křižovatky ulic Jáchymovská – Hroznětínská</v>
      </c>
      <c r="F7" s="143"/>
      <c r="G7" s="143"/>
      <c r="H7" s="143"/>
      <c r="I7" s="137"/>
      <c r="J7" s="137"/>
      <c r="M7" s="20"/>
      <c r="AZ7" s="281" t="s">
        <v>184</v>
      </c>
      <c r="BA7" s="281" t="s">
        <v>1</v>
      </c>
      <c r="BB7" s="281" t="s">
        <v>1</v>
      </c>
      <c r="BC7" s="281" t="s">
        <v>185</v>
      </c>
      <c r="BD7" s="281" t="s">
        <v>91</v>
      </c>
    </row>
    <row r="8" spans="1:56" s="2" customFormat="1" ht="12" customHeight="1">
      <c r="A8" s="38"/>
      <c r="B8" s="44"/>
      <c r="C8" s="38"/>
      <c r="D8" s="143" t="s">
        <v>102</v>
      </c>
      <c r="E8" s="38"/>
      <c r="F8" s="38"/>
      <c r="G8" s="38"/>
      <c r="H8" s="38"/>
      <c r="I8" s="145"/>
      <c r="J8" s="145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281" t="s">
        <v>186</v>
      </c>
      <c r="BA8" s="281" t="s">
        <v>1</v>
      </c>
      <c r="BB8" s="281" t="s">
        <v>1</v>
      </c>
      <c r="BC8" s="281" t="s">
        <v>187</v>
      </c>
      <c r="BD8" s="281" t="s">
        <v>91</v>
      </c>
    </row>
    <row r="9" spans="1:56" s="2" customFormat="1" ht="16.5" customHeight="1">
      <c r="A9" s="38"/>
      <c r="B9" s="44"/>
      <c r="C9" s="38"/>
      <c r="D9" s="38"/>
      <c r="E9" s="146" t="s">
        <v>188</v>
      </c>
      <c r="F9" s="38"/>
      <c r="G9" s="38"/>
      <c r="H9" s="38"/>
      <c r="I9" s="145"/>
      <c r="J9" s="145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81" t="s">
        <v>189</v>
      </c>
      <c r="BA9" s="281" t="s">
        <v>1</v>
      </c>
      <c r="BB9" s="281" t="s">
        <v>1</v>
      </c>
      <c r="BC9" s="281" t="s">
        <v>190</v>
      </c>
      <c r="BD9" s="281" t="s">
        <v>91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145"/>
      <c r="J10" s="145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81" t="s">
        <v>191</v>
      </c>
      <c r="BA10" s="281" t="s">
        <v>1</v>
      </c>
      <c r="BB10" s="281" t="s">
        <v>1</v>
      </c>
      <c r="BC10" s="281" t="s">
        <v>192</v>
      </c>
      <c r="BD10" s="281" t="s">
        <v>91</v>
      </c>
    </row>
    <row r="11" spans="1:56" s="2" customFormat="1" ht="12" customHeight="1">
      <c r="A11" s="38"/>
      <c r="B11" s="44"/>
      <c r="C11" s="38"/>
      <c r="D11" s="143" t="s">
        <v>19</v>
      </c>
      <c r="E11" s="38"/>
      <c r="F11" s="147" t="s">
        <v>1</v>
      </c>
      <c r="G11" s="38"/>
      <c r="H11" s="38"/>
      <c r="I11" s="148" t="s">
        <v>20</v>
      </c>
      <c r="J11" s="149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81" t="s">
        <v>193</v>
      </c>
      <c r="BA11" s="281" t="s">
        <v>1</v>
      </c>
      <c r="BB11" s="281" t="s">
        <v>1</v>
      </c>
      <c r="BC11" s="281" t="s">
        <v>194</v>
      </c>
      <c r="BD11" s="281" t="s">
        <v>91</v>
      </c>
    </row>
    <row r="12" spans="1:56" s="2" customFormat="1" ht="12" customHeight="1">
      <c r="A12" s="38"/>
      <c r="B12" s="44"/>
      <c r="C12" s="38"/>
      <c r="D12" s="143" t="s">
        <v>21</v>
      </c>
      <c r="E12" s="38"/>
      <c r="F12" s="147" t="s">
        <v>22</v>
      </c>
      <c r="G12" s="38"/>
      <c r="H12" s="38"/>
      <c r="I12" s="148" t="s">
        <v>23</v>
      </c>
      <c r="J12" s="150" t="str">
        <f>'Rekapitulace stavby'!AN8</f>
        <v>23. 2. 2020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81" t="s">
        <v>195</v>
      </c>
      <c r="BA12" s="281" t="s">
        <v>1</v>
      </c>
      <c r="BB12" s="281" t="s">
        <v>1</v>
      </c>
      <c r="BC12" s="281" t="s">
        <v>196</v>
      </c>
      <c r="BD12" s="281" t="s">
        <v>91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145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281" t="s">
        <v>197</v>
      </c>
      <c r="BA13" s="281" t="s">
        <v>1</v>
      </c>
      <c r="BB13" s="281" t="s">
        <v>1</v>
      </c>
      <c r="BC13" s="281" t="s">
        <v>198</v>
      </c>
      <c r="BD13" s="281" t="s">
        <v>91</v>
      </c>
    </row>
    <row r="14" spans="1:56" s="2" customFormat="1" ht="12" customHeight="1">
      <c r="A14" s="38"/>
      <c r="B14" s="44"/>
      <c r="C14" s="38"/>
      <c r="D14" s="143" t="s">
        <v>25</v>
      </c>
      <c r="E14" s="38"/>
      <c r="F14" s="38"/>
      <c r="G14" s="38"/>
      <c r="H14" s="38"/>
      <c r="I14" s="148" t="s">
        <v>26</v>
      </c>
      <c r="J14" s="149" t="s">
        <v>27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281" t="s">
        <v>199</v>
      </c>
      <c r="BA14" s="281" t="s">
        <v>1</v>
      </c>
      <c r="BB14" s="281" t="s">
        <v>1</v>
      </c>
      <c r="BC14" s="281" t="s">
        <v>200</v>
      </c>
      <c r="BD14" s="281" t="s">
        <v>91</v>
      </c>
    </row>
    <row r="15" spans="1:56" s="2" customFormat="1" ht="18" customHeight="1">
      <c r="A15" s="38"/>
      <c r="B15" s="44"/>
      <c r="C15" s="38"/>
      <c r="D15" s="38"/>
      <c r="E15" s="147" t="s">
        <v>28</v>
      </c>
      <c r="F15" s="38"/>
      <c r="G15" s="38"/>
      <c r="H15" s="38"/>
      <c r="I15" s="148" t="s">
        <v>29</v>
      </c>
      <c r="J15" s="149" t="s">
        <v>30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281" t="s">
        <v>201</v>
      </c>
      <c r="BA15" s="281" t="s">
        <v>1</v>
      </c>
      <c r="BB15" s="281" t="s">
        <v>1</v>
      </c>
      <c r="BC15" s="281" t="s">
        <v>202</v>
      </c>
      <c r="BD15" s="281" t="s">
        <v>91</v>
      </c>
    </row>
    <row r="16" spans="1:56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5"/>
      <c r="J16" s="145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281" t="s">
        <v>203</v>
      </c>
      <c r="BA16" s="281" t="s">
        <v>1</v>
      </c>
      <c r="BB16" s="281" t="s">
        <v>1</v>
      </c>
      <c r="BC16" s="281" t="s">
        <v>204</v>
      </c>
      <c r="BD16" s="281" t="s">
        <v>91</v>
      </c>
    </row>
    <row r="17" spans="1:56" s="2" customFormat="1" ht="12" customHeight="1">
      <c r="A17" s="38"/>
      <c r="B17" s="44"/>
      <c r="C17" s="38"/>
      <c r="D17" s="143" t="s">
        <v>31</v>
      </c>
      <c r="E17" s="38"/>
      <c r="F17" s="38"/>
      <c r="G17" s="38"/>
      <c r="H17" s="38"/>
      <c r="I17" s="148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281" t="s">
        <v>205</v>
      </c>
      <c r="BA17" s="281" t="s">
        <v>1</v>
      </c>
      <c r="BB17" s="281" t="s">
        <v>1</v>
      </c>
      <c r="BC17" s="281" t="s">
        <v>206</v>
      </c>
      <c r="BD17" s="281" t="s">
        <v>91</v>
      </c>
    </row>
    <row r="18" spans="1:56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29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281" t="s">
        <v>207</v>
      </c>
      <c r="BA18" s="281" t="s">
        <v>1</v>
      </c>
      <c r="BB18" s="281" t="s">
        <v>1</v>
      </c>
      <c r="BC18" s="281" t="s">
        <v>208</v>
      </c>
      <c r="BD18" s="281" t="s">
        <v>91</v>
      </c>
    </row>
    <row r="19" spans="1:56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5"/>
      <c r="J19" s="145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281" t="s">
        <v>209</v>
      </c>
      <c r="BA19" s="281" t="s">
        <v>1</v>
      </c>
      <c r="BB19" s="281" t="s">
        <v>1</v>
      </c>
      <c r="BC19" s="281" t="s">
        <v>210</v>
      </c>
      <c r="BD19" s="281" t="s">
        <v>91</v>
      </c>
    </row>
    <row r="20" spans="1:56" s="2" customFormat="1" ht="12" customHeight="1">
      <c r="A20" s="38"/>
      <c r="B20" s="44"/>
      <c r="C20" s="38"/>
      <c r="D20" s="143" t="s">
        <v>33</v>
      </c>
      <c r="E20" s="38"/>
      <c r="F20" s="38"/>
      <c r="G20" s="38"/>
      <c r="H20" s="38"/>
      <c r="I20" s="148" t="s">
        <v>26</v>
      </c>
      <c r="J20" s="149" t="s">
        <v>34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281" t="s">
        <v>211</v>
      </c>
      <c r="BA20" s="281" t="s">
        <v>1</v>
      </c>
      <c r="BB20" s="281" t="s">
        <v>1</v>
      </c>
      <c r="BC20" s="281" t="s">
        <v>212</v>
      </c>
      <c r="BD20" s="281" t="s">
        <v>91</v>
      </c>
    </row>
    <row r="21" spans="1:56" s="2" customFormat="1" ht="18" customHeight="1">
      <c r="A21" s="38"/>
      <c r="B21" s="44"/>
      <c r="C21" s="38"/>
      <c r="D21" s="38"/>
      <c r="E21" s="147" t="s">
        <v>35</v>
      </c>
      <c r="F21" s="38"/>
      <c r="G21" s="38"/>
      <c r="H21" s="38"/>
      <c r="I21" s="148" t="s">
        <v>29</v>
      </c>
      <c r="J21" s="149" t="s">
        <v>36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281" t="s">
        <v>213</v>
      </c>
      <c r="BA21" s="281" t="s">
        <v>1</v>
      </c>
      <c r="BB21" s="281" t="s">
        <v>1</v>
      </c>
      <c r="BC21" s="281" t="s">
        <v>147</v>
      </c>
      <c r="BD21" s="281" t="s">
        <v>91</v>
      </c>
    </row>
    <row r="22" spans="1:56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5"/>
      <c r="J22" s="145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281" t="s">
        <v>214</v>
      </c>
      <c r="BA22" s="281" t="s">
        <v>1</v>
      </c>
      <c r="BB22" s="281" t="s">
        <v>1</v>
      </c>
      <c r="BC22" s="281" t="s">
        <v>215</v>
      </c>
      <c r="BD22" s="281" t="s">
        <v>91</v>
      </c>
    </row>
    <row r="23" spans="1:56" s="2" customFormat="1" ht="12" customHeight="1">
      <c r="A23" s="38"/>
      <c r="B23" s="44"/>
      <c r="C23" s="38"/>
      <c r="D23" s="143" t="s">
        <v>37</v>
      </c>
      <c r="E23" s="38"/>
      <c r="F23" s="38"/>
      <c r="G23" s="38"/>
      <c r="H23" s="38"/>
      <c r="I23" s="148" t="s">
        <v>26</v>
      </c>
      <c r="J23" s="149" t="s">
        <v>34</v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281" t="s">
        <v>216</v>
      </c>
      <c r="BA23" s="281" t="s">
        <v>1</v>
      </c>
      <c r="BB23" s="281" t="s">
        <v>1</v>
      </c>
      <c r="BC23" s="281" t="s">
        <v>217</v>
      </c>
      <c r="BD23" s="281" t="s">
        <v>91</v>
      </c>
    </row>
    <row r="24" spans="1:56" s="2" customFormat="1" ht="18" customHeight="1">
      <c r="A24" s="38"/>
      <c r="B24" s="44"/>
      <c r="C24" s="38"/>
      <c r="D24" s="38"/>
      <c r="E24" s="147" t="s">
        <v>35</v>
      </c>
      <c r="F24" s="38"/>
      <c r="G24" s="38"/>
      <c r="H24" s="38"/>
      <c r="I24" s="148" t="s">
        <v>29</v>
      </c>
      <c r="J24" s="149" t="s">
        <v>36</v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281" t="s">
        <v>218</v>
      </c>
      <c r="BA24" s="281" t="s">
        <v>1</v>
      </c>
      <c r="BB24" s="281" t="s">
        <v>1</v>
      </c>
      <c r="BC24" s="281" t="s">
        <v>147</v>
      </c>
      <c r="BD24" s="281" t="s">
        <v>91</v>
      </c>
    </row>
    <row r="25" spans="1:56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5"/>
      <c r="J25" s="145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281" t="s">
        <v>219</v>
      </c>
      <c r="BA25" s="281" t="s">
        <v>1</v>
      </c>
      <c r="BB25" s="281" t="s">
        <v>1</v>
      </c>
      <c r="BC25" s="281" t="s">
        <v>220</v>
      </c>
      <c r="BD25" s="281" t="s">
        <v>91</v>
      </c>
    </row>
    <row r="26" spans="1:56" s="2" customFormat="1" ht="12" customHeight="1">
      <c r="A26" s="38"/>
      <c r="B26" s="44"/>
      <c r="C26" s="38"/>
      <c r="D26" s="143" t="s">
        <v>38</v>
      </c>
      <c r="E26" s="38"/>
      <c r="F26" s="38"/>
      <c r="G26" s="38"/>
      <c r="H26" s="38"/>
      <c r="I26" s="145"/>
      <c r="J26" s="145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281" t="s">
        <v>221</v>
      </c>
      <c r="BA26" s="281" t="s">
        <v>1</v>
      </c>
      <c r="BB26" s="281" t="s">
        <v>1</v>
      </c>
      <c r="BC26" s="281" t="s">
        <v>222</v>
      </c>
      <c r="BD26" s="281" t="s">
        <v>91</v>
      </c>
    </row>
    <row r="27" spans="1:56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4"/>
      <c r="K27" s="151"/>
      <c r="L27" s="151"/>
      <c r="M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Z27" s="282" t="s">
        <v>149</v>
      </c>
      <c r="BA27" s="282" t="s">
        <v>1</v>
      </c>
      <c r="BB27" s="282" t="s">
        <v>1</v>
      </c>
      <c r="BC27" s="282" t="s">
        <v>89</v>
      </c>
      <c r="BD27" s="282" t="s">
        <v>91</v>
      </c>
    </row>
    <row r="28" spans="1:56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5"/>
      <c r="J28" s="145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281" t="s">
        <v>146</v>
      </c>
      <c r="BA28" s="281" t="s">
        <v>1</v>
      </c>
      <c r="BB28" s="281" t="s">
        <v>1</v>
      </c>
      <c r="BC28" s="281" t="s">
        <v>89</v>
      </c>
      <c r="BD28" s="281" t="s">
        <v>91</v>
      </c>
    </row>
    <row r="29" spans="1:56" s="2" customFormat="1" ht="6.95" customHeight="1">
      <c r="A29" s="38"/>
      <c r="B29" s="44"/>
      <c r="C29" s="38"/>
      <c r="D29" s="156"/>
      <c r="E29" s="156"/>
      <c r="F29" s="156"/>
      <c r="G29" s="156"/>
      <c r="H29" s="156"/>
      <c r="I29" s="157"/>
      <c r="J29" s="157"/>
      <c r="K29" s="156"/>
      <c r="L29" s="156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Z29" s="281" t="s">
        <v>223</v>
      </c>
      <c r="BA29" s="281" t="s">
        <v>1</v>
      </c>
      <c r="BB29" s="281" t="s">
        <v>1</v>
      </c>
      <c r="BC29" s="281" t="s">
        <v>89</v>
      </c>
      <c r="BD29" s="281" t="s">
        <v>91</v>
      </c>
    </row>
    <row r="30" spans="1:56" s="2" customFormat="1" ht="12">
      <c r="A30" s="38"/>
      <c r="B30" s="44"/>
      <c r="C30" s="38"/>
      <c r="D30" s="38"/>
      <c r="E30" s="143" t="s">
        <v>104</v>
      </c>
      <c r="F30" s="38"/>
      <c r="G30" s="38"/>
      <c r="H30" s="38"/>
      <c r="I30" s="145"/>
      <c r="J30" s="145"/>
      <c r="K30" s="158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Z30" s="281" t="s">
        <v>224</v>
      </c>
      <c r="BA30" s="281" t="s">
        <v>1</v>
      </c>
      <c r="BB30" s="281" t="s">
        <v>1</v>
      </c>
      <c r="BC30" s="281" t="s">
        <v>89</v>
      </c>
      <c r="BD30" s="281" t="s">
        <v>91</v>
      </c>
    </row>
    <row r="31" spans="1:56" s="2" customFormat="1" ht="12">
      <c r="A31" s="38"/>
      <c r="B31" s="44"/>
      <c r="C31" s="38"/>
      <c r="D31" s="38"/>
      <c r="E31" s="143" t="s">
        <v>105</v>
      </c>
      <c r="F31" s="38"/>
      <c r="G31" s="38"/>
      <c r="H31" s="38"/>
      <c r="I31" s="145"/>
      <c r="J31" s="145"/>
      <c r="K31" s="158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Z31" s="281" t="s">
        <v>225</v>
      </c>
      <c r="BA31" s="281" t="s">
        <v>1</v>
      </c>
      <c r="BB31" s="281" t="s">
        <v>1</v>
      </c>
      <c r="BC31" s="281" t="s">
        <v>226</v>
      </c>
      <c r="BD31" s="281" t="s">
        <v>91</v>
      </c>
    </row>
    <row r="32" spans="1:56" s="2" customFormat="1" ht="25.4" customHeight="1">
      <c r="A32" s="38"/>
      <c r="B32" s="44"/>
      <c r="C32" s="38"/>
      <c r="D32" s="159" t="s">
        <v>39</v>
      </c>
      <c r="E32" s="38"/>
      <c r="F32" s="38"/>
      <c r="G32" s="38"/>
      <c r="H32" s="38"/>
      <c r="I32" s="145"/>
      <c r="J32" s="145"/>
      <c r="K32" s="160">
        <f>ROUND(K126,2)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Z32" s="281" t="s">
        <v>227</v>
      </c>
      <c r="BA32" s="281" t="s">
        <v>1</v>
      </c>
      <c r="BB32" s="281" t="s">
        <v>1</v>
      </c>
      <c r="BC32" s="281" t="s">
        <v>147</v>
      </c>
      <c r="BD32" s="281" t="s">
        <v>91</v>
      </c>
    </row>
    <row r="33" spans="1:56" s="2" customFormat="1" ht="6.95" customHeight="1">
      <c r="A33" s="38"/>
      <c r="B33" s="44"/>
      <c r="C33" s="38"/>
      <c r="D33" s="156"/>
      <c r="E33" s="156"/>
      <c r="F33" s="156"/>
      <c r="G33" s="156"/>
      <c r="H33" s="156"/>
      <c r="I33" s="157"/>
      <c r="J33" s="157"/>
      <c r="K33" s="156"/>
      <c r="L33" s="156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Z33" s="281" t="s">
        <v>228</v>
      </c>
      <c r="BA33" s="281" t="s">
        <v>1</v>
      </c>
      <c r="BB33" s="281" t="s">
        <v>1</v>
      </c>
      <c r="BC33" s="281" t="s">
        <v>229</v>
      </c>
      <c r="BD33" s="281" t="s">
        <v>91</v>
      </c>
    </row>
    <row r="34" spans="1:56" s="2" customFormat="1" ht="14.4" customHeight="1">
      <c r="A34" s="38"/>
      <c r="B34" s="44"/>
      <c r="C34" s="38"/>
      <c r="D34" s="38"/>
      <c r="E34" s="38"/>
      <c r="F34" s="161" t="s">
        <v>41</v>
      </c>
      <c r="G34" s="38"/>
      <c r="H34" s="38"/>
      <c r="I34" s="162" t="s">
        <v>40</v>
      </c>
      <c r="J34" s="145"/>
      <c r="K34" s="161" t="s">
        <v>42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Z34" s="281" t="s">
        <v>230</v>
      </c>
      <c r="BA34" s="281" t="s">
        <v>1</v>
      </c>
      <c r="BB34" s="281" t="s">
        <v>1</v>
      </c>
      <c r="BC34" s="281" t="s">
        <v>231</v>
      </c>
      <c r="BD34" s="281" t="s">
        <v>91</v>
      </c>
    </row>
    <row r="35" spans="1:56" s="2" customFormat="1" ht="14.4" customHeight="1">
      <c r="A35" s="38"/>
      <c r="B35" s="44"/>
      <c r="C35" s="38"/>
      <c r="D35" s="163" t="s">
        <v>43</v>
      </c>
      <c r="E35" s="143" t="s">
        <v>44</v>
      </c>
      <c r="F35" s="158">
        <f>ROUND((SUM(BE126:BE355)),2)</f>
        <v>0</v>
      </c>
      <c r="G35" s="38"/>
      <c r="H35" s="38"/>
      <c r="I35" s="164">
        <v>0.21</v>
      </c>
      <c r="J35" s="145"/>
      <c r="K35" s="158">
        <f>ROUND(((SUM(BE126:BE355))*I35),2)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Z35" s="281" t="s">
        <v>232</v>
      </c>
      <c r="BA35" s="281" t="s">
        <v>1</v>
      </c>
      <c r="BB35" s="281" t="s">
        <v>1</v>
      </c>
      <c r="BC35" s="281" t="s">
        <v>206</v>
      </c>
      <c r="BD35" s="281" t="s">
        <v>91</v>
      </c>
    </row>
    <row r="36" spans="1:56" s="2" customFormat="1" ht="14.4" customHeight="1">
      <c r="A36" s="38"/>
      <c r="B36" s="44"/>
      <c r="C36" s="38"/>
      <c r="D36" s="38"/>
      <c r="E36" s="143" t="s">
        <v>45</v>
      </c>
      <c r="F36" s="158">
        <f>ROUND((SUM(BF126:BF355)),2)</f>
        <v>0</v>
      </c>
      <c r="G36" s="38"/>
      <c r="H36" s="38"/>
      <c r="I36" s="164">
        <v>0.15</v>
      </c>
      <c r="J36" s="145"/>
      <c r="K36" s="158">
        <f>ROUND(((SUM(BF126:BF355))*I36),2)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Z36" s="281" t="s">
        <v>233</v>
      </c>
      <c r="BA36" s="281" t="s">
        <v>1</v>
      </c>
      <c r="BB36" s="281" t="s">
        <v>1</v>
      </c>
      <c r="BC36" s="281" t="s">
        <v>234</v>
      </c>
      <c r="BD36" s="281" t="s">
        <v>91</v>
      </c>
    </row>
    <row r="37" spans="1:56" s="2" customFormat="1" ht="14.4" customHeight="1" hidden="1">
      <c r="A37" s="38"/>
      <c r="B37" s="44"/>
      <c r="C37" s="38"/>
      <c r="D37" s="38"/>
      <c r="E37" s="143" t="s">
        <v>46</v>
      </c>
      <c r="F37" s="158">
        <f>ROUND((SUM(BG126:BG355)),2)</f>
        <v>0</v>
      </c>
      <c r="G37" s="38"/>
      <c r="H37" s="38"/>
      <c r="I37" s="164">
        <v>0.21</v>
      </c>
      <c r="J37" s="145"/>
      <c r="K37" s="158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Z37" s="281" t="s">
        <v>235</v>
      </c>
      <c r="BA37" s="281" t="s">
        <v>1</v>
      </c>
      <c r="BB37" s="281" t="s">
        <v>1</v>
      </c>
      <c r="BC37" s="281" t="s">
        <v>236</v>
      </c>
      <c r="BD37" s="281" t="s">
        <v>91</v>
      </c>
    </row>
    <row r="38" spans="1:56" s="2" customFormat="1" ht="14.4" customHeight="1" hidden="1">
      <c r="A38" s="38"/>
      <c r="B38" s="44"/>
      <c r="C38" s="38"/>
      <c r="D38" s="38"/>
      <c r="E38" s="143" t="s">
        <v>47</v>
      </c>
      <c r="F38" s="158">
        <f>ROUND((SUM(BH126:BH355)),2)</f>
        <v>0</v>
      </c>
      <c r="G38" s="38"/>
      <c r="H38" s="38"/>
      <c r="I38" s="164">
        <v>0.15</v>
      </c>
      <c r="J38" s="145"/>
      <c r="K38" s="158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Z38" s="281" t="s">
        <v>237</v>
      </c>
      <c r="BA38" s="281" t="s">
        <v>1</v>
      </c>
      <c r="BB38" s="281" t="s">
        <v>1</v>
      </c>
      <c r="BC38" s="281" t="s">
        <v>238</v>
      </c>
      <c r="BD38" s="281" t="s">
        <v>91</v>
      </c>
    </row>
    <row r="39" spans="1:56" s="2" customFormat="1" ht="14.4" customHeight="1" hidden="1">
      <c r="A39" s="38"/>
      <c r="B39" s="44"/>
      <c r="C39" s="38"/>
      <c r="D39" s="38"/>
      <c r="E39" s="143" t="s">
        <v>48</v>
      </c>
      <c r="F39" s="158">
        <f>ROUND((SUM(BI126:BI355)),2)</f>
        <v>0</v>
      </c>
      <c r="G39" s="38"/>
      <c r="H39" s="38"/>
      <c r="I39" s="164">
        <v>0</v>
      </c>
      <c r="J39" s="145"/>
      <c r="K39" s="158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Z39" s="281" t="s">
        <v>239</v>
      </c>
      <c r="BA39" s="281" t="s">
        <v>1</v>
      </c>
      <c r="BB39" s="281" t="s">
        <v>1</v>
      </c>
      <c r="BC39" s="281" t="s">
        <v>240</v>
      </c>
      <c r="BD39" s="281" t="s">
        <v>91</v>
      </c>
    </row>
    <row r="40" spans="1:56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45"/>
      <c r="J40" s="145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Z40" s="281" t="s">
        <v>241</v>
      </c>
      <c r="BA40" s="281" t="s">
        <v>1</v>
      </c>
      <c r="BB40" s="281" t="s">
        <v>1</v>
      </c>
      <c r="BC40" s="281" t="s">
        <v>242</v>
      </c>
      <c r="BD40" s="281" t="s">
        <v>91</v>
      </c>
    </row>
    <row r="41" spans="1:56" s="2" customFormat="1" ht="25.4" customHeight="1">
      <c r="A41" s="38"/>
      <c r="B41" s="44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70"/>
      <c r="J41" s="170"/>
      <c r="K41" s="171">
        <f>SUM(K32:K39)</f>
        <v>0</v>
      </c>
      <c r="L41" s="172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Z41" s="281" t="s">
        <v>243</v>
      </c>
      <c r="BA41" s="281" t="s">
        <v>1</v>
      </c>
      <c r="BB41" s="281" t="s">
        <v>1</v>
      </c>
      <c r="BC41" s="281" t="s">
        <v>244</v>
      </c>
      <c r="BD41" s="281" t="s">
        <v>91</v>
      </c>
    </row>
    <row r="42" spans="1:56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45"/>
      <c r="J42" s="145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Z42" s="281" t="s">
        <v>245</v>
      </c>
      <c r="BA42" s="281" t="s">
        <v>1</v>
      </c>
      <c r="BB42" s="281" t="s">
        <v>1</v>
      </c>
      <c r="BC42" s="281" t="s">
        <v>246</v>
      </c>
      <c r="BD42" s="281" t="s">
        <v>91</v>
      </c>
    </row>
    <row r="43" spans="2:56" s="1" customFormat="1" ht="14.4" customHeight="1">
      <c r="B43" s="20"/>
      <c r="I43" s="137"/>
      <c r="J43" s="137"/>
      <c r="M43" s="20"/>
      <c r="AZ43" s="281" t="s">
        <v>247</v>
      </c>
      <c r="BA43" s="281" t="s">
        <v>1</v>
      </c>
      <c r="BB43" s="281" t="s">
        <v>1</v>
      </c>
      <c r="BC43" s="281" t="s">
        <v>248</v>
      </c>
      <c r="BD43" s="281" t="s">
        <v>91</v>
      </c>
    </row>
    <row r="44" spans="2:56" s="1" customFormat="1" ht="14.4" customHeight="1">
      <c r="B44" s="20"/>
      <c r="I44" s="137"/>
      <c r="J44" s="137"/>
      <c r="M44" s="20"/>
      <c r="AZ44" s="281" t="s">
        <v>249</v>
      </c>
      <c r="BA44" s="281" t="s">
        <v>1</v>
      </c>
      <c r="BB44" s="281" t="s">
        <v>1</v>
      </c>
      <c r="BC44" s="281" t="s">
        <v>250</v>
      </c>
      <c r="BD44" s="281" t="s">
        <v>91</v>
      </c>
    </row>
    <row r="45" spans="2:13" s="1" customFormat="1" ht="14.4" customHeight="1">
      <c r="B45" s="20"/>
      <c r="I45" s="137"/>
      <c r="J45" s="137"/>
      <c r="M45" s="20"/>
    </row>
    <row r="46" spans="2:13" s="1" customFormat="1" ht="14.4" customHeight="1">
      <c r="B46" s="20"/>
      <c r="I46" s="137"/>
      <c r="J46" s="137"/>
      <c r="M46" s="20"/>
    </row>
    <row r="47" spans="2:13" s="1" customFormat="1" ht="14.4" customHeight="1">
      <c r="B47" s="20"/>
      <c r="I47" s="137"/>
      <c r="J47" s="137"/>
      <c r="M47" s="20"/>
    </row>
    <row r="48" spans="2:13" s="1" customFormat="1" ht="14.4" customHeight="1">
      <c r="B48" s="20"/>
      <c r="I48" s="137"/>
      <c r="J48" s="137"/>
      <c r="M48" s="20"/>
    </row>
    <row r="49" spans="2:13" s="1" customFormat="1" ht="14.4" customHeight="1">
      <c r="B49" s="20"/>
      <c r="I49" s="137"/>
      <c r="J49" s="137"/>
      <c r="M49" s="20"/>
    </row>
    <row r="50" spans="2:13" s="2" customFormat="1" ht="14.4" customHeight="1">
      <c r="B50" s="63"/>
      <c r="D50" s="173" t="s">
        <v>52</v>
      </c>
      <c r="E50" s="174"/>
      <c r="F50" s="174"/>
      <c r="G50" s="173" t="s">
        <v>53</v>
      </c>
      <c r="H50" s="174"/>
      <c r="I50" s="175"/>
      <c r="J50" s="175"/>
      <c r="K50" s="174"/>
      <c r="L50" s="174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76" t="s">
        <v>54</v>
      </c>
      <c r="E61" s="177"/>
      <c r="F61" s="178" t="s">
        <v>55</v>
      </c>
      <c r="G61" s="176" t="s">
        <v>54</v>
      </c>
      <c r="H61" s="177"/>
      <c r="I61" s="179"/>
      <c r="J61" s="180" t="s">
        <v>55</v>
      </c>
      <c r="K61" s="177"/>
      <c r="L61" s="17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73" t="s">
        <v>56</v>
      </c>
      <c r="E65" s="181"/>
      <c r="F65" s="181"/>
      <c r="G65" s="173" t="s">
        <v>57</v>
      </c>
      <c r="H65" s="181"/>
      <c r="I65" s="182"/>
      <c r="J65" s="182"/>
      <c r="K65" s="181"/>
      <c r="L65" s="181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76" t="s">
        <v>54</v>
      </c>
      <c r="E76" s="177"/>
      <c r="F76" s="178" t="s">
        <v>55</v>
      </c>
      <c r="G76" s="176" t="s">
        <v>54</v>
      </c>
      <c r="H76" s="177"/>
      <c r="I76" s="179"/>
      <c r="J76" s="180" t="s">
        <v>55</v>
      </c>
      <c r="K76" s="177"/>
      <c r="L76" s="17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3"/>
      <c r="C77" s="184"/>
      <c r="D77" s="184"/>
      <c r="E77" s="184"/>
      <c r="F77" s="184"/>
      <c r="G77" s="184"/>
      <c r="H77" s="184"/>
      <c r="I77" s="185"/>
      <c r="J77" s="185"/>
      <c r="K77" s="184"/>
      <c r="L77" s="184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6"/>
      <c r="C81" s="187"/>
      <c r="D81" s="187"/>
      <c r="E81" s="187"/>
      <c r="F81" s="187"/>
      <c r="G81" s="187"/>
      <c r="H81" s="187"/>
      <c r="I81" s="188"/>
      <c r="J81" s="188"/>
      <c r="K81" s="187"/>
      <c r="L81" s="187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5"/>
      <c r="J82" s="145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5"/>
      <c r="J83" s="145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145"/>
      <c r="J84" s="145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9" t="str">
        <f>E7</f>
        <v>Ostrov, Úprava křižovatky ulic Jáchymovská – Hroznětínská</v>
      </c>
      <c r="F85" s="32"/>
      <c r="G85" s="32"/>
      <c r="H85" s="32"/>
      <c r="I85" s="145"/>
      <c r="J85" s="145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145"/>
      <c r="J86" s="145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SO101 - Komunikace</v>
      </c>
      <c r="F87" s="40"/>
      <c r="G87" s="40"/>
      <c r="H87" s="40"/>
      <c r="I87" s="145"/>
      <c r="J87" s="145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5"/>
      <c r="J88" s="145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Ostrov</v>
      </c>
      <c r="G89" s="40"/>
      <c r="H89" s="40"/>
      <c r="I89" s="148" t="s">
        <v>23</v>
      </c>
      <c r="J89" s="150" t="str">
        <f>IF(J12="","",J12)</f>
        <v>23. 2. 2020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5"/>
      <c r="J90" s="145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Ostrov</v>
      </c>
      <c r="G91" s="40"/>
      <c r="H91" s="40"/>
      <c r="I91" s="148" t="s">
        <v>33</v>
      </c>
      <c r="J91" s="190" t="str">
        <f>E21</f>
        <v>Ing. Igor Hrazdil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31</v>
      </c>
      <c r="D92" s="40"/>
      <c r="E92" s="40"/>
      <c r="F92" s="27" t="str">
        <f>IF(E18="","",E18)</f>
        <v>Vyplň údaj</v>
      </c>
      <c r="G92" s="40"/>
      <c r="H92" s="40"/>
      <c r="I92" s="148" t="s">
        <v>37</v>
      </c>
      <c r="J92" s="190" t="str">
        <f>E24</f>
        <v>Ing. Igor Hrazdil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5"/>
      <c r="J93" s="145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1" t="s">
        <v>107</v>
      </c>
      <c r="D94" s="192"/>
      <c r="E94" s="192"/>
      <c r="F94" s="192"/>
      <c r="G94" s="192"/>
      <c r="H94" s="192"/>
      <c r="I94" s="193" t="s">
        <v>108</v>
      </c>
      <c r="J94" s="193" t="s">
        <v>109</v>
      </c>
      <c r="K94" s="194" t="s">
        <v>110</v>
      </c>
      <c r="L94" s="192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5"/>
      <c r="J95" s="145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5" t="s">
        <v>111</v>
      </c>
      <c r="D96" s="40"/>
      <c r="E96" s="40"/>
      <c r="F96" s="40"/>
      <c r="G96" s="40"/>
      <c r="H96" s="40"/>
      <c r="I96" s="196">
        <f>Q126</f>
        <v>0</v>
      </c>
      <c r="J96" s="196">
        <f>R126</f>
        <v>0</v>
      </c>
      <c r="K96" s="110">
        <f>K126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97"/>
      <c r="C97" s="198"/>
      <c r="D97" s="199" t="s">
        <v>113</v>
      </c>
      <c r="E97" s="200"/>
      <c r="F97" s="200"/>
      <c r="G97" s="200"/>
      <c r="H97" s="200"/>
      <c r="I97" s="201">
        <f>Q127</f>
        <v>0</v>
      </c>
      <c r="J97" s="201">
        <f>R127</f>
        <v>0</v>
      </c>
      <c r="K97" s="202">
        <f>K127</f>
        <v>0</v>
      </c>
      <c r="L97" s="198"/>
      <c r="M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4"/>
      <c r="C98" s="205"/>
      <c r="D98" s="206" t="s">
        <v>251</v>
      </c>
      <c r="E98" s="207"/>
      <c r="F98" s="207"/>
      <c r="G98" s="207"/>
      <c r="H98" s="207"/>
      <c r="I98" s="208">
        <f>Q128</f>
        <v>0</v>
      </c>
      <c r="J98" s="208">
        <f>R128</f>
        <v>0</v>
      </c>
      <c r="K98" s="209">
        <f>K128</f>
        <v>0</v>
      </c>
      <c r="L98" s="205"/>
      <c r="M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4"/>
      <c r="C99" s="205"/>
      <c r="D99" s="206" t="s">
        <v>252</v>
      </c>
      <c r="E99" s="207"/>
      <c r="F99" s="207"/>
      <c r="G99" s="207"/>
      <c r="H99" s="207"/>
      <c r="I99" s="208">
        <f>Q163</f>
        <v>0</v>
      </c>
      <c r="J99" s="208">
        <f>R163</f>
        <v>0</v>
      </c>
      <c r="K99" s="209">
        <f>K163</f>
        <v>0</v>
      </c>
      <c r="L99" s="205"/>
      <c r="M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4"/>
      <c r="C100" s="205"/>
      <c r="D100" s="206" t="s">
        <v>253</v>
      </c>
      <c r="E100" s="207"/>
      <c r="F100" s="207"/>
      <c r="G100" s="207"/>
      <c r="H100" s="207"/>
      <c r="I100" s="208">
        <f>Q168</f>
        <v>0</v>
      </c>
      <c r="J100" s="208">
        <f>R168</f>
        <v>0</v>
      </c>
      <c r="K100" s="209">
        <f>K168</f>
        <v>0</v>
      </c>
      <c r="L100" s="205"/>
      <c r="M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4"/>
      <c r="C101" s="205"/>
      <c r="D101" s="206" t="s">
        <v>254</v>
      </c>
      <c r="E101" s="207"/>
      <c r="F101" s="207"/>
      <c r="G101" s="207"/>
      <c r="H101" s="207"/>
      <c r="I101" s="208">
        <f>Q209</f>
        <v>0</v>
      </c>
      <c r="J101" s="208">
        <f>R209</f>
        <v>0</v>
      </c>
      <c r="K101" s="209">
        <f>K209</f>
        <v>0</v>
      </c>
      <c r="L101" s="205"/>
      <c r="M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4"/>
      <c r="C102" s="205"/>
      <c r="D102" s="206" t="s">
        <v>114</v>
      </c>
      <c r="E102" s="207"/>
      <c r="F102" s="207"/>
      <c r="G102" s="207"/>
      <c r="H102" s="207"/>
      <c r="I102" s="208">
        <f>Q237</f>
        <v>0</v>
      </c>
      <c r="J102" s="208">
        <f>R237</f>
        <v>0</v>
      </c>
      <c r="K102" s="209">
        <f>K237</f>
        <v>0</v>
      </c>
      <c r="L102" s="205"/>
      <c r="M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4"/>
      <c r="C103" s="205"/>
      <c r="D103" s="206" t="s">
        <v>255</v>
      </c>
      <c r="E103" s="207"/>
      <c r="F103" s="207"/>
      <c r="G103" s="207"/>
      <c r="H103" s="207"/>
      <c r="I103" s="208">
        <f>Q329</f>
        <v>0</v>
      </c>
      <c r="J103" s="208">
        <f>R329</f>
        <v>0</v>
      </c>
      <c r="K103" s="209">
        <f>K329</f>
        <v>0</v>
      </c>
      <c r="L103" s="205"/>
      <c r="M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4"/>
      <c r="C104" s="205"/>
      <c r="D104" s="206" t="s">
        <v>256</v>
      </c>
      <c r="E104" s="207"/>
      <c r="F104" s="207"/>
      <c r="G104" s="207"/>
      <c r="H104" s="207"/>
      <c r="I104" s="208">
        <f>Q345</f>
        <v>0</v>
      </c>
      <c r="J104" s="208">
        <f>R345</f>
        <v>0</v>
      </c>
      <c r="K104" s="209">
        <f>K345</f>
        <v>0</v>
      </c>
      <c r="L104" s="205"/>
      <c r="M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7"/>
      <c r="C105" s="198"/>
      <c r="D105" s="199" t="s">
        <v>257</v>
      </c>
      <c r="E105" s="200"/>
      <c r="F105" s="200"/>
      <c r="G105" s="200"/>
      <c r="H105" s="200"/>
      <c r="I105" s="201">
        <f>Q347</f>
        <v>0</v>
      </c>
      <c r="J105" s="201">
        <f>R347</f>
        <v>0</v>
      </c>
      <c r="K105" s="202">
        <f>K347</f>
        <v>0</v>
      </c>
      <c r="L105" s="198"/>
      <c r="M105" s="20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04"/>
      <c r="C106" s="205"/>
      <c r="D106" s="206" t="s">
        <v>258</v>
      </c>
      <c r="E106" s="207"/>
      <c r="F106" s="207"/>
      <c r="G106" s="207"/>
      <c r="H106" s="207"/>
      <c r="I106" s="208">
        <f>Q348</f>
        <v>0</v>
      </c>
      <c r="J106" s="208">
        <f>R348</f>
        <v>0</v>
      </c>
      <c r="K106" s="209">
        <f>K348</f>
        <v>0</v>
      </c>
      <c r="L106" s="205"/>
      <c r="M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145"/>
      <c r="J107" s="145"/>
      <c r="K107" s="40"/>
      <c r="L107" s="40"/>
      <c r="M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185"/>
      <c r="J108" s="185"/>
      <c r="K108" s="67"/>
      <c r="L108" s="67"/>
      <c r="M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188"/>
      <c r="J112" s="188"/>
      <c r="K112" s="69"/>
      <c r="L112" s="69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115</v>
      </c>
      <c r="D113" s="40"/>
      <c r="E113" s="40"/>
      <c r="F113" s="40"/>
      <c r="G113" s="40"/>
      <c r="H113" s="40"/>
      <c r="I113" s="145"/>
      <c r="J113" s="145"/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5"/>
      <c r="J114" s="145"/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17</v>
      </c>
      <c r="D115" s="40"/>
      <c r="E115" s="40"/>
      <c r="F115" s="40"/>
      <c r="G115" s="40"/>
      <c r="H115" s="40"/>
      <c r="I115" s="145"/>
      <c r="J115" s="145"/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89" t="str">
        <f>E7</f>
        <v>Ostrov, Úprava křižovatky ulic Jáchymovská – Hroznětínská</v>
      </c>
      <c r="F116" s="32"/>
      <c r="G116" s="32"/>
      <c r="H116" s="32"/>
      <c r="I116" s="145"/>
      <c r="J116" s="145"/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102</v>
      </c>
      <c r="D117" s="40"/>
      <c r="E117" s="40"/>
      <c r="F117" s="40"/>
      <c r="G117" s="40"/>
      <c r="H117" s="40"/>
      <c r="I117" s="145"/>
      <c r="J117" s="145"/>
      <c r="K117" s="40"/>
      <c r="L117" s="40"/>
      <c r="M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SO101 - Komunikace</v>
      </c>
      <c r="F118" s="40"/>
      <c r="G118" s="40"/>
      <c r="H118" s="40"/>
      <c r="I118" s="145"/>
      <c r="J118" s="145"/>
      <c r="K118" s="40"/>
      <c r="L118" s="40"/>
      <c r="M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45"/>
      <c r="J119" s="145"/>
      <c r="K119" s="40"/>
      <c r="L119" s="40"/>
      <c r="M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21</v>
      </c>
      <c r="D120" s="40"/>
      <c r="E120" s="40"/>
      <c r="F120" s="27" t="str">
        <f>F12</f>
        <v>Ostrov</v>
      </c>
      <c r="G120" s="40"/>
      <c r="H120" s="40"/>
      <c r="I120" s="148" t="s">
        <v>23</v>
      </c>
      <c r="J120" s="150" t="str">
        <f>IF(J12="","",J12)</f>
        <v>23. 2. 2020</v>
      </c>
      <c r="K120" s="40"/>
      <c r="L120" s="40"/>
      <c r="M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45"/>
      <c r="J121" s="145"/>
      <c r="K121" s="40"/>
      <c r="L121" s="40"/>
      <c r="M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25</v>
      </c>
      <c r="D122" s="40"/>
      <c r="E122" s="40"/>
      <c r="F122" s="27" t="str">
        <f>E15</f>
        <v>Město Ostrov</v>
      </c>
      <c r="G122" s="40"/>
      <c r="H122" s="40"/>
      <c r="I122" s="148" t="s">
        <v>33</v>
      </c>
      <c r="J122" s="190" t="str">
        <f>E21</f>
        <v>Ing. Igor Hrazdil</v>
      </c>
      <c r="K122" s="40"/>
      <c r="L122" s="40"/>
      <c r="M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31</v>
      </c>
      <c r="D123" s="40"/>
      <c r="E123" s="40"/>
      <c r="F123" s="27" t="str">
        <f>IF(E18="","",E18)</f>
        <v>Vyplň údaj</v>
      </c>
      <c r="G123" s="40"/>
      <c r="H123" s="40"/>
      <c r="I123" s="148" t="s">
        <v>37</v>
      </c>
      <c r="J123" s="190" t="str">
        <f>E24</f>
        <v>Ing. Igor Hrazdil</v>
      </c>
      <c r="K123" s="40"/>
      <c r="L123" s="40"/>
      <c r="M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45"/>
      <c r="J124" s="145"/>
      <c r="K124" s="40"/>
      <c r="L124" s="40"/>
      <c r="M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1"/>
      <c r="B125" s="212"/>
      <c r="C125" s="213" t="s">
        <v>116</v>
      </c>
      <c r="D125" s="214" t="s">
        <v>64</v>
      </c>
      <c r="E125" s="214" t="s">
        <v>60</v>
      </c>
      <c r="F125" s="214" t="s">
        <v>61</v>
      </c>
      <c r="G125" s="214" t="s">
        <v>117</v>
      </c>
      <c r="H125" s="214" t="s">
        <v>118</v>
      </c>
      <c r="I125" s="215" t="s">
        <v>119</v>
      </c>
      <c r="J125" s="215" t="s">
        <v>120</v>
      </c>
      <c r="K125" s="214" t="s">
        <v>110</v>
      </c>
      <c r="L125" s="216" t="s">
        <v>121</v>
      </c>
      <c r="M125" s="217"/>
      <c r="N125" s="100" t="s">
        <v>1</v>
      </c>
      <c r="O125" s="101" t="s">
        <v>43</v>
      </c>
      <c r="P125" s="101" t="s">
        <v>122</v>
      </c>
      <c r="Q125" s="101" t="s">
        <v>123</v>
      </c>
      <c r="R125" s="101" t="s">
        <v>124</v>
      </c>
      <c r="S125" s="101" t="s">
        <v>125</v>
      </c>
      <c r="T125" s="101" t="s">
        <v>126</v>
      </c>
      <c r="U125" s="101" t="s">
        <v>127</v>
      </c>
      <c r="V125" s="101" t="s">
        <v>128</v>
      </c>
      <c r="W125" s="101" t="s">
        <v>129</v>
      </c>
      <c r="X125" s="102" t="s">
        <v>130</v>
      </c>
      <c r="Y125" s="211"/>
      <c r="Z125" s="211"/>
      <c r="AA125" s="211"/>
      <c r="AB125" s="211"/>
      <c r="AC125" s="211"/>
      <c r="AD125" s="211"/>
      <c r="AE125" s="211"/>
    </row>
    <row r="126" spans="1:63" s="2" customFormat="1" ht="22.8" customHeight="1">
      <c r="A126" s="38"/>
      <c r="B126" s="39"/>
      <c r="C126" s="107" t="s">
        <v>131</v>
      </c>
      <c r="D126" s="40"/>
      <c r="E126" s="40"/>
      <c r="F126" s="40"/>
      <c r="G126" s="40"/>
      <c r="H126" s="40"/>
      <c r="I126" s="145"/>
      <c r="J126" s="145"/>
      <c r="K126" s="218">
        <f>BK126</f>
        <v>0</v>
      </c>
      <c r="L126" s="40"/>
      <c r="M126" s="44"/>
      <c r="N126" s="103"/>
      <c r="O126" s="219"/>
      <c r="P126" s="104"/>
      <c r="Q126" s="220">
        <f>Q127+Q347</f>
        <v>0</v>
      </c>
      <c r="R126" s="220">
        <f>R127+R347</f>
        <v>0</v>
      </c>
      <c r="S126" s="104"/>
      <c r="T126" s="221">
        <f>T127+T347</f>
        <v>0</v>
      </c>
      <c r="U126" s="104"/>
      <c r="V126" s="221">
        <f>V127+V347</f>
        <v>131.52842604</v>
      </c>
      <c r="W126" s="104"/>
      <c r="X126" s="222">
        <f>X127+X347</f>
        <v>331.75717</v>
      </c>
      <c r="Y126" s="38"/>
      <c r="Z126" s="38"/>
      <c r="AA126" s="38"/>
      <c r="AB126" s="38"/>
      <c r="AC126" s="38"/>
      <c r="AD126" s="38"/>
      <c r="AE126" s="38"/>
      <c r="AT126" s="17" t="s">
        <v>80</v>
      </c>
      <c r="AU126" s="17" t="s">
        <v>112</v>
      </c>
      <c r="BK126" s="223">
        <f>BK127+BK347</f>
        <v>0</v>
      </c>
    </row>
    <row r="127" spans="1:63" s="12" customFormat="1" ht="25.9" customHeight="1">
      <c r="A127" s="12"/>
      <c r="B127" s="224"/>
      <c r="C127" s="225"/>
      <c r="D127" s="226" t="s">
        <v>80</v>
      </c>
      <c r="E127" s="227" t="s">
        <v>132</v>
      </c>
      <c r="F127" s="227" t="s">
        <v>133</v>
      </c>
      <c r="G127" s="225"/>
      <c r="H127" s="225"/>
      <c r="I127" s="228"/>
      <c r="J127" s="228"/>
      <c r="K127" s="229">
        <f>BK127</f>
        <v>0</v>
      </c>
      <c r="L127" s="225"/>
      <c r="M127" s="230"/>
      <c r="N127" s="231"/>
      <c r="O127" s="232"/>
      <c r="P127" s="232"/>
      <c r="Q127" s="233">
        <f>Q128+Q163+Q168+Q209+Q237+Q329+Q345</f>
        <v>0</v>
      </c>
      <c r="R127" s="233">
        <f>R128+R163+R168+R209+R237+R329+R345</f>
        <v>0</v>
      </c>
      <c r="S127" s="232"/>
      <c r="T127" s="234">
        <f>T128+T163+T168+T209+T237+T329+T345</f>
        <v>0</v>
      </c>
      <c r="U127" s="232"/>
      <c r="V127" s="234">
        <f>V128+V163+V168+V209+V237+V329+V345</f>
        <v>131.50817604</v>
      </c>
      <c r="W127" s="232"/>
      <c r="X127" s="235">
        <f>X128+X163+X168+X209+X237+X329+X345</f>
        <v>331.75717</v>
      </c>
      <c r="Y127" s="12"/>
      <c r="Z127" s="12"/>
      <c r="AA127" s="12"/>
      <c r="AB127" s="12"/>
      <c r="AC127" s="12"/>
      <c r="AD127" s="12"/>
      <c r="AE127" s="12"/>
      <c r="AR127" s="236" t="s">
        <v>89</v>
      </c>
      <c r="AT127" s="237" t="s">
        <v>80</v>
      </c>
      <c r="AU127" s="237" t="s">
        <v>81</v>
      </c>
      <c r="AY127" s="236" t="s">
        <v>134</v>
      </c>
      <c r="BK127" s="238">
        <f>BK128+BK163+BK168+BK209+BK237+BK329+BK345</f>
        <v>0</v>
      </c>
    </row>
    <row r="128" spans="1:63" s="12" customFormat="1" ht="22.8" customHeight="1">
      <c r="A128" s="12"/>
      <c r="B128" s="224"/>
      <c r="C128" s="225"/>
      <c r="D128" s="226" t="s">
        <v>80</v>
      </c>
      <c r="E128" s="239" t="s">
        <v>89</v>
      </c>
      <c r="F128" s="239" t="s">
        <v>259</v>
      </c>
      <c r="G128" s="225"/>
      <c r="H128" s="225"/>
      <c r="I128" s="228"/>
      <c r="J128" s="228"/>
      <c r="K128" s="240">
        <f>BK128</f>
        <v>0</v>
      </c>
      <c r="L128" s="225"/>
      <c r="M128" s="230"/>
      <c r="N128" s="231"/>
      <c r="O128" s="232"/>
      <c r="P128" s="232"/>
      <c r="Q128" s="233">
        <f>SUM(Q129:Q162)</f>
        <v>0</v>
      </c>
      <c r="R128" s="233">
        <f>SUM(R129:R162)</f>
        <v>0</v>
      </c>
      <c r="S128" s="232"/>
      <c r="T128" s="234">
        <f>SUM(T129:T162)</f>
        <v>0</v>
      </c>
      <c r="U128" s="232"/>
      <c r="V128" s="234">
        <f>SUM(V129:V162)</f>
        <v>4.3513424</v>
      </c>
      <c r="W128" s="232"/>
      <c r="X128" s="235">
        <f>SUM(X129:X162)</f>
        <v>330.78017</v>
      </c>
      <c r="Y128" s="12"/>
      <c r="Z128" s="12"/>
      <c r="AA128" s="12"/>
      <c r="AB128" s="12"/>
      <c r="AC128" s="12"/>
      <c r="AD128" s="12"/>
      <c r="AE128" s="12"/>
      <c r="AR128" s="236" t="s">
        <v>89</v>
      </c>
      <c r="AT128" s="237" t="s">
        <v>80</v>
      </c>
      <c r="AU128" s="237" t="s">
        <v>89</v>
      </c>
      <c r="AY128" s="236" t="s">
        <v>134</v>
      </c>
      <c r="BK128" s="238">
        <f>SUM(BK129:BK162)</f>
        <v>0</v>
      </c>
    </row>
    <row r="129" spans="1:65" s="2" customFormat="1" ht="21.75" customHeight="1">
      <c r="A129" s="38"/>
      <c r="B129" s="39"/>
      <c r="C129" s="241" t="s">
        <v>89</v>
      </c>
      <c r="D129" s="241" t="s">
        <v>137</v>
      </c>
      <c r="E129" s="242" t="s">
        <v>260</v>
      </c>
      <c r="F129" s="243" t="s">
        <v>261</v>
      </c>
      <c r="G129" s="244" t="s">
        <v>262</v>
      </c>
      <c r="H129" s="245">
        <v>237.95</v>
      </c>
      <c r="I129" s="246"/>
      <c r="J129" s="246"/>
      <c r="K129" s="247">
        <f>ROUND(P129*H129,2)</f>
        <v>0</v>
      </c>
      <c r="L129" s="243" t="s">
        <v>141</v>
      </c>
      <c r="M129" s="44"/>
      <c r="N129" s="248" t="s">
        <v>1</v>
      </c>
      <c r="O129" s="249" t="s">
        <v>44</v>
      </c>
      <c r="P129" s="250">
        <f>I129+J129</f>
        <v>0</v>
      </c>
      <c r="Q129" s="250">
        <f>ROUND(I129*H129,2)</f>
        <v>0</v>
      </c>
      <c r="R129" s="250">
        <f>ROUND(J129*H129,2)</f>
        <v>0</v>
      </c>
      <c r="S129" s="91"/>
      <c r="T129" s="251">
        <f>S129*H129</f>
        <v>0</v>
      </c>
      <c r="U129" s="251">
        <v>0</v>
      </c>
      <c r="V129" s="251">
        <f>U129*H129</f>
        <v>0</v>
      </c>
      <c r="W129" s="251">
        <v>0.26</v>
      </c>
      <c r="X129" s="252">
        <f>W129*H129</f>
        <v>61.867</v>
      </c>
      <c r="Y129" s="38"/>
      <c r="Z129" s="38"/>
      <c r="AA129" s="38"/>
      <c r="AB129" s="38"/>
      <c r="AC129" s="38"/>
      <c r="AD129" s="38"/>
      <c r="AE129" s="38"/>
      <c r="AR129" s="253" t="s">
        <v>142</v>
      </c>
      <c r="AT129" s="253" t="s">
        <v>137</v>
      </c>
      <c r="AU129" s="253" t="s">
        <v>91</v>
      </c>
      <c r="AY129" s="17" t="s">
        <v>134</v>
      </c>
      <c r="BE129" s="254">
        <f>IF(O129="základní",K129,0)</f>
        <v>0</v>
      </c>
      <c r="BF129" s="254">
        <f>IF(O129="snížená",K129,0)</f>
        <v>0</v>
      </c>
      <c r="BG129" s="254">
        <f>IF(O129="zákl. přenesená",K129,0)</f>
        <v>0</v>
      </c>
      <c r="BH129" s="254">
        <f>IF(O129="sníž. přenesená",K129,0)</f>
        <v>0</v>
      </c>
      <c r="BI129" s="254">
        <f>IF(O129="nulová",K129,0)</f>
        <v>0</v>
      </c>
      <c r="BJ129" s="17" t="s">
        <v>89</v>
      </c>
      <c r="BK129" s="254">
        <f>ROUND(P129*H129,2)</f>
        <v>0</v>
      </c>
      <c r="BL129" s="17" t="s">
        <v>142</v>
      </c>
      <c r="BM129" s="253" t="s">
        <v>263</v>
      </c>
    </row>
    <row r="130" spans="1:51" s="13" customFormat="1" ht="12">
      <c r="A130" s="13"/>
      <c r="B130" s="255"/>
      <c r="C130" s="256"/>
      <c r="D130" s="257" t="s">
        <v>144</v>
      </c>
      <c r="E130" s="258" t="s">
        <v>225</v>
      </c>
      <c r="F130" s="259" t="s">
        <v>264</v>
      </c>
      <c r="G130" s="256"/>
      <c r="H130" s="260">
        <v>237.95</v>
      </c>
      <c r="I130" s="261"/>
      <c r="J130" s="261"/>
      <c r="K130" s="256"/>
      <c r="L130" s="256"/>
      <c r="M130" s="262"/>
      <c r="N130" s="263"/>
      <c r="O130" s="264"/>
      <c r="P130" s="264"/>
      <c r="Q130" s="264"/>
      <c r="R130" s="264"/>
      <c r="S130" s="264"/>
      <c r="T130" s="264"/>
      <c r="U130" s="264"/>
      <c r="V130" s="264"/>
      <c r="W130" s="264"/>
      <c r="X130" s="265"/>
      <c r="Y130" s="13"/>
      <c r="Z130" s="13"/>
      <c r="AA130" s="13"/>
      <c r="AB130" s="13"/>
      <c r="AC130" s="13"/>
      <c r="AD130" s="13"/>
      <c r="AE130" s="13"/>
      <c r="AT130" s="266" t="s">
        <v>144</v>
      </c>
      <c r="AU130" s="266" t="s">
        <v>91</v>
      </c>
      <c r="AV130" s="13" t="s">
        <v>91</v>
      </c>
      <c r="AW130" s="13" t="s">
        <v>5</v>
      </c>
      <c r="AX130" s="13" t="s">
        <v>89</v>
      </c>
      <c r="AY130" s="266" t="s">
        <v>134</v>
      </c>
    </row>
    <row r="131" spans="1:65" s="2" customFormat="1" ht="21.75" customHeight="1">
      <c r="A131" s="38"/>
      <c r="B131" s="39"/>
      <c r="C131" s="241" t="s">
        <v>91</v>
      </c>
      <c r="D131" s="241" t="s">
        <v>137</v>
      </c>
      <c r="E131" s="242" t="s">
        <v>265</v>
      </c>
      <c r="F131" s="243" t="s">
        <v>266</v>
      </c>
      <c r="G131" s="244" t="s">
        <v>262</v>
      </c>
      <c r="H131" s="245">
        <v>21.16</v>
      </c>
      <c r="I131" s="246"/>
      <c r="J131" s="246"/>
      <c r="K131" s="247">
        <f>ROUND(P131*H131,2)</f>
        <v>0</v>
      </c>
      <c r="L131" s="243" t="s">
        <v>141</v>
      </c>
      <c r="M131" s="44"/>
      <c r="N131" s="248" t="s">
        <v>1</v>
      </c>
      <c r="O131" s="249" t="s">
        <v>44</v>
      </c>
      <c r="P131" s="250">
        <f>I131+J131</f>
        <v>0</v>
      </c>
      <c r="Q131" s="250">
        <f>ROUND(I131*H131,2)</f>
        <v>0</v>
      </c>
      <c r="R131" s="250">
        <f>ROUND(J131*H131,2)</f>
        <v>0</v>
      </c>
      <c r="S131" s="91"/>
      <c r="T131" s="251">
        <f>S131*H131</f>
        <v>0</v>
      </c>
      <c r="U131" s="251">
        <v>0</v>
      </c>
      <c r="V131" s="251">
        <f>U131*H131</f>
        <v>0</v>
      </c>
      <c r="W131" s="251">
        <v>0.295</v>
      </c>
      <c r="X131" s="252">
        <f>W131*H131</f>
        <v>6.2421999999999995</v>
      </c>
      <c r="Y131" s="38"/>
      <c r="Z131" s="38"/>
      <c r="AA131" s="38"/>
      <c r="AB131" s="38"/>
      <c r="AC131" s="38"/>
      <c r="AD131" s="38"/>
      <c r="AE131" s="38"/>
      <c r="AR131" s="253" t="s">
        <v>142</v>
      </c>
      <c r="AT131" s="253" t="s">
        <v>137</v>
      </c>
      <c r="AU131" s="253" t="s">
        <v>91</v>
      </c>
      <c r="AY131" s="17" t="s">
        <v>134</v>
      </c>
      <c r="BE131" s="254">
        <f>IF(O131="základní",K131,0)</f>
        <v>0</v>
      </c>
      <c r="BF131" s="254">
        <f>IF(O131="snížená",K131,0)</f>
        <v>0</v>
      </c>
      <c r="BG131" s="254">
        <f>IF(O131="zákl. přenesená",K131,0)</f>
        <v>0</v>
      </c>
      <c r="BH131" s="254">
        <f>IF(O131="sníž. přenesená",K131,0)</f>
        <v>0</v>
      </c>
      <c r="BI131" s="254">
        <f>IF(O131="nulová",K131,0)</f>
        <v>0</v>
      </c>
      <c r="BJ131" s="17" t="s">
        <v>89</v>
      </c>
      <c r="BK131" s="254">
        <f>ROUND(P131*H131,2)</f>
        <v>0</v>
      </c>
      <c r="BL131" s="17" t="s">
        <v>142</v>
      </c>
      <c r="BM131" s="253" t="s">
        <v>267</v>
      </c>
    </row>
    <row r="132" spans="1:51" s="13" customFormat="1" ht="12">
      <c r="A132" s="13"/>
      <c r="B132" s="255"/>
      <c r="C132" s="256"/>
      <c r="D132" s="257" t="s">
        <v>144</v>
      </c>
      <c r="E132" s="258" t="s">
        <v>268</v>
      </c>
      <c r="F132" s="259" t="s">
        <v>269</v>
      </c>
      <c r="G132" s="256"/>
      <c r="H132" s="260">
        <v>21.16</v>
      </c>
      <c r="I132" s="261"/>
      <c r="J132" s="261"/>
      <c r="K132" s="256"/>
      <c r="L132" s="256"/>
      <c r="M132" s="262"/>
      <c r="N132" s="263"/>
      <c r="O132" s="264"/>
      <c r="P132" s="264"/>
      <c r="Q132" s="264"/>
      <c r="R132" s="264"/>
      <c r="S132" s="264"/>
      <c r="T132" s="264"/>
      <c r="U132" s="264"/>
      <c r="V132" s="264"/>
      <c r="W132" s="264"/>
      <c r="X132" s="265"/>
      <c r="Y132" s="13"/>
      <c r="Z132" s="13"/>
      <c r="AA132" s="13"/>
      <c r="AB132" s="13"/>
      <c r="AC132" s="13"/>
      <c r="AD132" s="13"/>
      <c r="AE132" s="13"/>
      <c r="AT132" s="266" t="s">
        <v>144</v>
      </c>
      <c r="AU132" s="266" t="s">
        <v>91</v>
      </c>
      <c r="AV132" s="13" t="s">
        <v>91</v>
      </c>
      <c r="AW132" s="13" t="s">
        <v>5</v>
      </c>
      <c r="AX132" s="13" t="s">
        <v>89</v>
      </c>
      <c r="AY132" s="266" t="s">
        <v>134</v>
      </c>
    </row>
    <row r="133" spans="1:65" s="2" customFormat="1" ht="21.75" customHeight="1">
      <c r="A133" s="38"/>
      <c r="B133" s="39"/>
      <c r="C133" s="241" t="s">
        <v>147</v>
      </c>
      <c r="D133" s="241" t="s">
        <v>137</v>
      </c>
      <c r="E133" s="242" t="s">
        <v>270</v>
      </c>
      <c r="F133" s="243" t="s">
        <v>271</v>
      </c>
      <c r="G133" s="244" t="s">
        <v>262</v>
      </c>
      <c r="H133" s="245">
        <v>92.68</v>
      </c>
      <c r="I133" s="246"/>
      <c r="J133" s="246"/>
      <c r="K133" s="247">
        <f>ROUND(P133*H133,2)</f>
        <v>0</v>
      </c>
      <c r="L133" s="243" t="s">
        <v>141</v>
      </c>
      <c r="M133" s="44"/>
      <c r="N133" s="248" t="s">
        <v>1</v>
      </c>
      <c r="O133" s="249" t="s">
        <v>44</v>
      </c>
      <c r="P133" s="250">
        <f>I133+J133</f>
        <v>0</v>
      </c>
      <c r="Q133" s="250">
        <f>ROUND(I133*H133,2)</f>
        <v>0</v>
      </c>
      <c r="R133" s="250">
        <f>ROUND(J133*H133,2)</f>
        <v>0</v>
      </c>
      <c r="S133" s="91"/>
      <c r="T133" s="251">
        <f>S133*H133</f>
        <v>0</v>
      </c>
      <c r="U133" s="251">
        <v>0</v>
      </c>
      <c r="V133" s="251">
        <f>U133*H133</f>
        <v>0</v>
      </c>
      <c r="W133" s="251">
        <v>0.44</v>
      </c>
      <c r="X133" s="252">
        <f>W133*H133</f>
        <v>40.7792</v>
      </c>
      <c r="Y133" s="38"/>
      <c r="Z133" s="38"/>
      <c r="AA133" s="38"/>
      <c r="AB133" s="38"/>
      <c r="AC133" s="38"/>
      <c r="AD133" s="38"/>
      <c r="AE133" s="38"/>
      <c r="AR133" s="253" t="s">
        <v>142</v>
      </c>
      <c r="AT133" s="253" t="s">
        <v>137</v>
      </c>
      <c r="AU133" s="253" t="s">
        <v>91</v>
      </c>
      <c r="AY133" s="17" t="s">
        <v>134</v>
      </c>
      <c r="BE133" s="254">
        <f>IF(O133="základní",K133,0)</f>
        <v>0</v>
      </c>
      <c r="BF133" s="254">
        <f>IF(O133="snížená",K133,0)</f>
        <v>0</v>
      </c>
      <c r="BG133" s="254">
        <f>IF(O133="zákl. přenesená",K133,0)</f>
        <v>0</v>
      </c>
      <c r="BH133" s="254">
        <f>IF(O133="sníž. přenesená",K133,0)</f>
        <v>0</v>
      </c>
      <c r="BI133" s="254">
        <f>IF(O133="nulová",K133,0)</f>
        <v>0</v>
      </c>
      <c r="BJ133" s="17" t="s">
        <v>89</v>
      </c>
      <c r="BK133" s="254">
        <f>ROUND(P133*H133,2)</f>
        <v>0</v>
      </c>
      <c r="BL133" s="17" t="s">
        <v>142</v>
      </c>
      <c r="BM133" s="253" t="s">
        <v>272</v>
      </c>
    </row>
    <row r="134" spans="1:51" s="13" customFormat="1" ht="12">
      <c r="A134" s="13"/>
      <c r="B134" s="255"/>
      <c r="C134" s="256"/>
      <c r="D134" s="257" t="s">
        <v>144</v>
      </c>
      <c r="E134" s="258" t="s">
        <v>1</v>
      </c>
      <c r="F134" s="259" t="s">
        <v>273</v>
      </c>
      <c r="G134" s="256"/>
      <c r="H134" s="260">
        <v>92.68</v>
      </c>
      <c r="I134" s="261"/>
      <c r="J134" s="261"/>
      <c r="K134" s="256"/>
      <c r="L134" s="256"/>
      <c r="M134" s="262"/>
      <c r="N134" s="263"/>
      <c r="O134" s="264"/>
      <c r="P134" s="264"/>
      <c r="Q134" s="264"/>
      <c r="R134" s="264"/>
      <c r="S134" s="264"/>
      <c r="T134" s="264"/>
      <c r="U134" s="264"/>
      <c r="V134" s="264"/>
      <c r="W134" s="264"/>
      <c r="X134" s="265"/>
      <c r="Y134" s="13"/>
      <c r="Z134" s="13"/>
      <c r="AA134" s="13"/>
      <c r="AB134" s="13"/>
      <c r="AC134" s="13"/>
      <c r="AD134" s="13"/>
      <c r="AE134" s="13"/>
      <c r="AT134" s="266" t="s">
        <v>144</v>
      </c>
      <c r="AU134" s="266" t="s">
        <v>91</v>
      </c>
      <c r="AV134" s="13" t="s">
        <v>91</v>
      </c>
      <c r="AW134" s="13" t="s">
        <v>5</v>
      </c>
      <c r="AX134" s="13" t="s">
        <v>89</v>
      </c>
      <c r="AY134" s="266" t="s">
        <v>134</v>
      </c>
    </row>
    <row r="135" spans="1:65" s="2" customFormat="1" ht="21.75" customHeight="1">
      <c r="A135" s="38"/>
      <c r="B135" s="39"/>
      <c r="C135" s="241" t="s">
        <v>142</v>
      </c>
      <c r="D135" s="241" t="s">
        <v>137</v>
      </c>
      <c r="E135" s="242" t="s">
        <v>274</v>
      </c>
      <c r="F135" s="243" t="s">
        <v>275</v>
      </c>
      <c r="G135" s="244" t="s">
        <v>262</v>
      </c>
      <c r="H135" s="245">
        <v>96.47</v>
      </c>
      <c r="I135" s="246"/>
      <c r="J135" s="246"/>
      <c r="K135" s="247">
        <f>ROUND(P135*H135,2)</f>
        <v>0</v>
      </c>
      <c r="L135" s="243" t="s">
        <v>141</v>
      </c>
      <c r="M135" s="44"/>
      <c r="N135" s="248" t="s">
        <v>1</v>
      </c>
      <c r="O135" s="249" t="s">
        <v>44</v>
      </c>
      <c r="P135" s="250">
        <f>I135+J135</f>
        <v>0</v>
      </c>
      <c r="Q135" s="250">
        <f>ROUND(I135*H135,2)</f>
        <v>0</v>
      </c>
      <c r="R135" s="250">
        <f>ROUND(J135*H135,2)</f>
        <v>0</v>
      </c>
      <c r="S135" s="91"/>
      <c r="T135" s="251">
        <f>S135*H135</f>
        <v>0</v>
      </c>
      <c r="U135" s="251">
        <v>0</v>
      </c>
      <c r="V135" s="251">
        <f>U135*H135</f>
        <v>0</v>
      </c>
      <c r="W135" s="251">
        <v>0.45</v>
      </c>
      <c r="X135" s="252">
        <f>W135*H135</f>
        <v>43.411500000000004</v>
      </c>
      <c r="Y135" s="38"/>
      <c r="Z135" s="38"/>
      <c r="AA135" s="38"/>
      <c r="AB135" s="38"/>
      <c r="AC135" s="38"/>
      <c r="AD135" s="38"/>
      <c r="AE135" s="38"/>
      <c r="AR135" s="253" t="s">
        <v>142</v>
      </c>
      <c r="AT135" s="253" t="s">
        <v>137</v>
      </c>
      <c r="AU135" s="253" t="s">
        <v>91</v>
      </c>
      <c r="AY135" s="17" t="s">
        <v>134</v>
      </c>
      <c r="BE135" s="254">
        <f>IF(O135="základní",K135,0)</f>
        <v>0</v>
      </c>
      <c r="BF135" s="254">
        <f>IF(O135="snížená",K135,0)</f>
        <v>0</v>
      </c>
      <c r="BG135" s="254">
        <f>IF(O135="zákl. přenesená",K135,0)</f>
        <v>0</v>
      </c>
      <c r="BH135" s="254">
        <f>IF(O135="sníž. přenesená",K135,0)</f>
        <v>0</v>
      </c>
      <c r="BI135" s="254">
        <f>IF(O135="nulová",K135,0)</f>
        <v>0</v>
      </c>
      <c r="BJ135" s="17" t="s">
        <v>89</v>
      </c>
      <c r="BK135" s="254">
        <f>ROUND(P135*H135,2)</f>
        <v>0</v>
      </c>
      <c r="BL135" s="17" t="s">
        <v>142</v>
      </c>
      <c r="BM135" s="253" t="s">
        <v>276</v>
      </c>
    </row>
    <row r="136" spans="1:51" s="13" customFormat="1" ht="12">
      <c r="A136" s="13"/>
      <c r="B136" s="255"/>
      <c r="C136" s="256"/>
      <c r="D136" s="257" t="s">
        <v>144</v>
      </c>
      <c r="E136" s="258" t="s">
        <v>227</v>
      </c>
      <c r="F136" s="259" t="s">
        <v>277</v>
      </c>
      <c r="G136" s="256"/>
      <c r="H136" s="260">
        <v>3</v>
      </c>
      <c r="I136" s="261"/>
      <c r="J136" s="261"/>
      <c r="K136" s="256"/>
      <c r="L136" s="256"/>
      <c r="M136" s="262"/>
      <c r="N136" s="263"/>
      <c r="O136" s="264"/>
      <c r="P136" s="264"/>
      <c r="Q136" s="264"/>
      <c r="R136" s="264"/>
      <c r="S136" s="264"/>
      <c r="T136" s="264"/>
      <c r="U136" s="264"/>
      <c r="V136" s="264"/>
      <c r="W136" s="264"/>
      <c r="X136" s="265"/>
      <c r="Y136" s="13"/>
      <c r="Z136" s="13"/>
      <c r="AA136" s="13"/>
      <c r="AB136" s="13"/>
      <c r="AC136" s="13"/>
      <c r="AD136" s="13"/>
      <c r="AE136" s="13"/>
      <c r="AT136" s="266" t="s">
        <v>144</v>
      </c>
      <c r="AU136" s="266" t="s">
        <v>91</v>
      </c>
      <c r="AV136" s="13" t="s">
        <v>91</v>
      </c>
      <c r="AW136" s="13" t="s">
        <v>5</v>
      </c>
      <c r="AX136" s="13" t="s">
        <v>81</v>
      </c>
      <c r="AY136" s="266" t="s">
        <v>134</v>
      </c>
    </row>
    <row r="137" spans="1:51" s="13" customFormat="1" ht="12">
      <c r="A137" s="13"/>
      <c r="B137" s="255"/>
      <c r="C137" s="256"/>
      <c r="D137" s="257" t="s">
        <v>144</v>
      </c>
      <c r="E137" s="258" t="s">
        <v>228</v>
      </c>
      <c r="F137" s="259" t="s">
        <v>278</v>
      </c>
      <c r="G137" s="256"/>
      <c r="H137" s="260">
        <v>75.53</v>
      </c>
      <c r="I137" s="261"/>
      <c r="J137" s="261"/>
      <c r="K137" s="256"/>
      <c r="L137" s="256"/>
      <c r="M137" s="262"/>
      <c r="N137" s="263"/>
      <c r="O137" s="264"/>
      <c r="P137" s="264"/>
      <c r="Q137" s="264"/>
      <c r="R137" s="264"/>
      <c r="S137" s="264"/>
      <c r="T137" s="264"/>
      <c r="U137" s="264"/>
      <c r="V137" s="264"/>
      <c r="W137" s="264"/>
      <c r="X137" s="265"/>
      <c r="Y137" s="13"/>
      <c r="Z137" s="13"/>
      <c r="AA137" s="13"/>
      <c r="AB137" s="13"/>
      <c r="AC137" s="13"/>
      <c r="AD137" s="13"/>
      <c r="AE137" s="13"/>
      <c r="AT137" s="266" t="s">
        <v>144</v>
      </c>
      <c r="AU137" s="266" t="s">
        <v>91</v>
      </c>
      <c r="AV137" s="13" t="s">
        <v>91</v>
      </c>
      <c r="AW137" s="13" t="s">
        <v>5</v>
      </c>
      <c r="AX137" s="13" t="s">
        <v>81</v>
      </c>
      <c r="AY137" s="266" t="s">
        <v>134</v>
      </c>
    </row>
    <row r="138" spans="1:51" s="13" customFormat="1" ht="12">
      <c r="A138" s="13"/>
      <c r="B138" s="255"/>
      <c r="C138" s="256"/>
      <c r="D138" s="257" t="s">
        <v>144</v>
      </c>
      <c r="E138" s="258" t="s">
        <v>279</v>
      </c>
      <c r="F138" s="259" t="s">
        <v>280</v>
      </c>
      <c r="G138" s="256"/>
      <c r="H138" s="260">
        <v>17.94</v>
      </c>
      <c r="I138" s="261"/>
      <c r="J138" s="261"/>
      <c r="K138" s="256"/>
      <c r="L138" s="256"/>
      <c r="M138" s="262"/>
      <c r="N138" s="263"/>
      <c r="O138" s="264"/>
      <c r="P138" s="264"/>
      <c r="Q138" s="264"/>
      <c r="R138" s="264"/>
      <c r="S138" s="264"/>
      <c r="T138" s="264"/>
      <c r="U138" s="264"/>
      <c r="V138" s="264"/>
      <c r="W138" s="264"/>
      <c r="X138" s="265"/>
      <c r="Y138" s="13"/>
      <c r="Z138" s="13"/>
      <c r="AA138" s="13"/>
      <c r="AB138" s="13"/>
      <c r="AC138" s="13"/>
      <c r="AD138" s="13"/>
      <c r="AE138" s="13"/>
      <c r="AT138" s="266" t="s">
        <v>144</v>
      </c>
      <c r="AU138" s="266" t="s">
        <v>91</v>
      </c>
      <c r="AV138" s="13" t="s">
        <v>91</v>
      </c>
      <c r="AW138" s="13" t="s">
        <v>5</v>
      </c>
      <c r="AX138" s="13" t="s">
        <v>81</v>
      </c>
      <c r="AY138" s="266" t="s">
        <v>134</v>
      </c>
    </row>
    <row r="139" spans="1:51" s="14" customFormat="1" ht="12">
      <c r="A139" s="14"/>
      <c r="B139" s="267"/>
      <c r="C139" s="268"/>
      <c r="D139" s="257" t="s">
        <v>144</v>
      </c>
      <c r="E139" s="269" t="s">
        <v>1</v>
      </c>
      <c r="F139" s="270" t="s">
        <v>161</v>
      </c>
      <c r="G139" s="268"/>
      <c r="H139" s="271">
        <v>96.47</v>
      </c>
      <c r="I139" s="272"/>
      <c r="J139" s="272"/>
      <c r="K139" s="268"/>
      <c r="L139" s="268"/>
      <c r="M139" s="273"/>
      <c r="N139" s="274"/>
      <c r="O139" s="275"/>
      <c r="P139" s="275"/>
      <c r="Q139" s="275"/>
      <c r="R139" s="275"/>
      <c r="S139" s="275"/>
      <c r="T139" s="275"/>
      <c r="U139" s="275"/>
      <c r="V139" s="275"/>
      <c r="W139" s="275"/>
      <c r="X139" s="276"/>
      <c r="Y139" s="14"/>
      <c r="Z139" s="14"/>
      <c r="AA139" s="14"/>
      <c r="AB139" s="14"/>
      <c r="AC139" s="14"/>
      <c r="AD139" s="14"/>
      <c r="AE139" s="14"/>
      <c r="AT139" s="277" t="s">
        <v>144</v>
      </c>
      <c r="AU139" s="277" t="s">
        <v>91</v>
      </c>
      <c r="AV139" s="14" t="s">
        <v>142</v>
      </c>
      <c r="AW139" s="14" t="s">
        <v>5</v>
      </c>
      <c r="AX139" s="14" t="s">
        <v>89</v>
      </c>
      <c r="AY139" s="277" t="s">
        <v>134</v>
      </c>
    </row>
    <row r="140" spans="1:65" s="2" customFormat="1" ht="21.75" customHeight="1">
      <c r="A140" s="38"/>
      <c r="B140" s="39"/>
      <c r="C140" s="241" t="s">
        <v>187</v>
      </c>
      <c r="D140" s="241" t="s">
        <v>137</v>
      </c>
      <c r="E140" s="242" t="s">
        <v>281</v>
      </c>
      <c r="F140" s="243" t="s">
        <v>282</v>
      </c>
      <c r="G140" s="244" t="s">
        <v>262</v>
      </c>
      <c r="H140" s="245">
        <v>237.95</v>
      </c>
      <c r="I140" s="246"/>
      <c r="J140" s="246"/>
      <c r="K140" s="247">
        <f>ROUND(P140*H140,2)</f>
        <v>0</v>
      </c>
      <c r="L140" s="243" t="s">
        <v>141</v>
      </c>
      <c r="M140" s="44"/>
      <c r="N140" s="248" t="s">
        <v>1</v>
      </c>
      <c r="O140" s="249" t="s">
        <v>44</v>
      </c>
      <c r="P140" s="250">
        <f>I140+J140</f>
        <v>0</v>
      </c>
      <c r="Q140" s="250">
        <f>ROUND(I140*H140,2)</f>
        <v>0</v>
      </c>
      <c r="R140" s="250">
        <f>ROUND(J140*H140,2)</f>
        <v>0</v>
      </c>
      <c r="S140" s="91"/>
      <c r="T140" s="251">
        <f>S140*H140</f>
        <v>0</v>
      </c>
      <c r="U140" s="251">
        <v>0</v>
      </c>
      <c r="V140" s="251">
        <f>U140*H140</f>
        <v>0</v>
      </c>
      <c r="W140" s="251">
        <v>0.29</v>
      </c>
      <c r="X140" s="252">
        <f>W140*H140</f>
        <v>69.0055</v>
      </c>
      <c r="Y140" s="38"/>
      <c r="Z140" s="38"/>
      <c r="AA140" s="38"/>
      <c r="AB140" s="38"/>
      <c r="AC140" s="38"/>
      <c r="AD140" s="38"/>
      <c r="AE140" s="38"/>
      <c r="AR140" s="253" t="s">
        <v>142</v>
      </c>
      <c r="AT140" s="253" t="s">
        <v>137</v>
      </c>
      <c r="AU140" s="253" t="s">
        <v>91</v>
      </c>
      <c r="AY140" s="17" t="s">
        <v>134</v>
      </c>
      <c r="BE140" s="254">
        <f>IF(O140="základní",K140,0)</f>
        <v>0</v>
      </c>
      <c r="BF140" s="254">
        <f>IF(O140="snížená",K140,0)</f>
        <v>0</v>
      </c>
      <c r="BG140" s="254">
        <f>IF(O140="zákl. přenesená",K140,0)</f>
        <v>0</v>
      </c>
      <c r="BH140" s="254">
        <f>IF(O140="sníž. přenesená",K140,0)</f>
        <v>0</v>
      </c>
      <c r="BI140" s="254">
        <f>IF(O140="nulová",K140,0)</f>
        <v>0</v>
      </c>
      <c r="BJ140" s="17" t="s">
        <v>89</v>
      </c>
      <c r="BK140" s="254">
        <f>ROUND(P140*H140,2)</f>
        <v>0</v>
      </c>
      <c r="BL140" s="17" t="s">
        <v>142</v>
      </c>
      <c r="BM140" s="253" t="s">
        <v>283</v>
      </c>
    </row>
    <row r="141" spans="1:51" s="13" customFormat="1" ht="12">
      <c r="A141" s="13"/>
      <c r="B141" s="255"/>
      <c r="C141" s="256"/>
      <c r="D141" s="257" t="s">
        <v>144</v>
      </c>
      <c r="E141" s="258" t="s">
        <v>1</v>
      </c>
      <c r="F141" s="259" t="s">
        <v>225</v>
      </c>
      <c r="G141" s="256"/>
      <c r="H141" s="260">
        <v>237.95</v>
      </c>
      <c r="I141" s="261"/>
      <c r="J141" s="261"/>
      <c r="K141" s="256"/>
      <c r="L141" s="256"/>
      <c r="M141" s="262"/>
      <c r="N141" s="263"/>
      <c r="O141" s="264"/>
      <c r="P141" s="264"/>
      <c r="Q141" s="264"/>
      <c r="R141" s="264"/>
      <c r="S141" s="264"/>
      <c r="T141" s="264"/>
      <c r="U141" s="264"/>
      <c r="V141" s="264"/>
      <c r="W141" s="264"/>
      <c r="X141" s="265"/>
      <c r="Y141" s="13"/>
      <c r="Z141" s="13"/>
      <c r="AA141" s="13"/>
      <c r="AB141" s="13"/>
      <c r="AC141" s="13"/>
      <c r="AD141" s="13"/>
      <c r="AE141" s="13"/>
      <c r="AT141" s="266" t="s">
        <v>144</v>
      </c>
      <c r="AU141" s="266" t="s">
        <v>91</v>
      </c>
      <c r="AV141" s="13" t="s">
        <v>91</v>
      </c>
      <c r="AW141" s="13" t="s">
        <v>5</v>
      </c>
      <c r="AX141" s="13" t="s">
        <v>89</v>
      </c>
      <c r="AY141" s="266" t="s">
        <v>134</v>
      </c>
    </row>
    <row r="142" spans="1:65" s="2" customFormat="1" ht="21.75" customHeight="1">
      <c r="A142" s="38"/>
      <c r="B142" s="39"/>
      <c r="C142" s="241" t="s">
        <v>284</v>
      </c>
      <c r="D142" s="241" t="s">
        <v>137</v>
      </c>
      <c r="E142" s="242" t="s">
        <v>285</v>
      </c>
      <c r="F142" s="243" t="s">
        <v>286</v>
      </c>
      <c r="G142" s="244" t="s">
        <v>262</v>
      </c>
      <c r="H142" s="245">
        <v>86.33</v>
      </c>
      <c r="I142" s="246"/>
      <c r="J142" s="246"/>
      <c r="K142" s="247">
        <f>ROUND(P142*H142,2)</f>
        <v>0</v>
      </c>
      <c r="L142" s="243" t="s">
        <v>141</v>
      </c>
      <c r="M142" s="44"/>
      <c r="N142" s="248" t="s">
        <v>1</v>
      </c>
      <c r="O142" s="249" t="s">
        <v>44</v>
      </c>
      <c r="P142" s="250">
        <f>I142+J142</f>
        <v>0</v>
      </c>
      <c r="Q142" s="250">
        <f>ROUND(I142*H142,2)</f>
        <v>0</v>
      </c>
      <c r="R142" s="250">
        <f>ROUND(J142*H142,2)</f>
        <v>0</v>
      </c>
      <c r="S142" s="91"/>
      <c r="T142" s="251">
        <f>S142*H142</f>
        <v>0</v>
      </c>
      <c r="U142" s="251">
        <v>4E-05</v>
      </c>
      <c r="V142" s="251">
        <f>U142*H142</f>
        <v>0.0034532</v>
      </c>
      <c r="W142" s="251">
        <v>0.103</v>
      </c>
      <c r="X142" s="252">
        <f>W142*H142</f>
        <v>8.89199</v>
      </c>
      <c r="Y142" s="38"/>
      <c r="Z142" s="38"/>
      <c r="AA142" s="38"/>
      <c r="AB142" s="38"/>
      <c r="AC142" s="38"/>
      <c r="AD142" s="38"/>
      <c r="AE142" s="38"/>
      <c r="AR142" s="253" t="s">
        <v>142</v>
      </c>
      <c r="AT142" s="253" t="s">
        <v>137</v>
      </c>
      <c r="AU142" s="253" t="s">
        <v>91</v>
      </c>
      <c r="AY142" s="17" t="s">
        <v>134</v>
      </c>
      <c r="BE142" s="254">
        <f>IF(O142="základní",K142,0)</f>
        <v>0</v>
      </c>
      <c r="BF142" s="254">
        <f>IF(O142="snížená",K142,0)</f>
        <v>0</v>
      </c>
      <c r="BG142" s="254">
        <f>IF(O142="zákl. přenesená",K142,0)</f>
        <v>0</v>
      </c>
      <c r="BH142" s="254">
        <f>IF(O142="sníž. přenesená",K142,0)</f>
        <v>0</v>
      </c>
      <c r="BI142" s="254">
        <f>IF(O142="nulová",K142,0)</f>
        <v>0</v>
      </c>
      <c r="BJ142" s="17" t="s">
        <v>89</v>
      </c>
      <c r="BK142" s="254">
        <f>ROUND(P142*H142,2)</f>
        <v>0</v>
      </c>
      <c r="BL142" s="17" t="s">
        <v>142</v>
      </c>
      <c r="BM142" s="253" t="s">
        <v>287</v>
      </c>
    </row>
    <row r="143" spans="1:65" s="2" customFormat="1" ht="21.75" customHeight="1">
      <c r="A143" s="38"/>
      <c r="B143" s="39"/>
      <c r="C143" s="241" t="s">
        <v>288</v>
      </c>
      <c r="D143" s="241" t="s">
        <v>137</v>
      </c>
      <c r="E143" s="242" t="s">
        <v>289</v>
      </c>
      <c r="F143" s="243" t="s">
        <v>290</v>
      </c>
      <c r="G143" s="244" t="s">
        <v>262</v>
      </c>
      <c r="H143" s="245">
        <v>309.88</v>
      </c>
      <c r="I143" s="246"/>
      <c r="J143" s="246"/>
      <c r="K143" s="247">
        <f>ROUND(P143*H143,2)</f>
        <v>0</v>
      </c>
      <c r="L143" s="243" t="s">
        <v>141</v>
      </c>
      <c r="M143" s="44"/>
      <c r="N143" s="248" t="s">
        <v>1</v>
      </c>
      <c r="O143" s="249" t="s">
        <v>44</v>
      </c>
      <c r="P143" s="250">
        <f>I143+J143</f>
        <v>0</v>
      </c>
      <c r="Q143" s="250">
        <f>ROUND(I143*H143,2)</f>
        <v>0</v>
      </c>
      <c r="R143" s="250">
        <f>ROUND(J143*H143,2)</f>
        <v>0</v>
      </c>
      <c r="S143" s="91"/>
      <c r="T143" s="251">
        <f>S143*H143</f>
        <v>0</v>
      </c>
      <c r="U143" s="251">
        <v>9E-05</v>
      </c>
      <c r="V143" s="251">
        <f>U143*H143</f>
        <v>0.027889200000000003</v>
      </c>
      <c r="W143" s="251">
        <v>0.256</v>
      </c>
      <c r="X143" s="252">
        <f>W143*H143</f>
        <v>79.32928</v>
      </c>
      <c r="Y143" s="38"/>
      <c r="Z143" s="38"/>
      <c r="AA143" s="38"/>
      <c r="AB143" s="38"/>
      <c r="AC143" s="38"/>
      <c r="AD143" s="38"/>
      <c r="AE143" s="38"/>
      <c r="AR143" s="253" t="s">
        <v>142</v>
      </c>
      <c r="AT143" s="253" t="s">
        <v>137</v>
      </c>
      <c r="AU143" s="253" t="s">
        <v>91</v>
      </c>
      <c r="AY143" s="17" t="s">
        <v>134</v>
      </c>
      <c r="BE143" s="254">
        <f>IF(O143="základní",K143,0)</f>
        <v>0</v>
      </c>
      <c r="BF143" s="254">
        <f>IF(O143="snížená",K143,0)</f>
        <v>0</v>
      </c>
      <c r="BG143" s="254">
        <f>IF(O143="zákl. přenesená",K143,0)</f>
        <v>0</v>
      </c>
      <c r="BH143" s="254">
        <f>IF(O143="sníž. přenesená",K143,0)</f>
        <v>0</v>
      </c>
      <c r="BI143" s="254">
        <f>IF(O143="nulová",K143,0)</f>
        <v>0</v>
      </c>
      <c r="BJ143" s="17" t="s">
        <v>89</v>
      </c>
      <c r="BK143" s="254">
        <f>ROUND(P143*H143,2)</f>
        <v>0</v>
      </c>
      <c r="BL143" s="17" t="s">
        <v>142</v>
      </c>
      <c r="BM143" s="253" t="s">
        <v>291</v>
      </c>
    </row>
    <row r="144" spans="1:65" s="2" customFormat="1" ht="21.75" customHeight="1">
      <c r="A144" s="38"/>
      <c r="B144" s="39"/>
      <c r="C144" s="241" t="s">
        <v>206</v>
      </c>
      <c r="D144" s="241" t="s">
        <v>137</v>
      </c>
      <c r="E144" s="242" t="s">
        <v>292</v>
      </c>
      <c r="F144" s="243" t="s">
        <v>293</v>
      </c>
      <c r="G144" s="244" t="s">
        <v>294</v>
      </c>
      <c r="H144" s="245">
        <v>16.1</v>
      </c>
      <c r="I144" s="246"/>
      <c r="J144" s="246"/>
      <c r="K144" s="247">
        <f>ROUND(P144*H144,2)</f>
        <v>0</v>
      </c>
      <c r="L144" s="243" t="s">
        <v>141</v>
      </c>
      <c r="M144" s="44"/>
      <c r="N144" s="248" t="s">
        <v>1</v>
      </c>
      <c r="O144" s="249" t="s">
        <v>44</v>
      </c>
      <c r="P144" s="250">
        <f>I144+J144</f>
        <v>0</v>
      </c>
      <c r="Q144" s="250">
        <f>ROUND(I144*H144,2)</f>
        <v>0</v>
      </c>
      <c r="R144" s="250">
        <f>ROUND(J144*H144,2)</f>
        <v>0</v>
      </c>
      <c r="S144" s="91"/>
      <c r="T144" s="251">
        <f>S144*H144</f>
        <v>0</v>
      </c>
      <c r="U144" s="251">
        <v>0</v>
      </c>
      <c r="V144" s="251">
        <f>U144*H144</f>
        <v>0</v>
      </c>
      <c r="W144" s="251">
        <v>0.29</v>
      </c>
      <c r="X144" s="252">
        <f>W144*H144</f>
        <v>4.6690000000000005</v>
      </c>
      <c r="Y144" s="38"/>
      <c r="Z144" s="38"/>
      <c r="AA144" s="38"/>
      <c r="AB144" s="38"/>
      <c r="AC144" s="38"/>
      <c r="AD144" s="38"/>
      <c r="AE144" s="38"/>
      <c r="AR144" s="253" t="s">
        <v>142</v>
      </c>
      <c r="AT144" s="253" t="s">
        <v>137</v>
      </c>
      <c r="AU144" s="253" t="s">
        <v>91</v>
      </c>
      <c r="AY144" s="17" t="s">
        <v>134</v>
      </c>
      <c r="BE144" s="254">
        <f>IF(O144="základní",K144,0)</f>
        <v>0</v>
      </c>
      <c r="BF144" s="254">
        <f>IF(O144="snížená",K144,0)</f>
        <v>0</v>
      </c>
      <c r="BG144" s="254">
        <f>IF(O144="zákl. přenesená",K144,0)</f>
        <v>0</v>
      </c>
      <c r="BH144" s="254">
        <f>IF(O144="sníž. přenesená",K144,0)</f>
        <v>0</v>
      </c>
      <c r="BI144" s="254">
        <f>IF(O144="nulová",K144,0)</f>
        <v>0</v>
      </c>
      <c r="BJ144" s="17" t="s">
        <v>89</v>
      </c>
      <c r="BK144" s="254">
        <f>ROUND(P144*H144,2)</f>
        <v>0</v>
      </c>
      <c r="BL144" s="17" t="s">
        <v>142</v>
      </c>
      <c r="BM144" s="253" t="s">
        <v>295</v>
      </c>
    </row>
    <row r="145" spans="1:65" s="2" customFormat="1" ht="21.75" customHeight="1">
      <c r="A145" s="38"/>
      <c r="B145" s="39"/>
      <c r="C145" s="241" t="s">
        <v>135</v>
      </c>
      <c r="D145" s="241" t="s">
        <v>137</v>
      </c>
      <c r="E145" s="242" t="s">
        <v>296</v>
      </c>
      <c r="F145" s="243" t="s">
        <v>297</v>
      </c>
      <c r="G145" s="244" t="s">
        <v>294</v>
      </c>
      <c r="H145" s="245">
        <v>80.9</v>
      </c>
      <c r="I145" s="246"/>
      <c r="J145" s="246"/>
      <c r="K145" s="247">
        <f>ROUND(P145*H145,2)</f>
        <v>0</v>
      </c>
      <c r="L145" s="243" t="s">
        <v>141</v>
      </c>
      <c r="M145" s="44"/>
      <c r="N145" s="248" t="s">
        <v>1</v>
      </c>
      <c r="O145" s="249" t="s">
        <v>44</v>
      </c>
      <c r="P145" s="250">
        <f>I145+J145</f>
        <v>0</v>
      </c>
      <c r="Q145" s="250">
        <f>ROUND(I145*H145,2)</f>
        <v>0</v>
      </c>
      <c r="R145" s="250">
        <f>ROUND(J145*H145,2)</f>
        <v>0</v>
      </c>
      <c r="S145" s="91"/>
      <c r="T145" s="251">
        <f>S145*H145</f>
        <v>0</v>
      </c>
      <c r="U145" s="251">
        <v>0</v>
      </c>
      <c r="V145" s="251">
        <f>U145*H145</f>
        <v>0</v>
      </c>
      <c r="W145" s="251">
        <v>0.205</v>
      </c>
      <c r="X145" s="252">
        <f>W145*H145</f>
        <v>16.5845</v>
      </c>
      <c r="Y145" s="38"/>
      <c r="Z145" s="38"/>
      <c r="AA145" s="38"/>
      <c r="AB145" s="38"/>
      <c r="AC145" s="38"/>
      <c r="AD145" s="38"/>
      <c r="AE145" s="38"/>
      <c r="AR145" s="253" t="s">
        <v>142</v>
      </c>
      <c r="AT145" s="253" t="s">
        <v>137</v>
      </c>
      <c r="AU145" s="253" t="s">
        <v>91</v>
      </c>
      <c r="AY145" s="17" t="s">
        <v>134</v>
      </c>
      <c r="BE145" s="254">
        <f>IF(O145="základní",K145,0)</f>
        <v>0</v>
      </c>
      <c r="BF145" s="254">
        <f>IF(O145="snížená",K145,0)</f>
        <v>0</v>
      </c>
      <c r="BG145" s="254">
        <f>IF(O145="zákl. přenesená",K145,0)</f>
        <v>0</v>
      </c>
      <c r="BH145" s="254">
        <f>IF(O145="sníž. přenesená",K145,0)</f>
        <v>0</v>
      </c>
      <c r="BI145" s="254">
        <f>IF(O145="nulová",K145,0)</f>
        <v>0</v>
      </c>
      <c r="BJ145" s="17" t="s">
        <v>89</v>
      </c>
      <c r="BK145" s="254">
        <f>ROUND(P145*H145,2)</f>
        <v>0</v>
      </c>
      <c r="BL145" s="17" t="s">
        <v>142</v>
      </c>
      <c r="BM145" s="253" t="s">
        <v>298</v>
      </c>
    </row>
    <row r="146" spans="1:51" s="13" customFormat="1" ht="12">
      <c r="A146" s="13"/>
      <c r="B146" s="255"/>
      <c r="C146" s="256"/>
      <c r="D146" s="257" t="s">
        <v>144</v>
      </c>
      <c r="E146" s="258" t="s">
        <v>1</v>
      </c>
      <c r="F146" s="259" t="s">
        <v>299</v>
      </c>
      <c r="G146" s="256"/>
      <c r="H146" s="260">
        <v>80.9</v>
      </c>
      <c r="I146" s="261"/>
      <c r="J146" s="261"/>
      <c r="K146" s="256"/>
      <c r="L146" s="256"/>
      <c r="M146" s="262"/>
      <c r="N146" s="263"/>
      <c r="O146" s="264"/>
      <c r="P146" s="264"/>
      <c r="Q146" s="264"/>
      <c r="R146" s="264"/>
      <c r="S146" s="264"/>
      <c r="T146" s="264"/>
      <c r="U146" s="264"/>
      <c r="V146" s="264"/>
      <c r="W146" s="264"/>
      <c r="X146" s="265"/>
      <c r="Y146" s="13"/>
      <c r="Z146" s="13"/>
      <c r="AA146" s="13"/>
      <c r="AB146" s="13"/>
      <c r="AC146" s="13"/>
      <c r="AD146" s="13"/>
      <c r="AE146" s="13"/>
      <c r="AT146" s="266" t="s">
        <v>144</v>
      </c>
      <c r="AU146" s="266" t="s">
        <v>91</v>
      </c>
      <c r="AV146" s="13" t="s">
        <v>91</v>
      </c>
      <c r="AW146" s="13" t="s">
        <v>5</v>
      </c>
      <c r="AX146" s="13" t="s">
        <v>89</v>
      </c>
      <c r="AY146" s="266" t="s">
        <v>134</v>
      </c>
    </row>
    <row r="147" spans="1:65" s="2" customFormat="1" ht="33" customHeight="1">
      <c r="A147" s="38"/>
      <c r="B147" s="39"/>
      <c r="C147" s="241" t="s">
        <v>300</v>
      </c>
      <c r="D147" s="241" t="s">
        <v>137</v>
      </c>
      <c r="E147" s="242" t="s">
        <v>301</v>
      </c>
      <c r="F147" s="243" t="s">
        <v>302</v>
      </c>
      <c r="G147" s="244" t="s">
        <v>303</v>
      </c>
      <c r="H147" s="245">
        <v>55.34</v>
      </c>
      <c r="I147" s="246"/>
      <c r="J147" s="246"/>
      <c r="K147" s="247">
        <f>ROUND(P147*H147,2)</f>
        <v>0</v>
      </c>
      <c r="L147" s="243" t="s">
        <v>141</v>
      </c>
      <c r="M147" s="44"/>
      <c r="N147" s="248" t="s">
        <v>1</v>
      </c>
      <c r="O147" s="249" t="s">
        <v>44</v>
      </c>
      <c r="P147" s="250">
        <f>I147+J147</f>
        <v>0</v>
      </c>
      <c r="Q147" s="250">
        <f>ROUND(I147*H147,2)</f>
        <v>0</v>
      </c>
      <c r="R147" s="250">
        <f>ROUND(J147*H147,2)</f>
        <v>0</v>
      </c>
      <c r="S147" s="91"/>
      <c r="T147" s="251">
        <f>S147*H147</f>
        <v>0</v>
      </c>
      <c r="U147" s="251">
        <v>0</v>
      </c>
      <c r="V147" s="251">
        <f>U147*H147</f>
        <v>0</v>
      </c>
      <c r="W147" s="251">
        <v>0</v>
      </c>
      <c r="X147" s="252">
        <f>W147*H147</f>
        <v>0</v>
      </c>
      <c r="Y147" s="38"/>
      <c r="Z147" s="38"/>
      <c r="AA147" s="38"/>
      <c r="AB147" s="38"/>
      <c r="AC147" s="38"/>
      <c r="AD147" s="38"/>
      <c r="AE147" s="38"/>
      <c r="AR147" s="253" t="s">
        <v>142</v>
      </c>
      <c r="AT147" s="253" t="s">
        <v>137</v>
      </c>
      <c r="AU147" s="253" t="s">
        <v>91</v>
      </c>
      <c r="AY147" s="17" t="s">
        <v>134</v>
      </c>
      <c r="BE147" s="254">
        <f>IF(O147="základní",K147,0)</f>
        <v>0</v>
      </c>
      <c r="BF147" s="254">
        <f>IF(O147="snížená",K147,0)</f>
        <v>0</v>
      </c>
      <c r="BG147" s="254">
        <f>IF(O147="zákl. přenesená",K147,0)</f>
        <v>0</v>
      </c>
      <c r="BH147" s="254">
        <f>IF(O147="sníž. přenesená",K147,0)</f>
        <v>0</v>
      </c>
      <c r="BI147" s="254">
        <f>IF(O147="nulová",K147,0)</f>
        <v>0</v>
      </c>
      <c r="BJ147" s="17" t="s">
        <v>89</v>
      </c>
      <c r="BK147" s="254">
        <f>ROUND(P147*H147,2)</f>
        <v>0</v>
      </c>
      <c r="BL147" s="17" t="s">
        <v>142</v>
      </c>
      <c r="BM147" s="253" t="s">
        <v>304</v>
      </c>
    </row>
    <row r="148" spans="1:51" s="13" customFormat="1" ht="12">
      <c r="A148" s="13"/>
      <c r="B148" s="255"/>
      <c r="C148" s="256"/>
      <c r="D148" s="257" t="s">
        <v>144</v>
      </c>
      <c r="E148" s="258" t="s">
        <v>230</v>
      </c>
      <c r="F148" s="259" t="s">
        <v>305</v>
      </c>
      <c r="G148" s="256"/>
      <c r="H148" s="260">
        <v>55.34</v>
      </c>
      <c r="I148" s="261"/>
      <c r="J148" s="261"/>
      <c r="K148" s="256"/>
      <c r="L148" s="256"/>
      <c r="M148" s="262"/>
      <c r="N148" s="263"/>
      <c r="O148" s="264"/>
      <c r="P148" s="264"/>
      <c r="Q148" s="264"/>
      <c r="R148" s="264"/>
      <c r="S148" s="264"/>
      <c r="T148" s="264"/>
      <c r="U148" s="264"/>
      <c r="V148" s="264"/>
      <c r="W148" s="264"/>
      <c r="X148" s="265"/>
      <c r="Y148" s="13"/>
      <c r="Z148" s="13"/>
      <c r="AA148" s="13"/>
      <c r="AB148" s="13"/>
      <c r="AC148" s="13"/>
      <c r="AD148" s="13"/>
      <c r="AE148" s="13"/>
      <c r="AT148" s="266" t="s">
        <v>144</v>
      </c>
      <c r="AU148" s="266" t="s">
        <v>91</v>
      </c>
      <c r="AV148" s="13" t="s">
        <v>91</v>
      </c>
      <c r="AW148" s="13" t="s">
        <v>5</v>
      </c>
      <c r="AX148" s="13" t="s">
        <v>89</v>
      </c>
      <c r="AY148" s="266" t="s">
        <v>134</v>
      </c>
    </row>
    <row r="149" spans="1:65" s="2" customFormat="1" ht="21.75" customHeight="1">
      <c r="A149" s="38"/>
      <c r="B149" s="39"/>
      <c r="C149" s="241" t="s">
        <v>306</v>
      </c>
      <c r="D149" s="241" t="s">
        <v>137</v>
      </c>
      <c r="E149" s="242" t="s">
        <v>307</v>
      </c>
      <c r="F149" s="243" t="s">
        <v>308</v>
      </c>
      <c r="G149" s="244" t="s">
        <v>303</v>
      </c>
      <c r="H149" s="245">
        <v>9.12</v>
      </c>
      <c r="I149" s="246"/>
      <c r="J149" s="246"/>
      <c r="K149" s="247">
        <f>ROUND(P149*H149,2)</f>
        <v>0</v>
      </c>
      <c r="L149" s="243" t="s">
        <v>141</v>
      </c>
      <c r="M149" s="44"/>
      <c r="N149" s="248" t="s">
        <v>1</v>
      </c>
      <c r="O149" s="249" t="s">
        <v>44</v>
      </c>
      <c r="P149" s="250">
        <f>I149+J149</f>
        <v>0</v>
      </c>
      <c r="Q149" s="250">
        <f>ROUND(I149*H149,2)</f>
        <v>0</v>
      </c>
      <c r="R149" s="250">
        <f>ROUND(J149*H149,2)</f>
        <v>0</v>
      </c>
      <c r="S149" s="91"/>
      <c r="T149" s="251">
        <f>S149*H149</f>
        <v>0</v>
      </c>
      <c r="U149" s="251">
        <v>0</v>
      </c>
      <c r="V149" s="251">
        <f>U149*H149</f>
        <v>0</v>
      </c>
      <c r="W149" s="251">
        <v>0</v>
      </c>
      <c r="X149" s="252">
        <f>W149*H149</f>
        <v>0</v>
      </c>
      <c r="Y149" s="38"/>
      <c r="Z149" s="38"/>
      <c r="AA149" s="38"/>
      <c r="AB149" s="38"/>
      <c r="AC149" s="38"/>
      <c r="AD149" s="38"/>
      <c r="AE149" s="38"/>
      <c r="AR149" s="253" t="s">
        <v>142</v>
      </c>
      <c r="AT149" s="253" t="s">
        <v>137</v>
      </c>
      <c r="AU149" s="253" t="s">
        <v>91</v>
      </c>
      <c r="AY149" s="17" t="s">
        <v>134</v>
      </c>
      <c r="BE149" s="254">
        <f>IF(O149="základní",K149,0)</f>
        <v>0</v>
      </c>
      <c r="BF149" s="254">
        <f>IF(O149="snížená",K149,0)</f>
        <v>0</v>
      </c>
      <c r="BG149" s="254">
        <f>IF(O149="zákl. přenesená",K149,0)</f>
        <v>0</v>
      </c>
      <c r="BH149" s="254">
        <f>IF(O149="sníž. přenesená",K149,0)</f>
        <v>0</v>
      </c>
      <c r="BI149" s="254">
        <f>IF(O149="nulová",K149,0)</f>
        <v>0</v>
      </c>
      <c r="BJ149" s="17" t="s">
        <v>89</v>
      </c>
      <c r="BK149" s="254">
        <f>ROUND(P149*H149,2)</f>
        <v>0</v>
      </c>
      <c r="BL149" s="17" t="s">
        <v>142</v>
      </c>
      <c r="BM149" s="253" t="s">
        <v>309</v>
      </c>
    </row>
    <row r="150" spans="1:51" s="13" customFormat="1" ht="12">
      <c r="A150" s="13"/>
      <c r="B150" s="255"/>
      <c r="C150" s="256"/>
      <c r="D150" s="257" t="s">
        <v>144</v>
      </c>
      <c r="E150" s="258" t="s">
        <v>233</v>
      </c>
      <c r="F150" s="259" t="s">
        <v>310</v>
      </c>
      <c r="G150" s="256"/>
      <c r="H150" s="260">
        <v>9.12</v>
      </c>
      <c r="I150" s="261"/>
      <c r="J150" s="261"/>
      <c r="K150" s="256"/>
      <c r="L150" s="256"/>
      <c r="M150" s="262"/>
      <c r="N150" s="263"/>
      <c r="O150" s="264"/>
      <c r="P150" s="264"/>
      <c r="Q150" s="264"/>
      <c r="R150" s="264"/>
      <c r="S150" s="264"/>
      <c r="T150" s="264"/>
      <c r="U150" s="264"/>
      <c r="V150" s="264"/>
      <c r="W150" s="264"/>
      <c r="X150" s="265"/>
      <c r="Y150" s="13"/>
      <c r="Z150" s="13"/>
      <c r="AA150" s="13"/>
      <c r="AB150" s="13"/>
      <c r="AC150" s="13"/>
      <c r="AD150" s="13"/>
      <c r="AE150" s="13"/>
      <c r="AT150" s="266" t="s">
        <v>144</v>
      </c>
      <c r="AU150" s="266" t="s">
        <v>91</v>
      </c>
      <c r="AV150" s="13" t="s">
        <v>91</v>
      </c>
      <c r="AW150" s="13" t="s">
        <v>5</v>
      </c>
      <c r="AX150" s="13" t="s">
        <v>89</v>
      </c>
      <c r="AY150" s="266" t="s">
        <v>134</v>
      </c>
    </row>
    <row r="151" spans="1:65" s="2" customFormat="1" ht="33" customHeight="1">
      <c r="A151" s="38"/>
      <c r="B151" s="39"/>
      <c r="C151" s="241" t="s">
        <v>311</v>
      </c>
      <c r="D151" s="241" t="s">
        <v>137</v>
      </c>
      <c r="E151" s="242" t="s">
        <v>312</v>
      </c>
      <c r="F151" s="243" t="s">
        <v>313</v>
      </c>
      <c r="G151" s="244" t="s">
        <v>303</v>
      </c>
      <c r="H151" s="245">
        <v>59.24</v>
      </c>
      <c r="I151" s="246"/>
      <c r="J151" s="246"/>
      <c r="K151" s="247">
        <f>ROUND(P151*H151,2)</f>
        <v>0</v>
      </c>
      <c r="L151" s="243" t="s">
        <v>141</v>
      </c>
      <c r="M151" s="44"/>
      <c r="N151" s="248" t="s">
        <v>1</v>
      </c>
      <c r="O151" s="249" t="s">
        <v>44</v>
      </c>
      <c r="P151" s="250">
        <f>I151+J151</f>
        <v>0</v>
      </c>
      <c r="Q151" s="250">
        <f>ROUND(I151*H151,2)</f>
        <v>0</v>
      </c>
      <c r="R151" s="250">
        <f>ROUND(J151*H151,2)</f>
        <v>0</v>
      </c>
      <c r="S151" s="91"/>
      <c r="T151" s="251">
        <f>S151*H151</f>
        <v>0</v>
      </c>
      <c r="U151" s="251">
        <v>0</v>
      </c>
      <c r="V151" s="251">
        <f>U151*H151</f>
        <v>0</v>
      </c>
      <c r="W151" s="251">
        <v>0</v>
      </c>
      <c r="X151" s="252">
        <f>W151*H151</f>
        <v>0</v>
      </c>
      <c r="Y151" s="38"/>
      <c r="Z151" s="38"/>
      <c r="AA151" s="38"/>
      <c r="AB151" s="38"/>
      <c r="AC151" s="38"/>
      <c r="AD151" s="38"/>
      <c r="AE151" s="38"/>
      <c r="AR151" s="253" t="s">
        <v>142</v>
      </c>
      <c r="AT151" s="253" t="s">
        <v>137</v>
      </c>
      <c r="AU151" s="253" t="s">
        <v>91</v>
      </c>
      <c r="AY151" s="17" t="s">
        <v>134</v>
      </c>
      <c r="BE151" s="254">
        <f>IF(O151="základní",K151,0)</f>
        <v>0</v>
      </c>
      <c r="BF151" s="254">
        <f>IF(O151="snížená",K151,0)</f>
        <v>0</v>
      </c>
      <c r="BG151" s="254">
        <f>IF(O151="zákl. přenesená",K151,0)</f>
        <v>0</v>
      </c>
      <c r="BH151" s="254">
        <f>IF(O151="sníž. přenesená",K151,0)</f>
        <v>0</v>
      </c>
      <c r="BI151" s="254">
        <f>IF(O151="nulová",K151,0)</f>
        <v>0</v>
      </c>
      <c r="BJ151" s="17" t="s">
        <v>89</v>
      </c>
      <c r="BK151" s="254">
        <f>ROUND(P151*H151,2)</f>
        <v>0</v>
      </c>
      <c r="BL151" s="17" t="s">
        <v>142</v>
      </c>
      <c r="BM151" s="253" t="s">
        <v>314</v>
      </c>
    </row>
    <row r="152" spans="1:51" s="13" customFormat="1" ht="12">
      <c r="A152" s="13"/>
      <c r="B152" s="255"/>
      <c r="C152" s="256"/>
      <c r="D152" s="257" t="s">
        <v>144</v>
      </c>
      <c r="E152" s="258" t="s">
        <v>241</v>
      </c>
      <c r="F152" s="259" t="s">
        <v>315</v>
      </c>
      <c r="G152" s="256"/>
      <c r="H152" s="260">
        <v>59.24</v>
      </c>
      <c r="I152" s="261"/>
      <c r="J152" s="261"/>
      <c r="K152" s="256"/>
      <c r="L152" s="256"/>
      <c r="M152" s="262"/>
      <c r="N152" s="263"/>
      <c r="O152" s="264"/>
      <c r="P152" s="264"/>
      <c r="Q152" s="264"/>
      <c r="R152" s="264"/>
      <c r="S152" s="264"/>
      <c r="T152" s="264"/>
      <c r="U152" s="264"/>
      <c r="V152" s="264"/>
      <c r="W152" s="264"/>
      <c r="X152" s="265"/>
      <c r="Y152" s="13"/>
      <c r="Z152" s="13"/>
      <c r="AA152" s="13"/>
      <c r="AB152" s="13"/>
      <c r="AC152" s="13"/>
      <c r="AD152" s="13"/>
      <c r="AE152" s="13"/>
      <c r="AT152" s="266" t="s">
        <v>144</v>
      </c>
      <c r="AU152" s="266" t="s">
        <v>91</v>
      </c>
      <c r="AV152" s="13" t="s">
        <v>91</v>
      </c>
      <c r="AW152" s="13" t="s">
        <v>5</v>
      </c>
      <c r="AX152" s="13" t="s">
        <v>89</v>
      </c>
      <c r="AY152" s="266" t="s">
        <v>134</v>
      </c>
    </row>
    <row r="153" spans="1:65" s="2" customFormat="1" ht="33" customHeight="1">
      <c r="A153" s="38"/>
      <c r="B153" s="39"/>
      <c r="C153" s="241" t="s">
        <v>316</v>
      </c>
      <c r="D153" s="241" t="s">
        <v>137</v>
      </c>
      <c r="E153" s="242" t="s">
        <v>317</v>
      </c>
      <c r="F153" s="243" t="s">
        <v>318</v>
      </c>
      <c r="G153" s="244" t="s">
        <v>303</v>
      </c>
      <c r="H153" s="245">
        <v>59.24</v>
      </c>
      <c r="I153" s="246"/>
      <c r="J153" s="246"/>
      <c r="K153" s="247">
        <f>ROUND(P153*H153,2)</f>
        <v>0</v>
      </c>
      <c r="L153" s="243" t="s">
        <v>141</v>
      </c>
      <c r="M153" s="44"/>
      <c r="N153" s="248" t="s">
        <v>1</v>
      </c>
      <c r="O153" s="249" t="s">
        <v>44</v>
      </c>
      <c r="P153" s="250">
        <f>I153+J153</f>
        <v>0</v>
      </c>
      <c r="Q153" s="250">
        <f>ROUND(I153*H153,2)</f>
        <v>0</v>
      </c>
      <c r="R153" s="250">
        <f>ROUND(J153*H153,2)</f>
        <v>0</v>
      </c>
      <c r="S153" s="91"/>
      <c r="T153" s="251">
        <f>S153*H153</f>
        <v>0</v>
      </c>
      <c r="U153" s="251">
        <v>0</v>
      </c>
      <c r="V153" s="251">
        <f>U153*H153</f>
        <v>0</v>
      </c>
      <c r="W153" s="251">
        <v>0</v>
      </c>
      <c r="X153" s="252">
        <f>W153*H153</f>
        <v>0</v>
      </c>
      <c r="Y153" s="38"/>
      <c r="Z153" s="38"/>
      <c r="AA153" s="38"/>
      <c r="AB153" s="38"/>
      <c r="AC153" s="38"/>
      <c r="AD153" s="38"/>
      <c r="AE153" s="38"/>
      <c r="AR153" s="253" t="s">
        <v>142</v>
      </c>
      <c r="AT153" s="253" t="s">
        <v>137</v>
      </c>
      <c r="AU153" s="253" t="s">
        <v>91</v>
      </c>
      <c r="AY153" s="17" t="s">
        <v>134</v>
      </c>
      <c r="BE153" s="254">
        <f>IF(O153="základní",K153,0)</f>
        <v>0</v>
      </c>
      <c r="BF153" s="254">
        <f>IF(O153="snížená",K153,0)</f>
        <v>0</v>
      </c>
      <c r="BG153" s="254">
        <f>IF(O153="zákl. přenesená",K153,0)</f>
        <v>0</v>
      </c>
      <c r="BH153" s="254">
        <f>IF(O153="sníž. přenesená",K153,0)</f>
        <v>0</v>
      </c>
      <c r="BI153" s="254">
        <f>IF(O153="nulová",K153,0)</f>
        <v>0</v>
      </c>
      <c r="BJ153" s="17" t="s">
        <v>89</v>
      </c>
      <c r="BK153" s="254">
        <f>ROUND(P153*H153,2)</f>
        <v>0</v>
      </c>
      <c r="BL153" s="17" t="s">
        <v>142</v>
      </c>
      <c r="BM153" s="253" t="s">
        <v>319</v>
      </c>
    </row>
    <row r="154" spans="1:51" s="13" customFormat="1" ht="12">
      <c r="A154" s="13"/>
      <c r="B154" s="255"/>
      <c r="C154" s="256"/>
      <c r="D154" s="257" t="s">
        <v>144</v>
      </c>
      <c r="E154" s="258" t="s">
        <v>1</v>
      </c>
      <c r="F154" s="259" t="s">
        <v>320</v>
      </c>
      <c r="G154" s="256"/>
      <c r="H154" s="260">
        <v>59.24</v>
      </c>
      <c r="I154" s="261"/>
      <c r="J154" s="261"/>
      <c r="K154" s="256"/>
      <c r="L154" s="256"/>
      <c r="M154" s="262"/>
      <c r="N154" s="263"/>
      <c r="O154" s="264"/>
      <c r="P154" s="264"/>
      <c r="Q154" s="264"/>
      <c r="R154" s="264"/>
      <c r="S154" s="264"/>
      <c r="T154" s="264"/>
      <c r="U154" s="264"/>
      <c r="V154" s="264"/>
      <c r="W154" s="264"/>
      <c r="X154" s="265"/>
      <c r="Y154" s="13"/>
      <c r="Z154" s="13"/>
      <c r="AA154" s="13"/>
      <c r="AB154" s="13"/>
      <c r="AC154" s="13"/>
      <c r="AD154" s="13"/>
      <c r="AE154" s="13"/>
      <c r="AT154" s="266" t="s">
        <v>144</v>
      </c>
      <c r="AU154" s="266" t="s">
        <v>91</v>
      </c>
      <c r="AV154" s="13" t="s">
        <v>91</v>
      </c>
      <c r="AW154" s="13" t="s">
        <v>5</v>
      </c>
      <c r="AX154" s="13" t="s">
        <v>89</v>
      </c>
      <c r="AY154" s="266" t="s">
        <v>134</v>
      </c>
    </row>
    <row r="155" spans="1:65" s="2" customFormat="1" ht="21.75" customHeight="1">
      <c r="A155" s="38"/>
      <c r="B155" s="39"/>
      <c r="C155" s="241" t="s">
        <v>321</v>
      </c>
      <c r="D155" s="241" t="s">
        <v>137</v>
      </c>
      <c r="E155" s="242" t="s">
        <v>322</v>
      </c>
      <c r="F155" s="243" t="s">
        <v>323</v>
      </c>
      <c r="G155" s="244" t="s">
        <v>303</v>
      </c>
      <c r="H155" s="245">
        <v>5.22</v>
      </c>
      <c r="I155" s="246"/>
      <c r="J155" s="246"/>
      <c r="K155" s="247">
        <f>ROUND(P155*H155,2)</f>
        <v>0</v>
      </c>
      <c r="L155" s="243" t="s">
        <v>141</v>
      </c>
      <c r="M155" s="44"/>
      <c r="N155" s="248" t="s">
        <v>1</v>
      </c>
      <c r="O155" s="249" t="s">
        <v>44</v>
      </c>
      <c r="P155" s="250">
        <f>I155+J155</f>
        <v>0</v>
      </c>
      <c r="Q155" s="250">
        <f>ROUND(I155*H155,2)</f>
        <v>0</v>
      </c>
      <c r="R155" s="250">
        <f>ROUND(J155*H155,2)</f>
        <v>0</v>
      </c>
      <c r="S155" s="91"/>
      <c r="T155" s="251">
        <f>S155*H155</f>
        <v>0</v>
      </c>
      <c r="U155" s="251">
        <v>0</v>
      </c>
      <c r="V155" s="251">
        <f>U155*H155</f>
        <v>0</v>
      </c>
      <c r="W155" s="251">
        <v>0</v>
      </c>
      <c r="X155" s="252">
        <f>W155*H155</f>
        <v>0</v>
      </c>
      <c r="Y155" s="38"/>
      <c r="Z155" s="38"/>
      <c r="AA155" s="38"/>
      <c r="AB155" s="38"/>
      <c r="AC155" s="38"/>
      <c r="AD155" s="38"/>
      <c r="AE155" s="38"/>
      <c r="AR155" s="253" t="s">
        <v>142</v>
      </c>
      <c r="AT155" s="253" t="s">
        <v>137</v>
      </c>
      <c r="AU155" s="253" t="s">
        <v>91</v>
      </c>
      <c r="AY155" s="17" t="s">
        <v>134</v>
      </c>
      <c r="BE155" s="254">
        <f>IF(O155="základní",K155,0)</f>
        <v>0</v>
      </c>
      <c r="BF155" s="254">
        <f>IF(O155="snížená",K155,0)</f>
        <v>0</v>
      </c>
      <c r="BG155" s="254">
        <f>IF(O155="zákl. přenesená",K155,0)</f>
        <v>0</v>
      </c>
      <c r="BH155" s="254">
        <f>IF(O155="sníž. přenesená",K155,0)</f>
        <v>0</v>
      </c>
      <c r="BI155" s="254">
        <f>IF(O155="nulová",K155,0)</f>
        <v>0</v>
      </c>
      <c r="BJ155" s="17" t="s">
        <v>89</v>
      </c>
      <c r="BK155" s="254">
        <f>ROUND(P155*H155,2)</f>
        <v>0</v>
      </c>
      <c r="BL155" s="17" t="s">
        <v>142</v>
      </c>
      <c r="BM155" s="253" t="s">
        <v>324</v>
      </c>
    </row>
    <row r="156" spans="1:51" s="13" customFormat="1" ht="12">
      <c r="A156" s="13"/>
      <c r="B156" s="255"/>
      <c r="C156" s="256"/>
      <c r="D156" s="257" t="s">
        <v>144</v>
      </c>
      <c r="E156" s="258" t="s">
        <v>239</v>
      </c>
      <c r="F156" s="259" t="s">
        <v>325</v>
      </c>
      <c r="G156" s="256"/>
      <c r="H156" s="260">
        <v>5.22</v>
      </c>
      <c r="I156" s="261"/>
      <c r="J156" s="261"/>
      <c r="K156" s="256"/>
      <c r="L156" s="256"/>
      <c r="M156" s="262"/>
      <c r="N156" s="263"/>
      <c r="O156" s="264"/>
      <c r="P156" s="264"/>
      <c r="Q156" s="264"/>
      <c r="R156" s="264"/>
      <c r="S156" s="264"/>
      <c r="T156" s="264"/>
      <c r="U156" s="264"/>
      <c r="V156" s="264"/>
      <c r="W156" s="264"/>
      <c r="X156" s="265"/>
      <c r="Y156" s="13"/>
      <c r="Z156" s="13"/>
      <c r="AA156" s="13"/>
      <c r="AB156" s="13"/>
      <c r="AC156" s="13"/>
      <c r="AD156" s="13"/>
      <c r="AE156" s="13"/>
      <c r="AT156" s="266" t="s">
        <v>144</v>
      </c>
      <c r="AU156" s="266" t="s">
        <v>91</v>
      </c>
      <c r="AV156" s="13" t="s">
        <v>91</v>
      </c>
      <c r="AW156" s="13" t="s">
        <v>5</v>
      </c>
      <c r="AX156" s="13" t="s">
        <v>89</v>
      </c>
      <c r="AY156" s="266" t="s">
        <v>134</v>
      </c>
    </row>
    <row r="157" spans="1:65" s="2" customFormat="1" ht="21.75" customHeight="1">
      <c r="A157" s="38"/>
      <c r="B157" s="39"/>
      <c r="C157" s="241" t="s">
        <v>9</v>
      </c>
      <c r="D157" s="241" t="s">
        <v>137</v>
      </c>
      <c r="E157" s="242" t="s">
        <v>326</v>
      </c>
      <c r="F157" s="243" t="s">
        <v>327</v>
      </c>
      <c r="G157" s="244" t="s">
        <v>303</v>
      </c>
      <c r="H157" s="245">
        <v>2.16</v>
      </c>
      <c r="I157" s="246"/>
      <c r="J157" s="246"/>
      <c r="K157" s="247">
        <f>ROUND(P157*H157,2)</f>
        <v>0</v>
      </c>
      <c r="L157" s="243" t="s">
        <v>141</v>
      </c>
      <c r="M157" s="44"/>
      <c r="N157" s="248" t="s">
        <v>1</v>
      </c>
      <c r="O157" s="249" t="s">
        <v>44</v>
      </c>
      <c r="P157" s="250">
        <f>I157+J157</f>
        <v>0</v>
      </c>
      <c r="Q157" s="250">
        <f>ROUND(I157*H157,2)</f>
        <v>0</v>
      </c>
      <c r="R157" s="250">
        <f>ROUND(J157*H157,2)</f>
        <v>0</v>
      </c>
      <c r="S157" s="91"/>
      <c r="T157" s="251">
        <f>S157*H157</f>
        <v>0</v>
      </c>
      <c r="U157" s="251">
        <v>0</v>
      </c>
      <c r="V157" s="251">
        <f>U157*H157</f>
        <v>0</v>
      </c>
      <c r="W157" s="251">
        <v>0</v>
      </c>
      <c r="X157" s="252">
        <f>W157*H157</f>
        <v>0</v>
      </c>
      <c r="Y157" s="38"/>
      <c r="Z157" s="38"/>
      <c r="AA157" s="38"/>
      <c r="AB157" s="38"/>
      <c r="AC157" s="38"/>
      <c r="AD157" s="38"/>
      <c r="AE157" s="38"/>
      <c r="AR157" s="253" t="s">
        <v>142</v>
      </c>
      <c r="AT157" s="253" t="s">
        <v>137</v>
      </c>
      <c r="AU157" s="253" t="s">
        <v>91</v>
      </c>
      <c r="AY157" s="17" t="s">
        <v>134</v>
      </c>
      <c r="BE157" s="254">
        <f>IF(O157="základní",K157,0)</f>
        <v>0</v>
      </c>
      <c r="BF157" s="254">
        <f>IF(O157="snížená",K157,0)</f>
        <v>0</v>
      </c>
      <c r="BG157" s="254">
        <f>IF(O157="zákl. přenesená",K157,0)</f>
        <v>0</v>
      </c>
      <c r="BH157" s="254">
        <f>IF(O157="sníž. přenesená",K157,0)</f>
        <v>0</v>
      </c>
      <c r="BI157" s="254">
        <f>IF(O157="nulová",K157,0)</f>
        <v>0</v>
      </c>
      <c r="BJ157" s="17" t="s">
        <v>89</v>
      </c>
      <c r="BK157" s="254">
        <f>ROUND(P157*H157,2)</f>
        <v>0</v>
      </c>
      <c r="BL157" s="17" t="s">
        <v>142</v>
      </c>
      <c r="BM157" s="253" t="s">
        <v>328</v>
      </c>
    </row>
    <row r="158" spans="1:51" s="13" customFormat="1" ht="12">
      <c r="A158" s="13"/>
      <c r="B158" s="255"/>
      <c r="C158" s="256"/>
      <c r="D158" s="257" t="s">
        <v>144</v>
      </c>
      <c r="E158" s="258" t="s">
        <v>237</v>
      </c>
      <c r="F158" s="259" t="s">
        <v>329</v>
      </c>
      <c r="G158" s="256"/>
      <c r="H158" s="260">
        <v>2.16</v>
      </c>
      <c r="I158" s="261"/>
      <c r="J158" s="261"/>
      <c r="K158" s="256"/>
      <c r="L158" s="256"/>
      <c r="M158" s="262"/>
      <c r="N158" s="263"/>
      <c r="O158" s="264"/>
      <c r="P158" s="264"/>
      <c r="Q158" s="264"/>
      <c r="R158" s="264"/>
      <c r="S158" s="264"/>
      <c r="T158" s="264"/>
      <c r="U158" s="264"/>
      <c r="V158" s="264"/>
      <c r="W158" s="264"/>
      <c r="X158" s="265"/>
      <c r="Y158" s="13"/>
      <c r="Z158" s="13"/>
      <c r="AA158" s="13"/>
      <c r="AB158" s="13"/>
      <c r="AC158" s="13"/>
      <c r="AD158" s="13"/>
      <c r="AE158" s="13"/>
      <c r="AT158" s="266" t="s">
        <v>144</v>
      </c>
      <c r="AU158" s="266" t="s">
        <v>91</v>
      </c>
      <c r="AV158" s="13" t="s">
        <v>91</v>
      </c>
      <c r="AW158" s="13" t="s">
        <v>5</v>
      </c>
      <c r="AX158" s="13" t="s">
        <v>89</v>
      </c>
      <c r="AY158" s="266" t="s">
        <v>134</v>
      </c>
    </row>
    <row r="159" spans="1:65" s="2" customFormat="1" ht="21.75" customHeight="1">
      <c r="A159" s="38"/>
      <c r="B159" s="39"/>
      <c r="C159" s="283" t="s">
        <v>330</v>
      </c>
      <c r="D159" s="283" t="s">
        <v>331</v>
      </c>
      <c r="E159" s="284" t="s">
        <v>332</v>
      </c>
      <c r="F159" s="285" t="s">
        <v>333</v>
      </c>
      <c r="G159" s="286" t="s">
        <v>334</v>
      </c>
      <c r="H159" s="287">
        <v>4.32</v>
      </c>
      <c r="I159" s="288"/>
      <c r="J159" s="289"/>
      <c r="K159" s="290">
        <f>ROUND(P159*H159,2)</f>
        <v>0</v>
      </c>
      <c r="L159" s="285" t="s">
        <v>141</v>
      </c>
      <c r="M159" s="291"/>
      <c r="N159" s="292" t="s">
        <v>1</v>
      </c>
      <c r="O159" s="249" t="s">
        <v>44</v>
      </c>
      <c r="P159" s="250">
        <f>I159+J159</f>
        <v>0</v>
      </c>
      <c r="Q159" s="250">
        <f>ROUND(I159*H159,2)</f>
        <v>0</v>
      </c>
      <c r="R159" s="250">
        <f>ROUND(J159*H159,2)</f>
        <v>0</v>
      </c>
      <c r="S159" s="91"/>
      <c r="T159" s="251">
        <f>S159*H159</f>
        <v>0</v>
      </c>
      <c r="U159" s="251">
        <v>1</v>
      </c>
      <c r="V159" s="251">
        <f>U159*H159</f>
        <v>4.32</v>
      </c>
      <c r="W159" s="251">
        <v>0</v>
      </c>
      <c r="X159" s="252">
        <f>W159*H159</f>
        <v>0</v>
      </c>
      <c r="Y159" s="38"/>
      <c r="Z159" s="38"/>
      <c r="AA159" s="38"/>
      <c r="AB159" s="38"/>
      <c r="AC159" s="38"/>
      <c r="AD159" s="38"/>
      <c r="AE159" s="38"/>
      <c r="AR159" s="253" t="s">
        <v>206</v>
      </c>
      <c r="AT159" s="253" t="s">
        <v>331</v>
      </c>
      <c r="AU159" s="253" t="s">
        <v>91</v>
      </c>
      <c r="AY159" s="17" t="s">
        <v>134</v>
      </c>
      <c r="BE159" s="254">
        <f>IF(O159="základní",K159,0)</f>
        <v>0</v>
      </c>
      <c r="BF159" s="254">
        <f>IF(O159="snížená",K159,0)</f>
        <v>0</v>
      </c>
      <c r="BG159" s="254">
        <f>IF(O159="zákl. přenesená",K159,0)</f>
        <v>0</v>
      </c>
      <c r="BH159" s="254">
        <f>IF(O159="sníž. přenesená",K159,0)</f>
        <v>0</v>
      </c>
      <c r="BI159" s="254">
        <f>IF(O159="nulová",K159,0)</f>
        <v>0</v>
      </c>
      <c r="BJ159" s="17" t="s">
        <v>89</v>
      </c>
      <c r="BK159" s="254">
        <f>ROUND(P159*H159,2)</f>
        <v>0</v>
      </c>
      <c r="BL159" s="17" t="s">
        <v>142</v>
      </c>
      <c r="BM159" s="253" t="s">
        <v>335</v>
      </c>
    </row>
    <row r="160" spans="1:51" s="13" customFormat="1" ht="12">
      <c r="A160" s="13"/>
      <c r="B160" s="255"/>
      <c r="C160" s="256"/>
      <c r="D160" s="257" t="s">
        <v>144</v>
      </c>
      <c r="E160" s="256"/>
      <c r="F160" s="259" t="s">
        <v>336</v>
      </c>
      <c r="G160" s="256"/>
      <c r="H160" s="260">
        <v>4.32</v>
      </c>
      <c r="I160" s="261"/>
      <c r="J160" s="261"/>
      <c r="K160" s="256"/>
      <c r="L160" s="256"/>
      <c r="M160" s="262"/>
      <c r="N160" s="263"/>
      <c r="O160" s="264"/>
      <c r="P160" s="264"/>
      <c r="Q160" s="264"/>
      <c r="R160" s="264"/>
      <c r="S160" s="264"/>
      <c r="T160" s="264"/>
      <c r="U160" s="264"/>
      <c r="V160" s="264"/>
      <c r="W160" s="264"/>
      <c r="X160" s="265"/>
      <c r="Y160" s="13"/>
      <c r="Z160" s="13"/>
      <c r="AA160" s="13"/>
      <c r="AB160" s="13"/>
      <c r="AC160" s="13"/>
      <c r="AD160" s="13"/>
      <c r="AE160" s="13"/>
      <c r="AT160" s="266" t="s">
        <v>144</v>
      </c>
      <c r="AU160" s="266" t="s">
        <v>91</v>
      </c>
      <c r="AV160" s="13" t="s">
        <v>91</v>
      </c>
      <c r="AW160" s="13" t="s">
        <v>4</v>
      </c>
      <c r="AX160" s="13" t="s">
        <v>89</v>
      </c>
      <c r="AY160" s="266" t="s">
        <v>134</v>
      </c>
    </row>
    <row r="161" spans="1:65" s="2" customFormat="1" ht="21.75" customHeight="1">
      <c r="A161" s="38"/>
      <c r="B161" s="39"/>
      <c r="C161" s="241" t="s">
        <v>337</v>
      </c>
      <c r="D161" s="241" t="s">
        <v>137</v>
      </c>
      <c r="E161" s="242" t="s">
        <v>338</v>
      </c>
      <c r="F161" s="243" t="s">
        <v>339</v>
      </c>
      <c r="G161" s="244" t="s">
        <v>262</v>
      </c>
      <c r="H161" s="245">
        <v>340.82</v>
      </c>
      <c r="I161" s="246"/>
      <c r="J161" s="246"/>
      <c r="K161" s="247">
        <f>ROUND(P161*H161,2)</f>
        <v>0</v>
      </c>
      <c r="L161" s="243" t="s">
        <v>141</v>
      </c>
      <c r="M161" s="44"/>
      <c r="N161" s="248" t="s">
        <v>1</v>
      </c>
      <c r="O161" s="249" t="s">
        <v>44</v>
      </c>
      <c r="P161" s="250">
        <f>I161+J161</f>
        <v>0</v>
      </c>
      <c r="Q161" s="250">
        <f>ROUND(I161*H161,2)</f>
        <v>0</v>
      </c>
      <c r="R161" s="250">
        <f>ROUND(J161*H161,2)</f>
        <v>0</v>
      </c>
      <c r="S161" s="91"/>
      <c r="T161" s="251">
        <f>S161*H161</f>
        <v>0</v>
      </c>
      <c r="U161" s="251">
        <v>0</v>
      </c>
      <c r="V161" s="251">
        <f>U161*H161</f>
        <v>0</v>
      </c>
      <c r="W161" s="251">
        <v>0</v>
      </c>
      <c r="X161" s="252">
        <f>W161*H161</f>
        <v>0</v>
      </c>
      <c r="Y161" s="38"/>
      <c r="Z161" s="38"/>
      <c r="AA161" s="38"/>
      <c r="AB161" s="38"/>
      <c r="AC161" s="38"/>
      <c r="AD161" s="38"/>
      <c r="AE161" s="38"/>
      <c r="AR161" s="253" t="s">
        <v>142</v>
      </c>
      <c r="AT161" s="253" t="s">
        <v>137</v>
      </c>
      <c r="AU161" s="253" t="s">
        <v>91</v>
      </c>
      <c r="AY161" s="17" t="s">
        <v>134</v>
      </c>
      <c r="BE161" s="254">
        <f>IF(O161="základní",K161,0)</f>
        <v>0</v>
      </c>
      <c r="BF161" s="254">
        <f>IF(O161="snížená",K161,0)</f>
        <v>0</v>
      </c>
      <c r="BG161" s="254">
        <f>IF(O161="zákl. přenesená",K161,0)</f>
        <v>0</v>
      </c>
      <c r="BH161" s="254">
        <f>IF(O161="sníž. přenesená",K161,0)</f>
        <v>0</v>
      </c>
      <c r="BI161" s="254">
        <f>IF(O161="nulová",K161,0)</f>
        <v>0</v>
      </c>
      <c r="BJ161" s="17" t="s">
        <v>89</v>
      </c>
      <c r="BK161" s="254">
        <f>ROUND(P161*H161,2)</f>
        <v>0</v>
      </c>
      <c r="BL161" s="17" t="s">
        <v>142</v>
      </c>
      <c r="BM161" s="253" t="s">
        <v>340</v>
      </c>
    </row>
    <row r="162" spans="1:51" s="13" customFormat="1" ht="12">
      <c r="A162" s="13"/>
      <c r="B162" s="255"/>
      <c r="C162" s="256"/>
      <c r="D162" s="257" t="s">
        <v>144</v>
      </c>
      <c r="E162" s="258" t="s">
        <v>1</v>
      </c>
      <c r="F162" s="259" t="s">
        <v>341</v>
      </c>
      <c r="G162" s="256"/>
      <c r="H162" s="260">
        <v>340.82</v>
      </c>
      <c r="I162" s="261"/>
      <c r="J162" s="261"/>
      <c r="K162" s="256"/>
      <c r="L162" s="256"/>
      <c r="M162" s="262"/>
      <c r="N162" s="263"/>
      <c r="O162" s="264"/>
      <c r="P162" s="264"/>
      <c r="Q162" s="264"/>
      <c r="R162" s="264"/>
      <c r="S162" s="264"/>
      <c r="T162" s="264"/>
      <c r="U162" s="264"/>
      <c r="V162" s="264"/>
      <c r="W162" s="264"/>
      <c r="X162" s="265"/>
      <c r="Y162" s="13"/>
      <c r="Z162" s="13"/>
      <c r="AA162" s="13"/>
      <c r="AB162" s="13"/>
      <c r="AC162" s="13"/>
      <c r="AD162" s="13"/>
      <c r="AE162" s="13"/>
      <c r="AT162" s="266" t="s">
        <v>144</v>
      </c>
      <c r="AU162" s="266" t="s">
        <v>91</v>
      </c>
      <c r="AV162" s="13" t="s">
        <v>91</v>
      </c>
      <c r="AW162" s="13" t="s">
        <v>5</v>
      </c>
      <c r="AX162" s="13" t="s">
        <v>89</v>
      </c>
      <c r="AY162" s="266" t="s">
        <v>134</v>
      </c>
    </row>
    <row r="163" spans="1:63" s="12" customFormat="1" ht="22.8" customHeight="1">
      <c r="A163" s="12"/>
      <c r="B163" s="224"/>
      <c r="C163" s="225"/>
      <c r="D163" s="226" t="s">
        <v>80</v>
      </c>
      <c r="E163" s="239" t="s">
        <v>142</v>
      </c>
      <c r="F163" s="239" t="s">
        <v>342</v>
      </c>
      <c r="G163" s="225"/>
      <c r="H163" s="225"/>
      <c r="I163" s="228"/>
      <c r="J163" s="228"/>
      <c r="K163" s="240">
        <f>BK163</f>
        <v>0</v>
      </c>
      <c r="L163" s="225"/>
      <c r="M163" s="230"/>
      <c r="N163" s="231"/>
      <c r="O163" s="232"/>
      <c r="P163" s="232"/>
      <c r="Q163" s="233">
        <f>SUM(Q164:Q167)</f>
        <v>0</v>
      </c>
      <c r="R163" s="233">
        <f>SUM(R164:R167)</f>
        <v>0</v>
      </c>
      <c r="S163" s="232"/>
      <c r="T163" s="234">
        <f>SUM(T164:T167)</f>
        <v>0</v>
      </c>
      <c r="U163" s="232"/>
      <c r="V163" s="234">
        <f>SUM(V164:V167)</f>
        <v>0.0746</v>
      </c>
      <c r="W163" s="232"/>
      <c r="X163" s="235">
        <f>SUM(X164:X167)</f>
        <v>0</v>
      </c>
      <c r="Y163" s="12"/>
      <c r="Z163" s="12"/>
      <c r="AA163" s="12"/>
      <c r="AB163" s="12"/>
      <c r="AC163" s="12"/>
      <c r="AD163" s="12"/>
      <c r="AE163" s="12"/>
      <c r="AR163" s="236" t="s">
        <v>89</v>
      </c>
      <c r="AT163" s="237" t="s">
        <v>80</v>
      </c>
      <c r="AU163" s="237" t="s">
        <v>89</v>
      </c>
      <c r="AY163" s="236" t="s">
        <v>134</v>
      </c>
      <c r="BK163" s="238">
        <f>SUM(BK164:BK167)</f>
        <v>0</v>
      </c>
    </row>
    <row r="164" spans="1:65" s="2" customFormat="1" ht="21.75" customHeight="1">
      <c r="A164" s="38"/>
      <c r="B164" s="39"/>
      <c r="C164" s="241" t="s">
        <v>343</v>
      </c>
      <c r="D164" s="241" t="s">
        <v>137</v>
      </c>
      <c r="E164" s="242" t="s">
        <v>344</v>
      </c>
      <c r="F164" s="243" t="s">
        <v>345</v>
      </c>
      <c r="G164" s="244" t="s">
        <v>303</v>
      </c>
      <c r="H164" s="245">
        <v>0.72</v>
      </c>
      <c r="I164" s="246"/>
      <c r="J164" s="246"/>
      <c r="K164" s="247">
        <f>ROUND(P164*H164,2)</f>
        <v>0</v>
      </c>
      <c r="L164" s="243" t="s">
        <v>141</v>
      </c>
      <c r="M164" s="44"/>
      <c r="N164" s="248" t="s">
        <v>1</v>
      </c>
      <c r="O164" s="249" t="s">
        <v>44</v>
      </c>
      <c r="P164" s="250">
        <f>I164+J164</f>
        <v>0</v>
      </c>
      <c r="Q164" s="250">
        <f>ROUND(I164*H164,2)</f>
        <v>0</v>
      </c>
      <c r="R164" s="250">
        <f>ROUND(J164*H164,2)</f>
        <v>0</v>
      </c>
      <c r="S164" s="91"/>
      <c r="T164" s="251">
        <f>S164*H164</f>
        <v>0</v>
      </c>
      <c r="U164" s="251">
        <v>0</v>
      </c>
      <c r="V164" s="251">
        <f>U164*H164</f>
        <v>0</v>
      </c>
      <c r="W164" s="251">
        <v>0</v>
      </c>
      <c r="X164" s="252">
        <f>W164*H164</f>
        <v>0</v>
      </c>
      <c r="Y164" s="38"/>
      <c r="Z164" s="38"/>
      <c r="AA164" s="38"/>
      <c r="AB164" s="38"/>
      <c r="AC164" s="38"/>
      <c r="AD164" s="38"/>
      <c r="AE164" s="38"/>
      <c r="AR164" s="253" t="s">
        <v>142</v>
      </c>
      <c r="AT164" s="253" t="s">
        <v>137</v>
      </c>
      <c r="AU164" s="253" t="s">
        <v>91</v>
      </c>
      <c r="AY164" s="17" t="s">
        <v>134</v>
      </c>
      <c r="BE164" s="254">
        <f>IF(O164="základní",K164,0)</f>
        <v>0</v>
      </c>
      <c r="BF164" s="254">
        <f>IF(O164="snížená",K164,0)</f>
        <v>0</v>
      </c>
      <c r="BG164" s="254">
        <f>IF(O164="zákl. přenesená",K164,0)</f>
        <v>0</v>
      </c>
      <c r="BH164" s="254">
        <f>IF(O164="sníž. přenesená",K164,0)</f>
        <v>0</v>
      </c>
      <c r="BI164" s="254">
        <f>IF(O164="nulová",K164,0)</f>
        <v>0</v>
      </c>
      <c r="BJ164" s="17" t="s">
        <v>89</v>
      </c>
      <c r="BK164" s="254">
        <f>ROUND(P164*H164,2)</f>
        <v>0</v>
      </c>
      <c r="BL164" s="17" t="s">
        <v>142</v>
      </c>
      <c r="BM164" s="253" t="s">
        <v>346</v>
      </c>
    </row>
    <row r="165" spans="1:51" s="13" customFormat="1" ht="12">
      <c r="A165" s="13"/>
      <c r="B165" s="255"/>
      <c r="C165" s="256"/>
      <c r="D165" s="257" t="s">
        <v>144</v>
      </c>
      <c r="E165" s="258" t="s">
        <v>235</v>
      </c>
      <c r="F165" s="259" t="s">
        <v>347</v>
      </c>
      <c r="G165" s="256"/>
      <c r="H165" s="260">
        <v>0.72</v>
      </c>
      <c r="I165" s="261"/>
      <c r="J165" s="261"/>
      <c r="K165" s="256"/>
      <c r="L165" s="256"/>
      <c r="M165" s="262"/>
      <c r="N165" s="263"/>
      <c r="O165" s="264"/>
      <c r="P165" s="264"/>
      <c r="Q165" s="264"/>
      <c r="R165" s="264"/>
      <c r="S165" s="264"/>
      <c r="T165" s="264"/>
      <c r="U165" s="264"/>
      <c r="V165" s="264"/>
      <c r="W165" s="264"/>
      <c r="X165" s="265"/>
      <c r="Y165" s="13"/>
      <c r="Z165" s="13"/>
      <c r="AA165" s="13"/>
      <c r="AB165" s="13"/>
      <c r="AC165" s="13"/>
      <c r="AD165" s="13"/>
      <c r="AE165" s="13"/>
      <c r="AT165" s="266" t="s">
        <v>144</v>
      </c>
      <c r="AU165" s="266" t="s">
        <v>91</v>
      </c>
      <c r="AV165" s="13" t="s">
        <v>91</v>
      </c>
      <c r="AW165" s="13" t="s">
        <v>5</v>
      </c>
      <c r="AX165" s="13" t="s">
        <v>89</v>
      </c>
      <c r="AY165" s="266" t="s">
        <v>134</v>
      </c>
    </row>
    <row r="166" spans="1:65" s="2" customFormat="1" ht="21.75" customHeight="1">
      <c r="A166" s="38"/>
      <c r="B166" s="39"/>
      <c r="C166" s="241" t="s">
        <v>348</v>
      </c>
      <c r="D166" s="241" t="s">
        <v>137</v>
      </c>
      <c r="E166" s="242" t="s">
        <v>349</v>
      </c>
      <c r="F166" s="243" t="s">
        <v>350</v>
      </c>
      <c r="G166" s="244" t="s">
        <v>140</v>
      </c>
      <c r="H166" s="245">
        <v>1</v>
      </c>
      <c r="I166" s="246"/>
      <c r="J166" s="246"/>
      <c r="K166" s="247">
        <f>ROUND(P166*H166,2)</f>
        <v>0</v>
      </c>
      <c r="L166" s="243" t="s">
        <v>141</v>
      </c>
      <c r="M166" s="44"/>
      <c r="N166" s="248" t="s">
        <v>1</v>
      </c>
      <c r="O166" s="249" t="s">
        <v>44</v>
      </c>
      <c r="P166" s="250">
        <f>I166+J166</f>
        <v>0</v>
      </c>
      <c r="Q166" s="250">
        <f>ROUND(I166*H166,2)</f>
        <v>0</v>
      </c>
      <c r="R166" s="250">
        <f>ROUND(J166*H166,2)</f>
        <v>0</v>
      </c>
      <c r="S166" s="91"/>
      <c r="T166" s="251">
        <f>S166*H166</f>
        <v>0</v>
      </c>
      <c r="U166" s="251">
        <v>0.0066</v>
      </c>
      <c r="V166" s="251">
        <f>U166*H166</f>
        <v>0.0066</v>
      </c>
      <c r="W166" s="251">
        <v>0</v>
      </c>
      <c r="X166" s="252">
        <f>W166*H166</f>
        <v>0</v>
      </c>
      <c r="Y166" s="38"/>
      <c r="Z166" s="38"/>
      <c r="AA166" s="38"/>
      <c r="AB166" s="38"/>
      <c r="AC166" s="38"/>
      <c r="AD166" s="38"/>
      <c r="AE166" s="38"/>
      <c r="AR166" s="253" t="s">
        <v>142</v>
      </c>
      <c r="AT166" s="253" t="s">
        <v>137</v>
      </c>
      <c r="AU166" s="253" t="s">
        <v>91</v>
      </c>
      <c r="AY166" s="17" t="s">
        <v>134</v>
      </c>
      <c r="BE166" s="254">
        <f>IF(O166="základní",K166,0)</f>
        <v>0</v>
      </c>
      <c r="BF166" s="254">
        <f>IF(O166="snížená",K166,0)</f>
        <v>0</v>
      </c>
      <c r="BG166" s="254">
        <f>IF(O166="zákl. přenesená",K166,0)</f>
        <v>0</v>
      </c>
      <c r="BH166" s="254">
        <f>IF(O166="sníž. přenesená",K166,0)</f>
        <v>0</v>
      </c>
      <c r="BI166" s="254">
        <f>IF(O166="nulová",K166,0)</f>
        <v>0</v>
      </c>
      <c r="BJ166" s="17" t="s">
        <v>89</v>
      </c>
      <c r="BK166" s="254">
        <f>ROUND(P166*H166,2)</f>
        <v>0</v>
      </c>
      <c r="BL166" s="17" t="s">
        <v>142</v>
      </c>
      <c r="BM166" s="253" t="s">
        <v>351</v>
      </c>
    </row>
    <row r="167" spans="1:65" s="2" customFormat="1" ht="21.75" customHeight="1">
      <c r="A167" s="38"/>
      <c r="B167" s="39"/>
      <c r="C167" s="283" t="s">
        <v>352</v>
      </c>
      <c r="D167" s="283" t="s">
        <v>331</v>
      </c>
      <c r="E167" s="284" t="s">
        <v>353</v>
      </c>
      <c r="F167" s="285" t="s">
        <v>354</v>
      </c>
      <c r="G167" s="286" t="s">
        <v>140</v>
      </c>
      <c r="H167" s="287">
        <v>1</v>
      </c>
      <c r="I167" s="288"/>
      <c r="J167" s="289"/>
      <c r="K167" s="290">
        <f>ROUND(P167*H167,2)</f>
        <v>0</v>
      </c>
      <c r="L167" s="285" t="s">
        <v>141</v>
      </c>
      <c r="M167" s="291"/>
      <c r="N167" s="292" t="s">
        <v>1</v>
      </c>
      <c r="O167" s="249" t="s">
        <v>44</v>
      </c>
      <c r="P167" s="250">
        <f>I167+J167</f>
        <v>0</v>
      </c>
      <c r="Q167" s="250">
        <f>ROUND(I167*H167,2)</f>
        <v>0</v>
      </c>
      <c r="R167" s="250">
        <f>ROUND(J167*H167,2)</f>
        <v>0</v>
      </c>
      <c r="S167" s="91"/>
      <c r="T167" s="251">
        <f>S167*H167</f>
        <v>0</v>
      </c>
      <c r="U167" s="251">
        <v>0.068</v>
      </c>
      <c r="V167" s="251">
        <f>U167*H167</f>
        <v>0.068</v>
      </c>
      <c r="W167" s="251">
        <v>0</v>
      </c>
      <c r="X167" s="252">
        <f>W167*H167</f>
        <v>0</v>
      </c>
      <c r="Y167" s="38"/>
      <c r="Z167" s="38"/>
      <c r="AA167" s="38"/>
      <c r="AB167" s="38"/>
      <c r="AC167" s="38"/>
      <c r="AD167" s="38"/>
      <c r="AE167" s="38"/>
      <c r="AR167" s="253" t="s">
        <v>206</v>
      </c>
      <c r="AT167" s="253" t="s">
        <v>331</v>
      </c>
      <c r="AU167" s="253" t="s">
        <v>91</v>
      </c>
      <c r="AY167" s="17" t="s">
        <v>134</v>
      </c>
      <c r="BE167" s="254">
        <f>IF(O167="základní",K167,0)</f>
        <v>0</v>
      </c>
      <c r="BF167" s="254">
        <f>IF(O167="snížená",K167,0)</f>
        <v>0</v>
      </c>
      <c r="BG167" s="254">
        <f>IF(O167="zákl. přenesená",K167,0)</f>
        <v>0</v>
      </c>
      <c r="BH167" s="254">
        <f>IF(O167="sníž. přenesená",K167,0)</f>
        <v>0</v>
      </c>
      <c r="BI167" s="254">
        <f>IF(O167="nulová",K167,0)</f>
        <v>0</v>
      </c>
      <c r="BJ167" s="17" t="s">
        <v>89</v>
      </c>
      <c r="BK167" s="254">
        <f>ROUND(P167*H167,2)</f>
        <v>0</v>
      </c>
      <c r="BL167" s="17" t="s">
        <v>142</v>
      </c>
      <c r="BM167" s="253" t="s">
        <v>355</v>
      </c>
    </row>
    <row r="168" spans="1:63" s="12" customFormat="1" ht="22.8" customHeight="1">
      <c r="A168" s="12"/>
      <c r="B168" s="224"/>
      <c r="C168" s="225"/>
      <c r="D168" s="226" t="s">
        <v>80</v>
      </c>
      <c r="E168" s="239" t="s">
        <v>187</v>
      </c>
      <c r="F168" s="239" t="s">
        <v>356</v>
      </c>
      <c r="G168" s="225"/>
      <c r="H168" s="225"/>
      <c r="I168" s="228"/>
      <c r="J168" s="228"/>
      <c r="K168" s="240">
        <f>BK168</f>
        <v>0</v>
      </c>
      <c r="L168" s="225"/>
      <c r="M168" s="230"/>
      <c r="N168" s="231"/>
      <c r="O168" s="232"/>
      <c r="P168" s="232"/>
      <c r="Q168" s="233">
        <f>SUM(Q169:Q208)</f>
        <v>0</v>
      </c>
      <c r="R168" s="233">
        <f>SUM(R169:R208)</f>
        <v>0</v>
      </c>
      <c r="S168" s="232"/>
      <c r="T168" s="234">
        <f>SUM(T169:T208)</f>
        <v>0</v>
      </c>
      <c r="U168" s="232"/>
      <c r="V168" s="234">
        <f>SUM(V169:V208)</f>
        <v>73.6048673</v>
      </c>
      <c r="W168" s="232"/>
      <c r="X168" s="235">
        <f>SUM(X169:X208)</f>
        <v>0</v>
      </c>
      <c r="Y168" s="12"/>
      <c r="Z168" s="12"/>
      <c r="AA168" s="12"/>
      <c r="AB168" s="12"/>
      <c r="AC168" s="12"/>
      <c r="AD168" s="12"/>
      <c r="AE168" s="12"/>
      <c r="AR168" s="236" t="s">
        <v>89</v>
      </c>
      <c r="AT168" s="237" t="s">
        <v>80</v>
      </c>
      <c r="AU168" s="237" t="s">
        <v>89</v>
      </c>
      <c r="AY168" s="236" t="s">
        <v>134</v>
      </c>
      <c r="BK168" s="238">
        <f>SUM(BK169:BK208)</f>
        <v>0</v>
      </c>
    </row>
    <row r="169" spans="1:65" s="2" customFormat="1" ht="21.75" customHeight="1">
      <c r="A169" s="38"/>
      <c r="B169" s="39"/>
      <c r="C169" s="241" t="s">
        <v>8</v>
      </c>
      <c r="D169" s="241" t="s">
        <v>137</v>
      </c>
      <c r="E169" s="242" t="s">
        <v>357</v>
      </c>
      <c r="F169" s="243" t="s">
        <v>358</v>
      </c>
      <c r="G169" s="244" t="s">
        <v>262</v>
      </c>
      <c r="H169" s="245">
        <v>212.15</v>
      </c>
      <c r="I169" s="246"/>
      <c r="J169" s="246"/>
      <c r="K169" s="247">
        <f>ROUND(P169*H169,2)</f>
        <v>0</v>
      </c>
      <c r="L169" s="243" t="s">
        <v>141</v>
      </c>
      <c r="M169" s="44"/>
      <c r="N169" s="248" t="s">
        <v>1</v>
      </c>
      <c r="O169" s="249" t="s">
        <v>44</v>
      </c>
      <c r="P169" s="250">
        <f>I169+J169</f>
        <v>0</v>
      </c>
      <c r="Q169" s="250">
        <f>ROUND(I169*H169,2)</f>
        <v>0</v>
      </c>
      <c r="R169" s="250">
        <f>ROUND(J169*H169,2)</f>
        <v>0</v>
      </c>
      <c r="S169" s="91"/>
      <c r="T169" s="251">
        <f>S169*H169</f>
        <v>0</v>
      </c>
      <c r="U169" s="251">
        <v>0</v>
      </c>
      <c r="V169" s="251">
        <f>U169*H169</f>
        <v>0</v>
      </c>
      <c r="W169" s="251">
        <v>0</v>
      </c>
      <c r="X169" s="252">
        <f>W169*H169</f>
        <v>0</v>
      </c>
      <c r="Y169" s="38"/>
      <c r="Z169" s="38"/>
      <c r="AA169" s="38"/>
      <c r="AB169" s="38"/>
      <c r="AC169" s="38"/>
      <c r="AD169" s="38"/>
      <c r="AE169" s="38"/>
      <c r="AR169" s="253" t="s">
        <v>142</v>
      </c>
      <c r="AT169" s="253" t="s">
        <v>137</v>
      </c>
      <c r="AU169" s="253" t="s">
        <v>91</v>
      </c>
      <c r="AY169" s="17" t="s">
        <v>134</v>
      </c>
      <c r="BE169" s="254">
        <f>IF(O169="základní",K169,0)</f>
        <v>0</v>
      </c>
      <c r="BF169" s="254">
        <f>IF(O169="snížená",K169,0)</f>
        <v>0</v>
      </c>
      <c r="BG169" s="254">
        <f>IF(O169="zákl. přenesená",K169,0)</f>
        <v>0</v>
      </c>
      <c r="BH169" s="254">
        <f>IF(O169="sníž. přenesená",K169,0)</f>
        <v>0</v>
      </c>
      <c r="BI169" s="254">
        <f>IF(O169="nulová",K169,0)</f>
        <v>0</v>
      </c>
      <c r="BJ169" s="17" t="s">
        <v>89</v>
      </c>
      <c r="BK169" s="254">
        <f>ROUND(P169*H169,2)</f>
        <v>0</v>
      </c>
      <c r="BL169" s="17" t="s">
        <v>142</v>
      </c>
      <c r="BM169" s="253" t="s">
        <v>359</v>
      </c>
    </row>
    <row r="170" spans="1:51" s="13" customFormat="1" ht="12">
      <c r="A170" s="13"/>
      <c r="B170" s="255"/>
      <c r="C170" s="256"/>
      <c r="D170" s="257" t="s">
        <v>144</v>
      </c>
      <c r="E170" s="258" t="s">
        <v>1</v>
      </c>
      <c r="F170" s="259" t="s">
        <v>195</v>
      </c>
      <c r="G170" s="256"/>
      <c r="H170" s="260">
        <v>212.15</v>
      </c>
      <c r="I170" s="261"/>
      <c r="J170" s="261"/>
      <c r="K170" s="256"/>
      <c r="L170" s="256"/>
      <c r="M170" s="262"/>
      <c r="N170" s="263"/>
      <c r="O170" s="264"/>
      <c r="P170" s="264"/>
      <c r="Q170" s="264"/>
      <c r="R170" s="264"/>
      <c r="S170" s="264"/>
      <c r="T170" s="264"/>
      <c r="U170" s="264"/>
      <c r="V170" s="264"/>
      <c r="W170" s="264"/>
      <c r="X170" s="265"/>
      <c r="Y170" s="13"/>
      <c r="Z170" s="13"/>
      <c r="AA170" s="13"/>
      <c r="AB170" s="13"/>
      <c r="AC170" s="13"/>
      <c r="AD170" s="13"/>
      <c r="AE170" s="13"/>
      <c r="AT170" s="266" t="s">
        <v>144</v>
      </c>
      <c r="AU170" s="266" t="s">
        <v>91</v>
      </c>
      <c r="AV170" s="13" t="s">
        <v>91</v>
      </c>
      <c r="AW170" s="13" t="s">
        <v>5</v>
      </c>
      <c r="AX170" s="13" t="s">
        <v>89</v>
      </c>
      <c r="AY170" s="266" t="s">
        <v>134</v>
      </c>
    </row>
    <row r="171" spans="1:65" s="2" customFormat="1" ht="21.75" customHeight="1">
      <c r="A171" s="38"/>
      <c r="B171" s="39"/>
      <c r="C171" s="241" t="s">
        <v>360</v>
      </c>
      <c r="D171" s="241" t="s">
        <v>137</v>
      </c>
      <c r="E171" s="242" t="s">
        <v>361</v>
      </c>
      <c r="F171" s="243" t="s">
        <v>362</v>
      </c>
      <c r="G171" s="244" t="s">
        <v>262</v>
      </c>
      <c r="H171" s="245">
        <v>128.67</v>
      </c>
      <c r="I171" s="246"/>
      <c r="J171" s="246"/>
      <c r="K171" s="247">
        <f>ROUND(P171*H171,2)</f>
        <v>0</v>
      </c>
      <c r="L171" s="243" t="s">
        <v>141</v>
      </c>
      <c r="M171" s="44"/>
      <c r="N171" s="248" t="s">
        <v>1</v>
      </c>
      <c r="O171" s="249" t="s">
        <v>44</v>
      </c>
      <c r="P171" s="250">
        <f>I171+J171</f>
        <v>0</v>
      </c>
      <c r="Q171" s="250">
        <f>ROUND(I171*H171,2)</f>
        <v>0</v>
      </c>
      <c r="R171" s="250">
        <f>ROUND(J171*H171,2)</f>
        <v>0</v>
      </c>
      <c r="S171" s="91"/>
      <c r="T171" s="251">
        <f>S171*H171</f>
        <v>0</v>
      </c>
      <c r="U171" s="251">
        <v>0</v>
      </c>
      <c r="V171" s="251">
        <f>U171*H171</f>
        <v>0</v>
      </c>
      <c r="W171" s="251">
        <v>0</v>
      </c>
      <c r="X171" s="252">
        <f>W171*H171</f>
        <v>0</v>
      </c>
      <c r="Y171" s="38"/>
      <c r="Z171" s="38"/>
      <c r="AA171" s="38"/>
      <c r="AB171" s="38"/>
      <c r="AC171" s="38"/>
      <c r="AD171" s="38"/>
      <c r="AE171" s="38"/>
      <c r="AR171" s="253" t="s">
        <v>142</v>
      </c>
      <c r="AT171" s="253" t="s">
        <v>137</v>
      </c>
      <c r="AU171" s="253" t="s">
        <v>91</v>
      </c>
      <c r="AY171" s="17" t="s">
        <v>134</v>
      </c>
      <c r="BE171" s="254">
        <f>IF(O171="základní",K171,0)</f>
        <v>0</v>
      </c>
      <c r="BF171" s="254">
        <f>IF(O171="snížená",K171,0)</f>
        <v>0</v>
      </c>
      <c r="BG171" s="254">
        <f>IF(O171="zákl. přenesená",K171,0)</f>
        <v>0</v>
      </c>
      <c r="BH171" s="254">
        <f>IF(O171="sníž. přenesená",K171,0)</f>
        <v>0</v>
      </c>
      <c r="BI171" s="254">
        <f>IF(O171="nulová",K171,0)</f>
        <v>0</v>
      </c>
      <c r="BJ171" s="17" t="s">
        <v>89</v>
      </c>
      <c r="BK171" s="254">
        <f>ROUND(P171*H171,2)</f>
        <v>0</v>
      </c>
      <c r="BL171" s="17" t="s">
        <v>142</v>
      </c>
      <c r="BM171" s="253" t="s">
        <v>363</v>
      </c>
    </row>
    <row r="172" spans="1:51" s="13" customFormat="1" ht="12">
      <c r="A172" s="13"/>
      <c r="B172" s="255"/>
      <c r="C172" s="256"/>
      <c r="D172" s="257" t="s">
        <v>144</v>
      </c>
      <c r="E172" s="258" t="s">
        <v>1</v>
      </c>
      <c r="F172" s="259" t="s">
        <v>364</v>
      </c>
      <c r="G172" s="256"/>
      <c r="H172" s="260">
        <v>128.67</v>
      </c>
      <c r="I172" s="261"/>
      <c r="J172" s="261"/>
      <c r="K172" s="256"/>
      <c r="L172" s="256"/>
      <c r="M172" s="262"/>
      <c r="N172" s="263"/>
      <c r="O172" s="264"/>
      <c r="P172" s="264"/>
      <c r="Q172" s="264"/>
      <c r="R172" s="264"/>
      <c r="S172" s="264"/>
      <c r="T172" s="264"/>
      <c r="U172" s="264"/>
      <c r="V172" s="264"/>
      <c r="W172" s="264"/>
      <c r="X172" s="265"/>
      <c r="Y172" s="13"/>
      <c r="Z172" s="13"/>
      <c r="AA172" s="13"/>
      <c r="AB172" s="13"/>
      <c r="AC172" s="13"/>
      <c r="AD172" s="13"/>
      <c r="AE172" s="13"/>
      <c r="AT172" s="266" t="s">
        <v>144</v>
      </c>
      <c r="AU172" s="266" t="s">
        <v>91</v>
      </c>
      <c r="AV172" s="13" t="s">
        <v>91</v>
      </c>
      <c r="AW172" s="13" t="s">
        <v>5</v>
      </c>
      <c r="AX172" s="13" t="s">
        <v>89</v>
      </c>
      <c r="AY172" s="266" t="s">
        <v>134</v>
      </c>
    </row>
    <row r="173" spans="1:65" s="2" customFormat="1" ht="21.75" customHeight="1">
      <c r="A173" s="38"/>
      <c r="B173" s="39"/>
      <c r="C173" s="241" t="s">
        <v>365</v>
      </c>
      <c r="D173" s="241" t="s">
        <v>137</v>
      </c>
      <c r="E173" s="242" t="s">
        <v>366</v>
      </c>
      <c r="F173" s="243" t="s">
        <v>367</v>
      </c>
      <c r="G173" s="244" t="s">
        <v>262</v>
      </c>
      <c r="H173" s="245">
        <v>317.63</v>
      </c>
      <c r="I173" s="246"/>
      <c r="J173" s="246"/>
      <c r="K173" s="247">
        <f>ROUND(P173*H173,2)</f>
        <v>0</v>
      </c>
      <c r="L173" s="243" t="s">
        <v>141</v>
      </c>
      <c r="M173" s="44"/>
      <c r="N173" s="248" t="s">
        <v>1</v>
      </c>
      <c r="O173" s="249" t="s">
        <v>44</v>
      </c>
      <c r="P173" s="250">
        <f>I173+J173</f>
        <v>0</v>
      </c>
      <c r="Q173" s="250">
        <f>ROUND(I173*H173,2)</f>
        <v>0</v>
      </c>
      <c r="R173" s="250">
        <f>ROUND(J173*H173,2)</f>
        <v>0</v>
      </c>
      <c r="S173" s="91"/>
      <c r="T173" s="251">
        <f>S173*H173</f>
        <v>0</v>
      </c>
      <c r="U173" s="251">
        <v>0</v>
      </c>
      <c r="V173" s="251">
        <f>U173*H173</f>
        <v>0</v>
      </c>
      <c r="W173" s="251">
        <v>0</v>
      </c>
      <c r="X173" s="252">
        <f>W173*H173</f>
        <v>0</v>
      </c>
      <c r="Y173" s="38"/>
      <c r="Z173" s="38"/>
      <c r="AA173" s="38"/>
      <c r="AB173" s="38"/>
      <c r="AC173" s="38"/>
      <c r="AD173" s="38"/>
      <c r="AE173" s="38"/>
      <c r="AR173" s="253" t="s">
        <v>142</v>
      </c>
      <c r="AT173" s="253" t="s">
        <v>137</v>
      </c>
      <c r="AU173" s="253" t="s">
        <v>91</v>
      </c>
      <c r="AY173" s="17" t="s">
        <v>134</v>
      </c>
      <c r="BE173" s="254">
        <f>IF(O173="základní",K173,0)</f>
        <v>0</v>
      </c>
      <c r="BF173" s="254">
        <f>IF(O173="snížená",K173,0)</f>
        <v>0</v>
      </c>
      <c r="BG173" s="254">
        <f>IF(O173="zákl. přenesená",K173,0)</f>
        <v>0</v>
      </c>
      <c r="BH173" s="254">
        <f>IF(O173="sníž. přenesená",K173,0)</f>
        <v>0</v>
      </c>
      <c r="BI173" s="254">
        <f>IF(O173="nulová",K173,0)</f>
        <v>0</v>
      </c>
      <c r="BJ173" s="17" t="s">
        <v>89</v>
      </c>
      <c r="BK173" s="254">
        <f>ROUND(P173*H173,2)</f>
        <v>0</v>
      </c>
      <c r="BL173" s="17" t="s">
        <v>142</v>
      </c>
      <c r="BM173" s="253" t="s">
        <v>368</v>
      </c>
    </row>
    <row r="174" spans="1:51" s="13" customFormat="1" ht="12">
      <c r="A174" s="13"/>
      <c r="B174" s="255"/>
      <c r="C174" s="256"/>
      <c r="D174" s="257" t="s">
        <v>144</v>
      </c>
      <c r="E174" s="258" t="s">
        <v>176</v>
      </c>
      <c r="F174" s="259" t="s">
        <v>177</v>
      </c>
      <c r="G174" s="256"/>
      <c r="H174" s="260">
        <v>317.63</v>
      </c>
      <c r="I174" s="261"/>
      <c r="J174" s="261"/>
      <c r="K174" s="256"/>
      <c r="L174" s="256"/>
      <c r="M174" s="262"/>
      <c r="N174" s="263"/>
      <c r="O174" s="264"/>
      <c r="P174" s="264"/>
      <c r="Q174" s="264"/>
      <c r="R174" s="264"/>
      <c r="S174" s="264"/>
      <c r="T174" s="264"/>
      <c r="U174" s="264"/>
      <c r="V174" s="264"/>
      <c r="W174" s="264"/>
      <c r="X174" s="265"/>
      <c r="Y174" s="13"/>
      <c r="Z174" s="13"/>
      <c r="AA174" s="13"/>
      <c r="AB174" s="13"/>
      <c r="AC174" s="13"/>
      <c r="AD174" s="13"/>
      <c r="AE174" s="13"/>
      <c r="AT174" s="266" t="s">
        <v>144</v>
      </c>
      <c r="AU174" s="266" t="s">
        <v>91</v>
      </c>
      <c r="AV174" s="13" t="s">
        <v>91</v>
      </c>
      <c r="AW174" s="13" t="s">
        <v>5</v>
      </c>
      <c r="AX174" s="13" t="s">
        <v>89</v>
      </c>
      <c r="AY174" s="266" t="s">
        <v>134</v>
      </c>
    </row>
    <row r="175" spans="1:65" s="2" customFormat="1" ht="21.75" customHeight="1">
      <c r="A175" s="38"/>
      <c r="B175" s="39"/>
      <c r="C175" s="241" t="s">
        <v>369</v>
      </c>
      <c r="D175" s="241" t="s">
        <v>137</v>
      </c>
      <c r="E175" s="242" t="s">
        <v>370</v>
      </c>
      <c r="F175" s="243" t="s">
        <v>371</v>
      </c>
      <c r="G175" s="244" t="s">
        <v>262</v>
      </c>
      <c r="H175" s="245">
        <v>40.64</v>
      </c>
      <c r="I175" s="246"/>
      <c r="J175" s="246"/>
      <c r="K175" s="247">
        <f>ROUND(P175*H175,2)</f>
        <v>0</v>
      </c>
      <c r="L175" s="243" t="s">
        <v>141</v>
      </c>
      <c r="M175" s="44"/>
      <c r="N175" s="248" t="s">
        <v>1</v>
      </c>
      <c r="O175" s="249" t="s">
        <v>44</v>
      </c>
      <c r="P175" s="250">
        <f>I175+J175</f>
        <v>0</v>
      </c>
      <c r="Q175" s="250">
        <f>ROUND(I175*H175,2)</f>
        <v>0</v>
      </c>
      <c r="R175" s="250">
        <f>ROUND(J175*H175,2)</f>
        <v>0</v>
      </c>
      <c r="S175" s="91"/>
      <c r="T175" s="251">
        <f>S175*H175</f>
        <v>0</v>
      </c>
      <c r="U175" s="251">
        <v>0</v>
      </c>
      <c r="V175" s="251">
        <f>U175*H175</f>
        <v>0</v>
      </c>
      <c r="W175" s="251">
        <v>0</v>
      </c>
      <c r="X175" s="252">
        <f>W175*H175</f>
        <v>0</v>
      </c>
      <c r="Y175" s="38"/>
      <c r="Z175" s="38"/>
      <c r="AA175" s="38"/>
      <c r="AB175" s="38"/>
      <c r="AC175" s="38"/>
      <c r="AD175" s="38"/>
      <c r="AE175" s="38"/>
      <c r="AR175" s="253" t="s">
        <v>142</v>
      </c>
      <c r="AT175" s="253" t="s">
        <v>137</v>
      </c>
      <c r="AU175" s="253" t="s">
        <v>91</v>
      </c>
      <c r="AY175" s="17" t="s">
        <v>134</v>
      </c>
      <c r="BE175" s="254">
        <f>IF(O175="základní",K175,0)</f>
        <v>0</v>
      </c>
      <c r="BF175" s="254">
        <f>IF(O175="snížená",K175,0)</f>
        <v>0</v>
      </c>
      <c r="BG175" s="254">
        <f>IF(O175="zákl. přenesená",K175,0)</f>
        <v>0</v>
      </c>
      <c r="BH175" s="254">
        <f>IF(O175="sníž. přenesená",K175,0)</f>
        <v>0</v>
      </c>
      <c r="BI175" s="254">
        <f>IF(O175="nulová",K175,0)</f>
        <v>0</v>
      </c>
      <c r="BJ175" s="17" t="s">
        <v>89</v>
      </c>
      <c r="BK175" s="254">
        <f>ROUND(P175*H175,2)</f>
        <v>0</v>
      </c>
      <c r="BL175" s="17" t="s">
        <v>142</v>
      </c>
      <c r="BM175" s="253" t="s">
        <v>372</v>
      </c>
    </row>
    <row r="176" spans="1:51" s="13" customFormat="1" ht="12">
      <c r="A176" s="13"/>
      <c r="B176" s="255"/>
      <c r="C176" s="256"/>
      <c r="D176" s="257" t="s">
        <v>144</v>
      </c>
      <c r="E176" s="258" t="s">
        <v>1</v>
      </c>
      <c r="F176" s="259" t="s">
        <v>180</v>
      </c>
      <c r="G176" s="256"/>
      <c r="H176" s="260">
        <v>40.64</v>
      </c>
      <c r="I176" s="261"/>
      <c r="J176" s="261"/>
      <c r="K176" s="256"/>
      <c r="L176" s="256"/>
      <c r="M176" s="262"/>
      <c r="N176" s="263"/>
      <c r="O176" s="264"/>
      <c r="P176" s="264"/>
      <c r="Q176" s="264"/>
      <c r="R176" s="264"/>
      <c r="S176" s="264"/>
      <c r="T176" s="264"/>
      <c r="U176" s="264"/>
      <c r="V176" s="264"/>
      <c r="W176" s="264"/>
      <c r="X176" s="265"/>
      <c r="Y176" s="13"/>
      <c r="Z176" s="13"/>
      <c r="AA176" s="13"/>
      <c r="AB176" s="13"/>
      <c r="AC176" s="13"/>
      <c r="AD176" s="13"/>
      <c r="AE176" s="13"/>
      <c r="AT176" s="266" t="s">
        <v>144</v>
      </c>
      <c r="AU176" s="266" t="s">
        <v>91</v>
      </c>
      <c r="AV176" s="13" t="s">
        <v>91</v>
      </c>
      <c r="AW176" s="13" t="s">
        <v>5</v>
      </c>
      <c r="AX176" s="13" t="s">
        <v>89</v>
      </c>
      <c r="AY176" s="266" t="s">
        <v>134</v>
      </c>
    </row>
    <row r="177" spans="1:65" s="2" customFormat="1" ht="21.75" customHeight="1">
      <c r="A177" s="38"/>
      <c r="B177" s="39"/>
      <c r="C177" s="241" t="s">
        <v>373</v>
      </c>
      <c r="D177" s="241" t="s">
        <v>137</v>
      </c>
      <c r="E177" s="242" t="s">
        <v>374</v>
      </c>
      <c r="F177" s="243" t="s">
        <v>375</v>
      </c>
      <c r="G177" s="244" t="s">
        <v>262</v>
      </c>
      <c r="H177" s="245">
        <v>29.18</v>
      </c>
      <c r="I177" s="246"/>
      <c r="J177" s="246"/>
      <c r="K177" s="247">
        <f>ROUND(P177*H177,2)</f>
        <v>0</v>
      </c>
      <c r="L177" s="243" t="s">
        <v>141</v>
      </c>
      <c r="M177" s="44"/>
      <c r="N177" s="248" t="s">
        <v>1</v>
      </c>
      <c r="O177" s="249" t="s">
        <v>44</v>
      </c>
      <c r="P177" s="250">
        <f>I177+J177</f>
        <v>0</v>
      </c>
      <c r="Q177" s="250">
        <f>ROUND(I177*H177,2)</f>
        <v>0</v>
      </c>
      <c r="R177" s="250">
        <f>ROUND(J177*H177,2)</f>
        <v>0</v>
      </c>
      <c r="S177" s="91"/>
      <c r="T177" s="251">
        <f>S177*H177</f>
        <v>0</v>
      </c>
      <c r="U177" s="251">
        <v>0</v>
      </c>
      <c r="V177" s="251">
        <f>U177*H177</f>
        <v>0</v>
      </c>
      <c r="W177" s="251">
        <v>0</v>
      </c>
      <c r="X177" s="252">
        <f>W177*H177</f>
        <v>0</v>
      </c>
      <c r="Y177" s="38"/>
      <c r="Z177" s="38"/>
      <c r="AA177" s="38"/>
      <c r="AB177" s="38"/>
      <c r="AC177" s="38"/>
      <c r="AD177" s="38"/>
      <c r="AE177" s="38"/>
      <c r="AR177" s="253" t="s">
        <v>142</v>
      </c>
      <c r="AT177" s="253" t="s">
        <v>137</v>
      </c>
      <c r="AU177" s="253" t="s">
        <v>91</v>
      </c>
      <c r="AY177" s="17" t="s">
        <v>134</v>
      </c>
      <c r="BE177" s="254">
        <f>IF(O177="základní",K177,0)</f>
        <v>0</v>
      </c>
      <c r="BF177" s="254">
        <f>IF(O177="snížená",K177,0)</f>
        <v>0</v>
      </c>
      <c r="BG177" s="254">
        <f>IF(O177="zákl. přenesená",K177,0)</f>
        <v>0</v>
      </c>
      <c r="BH177" s="254">
        <f>IF(O177="sníž. přenesená",K177,0)</f>
        <v>0</v>
      </c>
      <c r="BI177" s="254">
        <f>IF(O177="nulová",K177,0)</f>
        <v>0</v>
      </c>
      <c r="BJ177" s="17" t="s">
        <v>89</v>
      </c>
      <c r="BK177" s="254">
        <f>ROUND(P177*H177,2)</f>
        <v>0</v>
      </c>
      <c r="BL177" s="17" t="s">
        <v>142</v>
      </c>
      <c r="BM177" s="253" t="s">
        <v>376</v>
      </c>
    </row>
    <row r="178" spans="1:51" s="13" customFormat="1" ht="12">
      <c r="A178" s="13"/>
      <c r="B178" s="255"/>
      <c r="C178" s="256"/>
      <c r="D178" s="257" t="s">
        <v>144</v>
      </c>
      <c r="E178" s="258" t="s">
        <v>178</v>
      </c>
      <c r="F178" s="259" t="s">
        <v>179</v>
      </c>
      <c r="G178" s="256"/>
      <c r="H178" s="260">
        <v>29.18</v>
      </c>
      <c r="I178" s="261"/>
      <c r="J178" s="261"/>
      <c r="K178" s="256"/>
      <c r="L178" s="256"/>
      <c r="M178" s="262"/>
      <c r="N178" s="263"/>
      <c r="O178" s="264"/>
      <c r="P178" s="264"/>
      <c r="Q178" s="264"/>
      <c r="R178" s="264"/>
      <c r="S178" s="264"/>
      <c r="T178" s="264"/>
      <c r="U178" s="264"/>
      <c r="V178" s="264"/>
      <c r="W178" s="264"/>
      <c r="X178" s="265"/>
      <c r="Y178" s="13"/>
      <c r="Z178" s="13"/>
      <c r="AA178" s="13"/>
      <c r="AB178" s="13"/>
      <c r="AC178" s="13"/>
      <c r="AD178" s="13"/>
      <c r="AE178" s="13"/>
      <c r="AT178" s="266" t="s">
        <v>144</v>
      </c>
      <c r="AU178" s="266" t="s">
        <v>91</v>
      </c>
      <c r="AV178" s="13" t="s">
        <v>91</v>
      </c>
      <c r="AW178" s="13" t="s">
        <v>5</v>
      </c>
      <c r="AX178" s="13" t="s">
        <v>89</v>
      </c>
      <c r="AY178" s="266" t="s">
        <v>134</v>
      </c>
    </row>
    <row r="179" spans="1:65" s="2" customFormat="1" ht="21.75" customHeight="1">
      <c r="A179" s="38"/>
      <c r="B179" s="39"/>
      <c r="C179" s="241" t="s">
        <v>377</v>
      </c>
      <c r="D179" s="241" t="s">
        <v>137</v>
      </c>
      <c r="E179" s="242" t="s">
        <v>378</v>
      </c>
      <c r="F179" s="243" t="s">
        <v>379</v>
      </c>
      <c r="G179" s="244" t="s">
        <v>262</v>
      </c>
      <c r="H179" s="245">
        <v>58.85</v>
      </c>
      <c r="I179" s="246"/>
      <c r="J179" s="246"/>
      <c r="K179" s="247">
        <f>ROUND(P179*H179,2)</f>
        <v>0</v>
      </c>
      <c r="L179" s="243" t="s">
        <v>141</v>
      </c>
      <c r="M179" s="44"/>
      <c r="N179" s="248" t="s">
        <v>1</v>
      </c>
      <c r="O179" s="249" t="s">
        <v>44</v>
      </c>
      <c r="P179" s="250">
        <f>I179+J179</f>
        <v>0</v>
      </c>
      <c r="Q179" s="250">
        <f>ROUND(I179*H179,2)</f>
        <v>0</v>
      </c>
      <c r="R179" s="250">
        <f>ROUND(J179*H179,2)</f>
        <v>0</v>
      </c>
      <c r="S179" s="91"/>
      <c r="T179" s="251">
        <f>S179*H179</f>
        <v>0</v>
      </c>
      <c r="U179" s="251">
        <v>0</v>
      </c>
      <c r="V179" s="251">
        <f>U179*H179</f>
        <v>0</v>
      </c>
      <c r="W179" s="251">
        <v>0</v>
      </c>
      <c r="X179" s="252">
        <f>W179*H179</f>
        <v>0</v>
      </c>
      <c r="Y179" s="38"/>
      <c r="Z179" s="38"/>
      <c r="AA179" s="38"/>
      <c r="AB179" s="38"/>
      <c r="AC179" s="38"/>
      <c r="AD179" s="38"/>
      <c r="AE179" s="38"/>
      <c r="AR179" s="253" t="s">
        <v>142</v>
      </c>
      <c r="AT179" s="253" t="s">
        <v>137</v>
      </c>
      <c r="AU179" s="253" t="s">
        <v>91</v>
      </c>
      <c r="AY179" s="17" t="s">
        <v>134</v>
      </c>
      <c r="BE179" s="254">
        <f>IF(O179="základní",K179,0)</f>
        <v>0</v>
      </c>
      <c r="BF179" s="254">
        <f>IF(O179="snížená",K179,0)</f>
        <v>0</v>
      </c>
      <c r="BG179" s="254">
        <f>IF(O179="zákl. přenesená",K179,0)</f>
        <v>0</v>
      </c>
      <c r="BH179" s="254">
        <f>IF(O179="sníž. přenesená",K179,0)</f>
        <v>0</v>
      </c>
      <c r="BI179" s="254">
        <f>IF(O179="nulová",K179,0)</f>
        <v>0</v>
      </c>
      <c r="BJ179" s="17" t="s">
        <v>89</v>
      </c>
      <c r="BK179" s="254">
        <f>ROUND(P179*H179,2)</f>
        <v>0</v>
      </c>
      <c r="BL179" s="17" t="s">
        <v>142</v>
      </c>
      <c r="BM179" s="253" t="s">
        <v>380</v>
      </c>
    </row>
    <row r="180" spans="1:51" s="13" customFormat="1" ht="12">
      <c r="A180" s="13"/>
      <c r="B180" s="255"/>
      <c r="C180" s="256"/>
      <c r="D180" s="257" t="s">
        <v>144</v>
      </c>
      <c r="E180" s="258" t="s">
        <v>1</v>
      </c>
      <c r="F180" s="259" t="s">
        <v>381</v>
      </c>
      <c r="G180" s="256"/>
      <c r="H180" s="260">
        <v>58.85</v>
      </c>
      <c r="I180" s="261"/>
      <c r="J180" s="261"/>
      <c r="K180" s="256"/>
      <c r="L180" s="256"/>
      <c r="M180" s="262"/>
      <c r="N180" s="263"/>
      <c r="O180" s="264"/>
      <c r="P180" s="264"/>
      <c r="Q180" s="264"/>
      <c r="R180" s="264"/>
      <c r="S180" s="264"/>
      <c r="T180" s="264"/>
      <c r="U180" s="264"/>
      <c r="V180" s="264"/>
      <c r="W180" s="264"/>
      <c r="X180" s="265"/>
      <c r="Y180" s="13"/>
      <c r="Z180" s="13"/>
      <c r="AA180" s="13"/>
      <c r="AB180" s="13"/>
      <c r="AC180" s="13"/>
      <c r="AD180" s="13"/>
      <c r="AE180" s="13"/>
      <c r="AT180" s="266" t="s">
        <v>144</v>
      </c>
      <c r="AU180" s="266" t="s">
        <v>91</v>
      </c>
      <c r="AV180" s="13" t="s">
        <v>91</v>
      </c>
      <c r="AW180" s="13" t="s">
        <v>5</v>
      </c>
      <c r="AX180" s="13" t="s">
        <v>89</v>
      </c>
      <c r="AY180" s="266" t="s">
        <v>134</v>
      </c>
    </row>
    <row r="181" spans="1:65" s="2" customFormat="1" ht="21.75" customHeight="1">
      <c r="A181" s="38"/>
      <c r="B181" s="39"/>
      <c r="C181" s="241" t="s">
        <v>382</v>
      </c>
      <c r="D181" s="241" t="s">
        <v>137</v>
      </c>
      <c r="E181" s="242" t="s">
        <v>383</v>
      </c>
      <c r="F181" s="243" t="s">
        <v>384</v>
      </c>
      <c r="G181" s="244" t="s">
        <v>262</v>
      </c>
      <c r="H181" s="245">
        <v>317.63</v>
      </c>
      <c r="I181" s="246"/>
      <c r="J181" s="246"/>
      <c r="K181" s="247">
        <f>ROUND(P181*H181,2)</f>
        <v>0</v>
      </c>
      <c r="L181" s="243" t="s">
        <v>141</v>
      </c>
      <c r="M181" s="44"/>
      <c r="N181" s="248" t="s">
        <v>1</v>
      </c>
      <c r="O181" s="249" t="s">
        <v>44</v>
      </c>
      <c r="P181" s="250">
        <f>I181+J181</f>
        <v>0</v>
      </c>
      <c r="Q181" s="250">
        <f>ROUND(I181*H181,2)</f>
        <v>0</v>
      </c>
      <c r="R181" s="250">
        <f>ROUND(J181*H181,2)</f>
        <v>0</v>
      </c>
      <c r="S181" s="91"/>
      <c r="T181" s="251">
        <f>S181*H181</f>
        <v>0</v>
      </c>
      <c r="U181" s="251">
        <v>0</v>
      </c>
      <c r="V181" s="251">
        <f>U181*H181</f>
        <v>0</v>
      </c>
      <c r="W181" s="251">
        <v>0</v>
      </c>
      <c r="X181" s="252">
        <f>W181*H181</f>
        <v>0</v>
      </c>
      <c r="Y181" s="38"/>
      <c r="Z181" s="38"/>
      <c r="AA181" s="38"/>
      <c r="AB181" s="38"/>
      <c r="AC181" s="38"/>
      <c r="AD181" s="38"/>
      <c r="AE181" s="38"/>
      <c r="AR181" s="253" t="s">
        <v>142</v>
      </c>
      <c r="AT181" s="253" t="s">
        <v>137</v>
      </c>
      <c r="AU181" s="253" t="s">
        <v>91</v>
      </c>
      <c r="AY181" s="17" t="s">
        <v>134</v>
      </c>
      <c r="BE181" s="254">
        <f>IF(O181="základní",K181,0)</f>
        <v>0</v>
      </c>
      <c r="BF181" s="254">
        <f>IF(O181="snížená",K181,0)</f>
        <v>0</v>
      </c>
      <c r="BG181" s="254">
        <f>IF(O181="zákl. přenesená",K181,0)</f>
        <v>0</v>
      </c>
      <c r="BH181" s="254">
        <f>IF(O181="sníž. přenesená",K181,0)</f>
        <v>0</v>
      </c>
      <c r="BI181" s="254">
        <f>IF(O181="nulová",K181,0)</f>
        <v>0</v>
      </c>
      <c r="BJ181" s="17" t="s">
        <v>89</v>
      </c>
      <c r="BK181" s="254">
        <f>ROUND(P181*H181,2)</f>
        <v>0</v>
      </c>
      <c r="BL181" s="17" t="s">
        <v>142</v>
      </c>
      <c r="BM181" s="253" t="s">
        <v>385</v>
      </c>
    </row>
    <row r="182" spans="1:51" s="13" customFormat="1" ht="12">
      <c r="A182" s="13"/>
      <c r="B182" s="255"/>
      <c r="C182" s="256"/>
      <c r="D182" s="257" t="s">
        <v>144</v>
      </c>
      <c r="E182" s="258" t="s">
        <v>1</v>
      </c>
      <c r="F182" s="259" t="s">
        <v>176</v>
      </c>
      <c r="G182" s="256"/>
      <c r="H182" s="260">
        <v>317.63</v>
      </c>
      <c r="I182" s="261"/>
      <c r="J182" s="261"/>
      <c r="K182" s="256"/>
      <c r="L182" s="256"/>
      <c r="M182" s="262"/>
      <c r="N182" s="263"/>
      <c r="O182" s="264"/>
      <c r="P182" s="264"/>
      <c r="Q182" s="264"/>
      <c r="R182" s="264"/>
      <c r="S182" s="264"/>
      <c r="T182" s="264"/>
      <c r="U182" s="264"/>
      <c r="V182" s="264"/>
      <c r="W182" s="264"/>
      <c r="X182" s="265"/>
      <c r="Y182" s="13"/>
      <c r="Z182" s="13"/>
      <c r="AA182" s="13"/>
      <c r="AB182" s="13"/>
      <c r="AC182" s="13"/>
      <c r="AD182" s="13"/>
      <c r="AE182" s="13"/>
      <c r="AT182" s="266" t="s">
        <v>144</v>
      </c>
      <c r="AU182" s="266" t="s">
        <v>91</v>
      </c>
      <c r="AV182" s="13" t="s">
        <v>91</v>
      </c>
      <c r="AW182" s="13" t="s">
        <v>5</v>
      </c>
      <c r="AX182" s="13" t="s">
        <v>89</v>
      </c>
      <c r="AY182" s="266" t="s">
        <v>134</v>
      </c>
    </row>
    <row r="183" spans="1:65" s="2" customFormat="1" ht="21.75" customHeight="1">
      <c r="A183" s="38"/>
      <c r="B183" s="39"/>
      <c r="C183" s="241" t="s">
        <v>386</v>
      </c>
      <c r="D183" s="241" t="s">
        <v>137</v>
      </c>
      <c r="E183" s="242" t="s">
        <v>387</v>
      </c>
      <c r="F183" s="243" t="s">
        <v>388</v>
      </c>
      <c r="G183" s="244" t="s">
        <v>262</v>
      </c>
      <c r="H183" s="245">
        <v>399.32</v>
      </c>
      <c r="I183" s="246"/>
      <c r="J183" s="246"/>
      <c r="K183" s="247">
        <f>ROUND(P183*H183,2)</f>
        <v>0</v>
      </c>
      <c r="L183" s="243" t="s">
        <v>141</v>
      </c>
      <c r="M183" s="44"/>
      <c r="N183" s="248" t="s">
        <v>1</v>
      </c>
      <c r="O183" s="249" t="s">
        <v>44</v>
      </c>
      <c r="P183" s="250">
        <f>I183+J183</f>
        <v>0</v>
      </c>
      <c r="Q183" s="250">
        <f>ROUND(I183*H183,2)</f>
        <v>0</v>
      </c>
      <c r="R183" s="250">
        <f>ROUND(J183*H183,2)</f>
        <v>0</v>
      </c>
      <c r="S183" s="91"/>
      <c r="T183" s="251">
        <f>S183*H183</f>
        <v>0</v>
      </c>
      <c r="U183" s="251">
        <v>0</v>
      </c>
      <c r="V183" s="251">
        <f>U183*H183</f>
        <v>0</v>
      </c>
      <c r="W183" s="251">
        <v>0</v>
      </c>
      <c r="X183" s="252">
        <f>W183*H183</f>
        <v>0</v>
      </c>
      <c r="Y183" s="38"/>
      <c r="Z183" s="38"/>
      <c r="AA183" s="38"/>
      <c r="AB183" s="38"/>
      <c r="AC183" s="38"/>
      <c r="AD183" s="38"/>
      <c r="AE183" s="38"/>
      <c r="AR183" s="253" t="s">
        <v>142</v>
      </c>
      <c r="AT183" s="253" t="s">
        <v>137</v>
      </c>
      <c r="AU183" s="253" t="s">
        <v>91</v>
      </c>
      <c r="AY183" s="17" t="s">
        <v>134</v>
      </c>
      <c r="BE183" s="254">
        <f>IF(O183="základní",K183,0)</f>
        <v>0</v>
      </c>
      <c r="BF183" s="254">
        <f>IF(O183="snížená",K183,0)</f>
        <v>0</v>
      </c>
      <c r="BG183" s="254">
        <f>IF(O183="zákl. přenesená",K183,0)</f>
        <v>0</v>
      </c>
      <c r="BH183" s="254">
        <f>IF(O183="sníž. přenesená",K183,0)</f>
        <v>0</v>
      </c>
      <c r="BI183" s="254">
        <f>IF(O183="nulová",K183,0)</f>
        <v>0</v>
      </c>
      <c r="BJ183" s="17" t="s">
        <v>89</v>
      </c>
      <c r="BK183" s="254">
        <f>ROUND(P183*H183,2)</f>
        <v>0</v>
      </c>
      <c r="BL183" s="17" t="s">
        <v>142</v>
      </c>
      <c r="BM183" s="253" t="s">
        <v>389</v>
      </c>
    </row>
    <row r="184" spans="1:51" s="13" customFormat="1" ht="12">
      <c r="A184" s="13"/>
      <c r="B184" s="255"/>
      <c r="C184" s="256"/>
      <c r="D184" s="257" t="s">
        <v>144</v>
      </c>
      <c r="E184" s="258" t="s">
        <v>1</v>
      </c>
      <c r="F184" s="259" t="s">
        <v>174</v>
      </c>
      <c r="G184" s="256"/>
      <c r="H184" s="260">
        <v>399.32</v>
      </c>
      <c r="I184" s="261"/>
      <c r="J184" s="261"/>
      <c r="K184" s="256"/>
      <c r="L184" s="256"/>
      <c r="M184" s="262"/>
      <c r="N184" s="263"/>
      <c r="O184" s="264"/>
      <c r="P184" s="264"/>
      <c r="Q184" s="264"/>
      <c r="R184" s="264"/>
      <c r="S184" s="264"/>
      <c r="T184" s="264"/>
      <c r="U184" s="264"/>
      <c r="V184" s="264"/>
      <c r="W184" s="264"/>
      <c r="X184" s="265"/>
      <c r="Y184" s="13"/>
      <c r="Z184" s="13"/>
      <c r="AA184" s="13"/>
      <c r="AB184" s="13"/>
      <c r="AC184" s="13"/>
      <c r="AD184" s="13"/>
      <c r="AE184" s="13"/>
      <c r="AT184" s="266" t="s">
        <v>144</v>
      </c>
      <c r="AU184" s="266" t="s">
        <v>91</v>
      </c>
      <c r="AV184" s="13" t="s">
        <v>91</v>
      </c>
      <c r="AW184" s="13" t="s">
        <v>5</v>
      </c>
      <c r="AX184" s="13" t="s">
        <v>89</v>
      </c>
      <c r="AY184" s="266" t="s">
        <v>134</v>
      </c>
    </row>
    <row r="185" spans="1:65" s="2" customFormat="1" ht="21.75" customHeight="1">
      <c r="A185" s="38"/>
      <c r="B185" s="39"/>
      <c r="C185" s="241" t="s">
        <v>390</v>
      </c>
      <c r="D185" s="241" t="s">
        <v>137</v>
      </c>
      <c r="E185" s="242" t="s">
        <v>391</v>
      </c>
      <c r="F185" s="243" t="s">
        <v>392</v>
      </c>
      <c r="G185" s="244" t="s">
        <v>262</v>
      </c>
      <c r="H185" s="245">
        <v>399.32</v>
      </c>
      <c r="I185" s="246"/>
      <c r="J185" s="246"/>
      <c r="K185" s="247">
        <f>ROUND(P185*H185,2)</f>
        <v>0</v>
      </c>
      <c r="L185" s="243" t="s">
        <v>141</v>
      </c>
      <c r="M185" s="44"/>
      <c r="N185" s="248" t="s">
        <v>1</v>
      </c>
      <c r="O185" s="249" t="s">
        <v>44</v>
      </c>
      <c r="P185" s="250">
        <f>I185+J185</f>
        <v>0</v>
      </c>
      <c r="Q185" s="250">
        <f>ROUND(I185*H185,2)</f>
        <v>0</v>
      </c>
      <c r="R185" s="250">
        <f>ROUND(J185*H185,2)</f>
        <v>0</v>
      </c>
      <c r="S185" s="91"/>
      <c r="T185" s="251">
        <f>S185*H185</f>
        <v>0</v>
      </c>
      <c r="U185" s="251">
        <v>0</v>
      </c>
      <c r="V185" s="251">
        <f>U185*H185</f>
        <v>0</v>
      </c>
      <c r="W185" s="251">
        <v>0</v>
      </c>
      <c r="X185" s="252">
        <f>W185*H185</f>
        <v>0</v>
      </c>
      <c r="Y185" s="38"/>
      <c r="Z185" s="38"/>
      <c r="AA185" s="38"/>
      <c r="AB185" s="38"/>
      <c r="AC185" s="38"/>
      <c r="AD185" s="38"/>
      <c r="AE185" s="38"/>
      <c r="AR185" s="253" t="s">
        <v>142</v>
      </c>
      <c r="AT185" s="253" t="s">
        <v>137</v>
      </c>
      <c r="AU185" s="253" t="s">
        <v>91</v>
      </c>
      <c r="AY185" s="17" t="s">
        <v>134</v>
      </c>
      <c r="BE185" s="254">
        <f>IF(O185="základní",K185,0)</f>
        <v>0</v>
      </c>
      <c r="BF185" s="254">
        <f>IF(O185="snížená",K185,0)</f>
        <v>0</v>
      </c>
      <c r="BG185" s="254">
        <f>IF(O185="zákl. přenesená",K185,0)</f>
        <v>0</v>
      </c>
      <c r="BH185" s="254">
        <f>IF(O185="sníž. přenesená",K185,0)</f>
        <v>0</v>
      </c>
      <c r="BI185" s="254">
        <f>IF(O185="nulová",K185,0)</f>
        <v>0</v>
      </c>
      <c r="BJ185" s="17" t="s">
        <v>89</v>
      </c>
      <c r="BK185" s="254">
        <f>ROUND(P185*H185,2)</f>
        <v>0</v>
      </c>
      <c r="BL185" s="17" t="s">
        <v>142</v>
      </c>
      <c r="BM185" s="253" t="s">
        <v>393</v>
      </c>
    </row>
    <row r="186" spans="1:51" s="13" customFormat="1" ht="12">
      <c r="A186" s="13"/>
      <c r="B186" s="255"/>
      <c r="C186" s="256"/>
      <c r="D186" s="257" t="s">
        <v>144</v>
      </c>
      <c r="E186" s="258" t="s">
        <v>174</v>
      </c>
      <c r="F186" s="259" t="s">
        <v>175</v>
      </c>
      <c r="G186" s="256"/>
      <c r="H186" s="260">
        <v>399.32</v>
      </c>
      <c r="I186" s="261"/>
      <c r="J186" s="261"/>
      <c r="K186" s="256"/>
      <c r="L186" s="256"/>
      <c r="M186" s="262"/>
      <c r="N186" s="263"/>
      <c r="O186" s="264"/>
      <c r="P186" s="264"/>
      <c r="Q186" s="264"/>
      <c r="R186" s="264"/>
      <c r="S186" s="264"/>
      <c r="T186" s="264"/>
      <c r="U186" s="264"/>
      <c r="V186" s="264"/>
      <c r="W186" s="264"/>
      <c r="X186" s="265"/>
      <c r="Y186" s="13"/>
      <c r="Z186" s="13"/>
      <c r="AA186" s="13"/>
      <c r="AB186" s="13"/>
      <c r="AC186" s="13"/>
      <c r="AD186" s="13"/>
      <c r="AE186" s="13"/>
      <c r="AT186" s="266" t="s">
        <v>144</v>
      </c>
      <c r="AU186" s="266" t="s">
        <v>91</v>
      </c>
      <c r="AV186" s="13" t="s">
        <v>91</v>
      </c>
      <c r="AW186" s="13" t="s">
        <v>5</v>
      </c>
      <c r="AX186" s="13" t="s">
        <v>89</v>
      </c>
      <c r="AY186" s="266" t="s">
        <v>134</v>
      </c>
    </row>
    <row r="187" spans="1:65" s="2" customFormat="1" ht="21.75" customHeight="1">
      <c r="A187" s="38"/>
      <c r="B187" s="39"/>
      <c r="C187" s="241" t="s">
        <v>394</v>
      </c>
      <c r="D187" s="241" t="s">
        <v>137</v>
      </c>
      <c r="E187" s="242" t="s">
        <v>395</v>
      </c>
      <c r="F187" s="243" t="s">
        <v>396</v>
      </c>
      <c r="G187" s="244" t="s">
        <v>262</v>
      </c>
      <c r="H187" s="245">
        <v>212.15</v>
      </c>
      <c r="I187" s="246"/>
      <c r="J187" s="246"/>
      <c r="K187" s="247">
        <f>ROUND(P187*H187,2)</f>
        <v>0</v>
      </c>
      <c r="L187" s="243" t="s">
        <v>141</v>
      </c>
      <c r="M187" s="44"/>
      <c r="N187" s="248" t="s">
        <v>1</v>
      </c>
      <c r="O187" s="249" t="s">
        <v>44</v>
      </c>
      <c r="P187" s="250">
        <f>I187+J187</f>
        <v>0</v>
      </c>
      <c r="Q187" s="250">
        <f>ROUND(I187*H187,2)</f>
        <v>0</v>
      </c>
      <c r="R187" s="250">
        <f>ROUND(J187*H187,2)</f>
        <v>0</v>
      </c>
      <c r="S187" s="91"/>
      <c r="T187" s="251">
        <f>S187*H187</f>
        <v>0</v>
      </c>
      <c r="U187" s="251">
        <v>0.08425</v>
      </c>
      <c r="V187" s="251">
        <f>U187*H187</f>
        <v>17.8736375</v>
      </c>
      <c r="W187" s="251">
        <v>0</v>
      </c>
      <c r="X187" s="252">
        <f>W187*H187</f>
        <v>0</v>
      </c>
      <c r="Y187" s="38"/>
      <c r="Z187" s="38"/>
      <c r="AA187" s="38"/>
      <c r="AB187" s="38"/>
      <c r="AC187" s="38"/>
      <c r="AD187" s="38"/>
      <c r="AE187" s="38"/>
      <c r="AR187" s="253" t="s">
        <v>142</v>
      </c>
      <c r="AT187" s="253" t="s">
        <v>137</v>
      </c>
      <c r="AU187" s="253" t="s">
        <v>91</v>
      </c>
      <c r="AY187" s="17" t="s">
        <v>134</v>
      </c>
      <c r="BE187" s="254">
        <f>IF(O187="základní",K187,0)</f>
        <v>0</v>
      </c>
      <c r="BF187" s="254">
        <f>IF(O187="snížená",K187,0)</f>
        <v>0</v>
      </c>
      <c r="BG187" s="254">
        <f>IF(O187="zákl. přenesená",K187,0)</f>
        <v>0</v>
      </c>
      <c r="BH187" s="254">
        <f>IF(O187="sníž. přenesená",K187,0)</f>
        <v>0</v>
      </c>
      <c r="BI187" s="254">
        <f>IF(O187="nulová",K187,0)</f>
        <v>0</v>
      </c>
      <c r="BJ187" s="17" t="s">
        <v>89</v>
      </c>
      <c r="BK187" s="254">
        <f>ROUND(P187*H187,2)</f>
        <v>0</v>
      </c>
      <c r="BL187" s="17" t="s">
        <v>142</v>
      </c>
      <c r="BM187" s="253" t="s">
        <v>397</v>
      </c>
    </row>
    <row r="188" spans="1:51" s="13" customFormat="1" ht="12">
      <c r="A188" s="13"/>
      <c r="B188" s="255"/>
      <c r="C188" s="256"/>
      <c r="D188" s="257" t="s">
        <v>144</v>
      </c>
      <c r="E188" s="258" t="s">
        <v>191</v>
      </c>
      <c r="F188" s="259" t="s">
        <v>192</v>
      </c>
      <c r="G188" s="256"/>
      <c r="H188" s="260">
        <v>197.91</v>
      </c>
      <c r="I188" s="261"/>
      <c r="J188" s="261"/>
      <c r="K188" s="256"/>
      <c r="L188" s="256"/>
      <c r="M188" s="262"/>
      <c r="N188" s="263"/>
      <c r="O188" s="264"/>
      <c r="P188" s="264"/>
      <c r="Q188" s="264"/>
      <c r="R188" s="264"/>
      <c r="S188" s="264"/>
      <c r="T188" s="264"/>
      <c r="U188" s="264"/>
      <c r="V188" s="264"/>
      <c r="W188" s="264"/>
      <c r="X188" s="265"/>
      <c r="Y188" s="13"/>
      <c r="Z188" s="13"/>
      <c r="AA188" s="13"/>
      <c r="AB188" s="13"/>
      <c r="AC188" s="13"/>
      <c r="AD188" s="13"/>
      <c r="AE188" s="13"/>
      <c r="AT188" s="266" t="s">
        <v>144</v>
      </c>
      <c r="AU188" s="266" t="s">
        <v>91</v>
      </c>
      <c r="AV188" s="13" t="s">
        <v>91</v>
      </c>
      <c r="AW188" s="13" t="s">
        <v>5</v>
      </c>
      <c r="AX188" s="13" t="s">
        <v>81</v>
      </c>
      <c r="AY188" s="266" t="s">
        <v>134</v>
      </c>
    </row>
    <row r="189" spans="1:51" s="13" customFormat="1" ht="12">
      <c r="A189" s="13"/>
      <c r="B189" s="255"/>
      <c r="C189" s="256"/>
      <c r="D189" s="257" t="s">
        <v>144</v>
      </c>
      <c r="E189" s="258" t="s">
        <v>193</v>
      </c>
      <c r="F189" s="259" t="s">
        <v>194</v>
      </c>
      <c r="G189" s="256"/>
      <c r="H189" s="260">
        <v>14.24</v>
      </c>
      <c r="I189" s="261"/>
      <c r="J189" s="261"/>
      <c r="K189" s="256"/>
      <c r="L189" s="256"/>
      <c r="M189" s="262"/>
      <c r="N189" s="263"/>
      <c r="O189" s="264"/>
      <c r="P189" s="264"/>
      <c r="Q189" s="264"/>
      <c r="R189" s="264"/>
      <c r="S189" s="264"/>
      <c r="T189" s="264"/>
      <c r="U189" s="264"/>
      <c r="V189" s="264"/>
      <c r="W189" s="264"/>
      <c r="X189" s="265"/>
      <c r="Y189" s="13"/>
      <c r="Z189" s="13"/>
      <c r="AA189" s="13"/>
      <c r="AB189" s="13"/>
      <c r="AC189" s="13"/>
      <c r="AD189" s="13"/>
      <c r="AE189" s="13"/>
      <c r="AT189" s="266" t="s">
        <v>144</v>
      </c>
      <c r="AU189" s="266" t="s">
        <v>91</v>
      </c>
      <c r="AV189" s="13" t="s">
        <v>91</v>
      </c>
      <c r="AW189" s="13" t="s">
        <v>5</v>
      </c>
      <c r="AX189" s="13" t="s">
        <v>81</v>
      </c>
      <c r="AY189" s="266" t="s">
        <v>134</v>
      </c>
    </row>
    <row r="190" spans="1:51" s="14" customFormat="1" ht="12">
      <c r="A190" s="14"/>
      <c r="B190" s="267"/>
      <c r="C190" s="268"/>
      <c r="D190" s="257" t="s">
        <v>144</v>
      </c>
      <c r="E190" s="269" t="s">
        <v>195</v>
      </c>
      <c r="F190" s="270" t="s">
        <v>161</v>
      </c>
      <c r="G190" s="268"/>
      <c r="H190" s="271">
        <v>212.15</v>
      </c>
      <c r="I190" s="272"/>
      <c r="J190" s="272"/>
      <c r="K190" s="268"/>
      <c r="L190" s="268"/>
      <c r="M190" s="273"/>
      <c r="N190" s="274"/>
      <c r="O190" s="275"/>
      <c r="P190" s="275"/>
      <c r="Q190" s="275"/>
      <c r="R190" s="275"/>
      <c r="S190" s="275"/>
      <c r="T190" s="275"/>
      <c r="U190" s="275"/>
      <c r="V190" s="275"/>
      <c r="W190" s="275"/>
      <c r="X190" s="276"/>
      <c r="Y190" s="14"/>
      <c r="Z190" s="14"/>
      <c r="AA190" s="14"/>
      <c r="AB190" s="14"/>
      <c r="AC190" s="14"/>
      <c r="AD190" s="14"/>
      <c r="AE190" s="14"/>
      <c r="AT190" s="277" t="s">
        <v>144</v>
      </c>
      <c r="AU190" s="277" t="s">
        <v>91</v>
      </c>
      <c r="AV190" s="14" t="s">
        <v>142</v>
      </c>
      <c r="AW190" s="14" t="s">
        <v>5</v>
      </c>
      <c r="AX190" s="14" t="s">
        <v>89</v>
      </c>
      <c r="AY190" s="277" t="s">
        <v>134</v>
      </c>
    </row>
    <row r="191" spans="1:65" s="2" customFormat="1" ht="21.75" customHeight="1">
      <c r="A191" s="38"/>
      <c r="B191" s="39"/>
      <c r="C191" s="283" t="s">
        <v>398</v>
      </c>
      <c r="D191" s="283" t="s">
        <v>331</v>
      </c>
      <c r="E191" s="284" t="s">
        <v>399</v>
      </c>
      <c r="F191" s="285" t="s">
        <v>400</v>
      </c>
      <c r="G191" s="286" t="s">
        <v>262</v>
      </c>
      <c r="H191" s="287">
        <v>203.847</v>
      </c>
      <c r="I191" s="288"/>
      <c r="J191" s="289"/>
      <c r="K191" s="290">
        <f>ROUND(P191*H191,2)</f>
        <v>0</v>
      </c>
      <c r="L191" s="285" t="s">
        <v>141</v>
      </c>
      <c r="M191" s="291"/>
      <c r="N191" s="292" t="s">
        <v>1</v>
      </c>
      <c r="O191" s="249" t="s">
        <v>44</v>
      </c>
      <c r="P191" s="250">
        <f>I191+J191</f>
        <v>0</v>
      </c>
      <c r="Q191" s="250">
        <f>ROUND(I191*H191,2)</f>
        <v>0</v>
      </c>
      <c r="R191" s="250">
        <f>ROUND(J191*H191,2)</f>
        <v>0</v>
      </c>
      <c r="S191" s="91"/>
      <c r="T191" s="251">
        <f>S191*H191</f>
        <v>0</v>
      </c>
      <c r="U191" s="251">
        <v>0.131</v>
      </c>
      <c r="V191" s="251">
        <f>U191*H191</f>
        <v>26.703957000000003</v>
      </c>
      <c r="W191" s="251">
        <v>0</v>
      </c>
      <c r="X191" s="252">
        <f>W191*H191</f>
        <v>0</v>
      </c>
      <c r="Y191" s="38"/>
      <c r="Z191" s="38"/>
      <c r="AA191" s="38"/>
      <c r="AB191" s="38"/>
      <c r="AC191" s="38"/>
      <c r="AD191" s="38"/>
      <c r="AE191" s="38"/>
      <c r="AR191" s="253" t="s">
        <v>206</v>
      </c>
      <c r="AT191" s="253" t="s">
        <v>331</v>
      </c>
      <c r="AU191" s="253" t="s">
        <v>91</v>
      </c>
      <c r="AY191" s="17" t="s">
        <v>134</v>
      </c>
      <c r="BE191" s="254">
        <f>IF(O191="základní",K191,0)</f>
        <v>0</v>
      </c>
      <c r="BF191" s="254">
        <f>IF(O191="snížená",K191,0)</f>
        <v>0</v>
      </c>
      <c r="BG191" s="254">
        <f>IF(O191="zákl. přenesená",K191,0)</f>
        <v>0</v>
      </c>
      <c r="BH191" s="254">
        <f>IF(O191="sníž. přenesená",K191,0)</f>
        <v>0</v>
      </c>
      <c r="BI191" s="254">
        <f>IF(O191="nulová",K191,0)</f>
        <v>0</v>
      </c>
      <c r="BJ191" s="17" t="s">
        <v>89</v>
      </c>
      <c r="BK191" s="254">
        <f>ROUND(P191*H191,2)</f>
        <v>0</v>
      </c>
      <c r="BL191" s="17" t="s">
        <v>142</v>
      </c>
      <c r="BM191" s="253" t="s">
        <v>401</v>
      </c>
    </row>
    <row r="192" spans="1:51" s="13" customFormat="1" ht="12">
      <c r="A192" s="13"/>
      <c r="B192" s="255"/>
      <c r="C192" s="256"/>
      <c r="D192" s="257" t="s">
        <v>144</v>
      </c>
      <c r="E192" s="258" t="s">
        <v>1</v>
      </c>
      <c r="F192" s="259" t="s">
        <v>402</v>
      </c>
      <c r="G192" s="256"/>
      <c r="H192" s="260">
        <v>203.847</v>
      </c>
      <c r="I192" s="261"/>
      <c r="J192" s="261"/>
      <c r="K192" s="256"/>
      <c r="L192" s="256"/>
      <c r="M192" s="262"/>
      <c r="N192" s="263"/>
      <c r="O192" s="264"/>
      <c r="P192" s="264"/>
      <c r="Q192" s="264"/>
      <c r="R192" s="264"/>
      <c r="S192" s="264"/>
      <c r="T192" s="264"/>
      <c r="U192" s="264"/>
      <c r="V192" s="264"/>
      <c r="W192" s="264"/>
      <c r="X192" s="265"/>
      <c r="Y192" s="13"/>
      <c r="Z192" s="13"/>
      <c r="AA192" s="13"/>
      <c r="AB192" s="13"/>
      <c r="AC192" s="13"/>
      <c r="AD192" s="13"/>
      <c r="AE192" s="13"/>
      <c r="AT192" s="266" t="s">
        <v>144</v>
      </c>
      <c r="AU192" s="266" t="s">
        <v>91</v>
      </c>
      <c r="AV192" s="13" t="s">
        <v>91</v>
      </c>
      <c r="AW192" s="13" t="s">
        <v>5</v>
      </c>
      <c r="AX192" s="13" t="s">
        <v>89</v>
      </c>
      <c r="AY192" s="266" t="s">
        <v>134</v>
      </c>
    </row>
    <row r="193" spans="1:65" s="2" customFormat="1" ht="21.75" customHeight="1">
      <c r="A193" s="38"/>
      <c r="B193" s="39"/>
      <c r="C193" s="283" t="s">
        <v>403</v>
      </c>
      <c r="D193" s="283" t="s">
        <v>331</v>
      </c>
      <c r="E193" s="284" t="s">
        <v>404</v>
      </c>
      <c r="F193" s="285" t="s">
        <v>405</v>
      </c>
      <c r="G193" s="286" t="s">
        <v>262</v>
      </c>
      <c r="H193" s="287">
        <v>14.667</v>
      </c>
      <c r="I193" s="288"/>
      <c r="J193" s="289"/>
      <c r="K193" s="290">
        <f>ROUND(P193*H193,2)</f>
        <v>0</v>
      </c>
      <c r="L193" s="285" t="s">
        <v>141</v>
      </c>
      <c r="M193" s="291"/>
      <c r="N193" s="292" t="s">
        <v>1</v>
      </c>
      <c r="O193" s="249" t="s">
        <v>44</v>
      </c>
      <c r="P193" s="250">
        <f>I193+J193</f>
        <v>0</v>
      </c>
      <c r="Q193" s="250">
        <f>ROUND(I193*H193,2)</f>
        <v>0</v>
      </c>
      <c r="R193" s="250">
        <f>ROUND(J193*H193,2)</f>
        <v>0</v>
      </c>
      <c r="S193" s="91"/>
      <c r="T193" s="251">
        <f>S193*H193</f>
        <v>0</v>
      </c>
      <c r="U193" s="251">
        <v>0.131</v>
      </c>
      <c r="V193" s="251">
        <f>U193*H193</f>
        <v>1.9213770000000001</v>
      </c>
      <c r="W193" s="251">
        <v>0</v>
      </c>
      <c r="X193" s="252">
        <f>W193*H193</f>
        <v>0</v>
      </c>
      <c r="Y193" s="38"/>
      <c r="Z193" s="38"/>
      <c r="AA193" s="38"/>
      <c r="AB193" s="38"/>
      <c r="AC193" s="38"/>
      <c r="AD193" s="38"/>
      <c r="AE193" s="38"/>
      <c r="AR193" s="253" t="s">
        <v>206</v>
      </c>
      <c r="AT193" s="253" t="s">
        <v>331</v>
      </c>
      <c r="AU193" s="253" t="s">
        <v>91</v>
      </c>
      <c r="AY193" s="17" t="s">
        <v>134</v>
      </c>
      <c r="BE193" s="254">
        <f>IF(O193="základní",K193,0)</f>
        <v>0</v>
      </c>
      <c r="BF193" s="254">
        <f>IF(O193="snížená",K193,0)</f>
        <v>0</v>
      </c>
      <c r="BG193" s="254">
        <f>IF(O193="zákl. přenesená",K193,0)</f>
        <v>0</v>
      </c>
      <c r="BH193" s="254">
        <f>IF(O193="sníž. přenesená",K193,0)</f>
        <v>0</v>
      </c>
      <c r="BI193" s="254">
        <f>IF(O193="nulová",K193,0)</f>
        <v>0</v>
      </c>
      <c r="BJ193" s="17" t="s">
        <v>89</v>
      </c>
      <c r="BK193" s="254">
        <f>ROUND(P193*H193,2)</f>
        <v>0</v>
      </c>
      <c r="BL193" s="17" t="s">
        <v>142</v>
      </c>
      <c r="BM193" s="253" t="s">
        <v>406</v>
      </c>
    </row>
    <row r="194" spans="1:51" s="13" customFormat="1" ht="12">
      <c r="A194" s="13"/>
      <c r="B194" s="255"/>
      <c r="C194" s="256"/>
      <c r="D194" s="257" t="s">
        <v>144</v>
      </c>
      <c r="E194" s="258" t="s">
        <v>1</v>
      </c>
      <c r="F194" s="259" t="s">
        <v>407</v>
      </c>
      <c r="G194" s="256"/>
      <c r="H194" s="260">
        <v>14.667</v>
      </c>
      <c r="I194" s="261"/>
      <c r="J194" s="261"/>
      <c r="K194" s="256"/>
      <c r="L194" s="256"/>
      <c r="M194" s="262"/>
      <c r="N194" s="263"/>
      <c r="O194" s="264"/>
      <c r="P194" s="264"/>
      <c r="Q194" s="264"/>
      <c r="R194" s="264"/>
      <c r="S194" s="264"/>
      <c r="T194" s="264"/>
      <c r="U194" s="264"/>
      <c r="V194" s="264"/>
      <c r="W194" s="264"/>
      <c r="X194" s="265"/>
      <c r="Y194" s="13"/>
      <c r="Z194" s="13"/>
      <c r="AA194" s="13"/>
      <c r="AB194" s="13"/>
      <c r="AC194" s="13"/>
      <c r="AD194" s="13"/>
      <c r="AE194" s="13"/>
      <c r="AT194" s="266" t="s">
        <v>144</v>
      </c>
      <c r="AU194" s="266" t="s">
        <v>91</v>
      </c>
      <c r="AV194" s="13" t="s">
        <v>91</v>
      </c>
      <c r="AW194" s="13" t="s">
        <v>5</v>
      </c>
      <c r="AX194" s="13" t="s">
        <v>89</v>
      </c>
      <c r="AY194" s="266" t="s">
        <v>134</v>
      </c>
    </row>
    <row r="195" spans="1:65" s="2" customFormat="1" ht="21.75" customHeight="1">
      <c r="A195" s="38"/>
      <c r="B195" s="39"/>
      <c r="C195" s="241" t="s">
        <v>408</v>
      </c>
      <c r="D195" s="241" t="s">
        <v>137</v>
      </c>
      <c r="E195" s="242" t="s">
        <v>409</v>
      </c>
      <c r="F195" s="243" t="s">
        <v>410</v>
      </c>
      <c r="G195" s="244" t="s">
        <v>262</v>
      </c>
      <c r="H195" s="245">
        <v>99.49</v>
      </c>
      <c r="I195" s="246"/>
      <c r="J195" s="246"/>
      <c r="K195" s="247">
        <f>ROUND(P195*H195,2)</f>
        <v>0</v>
      </c>
      <c r="L195" s="243" t="s">
        <v>141</v>
      </c>
      <c r="M195" s="44"/>
      <c r="N195" s="248" t="s">
        <v>1</v>
      </c>
      <c r="O195" s="249" t="s">
        <v>44</v>
      </c>
      <c r="P195" s="250">
        <f>I195+J195</f>
        <v>0</v>
      </c>
      <c r="Q195" s="250">
        <f>ROUND(I195*H195,2)</f>
        <v>0</v>
      </c>
      <c r="R195" s="250">
        <f>ROUND(J195*H195,2)</f>
        <v>0</v>
      </c>
      <c r="S195" s="91"/>
      <c r="T195" s="251">
        <f>S195*H195</f>
        <v>0</v>
      </c>
      <c r="U195" s="251">
        <v>0.10362</v>
      </c>
      <c r="V195" s="251">
        <f>U195*H195</f>
        <v>10.3091538</v>
      </c>
      <c r="W195" s="251">
        <v>0</v>
      </c>
      <c r="X195" s="252">
        <f>W195*H195</f>
        <v>0</v>
      </c>
      <c r="Y195" s="38"/>
      <c r="Z195" s="38"/>
      <c r="AA195" s="38"/>
      <c r="AB195" s="38"/>
      <c r="AC195" s="38"/>
      <c r="AD195" s="38"/>
      <c r="AE195" s="38"/>
      <c r="AR195" s="253" t="s">
        <v>142</v>
      </c>
      <c r="AT195" s="253" t="s">
        <v>137</v>
      </c>
      <c r="AU195" s="253" t="s">
        <v>91</v>
      </c>
      <c r="AY195" s="17" t="s">
        <v>134</v>
      </c>
      <c r="BE195" s="254">
        <f>IF(O195="základní",K195,0)</f>
        <v>0</v>
      </c>
      <c r="BF195" s="254">
        <f>IF(O195="snížená",K195,0)</f>
        <v>0</v>
      </c>
      <c r="BG195" s="254">
        <f>IF(O195="zákl. přenesená",K195,0)</f>
        <v>0</v>
      </c>
      <c r="BH195" s="254">
        <f>IF(O195="sníž. přenesená",K195,0)</f>
        <v>0</v>
      </c>
      <c r="BI195" s="254">
        <f>IF(O195="nulová",K195,0)</f>
        <v>0</v>
      </c>
      <c r="BJ195" s="17" t="s">
        <v>89</v>
      </c>
      <c r="BK195" s="254">
        <f>ROUND(P195*H195,2)</f>
        <v>0</v>
      </c>
      <c r="BL195" s="17" t="s">
        <v>142</v>
      </c>
      <c r="BM195" s="253" t="s">
        <v>411</v>
      </c>
    </row>
    <row r="196" spans="1:51" s="13" customFormat="1" ht="12">
      <c r="A196" s="13"/>
      <c r="B196" s="255"/>
      <c r="C196" s="256"/>
      <c r="D196" s="257" t="s">
        <v>144</v>
      </c>
      <c r="E196" s="258" t="s">
        <v>180</v>
      </c>
      <c r="F196" s="259" t="s">
        <v>181</v>
      </c>
      <c r="G196" s="256"/>
      <c r="H196" s="260">
        <v>40.64</v>
      </c>
      <c r="I196" s="261"/>
      <c r="J196" s="261"/>
      <c r="K196" s="256"/>
      <c r="L196" s="256"/>
      <c r="M196" s="262"/>
      <c r="N196" s="263"/>
      <c r="O196" s="264"/>
      <c r="P196" s="264"/>
      <c r="Q196" s="264"/>
      <c r="R196" s="264"/>
      <c r="S196" s="264"/>
      <c r="T196" s="264"/>
      <c r="U196" s="264"/>
      <c r="V196" s="264"/>
      <c r="W196" s="264"/>
      <c r="X196" s="265"/>
      <c r="Y196" s="13"/>
      <c r="Z196" s="13"/>
      <c r="AA196" s="13"/>
      <c r="AB196" s="13"/>
      <c r="AC196" s="13"/>
      <c r="AD196" s="13"/>
      <c r="AE196" s="13"/>
      <c r="AT196" s="266" t="s">
        <v>144</v>
      </c>
      <c r="AU196" s="266" t="s">
        <v>91</v>
      </c>
      <c r="AV196" s="13" t="s">
        <v>91</v>
      </c>
      <c r="AW196" s="13" t="s">
        <v>5</v>
      </c>
      <c r="AX196" s="13" t="s">
        <v>81</v>
      </c>
      <c r="AY196" s="266" t="s">
        <v>134</v>
      </c>
    </row>
    <row r="197" spans="1:51" s="13" customFormat="1" ht="12">
      <c r="A197" s="13"/>
      <c r="B197" s="255"/>
      <c r="C197" s="256"/>
      <c r="D197" s="257" t="s">
        <v>144</v>
      </c>
      <c r="E197" s="258" t="s">
        <v>182</v>
      </c>
      <c r="F197" s="259" t="s">
        <v>183</v>
      </c>
      <c r="G197" s="256"/>
      <c r="H197" s="260">
        <v>30.06</v>
      </c>
      <c r="I197" s="261"/>
      <c r="J197" s="261"/>
      <c r="K197" s="256"/>
      <c r="L197" s="256"/>
      <c r="M197" s="262"/>
      <c r="N197" s="263"/>
      <c r="O197" s="264"/>
      <c r="P197" s="264"/>
      <c r="Q197" s="264"/>
      <c r="R197" s="264"/>
      <c r="S197" s="264"/>
      <c r="T197" s="264"/>
      <c r="U197" s="264"/>
      <c r="V197" s="264"/>
      <c r="W197" s="264"/>
      <c r="X197" s="265"/>
      <c r="Y197" s="13"/>
      <c r="Z197" s="13"/>
      <c r="AA197" s="13"/>
      <c r="AB197" s="13"/>
      <c r="AC197" s="13"/>
      <c r="AD197" s="13"/>
      <c r="AE197" s="13"/>
      <c r="AT197" s="266" t="s">
        <v>144</v>
      </c>
      <c r="AU197" s="266" t="s">
        <v>91</v>
      </c>
      <c r="AV197" s="13" t="s">
        <v>91</v>
      </c>
      <c r="AW197" s="13" t="s">
        <v>5</v>
      </c>
      <c r="AX197" s="13" t="s">
        <v>81</v>
      </c>
      <c r="AY197" s="266" t="s">
        <v>134</v>
      </c>
    </row>
    <row r="198" spans="1:51" s="13" customFormat="1" ht="12">
      <c r="A198" s="13"/>
      <c r="B198" s="255"/>
      <c r="C198" s="256"/>
      <c r="D198" s="257" t="s">
        <v>144</v>
      </c>
      <c r="E198" s="258" t="s">
        <v>184</v>
      </c>
      <c r="F198" s="259" t="s">
        <v>185</v>
      </c>
      <c r="G198" s="256"/>
      <c r="H198" s="260">
        <v>5.32</v>
      </c>
      <c r="I198" s="261"/>
      <c r="J198" s="261"/>
      <c r="K198" s="256"/>
      <c r="L198" s="256"/>
      <c r="M198" s="262"/>
      <c r="N198" s="263"/>
      <c r="O198" s="264"/>
      <c r="P198" s="264"/>
      <c r="Q198" s="264"/>
      <c r="R198" s="264"/>
      <c r="S198" s="264"/>
      <c r="T198" s="264"/>
      <c r="U198" s="264"/>
      <c r="V198" s="264"/>
      <c r="W198" s="264"/>
      <c r="X198" s="265"/>
      <c r="Y198" s="13"/>
      <c r="Z198" s="13"/>
      <c r="AA198" s="13"/>
      <c r="AB198" s="13"/>
      <c r="AC198" s="13"/>
      <c r="AD198" s="13"/>
      <c r="AE198" s="13"/>
      <c r="AT198" s="266" t="s">
        <v>144</v>
      </c>
      <c r="AU198" s="266" t="s">
        <v>91</v>
      </c>
      <c r="AV198" s="13" t="s">
        <v>91</v>
      </c>
      <c r="AW198" s="13" t="s">
        <v>5</v>
      </c>
      <c r="AX198" s="13" t="s">
        <v>81</v>
      </c>
      <c r="AY198" s="266" t="s">
        <v>134</v>
      </c>
    </row>
    <row r="199" spans="1:51" s="13" customFormat="1" ht="12">
      <c r="A199" s="13"/>
      <c r="B199" s="255"/>
      <c r="C199" s="256"/>
      <c r="D199" s="257" t="s">
        <v>144</v>
      </c>
      <c r="E199" s="258" t="s">
        <v>189</v>
      </c>
      <c r="F199" s="259" t="s">
        <v>412</v>
      </c>
      <c r="G199" s="256"/>
      <c r="H199" s="260">
        <v>23.47</v>
      </c>
      <c r="I199" s="261"/>
      <c r="J199" s="261"/>
      <c r="K199" s="256"/>
      <c r="L199" s="256"/>
      <c r="M199" s="262"/>
      <c r="N199" s="263"/>
      <c r="O199" s="264"/>
      <c r="P199" s="264"/>
      <c r="Q199" s="264"/>
      <c r="R199" s="264"/>
      <c r="S199" s="264"/>
      <c r="T199" s="264"/>
      <c r="U199" s="264"/>
      <c r="V199" s="264"/>
      <c r="W199" s="264"/>
      <c r="X199" s="265"/>
      <c r="Y199" s="13"/>
      <c r="Z199" s="13"/>
      <c r="AA199" s="13"/>
      <c r="AB199" s="13"/>
      <c r="AC199" s="13"/>
      <c r="AD199" s="13"/>
      <c r="AE199" s="13"/>
      <c r="AT199" s="266" t="s">
        <v>144</v>
      </c>
      <c r="AU199" s="266" t="s">
        <v>91</v>
      </c>
      <c r="AV199" s="13" t="s">
        <v>91</v>
      </c>
      <c r="AW199" s="13" t="s">
        <v>5</v>
      </c>
      <c r="AX199" s="13" t="s">
        <v>81</v>
      </c>
      <c r="AY199" s="266" t="s">
        <v>134</v>
      </c>
    </row>
    <row r="200" spans="1:51" s="14" customFormat="1" ht="12">
      <c r="A200" s="14"/>
      <c r="B200" s="267"/>
      <c r="C200" s="268"/>
      <c r="D200" s="257" t="s">
        <v>144</v>
      </c>
      <c r="E200" s="269" t="s">
        <v>197</v>
      </c>
      <c r="F200" s="270" t="s">
        <v>161</v>
      </c>
      <c r="G200" s="268"/>
      <c r="H200" s="271">
        <v>99.49</v>
      </c>
      <c r="I200" s="272"/>
      <c r="J200" s="272"/>
      <c r="K200" s="268"/>
      <c r="L200" s="268"/>
      <c r="M200" s="273"/>
      <c r="N200" s="274"/>
      <c r="O200" s="275"/>
      <c r="P200" s="275"/>
      <c r="Q200" s="275"/>
      <c r="R200" s="275"/>
      <c r="S200" s="275"/>
      <c r="T200" s="275"/>
      <c r="U200" s="275"/>
      <c r="V200" s="275"/>
      <c r="W200" s="275"/>
      <c r="X200" s="276"/>
      <c r="Y200" s="14"/>
      <c r="Z200" s="14"/>
      <c r="AA200" s="14"/>
      <c r="AB200" s="14"/>
      <c r="AC200" s="14"/>
      <c r="AD200" s="14"/>
      <c r="AE200" s="14"/>
      <c r="AT200" s="277" t="s">
        <v>144</v>
      </c>
      <c r="AU200" s="277" t="s">
        <v>91</v>
      </c>
      <c r="AV200" s="14" t="s">
        <v>142</v>
      </c>
      <c r="AW200" s="14" t="s">
        <v>5</v>
      </c>
      <c r="AX200" s="14" t="s">
        <v>89</v>
      </c>
      <c r="AY200" s="277" t="s">
        <v>134</v>
      </c>
    </row>
    <row r="201" spans="1:65" s="2" customFormat="1" ht="21.75" customHeight="1">
      <c r="A201" s="38"/>
      <c r="B201" s="39"/>
      <c r="C201" s="283" t="s">
        <v>413</v>
      </c>
      <c r="D201" s="283" t="s">
        <v>331</v>
      </c>
      <c r="E201" s="284" t="s">
        <v>414</v>
      </c>
      <c r="F201" s="285" t="s">
        <v>415</v>
      </c>
      <c r="G201" s="286" t="s">
        <v>262</v>
      </c>
      <c r="H201" s="287">
        <v>5.48</v>
      </c>
      <c r="I201" s="288"/>
      <c r="J201" s="289"/>
      <c r="K201" s="290">
        <f>ROUND(P201*H201,2)</f>
        <v>0</v>
      </c>
      <c r="L201" s="285" t="s">
        <v>141</v>
      </c>
      <c r="M201" s="291"/>
      <c r="N201" s="292" t="s">
        <v>1</v>
      </c>
      <c r="O201" s="249" t="s">
        <v>44</v>
      </c>
      <c r="P201" s="250">
        <f>I201+J201</f>
        <v>0</v>
      </c>
      <c r="Q201" s="250">
        <f>ROUND(I201*H201,2)</f>
        <v>0</v>
      </c>
      <c r="R201" s="250">
        <f>ROUND(J201*H201,2)</f>
        <v>0</v>
      </c>
      <c r="S201" s="91"/>
      <c r="T201" s="251">
        <f>S201*H201</f>
        <v>0</v>
      </c>
      <c r="U201" s="251">
        <v>0.175</v>
      </c>
      <c r="V201" s="251">
        <f>U201*H201</f>
        <v>0.959</v>
      </c>
      <c r="W201" s="251">
        <v>0</v>
      </c>
      <c r="X201" s="252">
        <f>W201*H201</f>
        <v>0</v>
      </c>
      <c r="Y201" s="38"/>
      <c r="Z201" s="38"/>
      <c r="AA201" s="38"/>
      <c r="AB201" s="38"/>
      <c r="AC201" s="38"/>
      <c r="AD201" s="38"/>
      <c r="AE201" s="38"/>
      <c r="AR201" s="253" t="s">
        <v>206</v>
      </c>
      <c r="AT201" s="253" t="s">
        <v>331</v>
      </c>
      <c r="AU201" s="253" t="s">
        <v>91</v>
      </c>
      <c r="AY201" s="17" t="s">
        <v>134</v>
      </c>
      <c r="BE201" s="254">
        <f>IF(O201="základní",K201,0)</f>
        <v>0</v>
      </c>
      <c r="BF201" s="254">
        <f>IF(O201="snížená",K201,0)</f>
        <v>0</v>
      </c>
      <c r="BG201" s="254">
        <f>IF(O201="zákl. přenesená",K201,0)</f>
        <v>0</v>
      </c>
      <c r="BH201" s="254">
        <f>IF(O201="sníž. přenesená",K201,0)</f>
        <v>0</v>
      </c>
      <c r="BI201" s="254">
        <f>IF(O201="nulová",K201,0)</f>
        <v>0</v>
      </c>
      <c r="BJ201" s="17" t="s">
        <v>89</v>
      </c>
      <c r="BK201" s="254">
        <f>ROUND(P201*H201,2)</f>
        <v>0</v>
      </c>
      <c r="BL201" s="17" t="s">
        <v>142</v>
      </c>
      <c r="BM201" s="253" t="s">
        <v>416</v>
      </c>
    </row>
    <row r="202" spans="1:51" s="13" customFormat="1" ht="12">
      <c r="A202" s="13"/>
      <c r="B202" s="255"/>
      <c r="C202" s="256"/>
      <c r="D202" s="257" t="s">
        <v>144</v>
      </c>
      <c r="E202" s="258" t="s">
        <v>1</v>
      </c>
      <c r="F202" s="259" t="s">
        <v>417</v>
      </c>
      <c r="G202" s="256"/>
      <c r="H202" s="260">
        <v>5.48</v>
      </c>
      <c r="I202" s="261"/>
      <c r="J202" s="261"/>
      <c r="K202" s="256"/>
      <c r="L202" s="256"/>
      <c r="M202" s="262"/>
      <c r="N202" s="263"/>
      <c r="O202" s="264"/>
      <c r="P202" s="264"/>
      <c r="Q202" s="264"/>
      <c r="R202" s="264"/>
      <c r="S202" s="264"/>
      <c r="T202" s="264"/>
      <c r="U202" s="264"/>
      <c r="V202" s="264"/>
      <c r="W202" s="264"/>
      <c r="X202" s="265"/>
      <c r="Y202" s="13"/>
      <c r="Z202" s="13"/>
      <c r="AA202" s="13"/>
      <c r="AB202" s="13"/>
      <c r="AC202" s="13"/>
      <c r="AD202" s="13"/>
      <c r="AE202" s="13"/>
      <c r="AT202" s="266" t="s">
        <v>144</v>
      </c>
      <c r="AU202" s="266" t="s">
        <v>91</v>
      </c>
      <c r="AV202" s="13" t="s">
        <v>91</v>
      </c>
      <c r="AW202" s="13" t="s">
        <v>5</v>
      </c>
      <c r="AX202" s="13" t="s">
        <v>89</v>
      </c>
      <c r="AY202" s="266" t="s">
        <v>134</v>
      </c>
    </row>
    <row r="203" spans="1:65" s="2" customFormat="1" ht="21.75" customHeight="1">
      <c r="A203" s="38"/>
      <c r="B203" s="39"/>
      <c r="C203" s="283" t="s">
        <v>418</v>
      </c>
      <c r="D203" s="283" t="s">
        <v>331</v>
      </c>
      <c r="E203" s="284" t="s">
        <v>419</v>
      </c>
      <c r="F203" s="285" t="s">
        <v>420</v>
      </c>
      <c r="G203" s="286" t="s">
        <v>262</v>
      </c>
      <c r="H203" s="287">
        <v>30.962</v>
      </c>
      <c r="I203" s="288"/>
      <c r="J203" s="289"/>
      <c r="K203" s="290">
        <f>ROUND(P203*H203,2)</f>
        <v>0</v>
      </c>
      <c r="L203" s="285" t="s">
        <v>141</v>
      </c>
      <c r="M203" s="291"/>
      <c r="N203" s="292" t="s">
        <v>1</v>
      </c>
      <c r="O203" s="249" t="s">
        <v>44</v>
      </c>
      <c r="P203" s="250">
        <f>I203+J203</f>
        <v>0</v>
      </c>
      <c r="Q203" s="250">
        <f>ROUND(I203*H203,2)</f>
        <v>0</v>
      </c>
      <c r="R203" s="250">
        <f>ROUND(J203*H203,2)</f>
        <v>0</v>
      </c>
      <c r="S203" s="91"/>
      <c r="T203" s="251">
        <f>S203*H203</f>
        <v>0</v>
      </c>
      <c r="U203" s="251">
        <v>0.176</v>
      </c>
      <c r="V203" s="251">
        <f>U203*H203</f>
        <v>5.449312</v>
      </c>
      <c r="W203" s="251">
        <v>0</v>
      </c>
      <c r="X203" s="252">
        <f>W203*H203</f>
        <v>0</v>
      </c>
      <c r="Y203" s="38"/>
      <c r="Z203" s="38"/>
      <c r="AA203" s="38"/>
      <c r="AB203" s="38"/>
      <c r="AC203" s="38"/>
      <c r="AD203" s="38"/>
      <c r="AE203" s="38"/>
      <c r="AR203" s="253" t="s">
        <v>206</v>
      </c>
      <c r="AT203" s="253" t="s">
        <v>331</v>
      </c>
      <c r="AU203" s="253" t="s">
        <v>91</v>
      </c>
      <c r="AY203" s="17" t="s">
        <v>134</v>
      </c>
      <c r="BE203" s="254">
        <f>IF(O203="základní",K203,0)</f>
        <v>0</v>
      </c>
      <c r="BF203" s="254">
        <f>IF(O203="snížená",K203,0)</f>
        <v>0</v>
      </c>
      <c r="BG203" s="254">
        <f>IF(O203="zákl. přenesená",K203,0)</f>
        <v>0</v>
      </c>
      <c r="BH203" s="254">
        <f>IF(O203="sníž. přenesená",K203,0)</f>
        <v>0</v>
      </c>
      <c r="BI203" s="254">
        <f>IF(O203="nulová",K203,0)</f>
        <v>0</v>
      </c>
      <c r="BJ203" s="17" t="s">
        <v>89</v>
      </c>
      <c r="BK203" s="254">
        <f>ROUND(P203*H203,2)</f>
        <v>0</v>
      </c>
      <c r="BL203" s="17" t="s">
        <v>142</v>
      </c>
      <c r="BM203" s="253" t="s">
        <v>421</v>
      </c>
    </row>
    <row r="204" spans="1:51" s="13" customFormat="1" ht="12">
      <c r="A204" s="13"/>
      <c r="B204" s="255"/>
      <c r="C204" s="256"/>
      <c r="D204" s="257" t="s">
        <v>144</v>
      </c>
      <c r="E204" s="258" t="s">
        <v>1</v>
      </c>
      <c r="F204" s="259" t="s">
        <v>422</v>
      </c>
      <c r="G204" s="256"/>
      <c r="H204" s="260">
        <v>30.962</v>
      </c>
      <c r="I204" s="261"/>
      <c r="J204" s="261"/>
      <c r="K204" s="256"/>
      <c r="L204" s="256"/>
      <c r="M204" s="262"/>
      <c r="N204" s="263"/>
      <c r="O204" s="264"/>
      <c r="P204" s="264"/>
      <c r="Q204" s="264"/>
      <c r="R204" s="264"/>
      <c r="S204" s="264"/>
      <c r="T204" s="264"/>
      <c r="U204" s="264"/>
      <c r="V204" s="264"/>
      <c r="W204" s="264"/>
      <c r="X204" s="265"/>
      <c r="Y204" s="13"/>
      <c r="Z204" s="13"/>
      <c r="AA204" s="13"/>
      <c r="AB204" s="13"/>
      <c r="AC204" s="13"/>
      <c r="AD204" s="13"/>
      <c r="AE204" s="13"/>
      <c r="AT204" s="266" t="s">
        <v>144</v>
      </c>
      <c r="AU204" s="266" t="s">
        <v>91</v>
      </c>
      <c r="AV204" s="13" t="s">
        <v>91</v>
      </c>
      <c r="AW204" s="13" t="s">
        <v>5</v>
      </c>
      <c r="AX204" s="13" t="s">
        <v>89</v>
      </c>
      <c r="AY204" s="266" t="s">
        <v>134</v>
      </c>
    </row>
    <row r="205" spans="1:65" s="2" customFormat="1" ht="21.75" customHeight="1">
      <c r="A205" s="38"/>
      <c r="B205" s="39"/>
      <c r="C205" s="283" t="s">
        <v>423</v>
      </c>
      <c r="D205" s="283" t="s">
        <v>331</v>
      </c>
      <c r="E205" s="284" t="s">
        <v>424</v>
      </c>
      <c r="F205" s="285" t="s">
        <v>425</v>
      </c>
      <c r="G205" s="286" t="s">
        <v>262</v>
      </c>
      <c r="H205" s="287">
        <v>41.859</v>
      </c>
      <c r="I205" s="288"/>
      <c r="J205" s="289"/>
      <c r="K205" s="290">
        <f>ROUND(P205*H205,2)</f>
        <v>0</v>
      </c>
      <c r="L205" s="285" t="s">
        <v>141</v>
      </c>
      <c r="M205" s="291"/>
      <c r="N205" s="292" t="s">
        <v>1</v>
      </c>
      <c r="O205" s="249" t="s">
        <v>44</v>
      </c>
      <c r="P205" s="250">
        <f>I205+J205</f>
        <v>0</v>
      </c>
      <c r="Q205" s="250">
        <f>ROUND(I205*H205,2)</f>
        <v>0</v>
      </c>
      <c r="R205" s="250">
        <f>ROUND(J205*H205,2)</f>
        <v>0</v>
      </c>
      <c r="S205" s="91"/>
      <c r="T205" s="251">
        <f>S205*H205</f>
        <v>0</v>
      </c>
      <c r="U205" s="251">
        <v>0.15</v>
      </c>
      <c r="V205" s="251">
        <f>U205*H205</f>
        <v>6.27885</v>
      </c>
      <c r="W205" s="251">
        <v>0</v>
      </c>
      <c r="X205" s="252">
        <f>W205*H205</f>
        <v>0</v>
      </c>
      <c r="Y205" s="38"/>
      <c r="Z205" s="38"/>
      <c r="AA205" s="38"/>
      <c r="AB205" s="38"/>
      <c r="AC205" s="38"/>
      <c r="AD205" s="38"/>
      <c r="AE205" s="38"/>
      <c r="AR205" s="253" t="s">
        <v>206</v>
      </c>
      <c r="AT205" s="253" t="s">
        <v>331</v>
      </c>
      <c r="AU205" s="253" t="s">
        <v>91</v>
      </c>
      <c r="AY205" s="17" t="s">
        <v>134</v>
      </c>
      <c r="BE205" s="254">
        <f>IF(O205="základní",K205,0)</f>
        <v>0</v>
      </c>
      <c r="BF205" s="254">
        <f>IF(O205="snížená",K205,0)</f>
        <v>0</v>
      </c>
      <c r="BG205" s="254">
        <f>IF(O205="zákl. přenesená",K205,0)</f>
        <v>0</v>
      </c>
      <c r="BH205" s="254">
        <f>IF(O205="sníž. přenesená",K205,0)</f>
        <v>0</v>
      </c>
      <c r="BI205" s="254">
        <f>IF(O205="nulová",K205,0)</f>
        <v>0</v>
      </c>
      <c r="BJ205" s="17" t="s">
        <v>89</v>
      </c>
      <c r="BK205" s="254">
        <f>ROUND(P205*H205,2)</f>
        <v>0</v>
      </c>
      <c r="BL205" s="17" t="s">
        <v>142</v>
      </c>
      <c r="BM205" s="253" t="s">
        <v>426</v>
      </c>
    </row>
    <row r="206" spans="1:51" s="13" customFormat="1" ht="12">
      <c r="A206" s="13"/>
      <c r="B206" s="255"/>
      <c r="C206" s="256"/>
      <c r="D206" s="257" t="s">
        <v>144</v>
      </c>
      <c r="E206" s="258" t="s">
        <v>1</v>
      </c>
      <c r="F206" s="259" t="s">
        <v>427</v>
      </c>
      <c r="G206" s="256"/>
      <c r="H206" s="260">
        <v>41.859</v>
      </c>
      <c r="I206" s="261"/>
      <c r="J206" s="261"/>
      <c r="K206" s="256"/>
      <c r="L206" s="256"/>
      <c r="M206" s="262"/>
      <c r="N206" s="263"/>
      <c r="O206" s="264"/>
      <c r="P206" s="264"/>
      <c r="Q206" s="264"/>
      <c r="R206" s="264"/>
      <c r="S206" s="264"/>
      <c r="T206" s="264"/>
      <c r="U206" s="264"/>
      <c r="V206" s="264"/>
      <c r="W206" s="264"/>
      <c r="X206" s="265"/>
      <c r="Y206" s="13"/>
      <c r="Z206" s="13"/>
      <c r="AA206" s="13"/>
      <c r="AB206" s="13"/>
      <c r="AC206" s="13"/>
      <c r="AD206" s="13"/>
      <c r="AE206" s="13"/>
      <c r="AT206" s="266" t="s">
        <v>144</v>
      </c>
      <c r="AU206" s="266" t="s">
        <v>91</v>
      </c>
      <c r="AV206" s="13" t="s">
        <v>91</v>
      </c>
      <c r="AW206" s="13" t="s">
        <v>5</v>
      </c>
      <c r="AX206" s="13" t="s">
        <v>89</v>
      </c>
      <c r="AY206" s="266" t="s">
        <v>134</v>
      </c>
    </row>
    <row r="207" spans="1:65" s="2" customFormat="1" ht="16.5" customHeight="1">
      <c r="A207" s="38"/>
      <c r="B207" s="39"/>
      <c r="C207" s="283" t="s">
        <v>428</v>
      </c>
      <c r="D207" s="283" t="s">
        <v>331</v>
      </c>
      <c r="E207" s="284" t="s">
        <v>429</v>
      </c>
      <c r="F207" s="285" t="s">
        <v>430</v>
      </c>
      <c r="G207" s="286" t="s">
        <v>262</v>
      </c>
      <c r="H207" s="287">
        <v>24.174</v>
      </c>
      <c r="I207" s="288"/>
      <c r="J207" s="289"/>
      <c r="K207" s="290">
        <f>ROUND(P207*H207,2)</f>
        <v>0</v>
      </c>
      <c r="L207" s="285" t="s">
        <v>1</v>
      </c>
      <c r="M207" s="291"/>
      <c r="N207" s="292" t="s">
        <v>1</v>
      </c>
      <c r="O207" s="249" t="s">
        <v>44</v>
      </c>
      <c r="P207" s="250">
        <f>I207+J207</f>
        <v>0</v>
      </c>
      <c r="Q207" s="250">
        <f>ROUND(I207*H207,2)</f>
        <v>0</v>
      </c>
      <c r="R207" s="250">
        <f>ROUND(J207*H207,2)</f>
        <v>0</v>
      </c>
      <c r="S207" s="91"/>
      <c r="T207" s="251">
        <f>S207*H207</f>
        <v>0</v>
      </c>
      <c r="U207" s="251">
        <v>0.17</v>
      </c>
      <c r="V207" s="251">
        <f>U207*H207</f>
        <v>4.10958</v>
      </c>
      <c r="W207" s="251">
        <v>0</v>
      </c>
      <c r="X207" s="252">
        <f>W207*H207</f>
        <v>0</v>
      </c>
      <c r="Y207" s="38"/>
      <c r="Z207" s="38"/>
      <c r="AA207" s="38"/>
      <c r="AB207" s="38"/>
      <c r="AC207" s="38"/>
      <c r="AD207" s="38"/>
      <c r="AE207" s="38"/>
      <c r="AR207" s="253" t="s">
        <v>206</v>
      </c>
      <c r="AT207" s="253" t="s">
        <v>331</v>
      </c>
      <c r="AU207" s="253" t="s">
        <v>91</v>
      </c>
      <c r="AY207" s="17" t="s">
        <v>134</v>
      </c>
      <c r="BE207" s="254">
        <f>IF(O207="základní",K207,0)</f>
        <v>0</v>
      </c>
      <c r="BF207" s="254">
        <f>IF(O207="snížená",K207,0)</f>
        <v>0</v>
      </c>
      <c r="BG207" s="254">
        <f>IF(O207="zákl. přenesená",K207,0)</f>
        <v>0</v>
      </c>
      <c r="BH207" s="254">
        <f>IF(O207="sníž. přenesená",K207,0)</f>
        <v>0</v>
      </c>
      <c r="BI207" s="254">
        <f>IF(O207="nulová",K207,0)</f>
        <v>0</v>
      </c>
      <c r="BJ207" s="17" t="s">
        <v>89</v>
      </c>
      <c r="BK207" s="254">
        <f>ROUND(P207*H207,2)</f>
        <v>0</v>
      </c>
      <c r="BL207" s="17" t="s">
        <v>142</v>
      </c>
      <c r="BM207" s="253" t="s">
        <v>431</v>
      </c>
    </row>
    <row r="208" spans="1:51" s="13" customFormat="1" ht="12">
      <c r="A208" s="13"/>
      <c r="B208" s="255"/>
      <c r="C208" s="256"/>
      <c r="D208" s="257" t="s">
        <v>144</v>
      </c>
      <c r="E208" s="258" t="s">
        <v>1</v>
      </c>
      <c r="F208" s="259" t="s">
        <v>432</v>
      </c>
      <c r="G208" s="256"/>
      <c r="H208" s="260">
        <v>24.174</v>
      </c>
      <c r="I208" s="261"/>
      <c r="J208" s="261"/>
      <c r="K208" s="256"/>
      <c r="L208" s="256"/>
      <c r="M208" s="262"/>
      <c r="N208" s="263"/>
      <c r="O208" s="264"/>
      <c r="P208" s="264"/>
      <c r="Q208" s="264"/>
      <c r="R208" s="264"/>
      <c r="S208" s="264"/>
      <c r="T208" s="264"/>
      <c r="U208" s="264"/>
      <c r="V208" s="264"/>
      <c r="W208" s="264"/>
      <c r="X208" s="265"/>
      <c r="Y208" s="13"/>
      <c r="Z208" s="13"/>
      <c r="AA208" s="13"/>
      <c r="AB208" s="13"/>
      <c r="AC208" s="13"/>
      <c r="AD208" s="13"/>
      <c r="AE208" s="13"/>
      <c r="AT208" s="266" t="s">
        <v>144</v>
      </c>
      <c r="AU208" s="266" t="s">
        <v>91</v>
      </c>
      <c r="AV208" s="13" t="s">
        <v>91</v>
      </c>
      <c r="AW208" s="13" t="s">
        <v>5</v>
      </c>
      <c r="AX208" s="13" t="s">
        <v>89</v>
      </c>
      <c r="AY208" s="266" t="s">
        <v>134</v>
      </c>
    </row>
    <row r="209" spans="1:63" s="12" customFormat="1" ht="22.8" customHeight="1">
      <c r="A209" s="12"/>
      <c r="B209" s="224"/>
      <c r="C209" s="225"/>
      <c r="D209" s="226" t="s">
        <v>80</v>
      </c>
      <c r="E209" s="239" t="s">
        <v>206</v>
      </c>
      <c r="F209" s="239" t="s">
        <v>433</v>
      </c>
      <c r="G209" s="225"/>
      <c r="H209" s="225"/>
      <c r="I209" s="228"/>
      <c r="J209" s="228"/>
      <c r="K209" s="240">
        <f>BK209</f>
        <v>0</v>
      </c>
      <c r="L209" s="225"/>
      <c r="M209" s="230"/>
      <c r="N209" s="231"/>
      <c r="O209" s="232"/>
      <c r="P209" s="232"/>
      <c r="Q209" s="233">
        <f>SUM(Q210:Q236)</f>
        <v>0</v>
      </c>
      <c r="R209" s="233">
        <f>SUM(R210:R236)</f>
        <v>0</v>
      </c>
      <c r="S209" s="232"/>
      <c r="T209" s="234">
        <f>SUM(T210:T236)</f>
        <v>0</v>
      </c>
      <c r="U209" s="232"/>
      <c r="V209" s="234">
        <f>SUM(V210:V236)</f>
        <v>5.298260000000001</v>
      </c>
      <c r="W209" s="232"/>
      <c r="X209" s="235">
        <f>SUM(X210:X236)</f>
        <v>0.39</v>
      </c>
      <c r="Y209" s="12"/>
      <c r="Z209" s="12"/>
      <c r="AA209" s="12"/>
      <c r="AB209" s="12"/>
      <c r="AC209" s="12"/>
      <c r="AD209" s="12"/>
      <c r="AE209" s="12"/>
      <c r="AR209" s="236" t="s">
        <v>89</v>
      </c>
      <c r="AT209" s="237" t="s">
        <v>80</v>
      </c>
      <c r="AU209" s="237" t="s">
        <v>89</v>
      </c>
      <c r="AY209" s="236" t="s">
        <v>134</v>
      </c>
      <c r="BK209" s="238">
        <f>SUM(BK210:BK236)</f>
        <v>0</v>
      </c>
    </row>
    <row r="210" spans="1:65" s="2" customFormat="1" ht="21.75" customHeight="1">
      <c r="A210" s="38"/>
      <c r="B210" s="39"/>
      <c r="C210" s="241" t="s">
        <v>434</v>
      </c>
      <c r="D210" s="241" t="s">
        <v>137</v>
      </c>
      <c r="E210" s="242" t="s">
        <v>435</v>
      </c>
      <c r="F210" s="243" t="s">
        <v>436</v>
      </c>
      <c r="G210" s="244" t="s">
        <v>294</v>
      </c>
      <c r="H210" s="245">
        <v>8</v>
      </c>
      <c r="I210" s="246"/>
      <c r="J210" s="246"/>
      <c r="K210" s="247">
        <f>ROUND(P210*H210,2)</f>
        <v>0</v>
      </c>
      <c r="L210" s="243" t="s">
        <v>141</v>
      </c>
      <c r="M210" s="44"/>
      <c r="N210" s="248" t="s">
        <v>1</v>
      </c>
      <c r="O210" s="249" t="s">
        <v>44</v>
      </c>
      <c r="P210" s="250">
        <f>I210+J210</f>
        <v>0</v>
      </c>
      <c r="Q210" s="250">
        <f>ROUND(I210*H210,2)</f>
        <v>0</v>
      </c>
      <c r="R210" s="250">
        <f>ROUND(J210*H210,2)</f>
        <v>0</v>
      </c>
      <c r="S210" s="91"/>
      <c r="T210" s="251">
        <f>S210*H210</f>
        <v>0</v>
      </c>
      <c r="U210" s="251">
        <v>0.00276</v>
      </c>
      <c r="V210" s="251">
        <f>U210*H210</f>
        <v>0.02208</v>
      </c>
      <c r="W210" s="251">
        <v>0</v>
      </c>
      <c r="X210" s="252">
        <f>W210*H210</f>
        <v>0</v>
      </c>
      <c r="Y210" s="38"/>
      <c r="Z210" s="38"/>
      <c r="AA210" s="38"/>
      <c r="AB210" s="38"/>
      <c r="AC210" s="38"/>
      <c r="AD210" s="38"/>
      <c r="AE210" s="38"/>
      <c r="AR210" s="253" t="s">
        <v>142</v>
      </c>
      <c r="AT210" s="253" t="s">
        <v>137</v>
      </c>
      <c r="AU210" s="253" t="s">
        <v>91</v>
      </c>
      <c r="AY210" s="17" t="s">
        <v>134</v>
      </c>
      <c r="BE210" s="254">
        <f>IF(O210="základní",K210,0)</f>
        <v>0</v>
      </c>
      <c r="BF210" s="254">
        <f>IF(O210="snížená",K210,0)</f>
        <v>0</v>
      </c>
      <c r="BG210" s="254">
        <f>IF(O210="zákl. přenesená",K210,0)</f>
        <v>0</v>
      </c>
      <c r="BH210" s="254">
        <f>IF(O210="sníž. přenesená",K210,0)</f>
        <v>0</v>
      </c>
      <c r="BI210" s="254">
        <f>IF(O210="nulová",K210,0)</f>
        <v>0</v>
      </c>
      <c r="BJ210" s="17" t="s">
        <v>89</v>
      </c>
      <c r="BK210" s="254">
        <f>ROUND(P210*H210,2)</f>
        <v>0</v>
      </c>
      <c r="BL210" s="17" t="s">
        <v>142</v>
      </c>
      <c r="BM210" s="253" t="s">
        <v>437</v>
      </c>
    </row>
    <row r="211" spans="1:51" s="13" customFormat="1" ht="12">
      <c r="A211" s="13"/>
      <c r="B211" s="255"/>
      <c r="C211" s="256"/>
      <c r="D211" s="257" t="s">
        <v>144</v>
      </c>
      <c r="E211" s="258" t="s">
        <v>232</v>
      </c>
      <c r="F211" s="259" t="s">
        <v>206</v>
      </c>
      <c r="G211" s="256"/>
      <c r="H211" s="260">
        <v>8</v>
      </c>
      <c r="I211" s="261"/>
      <c r="J211" s="261"/>
      <c r="K211" s="256"/>
      <c r="L211" s="256"/>
      <c r="M211" s="262"/>
      <c r="N211" s="263"/>
      <c r="O211" s="264"/>
      <c r="P211" s="264"/>
      <c r="Q211" s="264"/>
      <c r="R211" s="264"/>
      <c r="S211" s="264"/>
      <c r="T211" s="264"/>
      <c r="U211" s="264"/>
      <c r="V211" s="264"/>
      <c r="W211" s="264"/>
      <c r="X211" s="265"/>
      <c r="Y211" s="13"/>
      <c r="Z211" s="13"/>
      <c r="AA211" s="13"/>
      <c r="AB211" s="13"/>
      <c r="AC211" s="13"/>
      <c r="AD211" s="13"/>
      <c r="AE211" s="13"/>
      <c r="AT211" s="266" t="s">
        <v>144</v>
      </c>
      <c r="AU211" s="266" t="s">
        <v>91</v>
      </c>
      <c r="AV211" s="13" t="s">
        <v>91</v>
      </c>
      <c r="AW211" s="13" t="s">
        <v>5</v>
      </c>
      <c r="AX211" s="13" t="s">
        <v>89</v>
      </c>
      <c r="AY211" s="266" t="s">
        <v>134</v>
      </c>
    </row>
    <row r="212" spans="1:65" s="2" customFormat="1" ht="21.75" customHeight="1">
      <c r="A212" s="38"/>
      <c r="B212" s="39"/>
      <c r="C212" s="241" t="s">
        <v>438</v>
      </c>
      <c r="D212" s="241" t="s">
        <v>137</v>
      </c>
      <c r="E212" s="242" t="s">
        <v>439</v>
      </c>
      <c r="F212" s="243" t="s">
        <v>440</v>
      </c>
      <c r="G212" s="244" t="s">
        <v>140</v>
      </c>
      <c r="H212" s="245">
        <v>15</v>
      </c>
      <c r="I212" s="246"/>
      <c r="J212" s="246"/>
      <c r="K212" s="247">
        <f>ROUND(P212*H212,2)</f>
        <v>0</v>
      </c>
      <c r="L212" s="243" t="s">
        <v>141</v>
      </c>
      <c r="M212" s="44"/>
      <c r="N212" s="248" t="s">
        <v>1</v>
      </c>
      <c r="O212" s="249" t="s">
        <v>44</v>
      </c>
      <c r="P212" s="250">
        <f>I212+J212</f>
        <v>0</v>
      </c>
      <c r="Q212" s="250">
        <f>ROUND(I212*H212,2)</f>
        <v>0</v>
      </c>
      <c r="R212" s="250">
        <f>ROUND(J212*H212,2)</f>
        <v>0</v>
      </c>
      <c r="S212" s="91"/>
      <c r="T212" s="251">
        <f>S212*H212</f>
        <v>0</v>
      </c>
      <c r="U212" s="251">
        <v>0</v>
      </c>
      <c r="V212" s="251">
        <f>U212*H212</f>
        <v>0</v>
      </c>
      <c r="W212" s="251">
        <v>0</v>
      </c>
      <c r="X212" s="252">
        <f>W212*H212</f>
        <v>0</v>
      </c>
      <c r="Y212" s="38"/>
      <c r="Z212" s="38"/>
      <c r="AA212" s="38"/>
      <c r="AB212" s="38"/>
      <c r="AC212" s="38"/>
      <c r="AD212" s="38"/>
      <c r="AE212" s="38"/>
      <c r="AR212" s="253" t="s">
        <v>142</v>
      </c>
      <c r="AT212" s="253" t="s">
        <v>137</v>
      </c>
      <c r="AU212" s="253" t="s">
        <v>91</v>
      </c>
      <c r="AY212" s="17" t="s">
        <v>134</v>
      </c>
      <c r="BE212" s="254">
        <f>IF(O212="základní",K212,0)</f>
        <v>0</v>
      </c>
      <c r="BF212" s="254">
        <f>IF(O212="snížená",K212,0)</f>
        <v>0</v>
      </c>
      <c r="BG212" s="254">
        <f>IF(O212="zákl. přenesená",K212,0)</f>
        <v>0</v>
      </c>
      <c r="BH212" s="254">
        <f>IF(O212="sníž. přenesená",K212,0)</f>
        <v>0</v>
      </c>
      <c r="BI212" s="254">
        <f>IF(O212="nulová",K212,0)</f>
        <v>0</v>
      </c>
      <c r="BJ212" s="17" t="s">
        <v>89</v>
      </c>
      <c r="BK212" s="254">
        <f>ROUND(P212*H212,2)</f>
        <v>0</v>
      </c>
      <c r="BL212" s="17" t="s">
        <v>142</v>
      </c>
      <c r="BM212" s="253" t="s">
        <v>441</v>
      </c>
    </row>
    <row r="213" spans="1:65" s="2" customFormat="1" ht="21.75" customHeight="1">
      <c r="A213" s="38"/>
      <c r="B213" s="39"/>
      <c r="C213" s="283" t="s">
        <v>442</v>
      </c>
      <c r="D213" s="283" t="s">
        <v>331</v>
      </c>
      <c r="E213" s="284" t="s">
        <v>443</v>
      </c>
      <c r="F213" s="285" t="s">
        <v>444</v>
      </c>
      <c r="G213" s="286" t="s">
        <v>140</v>
      </c>
      <c r="H213" s="287">
        <v>6</v>
      </c>
      <c r="I213" s="288"/>
      <c r="J213" s="289"/>
      <c r="K213" s="290">
        <f>ROUND(P213*H213,2)</f>
        <v>0</v>
      </c>
      <c r="L213" s="285" t="s">
        <v>141</v>
      </c>
      <c r="M213" s="291"/>
      <c r="N213" s="292" t="s">
        <v>1</v>
      </c>
      <c r="O213" s="249" t="s">
        <v>44</v>
      </c>
      <c r="P213" s="250">
        <f>I213+J213</f>
        <v>0</v>
      </c>
      <c r="Q213" s="250">
        <f>ROUND(I213*H213,2)</f>
        <v>0</v>
      </c>
      <c r="R213" s="250">
        <f>ROUND(J213*H213,2)</f>
        <v>0</v>
      </c>
      <c r="S213" s="91"/>
      <c r="T213" s="251">
        <f>S213*H213</f>
        <v>0</v>
      </c>
      <c r="U213" s="251">
        <v>0.00054</v>
      </c>
      <c r="V213" s="251">
        <f>U213*H213</f>
        <v>0.00324</v>
      </c>
      <c r="W213" s="251">
        <v>0</v>
      </c>
      <c r="X213" s="252">
        <f>W213*H213</f>
        <v>0</v>
      </c>
      <c r="Y213" s="38"/>
      <c r="Z213" s="38"/>
      <c r="AA213" s="38"/>
      <c r="AB213" s="38"/>
      <c r="AC213" s="38"/>
      <c r="AD213" s="38"/>
      <c r="AE213" s="38"/>
      <c r="AR213" s="253" t="s">
        <v>206</v>
      </c>
      <c r="AT213" s="253" t="s">
        <v>331</v>
      </c>
      <c r="AU213" s="253" t="s">
        <v>91</v>
      </c>
      <c r="AY213" s="17" t="s">
        <v>134</v>
      </c>
      <c r="BE213" s="254">
        <f>IF(O213="základní",K213,0)</f>
        <v>0</v>
      </c>
      <c r="BF213" s="254">
        <f>IF(O213="snížená",K213,0)</f>
        <v>0</v>
      </c>
      <c r="BG213" s="254">
        <f>IF(O213="zákl. přenesená",K213,0)</f>
        <v>0</v>
      </c>
      <c r="BH213" s="254">
        <f>IF(O213="sníž. přenesená",K213,0)</f>
        <v>0</v>
      </c>
      <c r="BI213" s="254">
        <f>IF(O213="nulová",K213,0)</f>
        <v>0</v>
      </c>
      <c r="BJ213" s="17" t="s">
        <v>89</v>
      </c>
      <c r="BK213" s="254">
        <f>ROUND(P213*H213,2)</f>
        <v>0</v>
      </c>
      <c r="BL213" s="17" t="s">
        <v>142</v>
      </c>
      <c r="BM213" s="253" t="s">
        <v>445</v>
      </c>
    </row>
    <row r="214" spans="1:65" s="2" customFormat="1" ht="21.75" customHeight="1">
      <c r="A214" s="38"/>
      <c r="B214" s="39"/>
      <c r="C214" s="283" t="s">
        <v>446</v>
      </c>
      <c r="D214" s="283" t="s">
        <v>331</v>
      </c>
      <c r="E214" s="284" t="s">
        <v>447</v>
      </c>
      <c r="F214" s="285" t="s">
        <v>448</v>
      </c>
      <c r="G214" s="286" t="s">
        <v>140</v>
      </c>
      <c r="H214" s="287">
        <v>8</v>
      </c>
      <c r="I214" s="288"/>
      <c r="J214" s="289"/>
      <c r="K214" s="290">
        <f>ROUND(P214*H214,2)</f>
        <v>0</v>
      </c>
      <c r="L214" s="285" t="s">
        <v>141</v>
      </c>
      <c r="M214" s="291"/>
      <c r="N214" s="292" t="s">
        <v>1</v>
      </c>
      <c r="O214" s="249" t="s">
        <v>44</v>
      </c>
      <c r="P214" s="250">
        <f>I214+J214</f>
        <v>0</v>
      </c>
      <c r="Q214" s="250">
        <f>ROUND(I214*H214,2)</f>
        <v>0</v>
      </c>
      <c r="R214" s="250">
        <f>ROUND(J214*H214,2)</f>
        <v>0</v>
      </c>
      <c r="S214" s="91"/>
      <c r="T214" s="251">
        <f>S214*H214</f>
        <v>0</v>
      </c>
      <c r="U214" s="251">
        <v>0.00065</v>
      </c>
      <c r="V214" s="251">
        <f>U214*H214</f>
        <v>0.0052</v>
      </c>
      <c r="W214" s="251">
        <v>0</v>
      </c>
      <c r="X214" s="252">
        <f>W214*H214</f>
        <v>0</v>
      </c>
      <c r="Y214" s="38"/>
      <c r="Z214" s="38"/>
      <c r="AA214" s="38"/>
      <c r="AB214" s="38"/>
      <c r="AC214" s="38"/>
      <c r="AD214" s="38"/>
      <c r="AE214" s="38"/>
      <c r="AR214" s="253" t="s">
        <v>206</v>
      </c>
      <c r="AT214" s="253" t="s">
        <v>331</v>
      </c>
      <c r="AU214" s="253" t="s">
        <v>91</v>
      </c>
      <c r="AY214" s="17" t="s">
        <v>134</v>
      </c>
      <c r="BE214" s="254">
        <f>IF(O214="základní",K214,0)</f>
        <v>0</v>
      </c>
      <c r="BF214" s="254">
        <f>IF(O214="snížená",K214,0)</f>
        <v>0</v>
      </c>
      <c r="BG214" s="254">
        <f>IF(O214="zákl. přenesená",K214,0)</f>
        <v>0</v>
      </c>
      <c r="BH214" s="254">
        <f>IF(O214="sníž. přenesená",K214,0)</f>
        <v>0</v>
      </c>
      <c r="BI214" s="254">
        <f>IF(O214="nulová",K214,0)</f>
        <v>0</v>
      </c>
      <c r="BJ214" s="17" t="s">
        <v>89</v>
      </c>
      <c r="BK214" s="254">
        <f>ROUND(P214*H214,2)</f>
        <v>0</v>
      </c>
      <c r="BL214" s="17" t="s">
        <v>142</v>
      </c>
      <c r="BM214" s="253" t="s">
        <v>449</v>
      </c>
    </row>
    <row r="215" spans="1:65" s="2" customFormat="1" ht="21.75" customHeight="1">
      <c r="A215" s="38"/>
      <c r="B215" s="39"/>
      <c r="C215" s="283" t="s">
        <v>450</v>
      </c>
      <c r="D215" s="283" t="s">
        <v>331</v>
      </c>
      <c r="E215" s="284" t="s">
        <v>451</v>
      </c>
      <c r="F215" s="285" t="s">
        <v>452</v>
      </c>
      <c r="G215" s="286" t="s">
        <v>140</v>
      </c>
      <c r="H215" s="287">
        <v>1</v>
      </c>
      <c r="I215" s="288"/>
      <c r="J215" s="289"/>
      <c r="K215" s="290">
        <f>ROUND(P215*H215,2)</f>
        <v>0</v>
      </c>
      <c r="L215" s="285" t="s">
        <v>141</v>
      </c>
      <c r="M215" s="291"/>
      <c r="N215" s="292" t="s">
        <v>1</v>
      </c>
      <c r="O215" s="249" t="s">
        <v>44</v>
      </c>
      <c r="P215" s="250">
        <f>I215+J215</f>
        <v>0</v>
      </c>
      <c r="Q215" s="250">
        <f>ROUND(I215*H215,2)</f>
        <v>0</v>
      </c>
      <c r="R215" s="250">
        <f>ROUND(J215*H215,2)</f>
        <v>0</v>
      </c>
      <c r="S215" s="91"/>
      <c r="T215" s="251">
        <f>S215*H215</f>
        <v>0</v>
      </c>
      <c r="U215" s="251">
        <v>0.00088</v>
      </c>
      <c r="V215" s="251">
        <f>U215*H215</f>
        <v>0.00088</v>
      </c>
      <c r="W215" s="251">
        <v>0</v>
      </c>
      <c r="X215" s="252">
        <f>W215*H215</f>
        <v>0</v>
      </c>
      <c r="Y215" s="38"/>
      <c r="Z215" s="38"/>
      <c r="AA215" s="38"/>
      <c r="AB215" s="38"/>
      <c r="AC215" s="38"/>
      <c r="AD215" s="38"/>
      <c r="AE215" s="38"/>
      <c r="AR215" s="253" t="s">
        <v>206</v>
      </c>
      <c r="AT215" s="253" t="s">
        <v>331</v>
      </c>
      <c r="AU215" s="253" t="s">
        <v>91</v>
      </c>
      <c r="AY215" s="17" t="s">
        <v>134</v>
      </c>
      <c r="BE215" s="254">
        <f>IF(O215="základní",K215,0)</f>
        <v>0</v>
      </c>
      <c r="BF215" s="254">
        <f>IF(O215="snížená",K215,0)</f>
        <v>0</v>
      </c>
      <c r="BG215" s="254">
        <f>IF(O215="zákl. přenesená",K215,0)</f>
        <v>0</v>
      </c>
      <c r="BH215" s="254">
        <f>IF(O215="sníž. přenesená",K215,0)</f>
        <v>0</v>
      </c>
      <c r="BI215" s="254">
        <f>IF(O215="nulová",K215,0)</f>
        <v>0</v>
      </c>
      <c r="BJ215" s="17" t="s">
        <v>89</v>
      </c>
      <c r="BK215" s="254">
        <f>ROUND(P215*H215,2)</f>
        <v>0</v>
      </c>
      <c r="BL215" s="17" t="s">
        <v>142</v>
      </c>
      <c r="BM215" s="253" t="s">
        <v>453</v>
      </c>
    </row>
    <row r="216" spans="1:65" s="2" customFormat="1" ht="21.75" customHeight="1">
      <c r="A216" s="38"/>
      <c r="B216" s="39"/>
      <c r="C216" s="241" t="s">
        <v>454</v>
      </c>
      <c r="D216" s="241" t="s">
        <v>137</v>
      </c>
      <c r="E216" s="242" t="s">
        <v>455</v>
      </c>
      <c r="F216" s="243" t="s">
        <v>456</v>
      </c>
      <c r="G216" s="244" t="s">
        <v>140</v>
      </c>
      <c r="H216" s="245">
        <v>3</v>
      </c>
      <c r="I216" s="246"/>
      <c r="J216" s="246"/>
      <c r="K216" s="247">
        <f>ROUND(P216*H216,2)</f>
        <v>0</v>
      </c>
      <c r="L216" s="243" t="s">
        <v>141</v>
      </c>
      <c r="M216" s="44"/>
      <c r="N216" s="248" t="s">
        <v>1</v>
      </c>
      <c r="O216" s="249" t="s">
        <v>44</v>
      </c>
      <c r="P216" s="250">
        <f>I216+J216</f>
        <v>0</v>
      </c>
      <c r="Q216" s="250">
        <f>ROUND(I216*H216,2)</f>
        <v>0</v>
      </c>
      <c r="R216" s="250">
        <f>ROUND(J216*H216,2)</f>
        <v>0</v>
      </c>
      <c r="S216" s="91"/>
      <c r="T216" s="251">
        <f>S216*H216</f>
        <v>0</v>
      </c>
      <c r="U216" s="251">
        <v>0.3409</v>
      </c>
      <c r="V216" s="251">
        <f>U216*H216</f>
        <v>1.0227</v>
      </c>
      <c r="W216" s="251">
        <v>0</v>
      </c>
      <c r="X216" s="252">
        <f>W216*H216</f>
        <v>0</v>
      </c>
      <c r="Y216" s="38"/>
      <c r="Z216" s="38"/>
      <c r="AA216" s="38"/>
      <c r="AB216" s="38"/>
      <c r="AC216" s="38"/>
      <c r="AD216" s="38"/>
      <c r="AE216" s="38"/>
      <c r="AR216" s="253" t="s">
        <v>142</v>
      </c>
      <c r="AT216" s="253" t="s">
        <v>137</v>
      </c>
      <c r="AU216" s="253" t="s">
        <v>91</v>
      </c>
      <c r="AY216" s="17" t="s">
        <v>134</v>
      </c>
      <c r="BE216" s="254">
        <f>IF(O216="základní",K216,0)</f>
        <v>0</v>
      </c>
      <c r="BF216" s="254">
        <f>IF(O216="snížená",K216,0)</f>
        <v>0</v>
      </c>
      <c r="BG216" s="254">
        <f>IF(O216="zákl. přenesená",K216,0)</f>
        <v>0</v>
      </c>
      <c r="BH216" s="254">
        <f>IF(O216="sníž. přenesená",K216,0)</f>
        <v>0</v>
      </c>
      <c r="BI216" s="254">
        <f>IF(O216="nulová",K216,0)</f>
        <v>0</v>
      </c>
      <c r="BJ216" s="17" t="s">
        <v>89</v>
      </c>
      <c r="BK216" s="254">
        <f>ROUND(P216*H216,2)</f>
        <v>0</v>
      </c>
      <c r="BL216" s="17" t="s">
        <v>142</v>
      </c>
      <c r="BM216" s="253" t="s">
        <v>457</v>
      </c>
    </row>
    <row r="217" spans="1:51" s="13" customFormat="1" ht="12">
      <c r="A217" s="13"/>
      <c r="B217" s="255"/>
      <c r="C217" s="256"/>
      <c r="D217" s="257" t="s">
        <v>144</v>
      </c>
      <c r="E217" s="258" t="s">
        <v>218</v>
      </c>
      <c r="F217" s="259" t="s">
        <v>147</v>
      </c>
      <c r="G217" s="256"/>
      <c r="H217" s="260">
        <v>3</v>
      </c>
      <c r="I217" s="261"/>
      <c r="J217" s="261"/>
      <c r="K217" s="256"/>
      <c r="L217" s="256"/>
      <c r="M217" s="262"/>
      <c r="N217" s="263"/>
      <c r="O217" s="264"/>
      <c r="P217" s="264"/>
      <c r="Q217" s="264"/>
      <c r="R217" s="264"/>
      <c r="S217" s="264"/>
      <c r="T217" s="264"/>
      <c r="U217" s="264"/>
      <c r="V217" s="264"/>
      <c r="W217" s="264"/>
      <c r="X217" s="265"/>
      <c r="Y217" s="13"/>
      <c r="Z217" s="13"/>
      <c r="AA217" s="13"/>
      <c r="AB217" s="13"/>
      <c r="AC217" s="13"/>
      <c r="AD217" s="13"/>
      <c r="AE217" s="13"/>
      <c r="AT217" s="266" t="s">
        <v>144</v>
      </c>
      <c r="AU217" s="266" t="s">
        <v>91</v>
      </c>
      <c r="AV217" s="13" t="s">
        <v>91</v>
      </c>
      <c r="AW217" s="13" t="s">
        <v>5</v>
      </c>
      <c r="AX217" s="13" t="s">
        <v>89</v>
      </c>
      <c r="AY217" s="266" t="s">
        <v>134</v>
      </c>
    </row>
    <row r="218" spans="1:65" s="2" customFormat="1" ht="21.75" customHeight="1">
      <c r="A218" s="38"/>
      <c r="B218" s="39"/>
      <c r="C218" s="283" t="s">
        <v>458</v>
      </c>
      <c r="D218" s="283" t="s">
        <v>331</v>
      </c>
      <c r="E218" s="284" t="s">
        <v>459</v>
      </c>
      <c r="F218" s="285" t="s">
        <v>460</v>
      </c>
      <c r="G218" s="286" t="s">
        <v>140</v>
      </c>
      <c r="H218" s="287">
        <v>3</v>
      </c>
      <c r="I218" s="288"/>
      <c r="J218" s="289"/>
      <c r="K218" s="290">
        <f>ROUND(P218*H218,2)</f>
        <v>0</v>
      </c>
      <c r="L218" s="285" t="s">
        <v>141</v>
      </c>
      <c r="M218" s="291"/>
      <c r="N218" s="292" t="s">
        <v>1</v>
      </c>
      <c r="O218" s="249" t="s">
        <v>44</v>
      </c>
      <c r="P218" s="250">
        <f>I218+J218</f>
        <v>0</v>
      </c>
      <c r="Q218" s="250">
        <f>ROUND(I218*H218,2)</f>
        <v>0</v>
      </c>
      <c r="R218" s="250">
        <f>ROUND(J218*H218,2)</f>
        <v>0</v>
      </c>
      <c r="S218" s="91"/>
      <c r="T218" s="251">
        <f>S218*H218</f>
        <v>0</v>
      </c>
      <c r="U218" s="251">
        <v>0.072</v>
      </c>
      <c r="V218" s="251">
        <f>U218*H218</f>
        <v>0.21599999999999997</v>
      </c>
      <c r="W218" s="251">
        <v>0</v>
      </c>
      <c r="X218" s="252">
        <f>W218*H218</f>
        <v>0</v>
      </c>
      <c r="Y218" s="38"/>
      <c r="Z218" s="38"/>
      <c r="AA218" s="38"/>
      <c r="AB218" s="38"/>
      <c r="AC218" s="38"/>
      <c r="AD218" s="38"/>
      <c r="AE218" s="38"/>
      <c r="AR218" s="253" t="s">
        <v>206</v>
      </c>
      <c r="AT218" s="253" t="s">
        <v>331</v>
      </c>
      <c r="AU218" s="253" t="s">
        <v>91</v>
      </c>
      <c r="AY218" s="17" t="s">
        <v>134</v>
      </c>
      <c r="BE218" s="254">
        <f>IF(O218="základní",K218,0)</f>
        <v>0</v>
      </c>
      <c r="BF218" s="254">
        <f>IF(O218="snížená",K218,0)</f>
        <v>0</v>
      </c>
      <c r="BG218" s="254">
        <f>IF(O218="zákl. přenesená",K218,0)</f>
        <v>0</v>
      </c>
      <c r="BH218" s="254">
        <f>IF(O218="sníž. přenesená",K218,0)</f>
        <v>0</v>
      </c>
      <c r="BI218" s="254">
        <f>IF(O218="nulová",K218,0)</f>
        <v>0</v>
      </c>
      <c r="BJ218" s="17" t="s">
        <v>89</v>
      </c>
      <c r="BK218" s="254">
        <f>ROUND(P218*H218,2)</f>
        <v>0</v>
      </c>
      <c r="BL218" s="17" t="s">
        <v>142</v>
      </c>
      <c r="BM218" s="253" t="s">
        <v>461</v>
      </c>
    </row>
    <row r="219" spans="1:51" s="13" customFormat="1" ht="12">
      <c r="A219" s="13"/>
      <c r="B219" s="255"/>
      <c r="C219" s="256"/>
      <c r="D219" s="257" t="s">
        <v>144</v>
      </c>
      <c r="E219" s="258" t="s">
        <v>1</v>
      </c>
      <c r="F219" s="259" t="s">
        <v>218</v>
      </c>
      <c r="G219" s="256"/>
      <c r="H219" s="260">
        <v>3</v>
      </c>
      <c r="I219" s="261"/>
      <c r="J219" s="261"/>
      <c r="K219" s="256"/>
      <c r="L219" s="256"/>
      <c r="M219" s="262"/>
      <c r="N219" s="263"/>
      <c r="O219" s="264"/>
      <c r="P219" s="264"/>
      <c r="Q219" s="264"/>
      <c r="R219" s="264"/>
      <c r="S219" s="264"/>
      <c r="T219" s="264"/>
      <c r="U219" s="264"/>
      <c r="V219" s="264"/>
      <c r="W219" s="264"/>
      <c r="X219" s="265"/>
      <c r="Y219" s="13"/>
      <c r="Z219" s="13"/>
      <c r="AA219" s="13"/>
      <c r="AB219" s="13"/>
      <c r="AC219" s="13"/>
      <c r="AD219" s="13"/>
      <c r="AE219" s="13"/>
      <c r="AT219" s="266" t="s">
        <v>144</v>
      </c>
      <c r="AU219" s="266" t="s">
        <v>91</v>
      </c>
      <c r="AV219" s="13" t="s">
        <v>91</v>
      </c>
      <c r="AW219" s="13" t="s">
        <v>5</v>
      </c>
      <c r="AX219" s="13" t="s">
        <v>89</v>
      </c>
      <c r="AY219" s="266" t="s">
        <v>134</v>
      </c>
    </row>
    <row r="220" spans="1:65" s="2" customFormat="1" ht="21.75" customHeight="1">
      <c r="A220" s="38"/>
      <c r="B220" s="39"/>
      <c r="C220" s="283" t="s">
        <v>462</v>
      </c>
      <c r="D220" s="283" t="s">
        <v>331</v>
      </c>
      <c r="E220" s="284" t="s">
        <v>463</v>
      </c>
      <c r="F220" s="285" t="s">
        <v>464</v>
      </c>
      <c r="G220" s="286" t="s">
        <v>140</v>
      </c>
      <c r="H220" s="287">
        <v>3</v>
      </c>
      <c r="I220" s="288"/>
      <c r="J220" s="289"/>
      <c r="K220" s="290">
        <f>ROUND(P220*H220,2)</f>
        <v>0</v>
      </c>
      <c r="L220" s="285" t="s">
        <v>141</v>
      </c>
      <c r="M220" s="291"/>
      <c r="N220" s="292" t="s">
        <v>1</v>
      </c>
      <c r="O220" s="249" t="s">
        <v>44</v>
      </c>
      <c r="P220" s="250">
        <f>I220+J220</f>
        <v>0</v>
      </c>
      <c r="Q220" s="250">
        <f>ROUND(I220*H220,2)</f>
        <v>0</v>
      </c>
      <c r="R220" s="250">
        <f>ROUND(J220*H220,2)</f>
        <v>0</v>
      </c>
      <c r="S220" s="91"/>
      <c r="T220" s="251">
        <f>S220*H220</f>
        <v>0</v>
      </c>
      <c r="U220" s="251">
        <v>0.08</v>
      </c>
      <c r="V220" s="251">
        <f>U220*H220</f>
        <v>0.24</v>
      </c>
      <c r="W220" s="251">
        <v>0</v>
      </c>
      <c r="X220" s="252">
        <f>W220*H220</f>
        <v>0</v>
      </c>
      <c r="Y220" s="38"/>
      <c r="Z220" s="38"/>
      <c r="AA220" s="38"/>
      <c r="AB220" s="38"/>
      <c r="AC220" s="38"/>
      <c r="AD220" s="38"/>
      <c r="AE220" s="38"/>
      <c r="AR220" s="253" t="s">
        <v>206</v>
      </c>
      <c r="AT220" s="253" t="s">
        <v>331</v>
      </c>
      <c r="AU220" s="253" t="s">
        <v>91</v>
      </c>
      <c r="AY220" s="17" t="s">
        <v>134</v>
      </c>
      <c r="BE220" s="254">
        <f>IF(O220="základní",K220,0)</f>
        <v>0</v>
      </c>
      <c r="BF220" s="254">
        <f>IF(O220="snížená",K220,0)</f>
        <v>0</v>
      </c>
      <c r="BG220" s="254">
        <f>IF(O220="zákl. přenesená",K220,0)</f>
        <v>0</v>
      </c>
      <c r="BH220" s="254">
        <f>IF(O220="sníž. přenesená",K220,0)</f>
        <v>0</v>
      </c>
      <c r="BI220" s="254">
        <f>IF(O220="nulová",K220,0)</f>
        <v>0</v>
      </c>
      <c r="BJ220" s="17" t="s">
        <v>89</v>
      </c>
      <c r="BK220" s="254">
        <f>ROUND(P220*H220,2)</f>
        <v>0</v>
      </c>
      <c r="BL220" s="17" t="s">
        <v>142</v>
      </c>
      <c r="BM220" s="253" t="s">
        <v>465</v>
      </c>
    </row>
    <row r="221" spans="1:51" s="13" customFormat="1" ht="12">
      <c r="A221" s="13"/>
      <c r="B221" s="255"/>
      <c r="C221" s="256"/>
      <c r="D221" s="257" t="s">
        <v>144</v>
      </c>
      <c r="E221" s="258" t="s">
        <v>1</v>
      </c>
      <c r="F221" s="259" t="s">
        <v>218</v>
      </c>
      <c r="G221" s="256"/>
      <c r="H221" s="260">
        <v>3</v>
      </c>
      <c r="I221" s="261"/>
      <c r="J221" s="261"/>
      <c r="K221" s="256"/>
      <c r="L221" s="256"/>
      <c r="M221" s="262"/>
      <c r="N221" s="263"/>
      <c r="O221" s="264"/>
      <c r="P221" s="264"/>
      <c r="Q221" s="264"/>
      <c r="R221" s="264"/>
      <c r="S221" s="264"/>
      <c r="T221" s="264"/>
      <c r="U221" s="264"/>
      <c r="V221" s="264"/>
      <c r="W221" s="264"/>
      <c r="X221" s="265"/>
      <c r="Y221" s="13"/>
      <c r="Z221" s="13"/>
      <c r="AA221" s="13"/>
      <c r="AB221" s="13"/>
      <c r="AC221" s="13"/>
      <c r="AD221" s="13"/>
      <c r="AE221" s="13"/>
      <c r="AT221" s="266" t="s">
        <v>144</v>
      </c>
      <c r="AU221" s="266" t="s">
        <v>91</v>
      </c>
      <c r="AV221" s="13" t="s">
        <v>91</v>
      </c>
      <c r="AW221" s="13" t="s">
        <v>5</v>
      </c>
      <c r="AX221" s="13" t="s">
        <v>89</v>
      </c>
      <c r="AY221" s="266" t="s">
        <v>134</v>
      </c>
    </row>
    <row r="222" spans="1:65" s="2" customFormat="1" ht="21.75" customHeight="1">
      <c r="A222" s="38"/>
      <c r="B222" s="39"/>
      <c r="C222" s="283" t="s">
        <v>466</v>
      </c>
      <c r="D222" s="283" t="s">
        <v>331</v>
      </c>
      <c r="E222" s="284" t="s">
        <v>467</v>
      </c>
      <c r="F222" s="285" t="s">
        <v>468</v>
      </c>
      <c r="G222" s="286" t="s">
        <v>140</v>
      </c>
      <c r="H222" s="287">
        <v>3</v>
      </c>
      <c r="I222" s="288"/>
      <c r="J222" s="289"/>
      <c r="K222" s="290">
        <f>ROUND(P222*H222,2)</f>
        <v>0</v>
      </c>
      <c r="L222" s="285" t="s">
        <v>141</v>
      </c>
      <c r="M222" s="291"/>
      <c r="N222" s="292" t="s">
        <v>1</v>
      </c>
      <c r="O222" s="249" t="s">
        <v>44</v>
      </c>
      <c r="P222" s="250">
        <f>I222+J222</f>
        <v>0</v>
      </c>
      <c r="Q222" s="250">
        <f>ROUND(I222*H222,2)</f>
        <v>0</v>
      </c>
      <c r="R222" s="250">
        <f>ROUND(J222*H222,2)</f>
        <v>0</v>
      </c>
      <c r="S222" s="91"/>
      <c r="T222" s="251">
        <f>S222*H222</f>
        <v>0</v>
      </c>
      <c r="U222" s="251">
        <v>0.111</v>
      </c>
      <c r="V222" s="251">
        <f>U222*H222</f>
        <v>0.333</v>
      </c>
      <c r="W222" s="251">
        <v>0</v>
      </c>
      <c r="X222" s="252">
        <f>W222*H222</f>
        <v>0</v>
      </c>
      <c r="Y222" s="38"/>
      <c r="Z222" s="38"/>
      <c r="AA222" s="38"/>
      <c r="AB222" s="38"/>
      <c r="AC222" s="38"/>
      <c r="AD222" s="38"/>
      <c r="AE222" s="38"/>
      <c r="AR222" s="253" t="s">
        <v>206</v>
      </c>
      <c r="AT222" s="253" t="s">
        <v>331</v>
      </c>
      <c r="AU222" s="253" t="s">
        <v>91</v>
      </c>
      <c r="AY222" s="17" t="s">
        <v>134</v>
      </c>
      <c r="BE222" s="254">
        <f>IF(O222="základní",K222,0)</f>
        <v>0</v>
      </c>
      <c r="BF222" s="254">
        <f>IF(O222="snížená",K222,0)</f>
        <v>0</v>
      </c>
      <c r="BG222" s="254">
        <f>IF(O222="zákl. přenesená",K222,0)</f>
        <v>0</v>
      </c>
      <c r="BH222" s="254">
        <f>IF(O222="sníž. přenesená",K222,0)</f>
        <v>0</v>
      </c>
      <c r="BI222" s="254">
        <f>IF(O222="nulová",K222,0)</f>
        <v>0</v>
      </c>
      <c r="BJ222" s="17" t="s">
        <v>89</v>
      </c>
      <c r="BK222" s="254">
        <f>ROUND(P222*H222,2)</f>
        <v>0</v>
      </c>
      <c r="BL222" s="17" t="s">
        <v>142</v>
      </c>
      <c r="BM222" s="253" t="s">
        <v>469</v>
      </c>
    </row>
    <row r="223" spans="1:51" s="13" customFormat="1" ht="12">
      <c r="A223" s="13"/>
      <c r="B223" s="255"/>
      <c r="C223" s="256"/>
      <c r="D223" s="257" t="s">
        <v>144</v>
      </c>
      <c r="E223" s="258" t="s">
        <v>1</v>
      </c>
      <c r="F223" s="259" t="s">
        <v>218</v>
      </c>
      <c r="G223" s="256"/>
      <c r="H223" s="260">
        <v>3</v>
      </c>
      <c r="I223" s="261"/>
      <c r="J223" s="261"/>
      <c r="K223" s="256"/>
      <c r="L223" s="256"/>
      <c r="M223" s="262"/>
      <c r="N223" s="263"/>
      <c r="O223" s="264"/>
      <c r="P223" s="264"/>
      <c r="Q223" s="264"/>
      <c r="R223" s="264"/>
      <c r="S223" s="264"/>
      <c r="T223" s="264"/>
      <c r="U223" s="264"/>
      <c r="V223" s="264"/>
      <c r="W223" s="264"/>
      <c r="X223" s="265"/>
      <c r="Y223" s="13"/>
      <c r="Z223" s="13"/>
      <c r="AA223" s="13"/>
      <c r="AB223" s="13"/>
      <c r="AC223" s="13"/>
      <c r="AD223" s="13"/>
      <c r="AE223" s="13"/>
      <c r="AT223" s="266" t="s">
        <v>144</v>
      </c>
      <c r="AU223" s="266" t="s">
        <v>91</v>
      </c>
      <c r="AV223" s="13" t="s">
        <v>91</v>
      </c>
      <c r="AW223" s="13" t="s">
        <v>5</v>
      </c>
      <c r="AX223" s="13" t="s">
        <v>89</v>
      </c>
      <c r="AY223" s="266" t="s">
        <v>134</v>
      </c>
    </row>
    <row r="224" spans="1:65" s="2" customFormat="1" ht="21.75" customHeight="1">
      <c r="A224" s="38"/>
      <c r="B224" s="39"/>
      <c r="C224" s="283" t="s">
        <v>470</v>
      </c>
      <c r="D224" s="283" t="s">
        <v>331</v>
      </c>
      <c r="E224" s="284" t="s">
        <v>471</v>
      </c>
      <c r="F224" s="285" t="s">
        <v>472</v>
      </c>
      <c r="G224" s="286" t="s">
        <v>140</v>
      </c>
      <c r="H224" s="287">
        <v>3</v>
      </c>
      <c r="I224" s="288"/>
      <c r="J224" s="289"/>
      <c r="K224" s="290">
        <f>ROUND(P224*H224,2)</f>
        <v>0</v>
      </c>
      <c r="L224" s="285" t="s">
        <v>141</v>
      </c>
      <c r="M224" s="291"/>
      <c r="N224" s="292" t="s">
        <v>1</v>
      </c>
      <c r="O224" s="249" t="s">
        <v>44</v>
      </c>
      <c r="P224" s="250">
        <f>I224+J224</f>
        <v>0</v>
      </c>
      <c r="Q224" s="250">
        <f>ROUND(I224*H224,2)</f>
        <v>0</v>
      </c>
      <c r="R224" s="250">
        <f>ROUND(J224*H224,2)</f>
        <v>0</v>
      </c>
      <c r="S224" s="91"/>
      <c r="T224" s="251">
        <f>S224*H224</f>
        <v>0</v>
      </c>
      <c r="U224" s="251">
        <v>0.027</v>
      </c>
      <c r="V224" s="251">
        <f>U224*H224</f>
        <v>0.081</v>
      </c>
      <c r="W224" s="251">
        <v>0</v>
      </c>
      <c r="X224" s="252">
        <f>W224*H224</f>
        <v>0</v>
      </c>
      <c r="Y224" s="38"/>
      <c r="Z224" s="38"/>
      <c r="AA224" s="38"/>
      <c r="AB224" s="38"/>
      <c r="AC224" s="38"/>
      <c r="AD224" s="38"/>
      <c r="AE224" s="38"/>
      <c r="AR224" s="253" t="s">
        <v>206</v>
      </c>
      <c r="AT224" s="253" t="s">
        <v>331</v>
      </c>
      <c r="AU224" s="253" t="s">
        <v>91</v>
      </c>
      <c r="AY224" s="17" t="s">
        <v>134</v>
      </c>
      <c r="BE224" s="254">
        <f>IF(O224="základní",K224,0)</f>
        <v>0</v>
      </c>
      <c r="BF224" s="254">
        <f>IF(O224="snížená",K224,0)</f>
        <v>0</v>
      </c>
      <c r="BG224" s="254">
        <f>IF(O224="zákl. přenesená",K224,0)</f>
        <v>0</v>
      </c>
      <c r="BH224" s="254">
        <f>IF(O224="sníž. přenesená",K224,0)</f>
        <v>0</v>
      </c>
      <c r="BI224" s="254">
        <f>IF(O224="nulová",K224,0)</f>
        <v>0</v>
      </c>
      <c r="BJ224" s="17" t="s">
        <v>89</v>
      </c>
      <c r="BK224" s="254">
        <f>ROUND(P224*H224,2)</f>
        <v>0</v>
      </c>
      <c r="BL224" s="17" t="s">
        <v>142</v>
      </c>
      <c r="BM224" s="253" t="s">
        <v>473</v>
      </c>
    </row>
    <row r="225" spans="1:51" s="13" customFormat="1" ht="12">
      <c r="A225" s="13"/>
      <c r="B225" s="255"/>
      <c r="C225" s="256"/>
      <c r="D225" s="257" t="s">
        <v>144</v>
      </c>
      <c r="E225" s="258" t="s">
        <v>1</v>
      </c>
      <c r="F225" s="259" t="s">
        <v>218</v>
      </c>
      <c r="G225" s="256"/>
      <c r="H225" s="260">
        <v>3</v>
      </c>
      <c r="I225" s="261"/>
      <c r="J225" s="261"/>
      <c r="K225" s="256"/>
      <c r="L225" s="256"/>
      <c r="M225" s="262"/>
      <c r="N225" s="263"/>
      <c r="O225" s="264"/>
      <c r="P225" s="264"/>
      <c r="Q225" s="264"/>
      <c r="R225" s="264"/>
      <c r="S225" s="264"/>
      <c r="T225" s="264"/>
      <c r="U225" s="264"/>
      <c r="V225" s="264"/>
      <c r="W225" s="264"/>
      <c r="X225" s="265"/>
      <c r="Y225" s="13"/>
      <c r="Z225" s="13"/>
      <c r="AA225" s="13"/>
      <c r="AB225" s="13"/>
      <c r="AC225" s="13"/>
      <c r="AD225" s="13"/>
      <c r="AE225" s="13"/>
      <c r="AT225" s="266" t="s">
        <v>144</v>
      </c>
      <c r="AU225" s="266" t="s">
        <v>91</v>
      </c>
      <c r="AV225" s="13" t="s">
        <v>91</v>
      </c>
      <c r="AW225" s="13" t="s">
        <v>5</v>
      </c>
      <c r="AX225" s="13" t="s">
        <v>89</v>
      </c>
      <c r="AY225" s="266" t="s">
        <v>134</v>
      </c>
    </row>
    <row r="226" spans="1:65" s="2" customFormat="1" ht="21.75" customHeight="1">
      <c r="A226" s="38"/>
      <c r="B226" s="39"/>
      <c r="C226" s="283" t="s">
        <v>474</v>
      </c>
      <c r="D226" s="283" t="s">
        <v>331</v>
      </c>
      <c r="E226" s="284" t="s">
        <v>475</v>
      </c>
      <c r="F226" s="285" t="s">
        <v>476</v>
      </c>
      <c r="G226" s="286" t="s">
        <v>140</v>
      </c>
      <c r="H226" s="287">
        <v>3</v>
      </c>
      <c r="I226" s="288"/>
      <c r="J226" s="289"/>
      <c r="K226" s="290">
        <f>ROUND(P226*H226,2)</f>
        <v>0</v>
      </c>
      <c r="L226" s="285" t="s">
        <v>141</v>
      </c>
      <c r="M226" s="291"/>
      <c r="N226" s="292" t="s">
        <v>1</v>
      </c>
      <c r="O226" s="249" t="s">
        <v>44</v>
      </c>
      <c r="P226" s="250">
        <f>I226+J226</f>
        <v>0</v>
      </c>
      <c r="Q226" s="250">
        <f>ROUND(I226*H226,2)</f>
        <v>0</v>
      </c>
      <c r="R226" s="250">
        <f>ROUND(J226*H226,2)</f>
        <v>0</v>
      </c>
      <c r="S226" s="91"/>
      <c r="T226" s="251">
        <f>S226*H226</f>
        <v>0</v>
      </c>
      <c r="U226" s="251">
        <v>0.004</v>
      </c>
      <c r="V226" s="251">
        <f>U226*H226</f>
        <v>0.012</v>
      </c>
      <c r="W226" s="251">
        <v>0</v>
      </c>
      <c r="X226" s="252">
        <f>W226*H226</f>
        <v>0</v>
      </c>
      <c r="Y226" s="38"/>
      <c r="Z226" s="38"/>
      <c r="AA226" s="38"/>
      <c r="AB226" s="38"/>
      <c r="AC226" s="38"/>
      <c r="AD226" s="38"/>
      <c r="AE226" s="38"/>
      <c r="AR226" s="253" t="s">
        <v>206</v>
      </c>
      <c r="AT226" s="253" t="s">
        <v>331</v>
      </c>
      <c r="AU226" s="253" t="s">
        <v>91</v>
      </c>
      <c r="AY226" s="17" t="s">
        <v>134</v>
      </c>
      <c r="BE226" s="254">
        <f>IF(O226="základní",K226,0)</f>
        <v>0</v>
      </c>
      <c r="BF226" s="254">
        <f>IF(O226="snížená",K226,0)</f>
        <v>0</v>
      </c>
      <c r="BG226" s="254">
        <f>IF(O226="zákl. přenesená",K226,0)</f>
        <v>0</v>
      </c>
      <c r="BH226" s="254">
        <f>IF(O226="sníž. přenesená",K226,0)</f>
        <v>0</v>
      </c>
      <c r="BI226" s="254">
        <f>IF(O226="nulová",K226,0)</f>
        <v>0</v>
      </c>
      <c r="BJ226" s="17" t="s">
        <v>89</v>
      </c>
      <c r="BK226" s="254">
        <f>ROUND(P226*H226,2)</f>
        <v>0</v>
      </c>
      <c r="BL226" s="17" t="s">
        <v>142</v>
      </c>
      <c r="BM226" s="253" t="s">
        <v>477</v>
      </c>
    </row>
    <row r="227" spans="1:51" s="13" customFormat="1" ht="12">
      <c r="A227" s="13"/>
      <c r="B227" s="255"/>
      <c r="C227" s="256"/>
      <c r="D227" s="257" t="s">
        <v>144</v>
      </c>
      <c r="E227" s="258" t="s">
        <v>1</v>
      </c>
      <c r="F227" s="259" t="s">
        <v>218</v>
      </c>
      <c r="G227" s="256"/>
      <c r="H227" s="260">
        <v>3</v>
      </c>
      <c r="I227" s="261"/>
      <c r="J227" s="261"/>
      <c r="K227" s="256"/>
      <c r="L227" s="256"/>
      <c r="M227" s="262"/>
      <c r="N227" s="263"/>
      <c r="O227" s="264"/>
      <c r="P227" s="264"/>
      <c r="Q227" s="264"/>
      <c r="R227" s="264"/>
      <c r="S227" s="264"/>
      <c r="T227" s="264"/>
      <c r="U227" s="264"/>
      <c r="V227" s="264"/>
      <c r="W227" s="264"/>
      <c r="X227" s="265"/>
      <c r="Y227" s="13"/>
      <c r="Z227" s="13"/>
      <c r="AA227" s="13"/>
      <c r="AB227" s="13"/>
      <c r="AC227" s="13"/>
      <c r="AD227" s="13"/>
      <c r="AE227" s="13"/>
      <c r="AT227" s="266" t="s">
        <v>144</v>
      </c>
      <c r="AU227" s="266" t="s">
        <v>91</v>
      </c>
      <c r="AV227" s="13" t="s">
        <v>91</v>
      </c>
      <c r="AW227" s="13" t="s">
        <v>5</v>
      </c>
      <c r="AX227" s="13" t="s">
        <v>89</v>
      </c>
      <c r="AY227" s="266" t="s">
        <v>134</v>
      </c>
    </row>
    <row r="228" spans="1:65" s="2" customFormat="1" ht="21.75" customHeight="1">
      <c r="A228" s="38"/>
      <c r="B228" s="39"/>
      <c r="C228" s="283" t="s">
        <v>478</v>
      </c>
      <c r="D228" s="283" t="s">
        <v>331</v>
      </c>
      <c r="E228" s="284" t="s">
        <v>479</v>
      </c>
      <c r="F228" s="285" t="s">
        <v>480</v>
      </c>
      <c r="G228" s="286" t="s">
        <v>140</v>
      </c>
      <c r="H228" s="287">
        <v>3</v>
      </c>
      <c r="I228" s="288"/>
      <c r="J228" s="289"/>
      <c r="K228" s="290">
        <f>ROUND(P228*H228,2)</f>
        <v>0</v>
      </c>
      <c r="L228" s="285" t="s">
        <v>481</v>
      </c>
      <c r="M228" s="291"/>
      <c r="N228" s="292" t="s">
        <v>1</v>
      </c>
      <c r="O228" s="249" t="s">
        <v>44</v>
      </c>
      <c r="P228" s="250">
        <f>I228+J228</f>
        <v>0</v>
      </c>
      <c r="Q228" s="250">
        <f>ROUND(I228*H228,2)</f>
        <v>0</v>
      </c>
      <c r="R228" s="250">
        <f>ROUND(J228*H228,2)</f>
        <v>0</v>
      </c>
      <c r="S228" s="91"/>
      <c r="T228" s="251">
        <f>S228*H228</f>
        <v>0</v>
      </c>
      <c r="U228" s="251">
        <v>0.068</v>
      </c>
      <c r="V228" s="251">
        <f>U228*H228</f>
        <v>0.20400000000000001</v>
      </c>
      <c r="W228" s="251">
        <v>0</v>
      </c>
      <c r="X228" s="252">
        <f>W228*H228</f>
        <v>0</v>
      </c>
      <c r="Y228" s="38"/>
      <c r="Z228" s="38"/>
      <c r="AA228" s="38"/>
      <c r="AB228" s="38"/>
      <c r="AC228" s="38"/>
      <c r="AD228" s="38"/>
      <c r="AE228" s="38"/>
      <c r="AR228" s="253" t="s">
        <v>206</v>
      </c>
      <c r="AT228" s="253" t="s">
        <v>331</v>
      </c>
      <c r="AU228" s="253" t="s">
        <v>91</v>
      </c>
      <c r="AY228" s="17" t="s">
        <v>134</v>
      </c>
      <c r="BE228" s="254">
        <f>IF(O228="základní",K228,0)</f>
        <v>0</v>
      </c>
      <c r="BF228" s="254">
        <f>IF(O228="snížená",K228,0)</f>
        <v>0</v>
      </c>
      <c r="BG228" s="254">
        <f>IF(O228="zákl. přenesená",K228,0)</f>
        <v>0</v>
      </c>
      <c r="BH228" s="254">
        <f>IF(O228="sníž. přenesená",K228,0)</f>
        <v>0</v>
      </c>
      <c r="BI228" s="254">
        <f>IF(O228="nulová",K228,0)</f>
        <v>0</v>
      </c>
      <c r="BJ228" s="17" t="s">
        <v>89</v>
      </c>
      <c r="BK228" s="254">
        <f>ROUND(P228*H228,2)</f>
        <v>0</v>
      </c>
      <c r="BL228" s="17" t="s">
        <v>142</v>
      </c>
      <c r="BM228" s="253" t="s">
        <v>482</v>
      </c>
    </row>
    <row r="229" spans="1:51" s="13" customFormat="1" ht="12">
      <c r="A229" s="13"/>
      <c r="B229" s="255"/>
      <c r="C229" s="256"/>
      <c r="D229" s="257" t="s">
        <v>144</v>
      </c>
      <c r="E229" s="258" t="s">
        <v>1</v>
      </c>
      <c r="F229" s="259" t="s">
        <v>218</v>
      </c>
      <c r="G229" s="256"/>
      <c r="H229" s="260">
        <v>3</v>
      </c>
      <c r="I229" s="261"/>
      <c r="J229" s="261"/>
      <c r="K229" s="256"/>
      <c r="L229" s="256"/>
      <c r="M229" s="262"/>
      <c r="N229" s="263"/>
      <c r="O229" s="264"/>
      <c r="P229" s="264"/>
      <c r="Q229" s="264"/>
      <c r="R229" s="264"/>
      <c r="S229" s="264"/>
      <c r="T229" s="264"/>
      <c r="U229" s="264"/>
      <c r="V229" s="264"/>
      <c r="W229" s="264"/>
      <c r="X229" s="265"/>
      <c r="Y229" s="13"/>
      <c r="Z229" s="13"/>
      <c r="AA229" s="13"/>
      <c r="AB229" s="13"/>
      <c r="AC229" s="13"/>
      <c r="AD229" s="13"/>
      <c r="AE229" s="13"/>
      <c r="AT229" s="266" t="s">
        <v>144</v>
      </c>
      <c r="AU229" s="266" t="s">
        <v>91</v>
      </c>
      <c r="AV229" s="13" t="s">
        <v>91</v>
      </c>
      <c r="AW229" s="13" t="s">
        <v>5</v>
      </c>
      <c r="AX229" s="13" t="s">
        <v>89</v>
      </c>
      <c r="AY229" s="266" t="s">
        <v>134</v>
      </c>
    </row>
    <row r="230" spans="1:65" s="2" customFormat="1" ht="21.75" customHeight="1">
      <c r="A230" s="38"/>
      <c r="B230" s="39"/>
      <c r="C230" s="241" t="s">
        <v>483</v>
      </c>
      <c r="D230" s="241" t="s">
        <v>137</v>
      </c>
      <c r="E230" s="242" t="s">
        <v>484</v>
      </c>
      <c r="F230" s="243" t="s">
        <v>485</v>
      </c>
      <c r="G230" s="244" t="s">
        <v>140</v>
      </c>
      <c r="H230" s="245">
        <v>2</v>
      </c>
      <c r="I230" s="246"/>
      <c r="J230" s="246"/>
      <c r="K230" s="247">
        <f>ROUND(P230*H230,2)</f>
        <v>0</v>
      </c>
      <c r="L230" s="243" t="s">
        <v>141</v>
      </c>
      <c r="M230" s="44"/>
      <c r="N230" s="248" t="s">
        <v>1</v>
      </c>
      <c r="O230" s="249" t="s">
        <v>44</v>
      </c>
      <c r="P230" s="250">
        <f>I230+J230</f>
        <v>0</v>
      </c>
      <c r="Q230" s="250">
        <f>ROUND(I230*H230,2)</f>
        <v>0</v>
      </c>
      <c r="R230" s="250">
        <f>ROUND(J230*H230,2)</f>
        <v>0</v>
      </c>
      <c r="S230" s="91"/>
      <c r="T230" s="251">
        <f>S230*H230</f>
        <v>0</v>
      </c>
      <c r="U230" s="251">
        <v>0</v>
      </c>
      <c r="V230" s="251">
        <f>U230*H230</f>
        <v>0</v>
      </c>
      <c r="W230" s="251">
        <v>0.05</v>
      </c>
      <c r="X230" s="252">
        <f>W230*H230</f>
        <v>0.1</v>
      </c>
      <c r="Y230" s="38"/>
      <c r="Z230" s="38"/>
      <c r="AA230" s="38"/>
      <c r="AB230" s="38"/>
      <c r="AC230" s="38"/>
      <c r="AD230" s="38"/>
      <c r="AE230" s="38"/>
      <c r="AR230" s="253" t="s">
        <v>142</v>
      </c>
      <c r="AT230" s="253" t="s">
        <v>137</v>
      </c>
      <c r="AU230" s="253" t="s">
        <v>91</v>
      </c>
      <c r="AY230" s="17" t="s">
        <v>134</v>
      </c>
      <c r="BE230" s="254">
        <f>IF(O230="základní",K230,0)</f>
        <v>0</v>
      </c>
      <c r="BF230" s="254">
        <f>IF(O230="snížená",K230,0)</f>
        <v>0</v>
      </c>
      <c r="BG230" s="254">
        <f>IF(O230="zákl. přenesená",K230,0)</f>
        <v>0</v>
      </c>
      <c r="BH230" s="254">
        <f>IF(O230="sníž. přenesená",K230,0)</f>
        <v>0</v>
      </c>
      <c r="BI230" s="254">
        <f>IF(O230="nulová",K230,0)</f>
        <v>0</v>
      </c>
      <c r="BJ230" s="17" t="s">
        <v>89</v>
      </c>
      <c r="BK230" s="254">
        <f>ROUND(P230*H230,2)</f>
        <v>0</v>
      </c>
      <c r="BL230" s="17" t="s">
        <v>142</v>
      </c>
      <c r="BM230" s="253" t="s">
        <v>486</v>
      </c>
    </row>
    <row r="231" spans="1:65" s="2" customFormat="1" ht="21.75" customHeight="1">
      <c r="A231" s="38"/>
      <c r="B231" s="39"/>
      <c r="C231" s="241" t="s">
        <v>487</v>
      </c>
      <c r="D231" s="241" t="s">
        <v>137</v>
      </c>
      <c r="E231" s="242" t="s">
        <v>488</v>
      </c>
      <c r="F231" s="243" t="s">
        <v>489</v>
      </c>
      <c r="G231" s="244" t="s">
        <v>140</v>
      </c>
      <c r="H231" s="245">
        <v>1</v>
      </c>
      <c r="I231" s="246"/>
      <c r="J231" s="246"/>
      <c r="K231" s="247">
        <f>ROUND(P231*H231,2)</f>
        <v>0</v>
      </c>
      <c r="L231" s="243" t="s">
        <v>141</v>
      </c>
      <c r="M231" s="44"/>
      <c r="N231" s="248" t="s">
        <v>1</v>
      </c>
      <c r="O231" s="249" t="s">
        <v>44</v>
      </c>
      <c r="P231" s="250">
        <f>I231+J231</f>
        <v>0</v>
      </c>
      <c r="Q231" s="250">
        <f>ROUND(I231*H231,2)</f>
        <v>0</v>
      </c>
      <c r="R231" s="250">
        <f>ROUND(J231*H231,2)</f>
        <v>0</v>
      </c>
      <c r="S231" s="91"/>
      <c r="T231" s="251">
        <f>S231*H231</f>
        <v>0</v>
      </c>
      <c r="U231" s="251">
        <v>0.21734</v>
      </c>
      <c r="V231" s="251">
        <f>U231*H231</f>
        <v>0.21734</v>
      </c>
      <c r="W231" s="251">
        <v>0</v>
      </c>
      <c r="X231" s="252">
        <f>W231*H231</f>
        <v>0</v>
      </c>
      <c r="Y231" s="38"/>
      <c r="Z231" s="38"/>
      <c r="AA231" s="38"/>
      <c r="AB231" s="38"/>
      <c r="AC231" s="38"/>
      <c r="AD231" s="38"/>
      <c r="AE231" s="38"/>
      <c r="AR231" s="253" t="s">
        <v>142</v>
      </c>
      <c r="AT231" s="253" t="s">
        <v>137</v>
      </c>
      <c r="AU231" s="253" t="s">
        <v>91</v>
      </c>
      <c r="AY231" s="17" t="s">
        <v>134</v>
      </c>
      <c r="BE231" s="254">
        <f>IF(O231="základní",K231,0)</f>
        <v>0</v>
      </c>
      <c r="BF231" s="254">
        <f>IF(O231="snížená",K231,0)</f>
        <v>0</v>
      </c>
      <c r="BG231" s="254">
        <f>IF(O231="zákl. přenesená",K231,0)</f>
        <v>0</v>
      </c>
      <c r="BH231" s="254">
        <f>IF(O231="sníž. přenesená",K231,0)</f>
        <v>0</v>
      </c>
      <c r="BI231" s="254">
        <f>IF(O231="nulová",K231,0)</f>
        <v>0</v>
      </c>
      <c r="BJ231" s="17" t="s">
        <v>89</v>
      </c>
      <c r="BK231" s="254">
        <f>ROUND(P231*H231,2)</f>
        <v>0</v>
      </c>
      <c r="BL231" s="17" t="s">
        <v>142</v>
      </c>
      <c r="BM231" s="253" t="s">
        <v>490</v>
      </c>
    </row>
    <row r="232" spans="1:65" s="2" customFormat="1" ht="21.75" customHeight="1">
      <c r="A232" s="38"/>
      <c r="B232" s="39"/>
      <c r="C232" s="283" t="s">
        <v>491</v>
      </c>
      <c r="D232" s="283" t="s">
        <v>331</v>
      </c>
      <c r="E232" s="284" t="s">
        <v>492</v>
      </c>
      <c r="F232" s="285" t="s">
        <v>493</v>
      </c>
      <c r="G232" s="286" t="s">
        <v>140</v>
      </c>
      <c r="H232" s="287">
        <v>1</v>
      </c>
      <c r="I232" s="288"/>
      <c r="J232" s="289"/>
      <c r="K232" s="290">
        <f>ROUND(P232*H232,2)</f>
        <v>0</v>
      </c>
      <c r="L232" s="285" t="s">
        <v>141</v>
      </c>
      <c r="M232" s="291"/>
      <c r="N232" s="292" t="s">
        <v>1</v>
      </c>
      <c r="O232" s="249" t="s">
        <v>44</v>
      </c>
      <c r="P232" s="250">
        <f>I232+J232</f>
        <v>0</v>
      </c>
      <c r="Q232" s="250">
        <f>ROUND(I232*H232,2)</f>
        <v>0</v>
      </c>
      <c r="R232" s="250">
        <f>ROUND(J232*H232,2)</f>
        <v>0</v>
      </c>
      <c r="S232" s="91"/>
      <c r="T232" s="251">
        <f>S232*H232</f>
        <v>0</v>
      </c>
      <c r="U232" s="251">
        <v>0.196</v>
      </c>
      <c r="V232" s="251">
        <f>U232*H232</f>
        <v>0.196</v>
      </c>
      <c r="W232" s="251">
        <v>0</v>
      </c>
      <c r="X232" s="252">
        <f>W232*H232</f>
        <v>0</v>
      </c>
      <c r="Y232" s="38"/>
      <c r="Z232" s="38"/>
      <c r="AA232" s="38"/>
      <c r="AB232" s="38"/>
      <c r="AC232" s="38"/>
      <c r="AD232" s="38"/>
      <c r="AE232" s="38"/>
      <c r="AR232" s="253" t="s">
        <v>206</v>
      </c>
      <c r="AT232" s="253" t="s">
        <v>331</v>
      </c>
      <c r="AU232" s="253" t="s">
        <v>91</v>
      </c>
      <c r="AY232" s="17" t="s">
        <v>134</v>
      </c>
      <c r="BE232" s="254">
        <f>IF(O232="základní",K232,0)</f>
        <v>0</v>
      </c>
      <c r="BF232" s="254">
        <f>IF(O232="snížená",K232,0)</f>
        <v>0</v>
      </c>
      <c r="BG232" s="254">
        <f>IF(O232="zákl. přenesená",K232,0)</f>
        <v>0</v>
      </c>
      <c r="BH232" s="254">
        <f>IF(O232="sníž. přenesená",K232,0)</f>
        <v>0</v>
      </c>
      <c r="BI232" s="254">
        <f>IF(O232="nulová",K232,0)</f>
        <v>0</v>
      </c>
      <c r="BJ232" s="17" t="s">
        <v>89</v>
      </c>
      <c r="BK232" s="254">
        <f>ROUND(P232*H232,2)</f>
        <v>0</v>
      </c>
      <c r="BL232" s="17" t="s">
        <v>142</v>
      </c>
      <c r="BM232" s="253" t="s">
        <v>494</v>
      </c>
    </row>
    <row r="233" spans="1:65" s="2" customFormat="1" ht="16.5" customHeight="1">
      <c r="A233" s="38"/>
      <c r="B233" s="39"/>
      <c r="C233" s="241" t="s">
        <v>495</v>
      </c>
      <c r="D233" s="241" t="s">
        <v>137</v>
      </c>
      <c r="E233" s="242" t="s">
        <v>496</v>
      </c>
      <c r="F233" s="243" t="s">
        <v>497</v>
      </c>
      <c r="G233" s="244" t="s">
        <v>140</v>
      </c>
      <c r="H233" s="245">
        <v>1</v>
      </c>
      <c r="I233" s="246"/>
      <c r="J233" s="246"/>
      <c r="K233" s="247">
        <f>ROUND(P233*H233,2)</f>
        <v>0</v>
      </c>
      <c r="L233" s="243" t="s">
        <v>481</v>
      </c>
      <c r="M233" s="44"/>
      <c r="N233" s="248" t="s">
        <v>1</v>
      </c>
      <c r="O233" s="249" t="s">
        <v>44</v>
      </c>
      <c r="P233" s="250">
        <f>I233+J233</f>
        <v>0</v>
      </c>
      <c r="Q233" s="250">
        <f>ROUND(I233*H233,2)</f>
        <v>0</v>
      </c>
      <c r="R233" s="250">
        <f>ROUND(J233*H233,2)</f>
        <v>0</v>
      </c>
      <c r="S233" s="91"/>
      <c r="T233" s="251">
        <f>S233*H233</f>
        <v>0</v>
      </c>
      <c r="U233" s="251">
        <v>0</v>
      </c>
      <c r="V233" s="251">
        <f>U233*H233</f>
        <v>0</v>
      </c>
      <c r="W233" s="251">
        <v>0.29</v>
      </c>
      <c r="X233" s="252">
        <f>W233*H233</f>
        <v>0.29</v>
      </c>
      <c r="Y233" s="38"/>
      <c r="Z233" s="38"/>
      <c r="AA233" s="38"/>
      <c r="AB233" s="38"/>
      <c r="AC233" s="38"/>
      <c r="AD233" s="38"/>
      <c r="AE233" s="38"/>
      <c r="AR233" s="253" t="s">
        <v>142</v>
      </c>
      <c r="AT233" s="253" t="s">
        <v>137</v>
      </c>
      <c r="AU233" s="253" t="s">
        <v>91</v>
      </c>
      <c r="AY233" s="17" t="s">
        <v>134</v>
      </c>
      <c r="BE233" s="254">
        <f>IF(O233="základní",K233,0)</f>
        <v>0</v>
      </c>
      <c r="BF233" s="254">
        <f>IF(O233="snížená",K233,0)</f>
        <v>0</v>
      </c>
      <c r="BG233" s="254">
        <f>IF(O233="zákl. přenesená",K233,0)</f>
        <v>0</v>
      </c>
      <c r="BH233" s="254">
        <f>IF(O233="sníž. přenesená",K233,0)</f>
        <v>0</v>
      </c>
      <c r="BI233" s="254">
        <f>IF(O233="nulová",K233,0)</f>
        <v>0</v>
      </c>
      <c r="BJ233" s="17" t="s">
        <v>89</v>
      </c>
      <c r="BK233" s="254">
        <f>ROUND(P233*H233,2)</f>
        <v>0</v>
      </c>
      <c r="BL233" s="17" t="s">
        <v>142</v>
      </c>
      <c r="BM233" s="253" t="s">
        <v>498</v>
      </c>
    </row>
    <row r="234" spans="1:65" s="2" customFormat="1" ht="21.75" customHeight="1">
      <c r="A234" s="38"/>
      <c r="B234" s="39"/>
      <c r="C234" s="241" t="s">
        <v>499</v>
      </c>
      <c r="D234" s="241" t="s">
        <v>137</v>
      </c>
      <c r="E234" s="242" t="s">
        <v>500</v>
      </c>
      <c r="F234" s="243" t="s">
        <v>501</v>
      </c>
      <c r="G234" s="244" t="s">
        <v>140</v>
      </c>
      <c r="H234" s="245">
        <v>5</v>
      </c>
      <c r="I234" s="246"/>
      <c r="J234" s="246"/>
      <c r="K234" s="247">
        <f>ROUND(P234*H234,2)</f>
        <v>0</v>
      </c>
      <c r="L234" s="243" t="s">
        <v>141</v>
      </c>
      <c r="M234" s="44"/>
      <c r="N234" s="248" t="s">
        <v>1</v>
      </c>
      <c r="O234" s="249" t="s">
        <v>44</v>
      </c>
      <c r="P234" s="250">
        <f>I234+J234</f>
        <v>0</v>
      </c>
      <c r="Q234" s="250">
        <f>ROUND(I234*H234,2)</f>
        <v>0</v>
      </c>
      <c r="R234" s="250">
        <f>ROUND(J234*H234,2)</f>
        <v>0</v>
      </c>
      <c r="S234" s="91"/>
      <c r="T234" s="251">
        <f>S234*H234</f>
        <v>0</v>
      </c>
      <c r="U234" s="251">
        <v>0.4208</v>
      </c>
      <c r="V234" s="251">
        <f>U234*H234</f>
        <v>2.104</v>
      </c>
      <c r="W234" s="251">
        <v>0</v>
      </c>
      <c r="X234" s="252">
        <f>W234*H234</f>
        <v>0</v>
      </c>
      <c r="Y234" s="38"/>
      <c r="Z234" s="38"/>
      <c r="AA234" s="38"/>
      <c r="AB234" s="38"/>
      <c r="AC234" s="38"/>
      <c r="AD234" s="38"/>
      <c r="AE234" s="38"/>
      <c r="AR234" s="253" t="s">
        <v>142</v>
      </c>
      <c r="AT234" s="253" t="s">
        <v>137</v>
      </c>
      <c r="AU234" s="253" t="s">
        <v>91</v>
      </c>
      <c r="AY234" s="17" t="s">
        <v>134</v>
      </c>
      <c r="BE234" s="254">
        <f>IF(O234="základní",K234,0)</f>
        <v>0</v>
      </c>
      <c r="BF234" s="254">
        <f>IF(O234="snížená",K234,0)</f>
        <v>0</v>
      </c>
      <c r="BG234" s="254">
        <f>IF(O234="zákl. přenesená",K234,0)</f>
        <v>0</v>
      </c>
      <c r="BH234" s="254">
        <f>IF(O234="sníž. přenesená",K234,0)</f>
        <v>0</v>
      </c>
      <c r="BI234" s="254">
        <f>IF(O234="nulová",K234,0)</f>
        <v>0</v>
      </c>
      <c r="BJ234" s="17" t="s">
        <v>89</v>
      </c>
      <c r="BK234" s="254">
        <f>ROUND(P234*H234,2)</f>
        <v>0</v>
      </c>
      <c r="BL234" s="17" t="s">
        <v>142</v>
      </c>
      <c r="BM234" s="253" t="s">
        <v>502</v>
      </c>
    </row>
    <row r="235" spans="1:65" s="2" customFormat="1" ht="21.75" customHeight="1">
      <c r="A235" s="38"/>
      <c r="B235" s="39"/>
      <c r="C235" s="241" t="s">
        <v>503</v>
      </c>
      <c r="D235" s="241" t="s">
        <v>137</v>
      </c>
      <c r="E235" s="242" t="s">
        <v>504</v>
      </c>
      <c r="F235" s="243" t="s">
        <v>505</v>
      </c>
      <c r="G235" s="244" t="s">
        <v>140</v>
      </c>
      <c r="H235" s="245">
        <v>1</v>
      </c>
      <c r="I235" s="246"/>
      <c r="J235" s="246"/>
      <c r="K235" s="247">
        <f>ROUND(P235*H235,2)</f>
        <v>0</v>
      </c>
      <c r="L235" s="243" t="s">
        <v>141</v>
      </c>
      <c r="M235" s="44"/>
      <c r="N235" s="248" t="s">
        <v>1</v>
      </c>
      <c r="O235" s="249" t="s">
        <v>44</v>
      </c>
      <c r="P235" s="250">
        <f>I235+J235</f>
        <v>0</v>
      </c>
      <c r="Q235" s="250">
        <f>ROUND(I235*H235,2)</f>
        <v>0</v>
      </c>
      <c r="R235" s="250">
        <f>ROUND(J235*H235,2)</f>
        <v>0</v>
      </c>
      <c r="S235" s="91"/>
      <c r="T235" s="251">
        <f>S235*H235</f>
        <v>0</v>
      </c>
      <c r="U235" s="251">
        <v>0.32974</v>
      </c>
      <c r="V235" s="251">
        <f>U235*H235</f>
        <v>0.32974</v>
      </c>
      <c r="W235" s="251">
        <v>0</v>
      </c>
      <c r="X235" s="252">
        <f>W235*H235</f>
        <v>0</v>
      </c>
      <c r="Y235" s="38"/>
      <c r="Z235" s="38"/>
      <c r="AA235" s="38"/>
      <c r="AB235" s="38"/>
      <c r="AC235" s="38"/>
      <c r="AD235" s="38"/>
      <c r="AE235" s="38"/>
      <c r="AR235" s="253" t="s">
        <v>142</v>
      </c>
      <c r="AT235" s="253" t="s">
        <v>137</v>
      </c>
      <c r="AU235" s="253" t="s">
        <v>91</v>
      </c>
      <c r="AY235" s="17" t="s">
        <v>134</v>
      </c>
      <c r="BE235" s="254">
        <f>IF(O235="základní",K235,0)</f>
        <v>0</v>
      </c>
      <c r="BF235" s="254">
        <f>IF(O235="snížená",K235,0)</f>
        <v>0</v>
      </c>
      <c r="BG235" s="254">
        <f>IF(O235="zákl. přenesená",K235,0)</f>
        <v>0</v>
      </c>
      <c r="BH235" s="254">
        <f>IF(O235="sníž. přenesená",K235,0)</f>
        <v>0</v>
      </c>
      <c r="BI235" s="254">
        <f>IF(O235="nulová",K235,0)</f>
        <v>0</v>
      </c>
      <c r="BJ235" s="17" t="s">
        <v>89</v>
      </c>
      <c r="BK235" s="254">
        <f>ROUND(P235*H235,2)</f>
        <v>0</v>
      </c>
      <c r="BL235" s="17" t="s">
        <v>142</v>
      </c>
      <c r="BM235" s="253" t="s">
        <v>506</v>
      </c>
    </row>
    <row r="236" spans="1:65" s="2" customFormat="1" ht="21.75" customHeight="1">
      <c r="A236" s="38"/>
      <c r="B236" s="39"/>
      <c r="C236" s="241" t="s">
        <v>507</v>
      </c>
      <c r="D236" s="241" t="s">
        <v>137</v>
      </c>
      <c r="E236" s="242" t="s">
        <v>508</v>
      </c>
      <c r="F236" s="243" t="s">
        <v>509</v>
      </c>
      <c r="G236" s="244" t="s">
        <v>140</v>
      </c>
      <c r="H236" s="245">
        <v>1</v>
      </c>
      <c r="I236" s="246"/>
      <c r="J236" s="246"/>
      <c r="K236" s="247">
        <f>ROUND(P236*H236,2)</f>
        <v>0</v>
      </c>
      <c r="L236" s="243" t="s">
        <v>141</v>
      </c>
      <c r="M236" s="44"/>
      <c r="N236" s="248" t="s">
        <v>1</v>
      </c>
      <c r="O236" s="249" t="s">
        <v>44</v>
      </c>
      <c r="P236" s="250">
        <f>I236+J236</f>
        <v>0</v>
      </c>
      <c r="Q236" s="250">
        <f>ROUND(I236*H236,2)</f>
        <v>0</v>
      </c>
      <c r="R236" s="250">
        <f>ROUND(J236*H236,2)</f>
        <v>0</v>
      </c>
      <c r="S236" s="91"/>
      <c r="T236" s="251">
        <f>S236*H236</f>
        <v>0</v>
      </c>
      <c r="U236" s="251">
        <v>0.31108</v>
      </c>
      <c r="V236" s="251">
        <f>U236*H236</f>
        <v>0.31108</v>
      </c>
      <c r="W236" s="251">
        <v>0</v>
      </c>
      <c r="X236" s="252">
        <f>W236*H236</f>
        <v>0</v>
      </c>
      <c r="Y236" s="38"/>
      <c r="Z236" s="38"/>
      <c r="AA236" s="38"/>
      <c r="AB236" s="38"/>
      <c r="AC236" s="38"/>
      <c r="AD236" s="38"/>
      <c r="AE236" s="38"/>
      <c r="AR236" s="253" t="s">
        <v>142</v>
      </c>
      <c r="AT236" s="253" t="s">
        <v>137</v>
      </c>
      <c r="AU236" s="253" t="s">
        <v>91</v>
      </c>
      <c r="AY236" s="17" t="s">
        <v>134</v>
      </c>
      <c r="BE236" s="254">
        <f>IF(O236="základní",K236,0)</f>
        <v>0</v>
      </c>
      <c r="BF236" s="254">
        <f>IF(O236="snížená",K236,0)</f>
        <v>0</v>
      </c>
      <c r="BG236" s="254">
        <f>IF(O236="zákl. přenesená",K236,0)</f>
        <v>0</v>
      </c>
      <c r="BH236" s="254">
        <f>IF(O236="sníž. přenesená",K236,0)</f>
        <v>0</v>
      </c>
      <c r="BI236" s="254">
        <f>IF(O236="nulová",K236,0)</f>
        <v>0</v>
      </c>
      <c r="BJ236" s="17" t="s">
        <v>89</v>
      </c>
      <c r="BK236" s="254">
        <f>ROUND(P236*H236,2)</f>
        <v>0</v>
      </c>
      <c r="BL236" s="17" t="s">
        <v>142</v>
      </c>
      <c r="BM236" s="253" t="s">
        <v>510</v>
      </c>
    </row>
    <row r="237" spans="1:63" s="12" customFormat="1" ht="22.8" customHeight="1">
      <c r="A237" s="12"/>
      <c r="B237" s="224"/>
      <c r="C237" s="225"/>
      <c r="D237" s="226" t="s">
        <v>80</v>
      </c>
      <c r="E237" s="239" t="s">
        <v>135</v>
      </c>
      <c r="F237" s="239" t="s">
        <v>136</v>
      </c>
      <c r="G237" s="225"/>
      <c r="H237" s="225"/>
      <c r="I237" s="228"/>
      <c r="J237" s="228"/>
      <c r="K237" s="240">
        <f>BK237</f>
        <v>0</v>
      </c>
      <c r="L237" s="225"/>
      <c r="M237" s="230"/>
      <c r="N237" s="231"/>
      <c r="O237" s="232"/>
      <c r="P237" s="232"/>
      <c r="Q237" s="233">
        <f>SUM(Q238:Q328)</f>
        <v>0</v>
      </c>
      <c r="R237" s="233">
        <f>SUM(R238:R328)</f>
        <v>0</v>
      </c>
      <c r="S237" s="232"/>
      <c r="T237" s="234">
        <f>SUM(T238:T328)</f>
        <v>0</v>
      </c>
      <c r="U237" s="232"/>
      <c r="V237" s="234">
        <f>SUM(V238:V328)</f>
        <v>48.17910634</v>
      </c>
      <c r="W237" s="232"/>
      <c r="X237" s="235">
        <f>SUM(X238:X328)</f>
        <v>0.587</v>
      </c>
      <c r="Y237" s="12"/>
      <c r="Z237" s="12"/>
      <c r="AA237" s="12"/>
      <c r="AB237" s="12"/>
      <c r="AC237" s="12"/>
      <c r="AD237" s="12"/>
      <c r="AE237" s="12"/>
      <c r="AR237" s="236" t="s">
        <v>89</v>
      </c>
      <c r="AT237" s="237" t="s">
        <v>80</v>
      </c>
      <c r="AU237" s="237" t="s">
        <v>89</v>
      </c>
      <c r="AY237" s="236" t="s">
        <v>134</v>
      </c>
      <c r="BK237" s="238">
        <f>SUM(BK238:BK328)</f>
        <v>0</v>
      </c>
    </row>
    <row r="238" spans="1:65" s="2" customFormat="1" ht="21.75" customHeight="1">
      <c r="A238" s="38"/>
      <c r="B238" s="39"/>
      <c r="C238" s="241" t="s">
        <v>511</v>
      </c>
      <c r="D238" s="241" t="s">
        <v>137</v>
      </c>
      <c r="E238" s="242" t="s">
        <v>512</v>
      </c>
      <c r="F238" s="243" t="s">
        <v>513</v>
      </c>
      <c r="G238" s="244" t="s">
        <v>140</v>
      </c>
      <c r="H238" s="245">
        <v>2</v>
      </c>
      <c r="I238" s="246"/>
      <c r="J238" s="246"/>
      <c r="K238" s="247">
        <f>ROUND(P238*H238,2)</f>
        <v>0</v>
      </c>
      <c r="L238" s="243" t="s">
        <v>141</v>
      </c>
      <c r="M238" s="44"/>
      <c r="N238" s="248" t="s">
        <v>1</v>
      </c>
      <c r="O238" s="249" t="s">
        <v>44</v>
      </c>
      <c r="P238" s="250">
        <f>I238+J238</f>
        <v>0</v>
      </c>
      <c r="Q238" s="250">
        <f>ROUND(I238*H238,2)</f>
        <v>0</v>
      </c>
      <c r="R238" s="250">
        <f>ROUND(J238*H238,2)</f>
        <v>0</v>
      </c>
      <c r="S238" s="91"/>
      <c r="T238" s="251">
        <f>S238*H238</f>
        <v>0</v>
      </c>
      <c r="U238" s="251">
        <v>0.01506</v>
      </c>
      <c r="V238" s="251">
        <f>U238*H238</f>
        <v>0.03012</v>
      </c>
      <c r="W238" s="251">
        <v>0</v>
      </c>
      <c r="X238" s="252">
        <f>W238*H238</f>
        <v>0</v>
      </c>
      <c r="Y238" s="38"/>
      <c r="Z238" s="38"/>
      <c r="AA238" s="38"/>
      <c r="AB238" s="38"/>
      <c r="AC238" s="38"/>
      <c r="AD238" s="38"/>
      <c r="AE238" s="38"/>
      <c r="AR238" s="253" t="s">
        <v>142</v>
      </c>
      <c r="AT238" s="253" t="s">
        <v>137</v>
      </c>
      <c r="AU238" s="253" t="s">
        <v>91</v>
      </c>
      <c r="AY238" s="17" t="s">
        <v>134</v>
      </c>
      <c r="BE238" s="254">
        <f>IF(O238="základní",K238,0)</f>
        <v>0</v>
      </c>
      <c r="BF238" s="254">
        <f>IF(O238="snížená",K238,0)</f>
        <v>0</v>
      </c>
      <c r="BG238" s="254">
        <f>IF(O238="zákl. přenesená",K238,0)</f>
        <v>0</v>
      </c>
      <c r="BH238" s="254">
        <f>IF(O238="sníž. přenesená",K238,0)</f>
        <v>0</v>
      </c>
      <c r="BI238" s="254">
        <f>IF(O238="nulová",K238,0)</f>
        <v>0</v>
      </c>
      <c r="BJ238" s="17" t="s">
        <v>89</v>
      </c>
      <c r="BK238" s="254">
        <f>ROUND(P238*H238,2)</f>
        <v>0</v>
      </c>
      <c r="BL238" s="17" t="s">
        <v>142</v>
      </c>
      <c r="BM238" s="253" t="s">
        <v>514</v>
      </c>
    </row>
    <row r="239" spans="1:65" s="2" customFormat="1" ht="21.75" customHeight="1">
      <c r="A239" s="38"/>
      <c r="B239" s="39"/>
      <c r="C239" s="241" t="s">
        <v>515</v>
      </c>
      <c r="D239" s="241" t="s">
        <v>137</v>
      </c>
      <c r="E239" s="242" t="s">
        <v>516</v>
      </c>
      <c r="F239" s="243" t="s">
        <v>517</v>
      </c>
      <c r="G239" s="244" t="s">
        <v>140</v>
      </c>
      <c r="H239" s="245">
        <v>1</v>
      </c>
      <c r="I239" s="246"/>
      <c r="J239" s="246"/>
      <c r="K239" s="247">
        <f>ROUND(P239*H239,2)</f>
        <v>0</v>
      </c>
      <c r="L239" s="243" t="s">
        <v>481</v>
      </c>
      <c r="M239" s="44"/>
      <c r="N239" s="248" t="s">
        <v>1</v>
      </c>
      <c r="O239" s="249" t="s">
        <v>44</v>
      </c>
      <c r="P239" s="250">
        <f>I239+J239</f>
        <v>0</v>
      </c>
      <c r="Q239" s="250">
        <f>ROUND(I239*H239,2)</f>
        <v>0</v>
      </c>
      <c r="R239" s="250">
        <f>ROUND(J239*H239,2)</f>
        <v>0</v>
      </c>
      <c r="S239" s="91"/>
      <c r="T239" s="251">
        <f>S239*H239</f>
        <v>0</v>
      </c>
      <c r="U239" s="251">
        <v>0.01506</v>
      </c>
      <c r="V239" s="251">
        <f>U239*H239</f>
        <v>0.01506</v>
      </c>
      <c r="W239" s="251">
        <v>0</v>
      </c>
      <c r="X239" s="252">
        <f>W239*H239</f>
        <v>0</v>
      </c>
      <c r="Y239" s="38"/>
      <c r="Z239" s="38"/>
      <c r="AA239" s="38"/>
      <c r="AB239" s="38"/>
      <c r="AC239" s="38"/>
      <c r="AD239" s="38"/>
      <c r="AE239" s="38"/>
      <c r="AR239" s="253" t="s">
        <v>142</v>
      </c>
      <c r="AT239" s="253" t="s">
        <v>137</v>
      </c>
      <c r="AU239" s="253" t="s">
        <v>91</v>
      </c>
      <c r="AY239" s="17" t="s">
        <v>134</v>
      </c>
      <c r="BE239" s="254">
        <f>IF(O239="základní",K239,0)</f>
        <v>0</v>
      </c>
      <c r="BF239" s="254">
        <f>IF(O239="snížená",K239,0)</f>
        <v>0</v>
      </c>
      <c r="BG239" s="254">
        <f>IF(O239="zákl. přenesená",K239,0)</f>
        <v>0</v>
      </c>
      <c r="BH239" s="254">
        <f>IF(O239="sníž. přenesená",K239,0)</f>
        <v>0</v>
      </c>
      <c r="BI239" s="254">
        <f>IF(O239="nulová",K239,0)</f>
        <v>0</v>
      </c>
      <c r="BJ239" s="17" t="s">
        <v>89</v>
      </c>
      <c r="BK239" s="254">
        <f>ROUND(P239*H239,2)</f>
        <v>0</v>
      </c>
      <c r="BL239" s="17" t="s">
        <v>142</v>
      </c>
      <c r="BM239" s="253" t="s">
        <v>518</v>
      </c>
    </row>
    <row r="240" spans="1:65" s="2" customFormat="1" ht="21.75" customHeight="1">
      <c r="A240" s="38"/>
      <c r="B240" s="39"/>
      <c r="C240" s="241" t="s">
        <v>519</v>
      </c>
      <c r="D240" s="241" t="s">
        <v>137</v>
      </c>
      <c r="E240" s="242" t="s">
        <v>520</v>
      </c>
      <c r="F240" s="243" t="s">
        <v>521</v>
      </c>
      <c r="G240" s="244" t="s">
        <v>140</v>
      </c>
      <c r="H240" s="245">
        <v>4</v>
      </c>
      <c r="I240" s="246"/>
      <c r="J240" s="246"/>
      <c r="K240" s="247">
        <f>ROUND(P240*H240,2)</f>
        <v>0</v>
      </c>
      <c r="L240" s="243" t="s">
        <v>141</v>
      </c>
      <c r="M240" s="44"/>
      <c r="N240" s="248" t="s">
        <v>1</v>
      </c>
      <c r="O240" s="249" t="s">
        <v>44</v>
      </c>
      <c r="P240" s="250">
        <f>I240+J240</f>
        <v>0</v>
      </c>
      <c r="Q240" s="250">
        <f>ROUND(I240*H240,2)</f>
        <v>0</v>
      </c>
      <c r="R240" s="250">
        <f>ROUND(J240*H240,2)</f>
        <v>0</v>
      </c>
      <c r="S240" s="91"/>
      <c r="T240" s="251">
        <f>S240*H240</f>
        <v>0</v>
      </c>
      <c r="U240" s="251">
        <v>0.0007</v>
      </c>
      <c r="V240" s="251">
        <f>U240*H240</f>
        <v>0.0028</v>
      </c>
      <c r="W240" s="251">
        <v>0</v>
      </c>
      <c r="X240" s="252">
        <f>W240*H240</f>
        <v>0</v>
      </c>
      <c r="Y240" s="38"/>
      <c r="Z240" s="38"/>
      <c r="AA240" s="38"/>
      <c r="AB240" s="38"/>
      <c r="AC240" s="38"/>
      <c r="AD240" s="38"/>
      <c r="AE240" s="38"/>
      <c r="AR240" s="253" t="s">
        <v>142</v>
      </c>
      <c r="AT240" s="253" t="s">
        <v>137</v>
      </c>
      <c r="AU240" s="253" t="s">
        <v>91</v>
      </c>
      <c r="AY240" s="17" t="s">
        <v>134</v>
      </c>
      <c r="BE240" s="254">
        <f>IF(O240="základní",K240,0)</f>
        <v>0</v>
      </c>
      <c r="BF240" s="254">
        <f>IF(O240="snížená",K240,0)</f>
        <v>0</v>
      </c>
      <c r="BG240" s="254">
        <f>IF(O240="zákl. přenesená",K240,0)</f>
        <v>0</v>
      </c>
      <c r="BH240" s="254">
        <f>IF(O240="sníž. přenesená",K240,0)</f>
        <v>0</v>
      </c>
      <c r="BI240" s="254">
        <f>IF(O240="nulová",K240,0)</f>
        <v>0</v>
      </c>
      <c r="BJ240" s="17" t="s">
        <v>89</v>
      </c>
      <c r="BK240" s="254">
        <f>ROUND(P240*H240,2)</f>
        <v>0</v>
      </c>
      <c r="BL240" s="17" t="s">
        <v>142</v>
      </c>
      <c r="BM240" s="253" t="s">
        <v>522</v>
      </c>
    </row>
    <row r="241" spans="1:51" s="13" customFormat="1" ht="12">
      <c r="A241" s="13"/>
      <c r="B241" s="255"/>
      <c r="C241" s="256"/>
      <c r="D241" s="257" t="s">
        <v>144</v>
      </c>
      <c r="E241" s="258" t="s">
        <v>149</v>
      </c>
      <c r="F241" s="259" t="s">
        <v>89</v>
      </c>
      <c r="G241" s="256"/>
      <c r="H241" s="260">
        <v>1</v>
      </c>
      <c r="I241" s="261"/>
      <c r="J241" s="261"/>
      <c r="K241" s="256"/>
      <c r="L241" s="256"/>
      <c r="M241" s="262"/>
      <c r="N241" s="263"/>
      <c r="O241" s="264"/>
      <c r="P241" s="264"/>
      <c r="Q241" s="264"/>
      <c r="R241" s="264"/>
      <c r="S241" s="264"/>
      <c r="T241" s="264"/>
      <c r="U241" s="264"/>
      <c r="V241" s="264"/>
      <c r="W241" s="264"/>
      <c r="X241" s="265"/>
      <c r="Y241" s="13"/>
      <c r="Z241" s="13"/>
      <c r="AA241" s="13"/>
      <c r="AB241" s="13"/>
      <c r="AC241" s="13"/>
      <c r="AD241" s="13"/>
      <c r="AE241" s="13"/>
      <c r="AT241" s="266" t="s">
        <v>144</v>
      </c>
      <c r="AU241" s="266" t="s">
        <v>91</v>
      </c>
      <c r="AV241" s="13" t="s">
        <v>91</v>
      </c>
      <c r="AW241" s="13" t="s">
        <v>5</v>
      </c>
      <c r="AX241" s="13" t="s">
        <v>81</v>
      </c>
      <c r="AY241" s="266" t="s">
        <v>134</v>
      </c>
    </row>
    <row r="242" spans="1:51" s="13" customFormat="1" ht="12">
      <c r="A242" s="13"/>
      <c r="B242" s="255"/>
      <c r="C242" s="256"/>
      <c r="D242" s="257" t="s">
        <v>144</v>
      </c>
      <c r="E242" s="258" t="s">
        <v>146</v>
      </c>
      <c r="F242" s="259" t="s">
        <v>89</v>
      </c>
      <c r="G242" s="256"/>
      <c r="H242" s="260">
        <v>1</v>
      </c>
      <c r="I242" s="261"/>
      <c r="J242" s="261"/>
      <c r="K242" s="256"/>
      <c r="L242" s="256"/>
      <c r="M242" s="262"/>
      <c r="N242" s="263"/>
      <c r="O242" s="264"/>
      <c r="P242" s="264"/>
      <c r="Q242" s="264"/>
      <c r="R242" s="264"/>
      <c r="S242" s="264"/>
      <c r="T242" s="264"/>
      <c r="U242" s="264"/>
      <c r="V242" s="264"/>
      <c r="W242" s="264"/>
      <c r="X242" s="265"/>
      <c r="Y242" s="13"/>
      <c r="Z242" s="13"/>
      <c r="AA242" s="13"/>
      <c r="AB242" s="13"/>
      <c r="AC242" s="13"/>
      <c r="AD242" s="13"/>
      <c r="AE242" s="13"/>
      <c r="AT242" s="266" t="s">
        <v>144</v>
      </c>
      <c r="AU242" s="266" t="s">
        <v>91</v>
      </c>
      <c r="AV242" s="13" t="s">
        <v>91</v>
      </c>
      <c r="AW242" s="13" t="s">
        <v>5</v>
      </c>
      <c r="AX242" s="13" t="s">
        <v>81</v>
      </c>
      <c r="AY242" s="266" t="s">
        <v>134</v>
      </c>
    </row>
    <row r="243" spans="1:51" s="13" customFormat="1" ht="12">
      <c r="A243" s="13"/>
      <c r="B243" s="255"/>
      <c r="C243" s="256"/>
      <c r="D243" s="257" t="s">
        <v>144</v>
      </c>
      <c r="E243" s="258" t="s">
        <v>223</v>
      </c>
      <c r="F243" s="259" t="s">
        <v>89</v>
      </c>
      <c r="G243" s="256"/>
      <c r="H243" s="260">
        <v>1</v>
      </c>
      <c r="I243" s="261"/>
      <c r="J243" s="261"/>
      <c r="K243" s="256"/>
      <c r="L243" s="256"/>
      <c r="M243" s="262"/>
      <c r="N243" s="263"/>
      <c r="O243" s="264"/>
      <c r="P243" s="264"/>
      <c r="Q243" s="264"/>
      <c r="R243" s="264"/>
      <c r="S243" s="264"/>
      <c r="T243" s="264"/>
      <c r="U243" s="264"/>
      <c r="V243" s="264"/>
      <c r="W243" s="264"/>
      <c r="X243" s="265"/>
      <c r="Y243" s="13"/>
      <c r="Z243" s="13"/>
      <c r="AA243" s="13"/>
      <c r="AB243" s="13"/>
      <c r="AC243" s="13"/>
      <c r="AD243" s="13"/>
      <c r="AE243" s="13"/>
      <c r="AT243" s="266" t="s">
        <v>144</v>
      </c>
      <c r="AU243" s="266" t="s">
        <v>91</v>
      </c>
      <c r="AV243" s="13" t="s">
        <v>91</v>
      </c>
      <c r="AW243" s="13" t="s">
        <v>5</v>
      </c>
      <c r="AX243" s="13" t="s">
        <v>81</v>
      </c>
      <c r="AY243" s="266" t="s">
        <v>134</v>
      </c>
    </row>
    <row r="244" spans="1:51" s="13" customFormat="1" ht="12">
      <c r="A244" s="13"/>
      <c r="B244" s="255"/>
      <c r="C244" s="256"/>
      <c r="D244" s="257" t="s">
        <v>144</v>
      </c>
      <c r="E244" s="258" t="s">
        <v>224</v>
      </c>
      <c r="F244" s="259" t="s">
        <v>89</v>
      </c>
      <c r="G244" s="256"/>
      <c r="H244" s="260">
        <v>1</v>
      </c>
      <c r="I244" s="261"/>
      <c r="J244" s="261"/>
      <c r="K244" s="256"/>
      <c r="L244" s="256"/>
      <c r="M244" s="262"/>
      <c r="N244" s="263"/>
      <c r="O244" s="264"/>
      <c r="P244" s="264"/>
      <c r="Q244" s="264"/>
      <c r="R244" s="264"/>
      <c r="S244" s="264"/>
      <c r="T244" s="264"/>
      <c r="U244" s="264"/>
      <c r="V244" s="264"/>
      <c r="W244" s="264"/>
      <c r="X244" s="265"/>
      <c r="Y244" s="13"/>
      <c r="Z244" s="13"/>
      <c r="AA244" s="13"/>
      <c r="AB244" s="13"/>
      <c r="AC244" s="13"/>
      <c r="AD244" s="13"/>
      <c r="AE244" s="13"/>
      <c r="AT244" s="266" t="s">
        <v>144</v>
      </c>
      <c r="AU244" s="266" t="s">
        <v>91</v>
      </c>
      <c r="AV244" s="13" t="s">
        <v>91</v>
      </c>
      <c r="AW244" s="13" t="s">
        <v>5</v>
      </c>
      <c r="AX244" s="13" t="s">
        <v>81</v>
      </c>
      <c r="AY244" s="266" t="s">
        <v>134</v>
      </c>
    </row>
    <row r="245" spans="1:51" s="14" customFormat="1" ht="12">
      <c r="A245" s="14"/>
      <c r="B245" s="267"/>
      <c r="C245" s="268"/>
      <c r="D245" s="257" t="s">
        <v>144</v>
      </c>
      <c r="E245" s="269" t="s">
        <v>1</v>
      </c>
      <c r="F245" s="270" t="s">
        <v>161</v>
      </c>
      <c r="G245" s="268"/>
      <c r="H245" s="271">
        <v>4</v>
      </c>
      <c r="I245" s="272"/>
      <c r="J245" s="272"/>
      <c r="K245" s="268"/>
      <c r="L245" s="268"/>
      <c r="M245" s="273"/>
      <c r="N245" s="274"/>
      <c r="O245" s="275"/>
      <c r="P245" s="275"/>
      <c r="Q245" s="275"/>
      <c r="R245" s="275"/>
      <c r="S245" s="275"/>
      <c r="T245" s="275"/>
      <c r="U245" s="275"/>
      <c r="V245" s="275"/>
      <c r="W245" s="275"/>
      <c r="X245" s="276"/>
      <c r="Y245" s="14"/>
      <c r="Z245" s="14"/>
      <c r="AA245" s="14"/>
      <c r="AB245" s="14"/>
      <c r="AC245" s="14"/>
      <c r="AD245" s="14"/>
      <c r="AE245" s="14"/>
      <c r="AT245" s="277" t="s">
        <v>144</v>
      </c>
      <c r="AU245" s="277" t="s">
        <v>91</v>
      </c>
      <c r="AV245" s="14" t="s">
        <v>142</v>
      </c>
      <c r="AW245" s="14" t="s">
        <v>5</v>
      </c>
      <c r="AX245" s="14" t="s">
        <v>89</v>
      </c>
      <c r="AY245" s="277" t="s">
        <v>134</v>
      </c>
    </row>
    <row r="246" spans="1:65" s="2" customFormat="1" ht="21.75" customHeight="1">
      <c r="A246" s="38"/>
      <c r="B246" s="39"/>
      <c r="C246" s="283" t="s">
        <v>523</v>
      </c>
      <c r="D246" s="283" t="s">
        <v>331</v>
      </c>
      <c r="E246" s="284" t="s">
        <v>524</v>
      </c>
      <c r="F246" s="285" t="s">
        <v>525</v>
      </c>
      <c r="G246" s="286" t="s">
        <v>140</v>
      </c>
      <c r="H246" s="287">
        <v>1</v>
      </c>
      <c r="I246" s="288"/>
      <c r="J246" s="289"/>
      <c r="K246" s="290">
        <f>ROUND(P246*H246,2)</f>
        <v>0</v>
      </c>
      <c r="L246" s="285" t="s">
        <v>141</v>
      </c>
      <c r="M246" s="291"/>
      <c r="N246" s="292" t="s">
        <v>1</v>
      </c>
      <c r="O246" s="249" t="s">
        <v>44</v>
      </c>
      <c r="P246" s="250">
        <f>I246+J246</f>
        <v>0</v>
      </c>
      <c r="Q246" s="250">
        <f>ROUND(I246*H246,2)</f>
        <v>0</v>
      </c>
      <c r="R246" s="250">
        <f>ROUND(J246*H246,2)</f>
        <v>0</v>
      </c>
      <c r="S246" s="91"/>
      <c r="T246" s="251">
        <f>S246*H246</f>
        <v>0</v>
      </c>
      <c r="U246" s="251">
        <v>0.0025</v>
      </c>
      <c r="V246" s="251">
        <f>U246*H246</f>
        <v>0.0025</v>
      </c>
      <c r="W246" s="251">
        <v>0</v>
      </c>
      <c r="X246" s="252">
        <f>W246*H246</f>
        <v>0</v>
      </c>
      <c r="Y246" s="38"/>
      <c r="Z246" s="38"/>
      <c r="AA246" s="38"/>
      <c r="AB246" s="38"/>
      <c r="AC246" s="38"/>
      <c r="AD246" s="38"/>
      <c r="AE246" s="38"/>
      <c r="AR246" s="253" t="s">
        <v>206</v>
      </c>
      <c r="AT246" s="253" t="s">
        <v>331</v>
      </c>
      <c r="AU246" s="253" t="s">
        <v>91</v>
      </c>
      <c r="AY246" s="17" t="s">
        <v>134</v>
      </c>
      <c r="BE246" s="254">
        <f>IF(O246="základní",K246,0)</f>
        <v>0</v>
      </c>
      <c r="BF246" s="254">
        <f>IF(O246="snížená",K246,0)</f>
        <v>0</v>
      </c>
      <c r="BG246" s="254">
        <f>IF(O246="zákl. přenesená",K246,0)</f>
        <v>0</v>
      </c>
      <c r="BH246" s="254">
        <f>IF(O246="sníž. přenesená",K246,0)</f>
        <v>0</v>
      </c>
      <c r="BI246" s="254">
        <f>IF(O246="nulová",K246,0)</f>
        <v>0</v>
      </c>
      <c r="BJ246" s="17" t="s">
        <v>89</v>
      </c>
      <c r="BK246" s="254">
        <f>ROUND(P246*H246,2)</f>
        <v>0</v>
      </c>
      <c r="BL246" s="17" t="s">
        <v>142</v>
      </c>
      <c r="BM246" s="253" t="s">
        <v>526</v>
      </c>
    </row>
    <row r="247" spans="1:51" s="13" customFormat="1" ht="12">
      <c r="A247" s="13"/>
      <c r="B247" s="255"/>
      <c r="C247" s="256"/>
      <c r="D247" s="257" t="s">
        <v>144</v>
      </c>
      <c r="E247" s="258" t="s">
        <v>1</v>
      </c>
      <c r="F247" s="259" t="s">
        <v>149</v>
      </c>
      <c r="G247" s="256"/>
      <c r="H247" s="260">
        <v>1</v>
      </c>
      <c r="I247" s="261"/>
      <c r="J247" s="261"/>
      <c r="K247" s="256"/>
      <c r="L247" s="256"/>
      <c r="M247" s="262"/>
      <c r="N247" s="263"/>
      <c r="O247" s="264"/>
      <c r="P247" s="264"/>
      <c r="Q247" s="264"/>
      <c r="R247" s="264"/>
      <c r="S247" s="264"/>
      <c r="T247" s="264"/>
      <c r="U247" s="264"/>
      <c r="V247" s="264"/>
      <c r="W247" s="264"/>
      <c r="X247" s="265"/>
      <c r="Y247" s="13"/>
      <c r="Z247" s="13"/>
      <c r="AA247" s="13"/>
      <c r="AB247" s="13"/>
      <c r="AC247" s="13"/>
      <c r="AD247" s="13"/>
      <c r="AE247" s="13"/>
      <c r="AT247" s="266" t="s">
        <v>144</v>
      </c>
      <c r="AU247" s="266" t="s">
        <v>91</v>
      </c>
      <c r="AV247" s="13" t="s">
        <v>91</v>
      </c>
      <c r="AW247" s="13" t="s">
        <v>5</v>
      </c>
      <c r="AX247" s="13" t="s">
        <v>89</v>
      </c>
      <c r="AY247" s="266" t="s">
        <v>134</v>
      </c>
    </row>
    <row r="248" spans="1:65" s="2" customFormat="1" ht="21.75" customHeight="1">
      <c r="A248" s="38"/>
      <c r="B248" s="39"/>
      <c r="C248" s="283" t="s">
        <v>527</v>
      </c>
      <c r="D248" s="283" t="s">
        <v>331</v>
      </c>
      <c r="E248" s="284" t="s">
        <v>528</v>
      </c>
      <c r="F248" s="285" t="s">
        <v>529</v>
      </c>
      <c r="G248" s="286" t="s">
        <v>140</v>
      </c>
      <c r="H248" s="287">
        <v>1</v>
      </c>
      <c r="I248" s="288"/>
      <c r="J248" s="289"/>
      <c r="K248" s="290">
        <f>ROUND(P248*H248,2)</f>
        <v>0</v>
      </c>
      <c r="L248" s="285" t="s">
        <v>141</v>
      </c>
      <c r="M248" s="291"/>
      <c r="N248" s="292" t="s">
        <v>1</v>
      </c>
      <c r="O248" s="249" t="s">
        <v>44</v>
      </c>
      <c r="P248" s="250">
        <f>I248+J248</f>
        <v>0</v>
      </c>
      <c r="Q248" s="250">
        <f>ROUND(I248*H248,2)</f>
        <v>0</v>
      </c>
      <c r="R248" s="250">
        <f>ROUND(J248*H248,2)</f>
        <v>0</v>
      </c>
      <c r="S248" s="91"/>
      <c r="T248" s="251">
        <f>S248*H248</f>
        <v>0</v>
      </c>
      <c r="U248" s="251">
        <v>0.0017</v>
      </c>
      <c r="V248" s="251">
        <f>U248*H248</f>
        <v>0.0017</v>
      </c>
      <c r="W248" s="251">
        <v>0</v>
      </c>
      <c r="X248" s="252">
        <f>W248*H248</f>
        <v>0</v>
      </c>
      <c r="Y248" s="38"/>
      <c r="Z248" s="38"/>
      <c r="AA248" s="38"/>
      <c r="AB248" s="38"/>
      <c r="AC248" s="38"/>
      <c r="AD248" s="38"/>
      <c r="AE248" s="38"/>
      <c r="AR248" s="253" t="s">
        <v>206</v>
      </c>
      <c r="AT248" s="253" t="s">
        <v>331</v>
      </c>
      <c r="AU248" s="253" t="s">
        <v>91</v>
      </c>
      <c r="AY248" s="17" t="s">
        <v>134</v>
      </c>
      <c r="BE248" s="254">
        <f>IF(O248="základní",K248,0)</f>
        <v>0</v>
      </c>
      <c r="BF248" s="254">
        <f>IF(O248="snížená",K248,0)</f>
        <v>0</v>
      </c>
      <c r="BG248" s="254">
        <f>IF(O248="zákl. přenesená",K248,0)</f>
        <v>0</v>
      </c>
      <c r="BH248" s="254">
        <f>IF(O248="sníž. přenesená",K248,0)</f>
        <v>0</v>
      </c>
      <c r="BI248" s="254">
        <f>IF(O248="nulová",K248,0)</f>
        <v>0</v>
      </c>
      <c r="BJ248" s="17" t="s">
        <v>89</v>
      </c>
      <c r="BK248" s="254">
        <f>ROUND(P248*H248,2)</f>
        <v>0</v>
      </c>
      <c r="BL248" s="17" t="s">
        <v>142</v>
      </c>
      <c r="BM248" s="253" t="s">
        <v>530</v>
      </c>
    </row>
    <row r="249" spans="1:51" s="13" customFormat="1" ht="12">
      <c r="A249" s="13"/>
      <c r="B249" s="255"/>
      <c r="C249" s="256"/>
      <c r="D249" s="257" t="s">
        <v>144</v>
      </c>
      <c r="E249" s="258" t="s">
        <v>1</v>
      </c>
      <c r="F249" s="259" t="s">
        <v>146</v>
      </c>
      <c r="G249" s="256"/>
      <c r="H249" s="260">
        <v>1</v>
      </c>
      <c r="I249" s="261"/>
      <c r="J249" s="261"/>
      <c r="K249" s="256"/>
      <c r="L249" s="256"/>
      <c r="M249" s="262"/>
      <c r="N249" s="263"/>
      <c r="O249" s="264"/>
      <c r="P249" s="264"/>
      <c r="Q249" s="264"/>
      <c r="R249" s="264"/>
      <c r="S249" s="264"/>
      <c r="T249" s="264"/>
      <c r="U249" s="264"/>
      <c r="V249" s="264"/>
      <c r="W249" s="264"/>
      <c r="X249" s="265"/>
      <c r="Y249" s="13"/>
      <c r="Z249" s="13"/>
      <c r="AA249" s="13"/>
      <c r="AB249" s="13"/>
      <c r="AC249" s="13"/>
      <c r="AD249" s="13"/>
      <c r="AE249" s="13"/>
      <c r="AT249" s="266" t="s">
        <v>144</v>
      </c>
      <c r="AU249" s="266" t="s">
        <v>91</v>
      </c>
      <c r="AV249" s="13" t="s">
        <v>91</v>
      </c>
      <c r="AW249" s="13" t="s">
        <v>5</v>
      </c>
      <c r="AX249" s="13" t="s">
        <v>89</v>
      </c>
      <c r="AY249" s="266" t="s">
        <v>134</v>
      </c>
    </row>
    <row r="250" spans="1:65" s="2" customFormat="1" ht="21.75" customHeight="1">
      <c r="A250" s="38"/>
      <c r="B250" s="39"/>
      <c r="C250" s="283" t="s">
        <v>531</v>
      </c>
      <c r="D250" s="283" t="s">
        <v>331</v>
      </c>
      <c r="E250" s="284" t="s">
        <v>532</v>
      </c>
      <c r="F250" s="285" t="s">
        <v>533</v>
      </c>
      <c r="G250" s="286" t="s">
        <v>140</v>
      </c>
      <c r="H250" s="287">
        <v>1</v>
      </c>
      <c r="I250" s="288"/>
      <c r="J250" s="289"/>
      <c r="K250" s="290">
        <f>ROUND(P250*H250,2)</f>
        <v>0</v>
      </c>
      <c r="L250" s="285" t="s">
        <v>141</v>
      </c>
      <c r="M250" s="291"/>
      <c r="N250" s="292" t="s">
        <v>1</v>
      </c>
      <c r="O250" s="249" t="s">
        <v>44</v>
      </c>
      <c r="P250" s="250">
        <f>I250+J250</f>
        <v>0</v>
      </c>
      <c r="Q250" s="250">
        <f>ROUND(I250*H250,2)</f>
        <v>0</v>
      </c>
      <c r="R250" s="250">
        <f>ROUND(J250*H250,2)</f>
        <v>0</v>
      </c>
      <c r="S250" s="91"/>
      <c r="T250" s="251">
        <f>S250*H250</f>
        <v>0</v>
      </c>
      <c r="U250" s="251">
        <v>0.0009</v>
      </c>
      <c r="V250" s="251">
        <f>U250*H250</f>
        <v>0.0009</v>
      </c>
      <c r="W250" s="251">
        <v>0</v>
      </c>
      <c r="X250" s="252">
        <f>W250*H250</f>
        <v>0</v>
      </c>
      <c r="Y250" s="38"/>
      <c r="Z250" s="38"/>
      <c r="AA250" s="38"/>
      <c r="AB250" s="38"/>
      <c r="AC250" s="38"/>
      <c r="AD250" s="38"/>
      <c r="AE250" s="38"/>
      <c r="AR250" s="253" t="s">
        <v>206</v>
      </c>
      <c r="AT250" s="253" t="s">
        <v>331</v>
      </c>
      <c r="AU250" s="253" t="s">
        <v>91</v>
      </c>
      <c r="AY250" s="17" t="s">
        <v>134</v>
      </c>
      <c r="BE250" s="254">
        <f>IF(O250="základní",K250,0)</f>
        <v>0</v>
      </c>
      <c r="BF250" s="254">
        <f>IF(O250="snížená",K250,0)</f>
        <v>0</v>
      </c>
      <c r="BG250" s="254">
        <f>IF(O250="zákl. přenesená",K250,0)</f>
        <v>0</v>
      </c>
      <c r="BH250" s="254">
        <f>IF(O250="sníž. přenesená",K250,0)</f>
        <v>0</v>
      </c>
      <c r="BI250" s="254">
        <f>IF(O250="nulová",K250,0)</f>
        <v>0</v>
      </c>
      <c r="BJ250" s="17" t="s">
        <v>89</v>
      </c>
      <c r="BK250" s="254">
        <f>ROUND(P250*H250,2)</f>
        <v>0</v>
      </c>
      <c r="BL250" s="17" t="s">
        <v>142</v>
      </c>
      <c r="BM250" s="253" t="s">
        <v>534</v>
      </c>
    </row>
    <row r="251" spans="1:51" s="13" customFormat="1" ht="12">
      <c r="A251" s="13"/>
      <c r="B251" s="255"/>
      <c r="C251" s="256"/>
      <c r="D251" s="257" t="s">
        <v>144</v>
      </c>
      <c r="E251" s="258" t="s">
        <v>1</v>
      </c>
      <c r="F251" s="259" t="s">
        <v>223</v>
      </c>
      <c r="G251" s="256"/>
      <c r="H251" s="260">
        <v>1</v>
      </c>
      <c r="I251" s="261"/>
      <c r="J251" s="261"/>
      <c r="K251" s="256"/>
      <c r="L251" s="256"/>
      <c r="M251" s="262"/>
      <c r="N251" s="263"/>
      <c r="O251" s="264"/>
      <c r="P251" s="264"/>
      <c r="Q251" s="264"/>
      <c r="R251" s="264"/>
      <c r="S251" s="264"/>
      <c r="T251" s="264"/>
      <c r="U251" s="264"/>
      <c r="V251" s="264"/>
      <c r="W251" s="264"/>
      <c r="X251" s="265"/>
      <c r="Y251" s="13"/>
      <c r="Z251" s="13"/>
      <c r="AA251" s="13"/>
      <c r="AB251" s="13"/>
      <c r="AC251" s="13"/>
      <c r="AD251" s="13"/>
      <c r="AE251" s="13"/>
      <c r="AT251" s="266" t="s">
        <v>144</v>
      </c>
      <c r="AU251" s="266" t="s">
        <v>91</v>
      </c>
      <c r="AV251" s="13" t="s">
        <v>91</v>
      </c>
      <c r="AW251" s="13" t="s">
        <v>5</v>
      </c>
      <c r="AX251" s="13" t="s">
        <v>89</v>
      </c>
      <c r="AY251" s="266" t="s">
        <v>134</v>
      </c>
    </row>
    <row r="252" spans="1:65" s="2" customFormat="1" ht="21.75" customHeight="1">
      <c r="A252" s="38"/>
      <c r="B252" s="39"/>
      <c r="C252" s="283" t="s">
        <v>535</v>
      </c>
      <c r="D252" s="283" t="s">
        <v>331</v>
      </c>
      <c r="E252" s="284" t="s">
        <v>536</v>
      </c>
      <c r="F252" s="285" t="s">
        <v>537</v>
      </c>
      <c r="G252" s="286" t="s">
        <v>140</v>
      </c>
      <c r="H252" s="287">
        <v>1</v>
      </c>
      <c r="I252" s="288"/>
      <c r="J252" s="289"/>
      <c r="K252" s="290">
        <f>ROUND(P252*H252,2)</f>
        <v>0</v>
      </c>
      <c r="L252" s="285" t="s">
        <v>141</v>
      </c>
      <c r="M252" s="291"/>
      <c r="N252" s="292" t="s">
        <v>1</v>
      </c>
      <c r="O252" s="249" t="s">
        <v>44</v>
      </c>
      <c r="P252" s="250">
        <f>I252+J252</f>
        <v>0</v>
      </c>
      <c r="Q252" s="250">
        <f>ROUND(I252*H252,2)</f>
        <v>0</v>
      </c>
      <c r="R252" s="250">
        <f>ROUND(J252*H252,2)</f>
        <v>0</v>
      </c>
      <c r="S252" s="91"/>
      <c r="T252" s="251">
        <f>S252*H252</f>
        <v>0</v>
      </c>
      <c r="U252" s="251">
        <v>0.005</v>
      </c>
      <c r="V252" s="251">
        <f>U252*H252</f>
        <v>0.005</v>
      </c>
      <c r="W252" s="251">
        <v>0</v>
      </c>
      <c r="X252" s="252">
        <f>W252*H252</f>
        <v>0</v>
      </c>
      <c r="Y252" s="38"/>
      <c r="Z252" s="38"/>
      <c r="AA252" s="38"/>
      <c r="AB252" s="38"/>
      <c r="AC252" s="38"/>
      <c r="AD252" s="38"/>
      <c r="AE252" s="38"/>
      <c r="AR252" s="253" t="s">
        <v>206</v>
      </c>
      <c r="AT252" s="253" t="s">
        <v>331</v>
      </c>
      <c r="AU252" s="253" t="s">
        <v>91</v>
      </c>
      <c r="AY252" s="17" t="s">
        <v>134</v>
      </c>
      <c r="BE252" s="254">
        <f>IF(O252="základní",K252,0)</f>
        <v>0</v>
      </c>
      <c r="BF252" s="254">
        <f>IF(O252="snížená",K252,0)</f>
        <v>0</v>
      </c>
      <c r="BG252" s="254">
        <f>IF(O252="zákl. přenesená",K252,0)</f>
        <v>0</v>
      </c>
      <c r="BH252" s="254">
        <f>IF(O252="sníž. přenesená",K252,0)</f>
        <v>0</v>
      </c>
      <c r="BI252" s="254">
        <f>IF(O252="nulová",K252,0)</f>
        <v>0</v>
      </c>
      <c r="BJ252" s="17" t="s">
        <v>89</v>
      </c>
      <c r="BK252" s="254">
        <f>ROUND(P252*H252,2)</f>
        <v>0</v>
      </c>
      <c r="BL252" s="17" t="s">
        <v>142</v>
      </c>
      <c r="BM252" s="253" t="s">
        <v>538</v>
      </c>
    </row>
    <row r="253" spans="1:51" s="13" customFormat="1" ht="12">
      <c r="A253" s="13"/>
      <c r="B253" s="255"/>
      <c r="C253" s="256"/>
      <c r="D253" s="257" t="s">
        <v>144</v>
      </c>
      <c r="E253" s="258" t="s">
        <v>1</v>
      </c>
      <c r="F253" s="259" t="s">
        <v>224</v>
      </c>
      <c r="G253" s="256"/>
      <c r="H253" s="260">
        <v>1</v>
      </c>
      <c r="I253" s="261"/>
      <c r="J253" s="261"/>
      <c r="K253" s="256"/>
      <c r="L253" s="256"/>
      <c r="M253" s="262"/>
      <c r="N253" s="263"/>
      <c r="O253" s="264"/>
      <c r="P253" s="264"/>
      <c r="Q253" s="264"/>
      <c r="R253" s="264"/>
      <c r="S253" s="264"/>
      <c r="T253" s="264"/>
      <c r="U253" s="264"/>
      <c r="V253" s="264"/>
      <c r="W253" s="264"/>
      <c r="X253" s="265"/>
      <c r="Y253" s="13"/>
      <c r="Z253" s="13"/>
      <c r="AA253" s="13"/>
      <c r="AB253" s="13"/>
      <c r="AC253" s="13"/>
      <c r="AD253" s="13"/>
      <c r="AE253" s="13"/>
      <c r="AT253" s="266" t="s">
        <v>144</v>
      </c>
      <c r="AU253" s="266" t="s">
        <v>91</v>
      </c>
      <c r="AV253" s="13" t="s">
        <v>91</v>
      </c>
      <c r="AW253" s="13" t="s">
        <v>5</v>
      </c>
      <c r="AX253" s="13" t="s">
        <v>89</v>
      </c>
      <c r="AY253" s="266" t="s">
        <v>134</v>
      </c>
    </row>
    <row r="254" spans="1:65" s="2" customFormat="1" ht="21.75" customHeight="1">
      <c r="A254" s="38"/>
      <c r="B254" s="39"/>
      <c r="C254" s="241" t="s">
        <v>539</v>
      </c>
      <c r="D254" s="241" t="s">
        <v>137</v>
      </c>
      <c r="E254" s="242" t="s">
        <v>540</v>
      </c>
      <c r="F254" s="243" t="s">
        <v>541</v>
      </c>
      <c r="G254" s="244" t="s">
        <v>140</v>
      </c>
      <c r="H254" s="245">
        <v>2</v>
      </c>
      <c r="I254" s="246"/>
      <c r="J254" s="246"/>
      <c r="K254" s="247">
        <f>ROUND(P254*H254,2)</f>
        <v>0</v>
      </c>
      <c r="L254" s="243" t="s">
        <v>141</v>
      </c>
      <c r="M254" s="44"/>
      <c r="N254" s="248" t="s">
        <v>1</v>
      </c>
      <c r="O254" s="249" t="s">
        <v>44</v>
      </c>
      <c r="P254" s="250">
        <f>I254+J254</f>
        <v>0</v>
      </c>
      <c r="Q254" s="250">
        <f>ROUND(I254*H254,2)</f>
        <v>0</v>
      </c>
      <c r="R254" s="250">
        <f>ROUND(J254*H254,2)</f>
        <v>0</v>
      </c>
      <c r="S254" s="91"/>
      <c r="T254" s="251">
        <f>S254*H254</f>
        <v>0</v>
      </c>
      <c r="U254" s="251">
        <v>1E-05</v>
      </c>
      <c r="V254" s="251">
        <f>U254*H254</f>
        <v>2E-05</v>
      </c>
      <c r="W254" s="251">
        <v>0</v>
      </c>
      <c r="X254" s="252">
        <f>W254*H254</f>
        <v>0</v>
      </c>
      <c r="Y254" s="38"/>
      <c r="Z254" s="38"/>
      <c r="AA254" s="38"/>
      <c r="AB254" s="38"/>
      <c r="AC254" s="38"/>
      <c r="AD254" s="38"/>
      <c r="AE254" s="38"/>
      <c r="AR254" s="253" t="s">
        <v>142</v>
      </c>
      <c r="AT254" s="253" t="s">
        <v>137</v>
      </c>
      <c r="AU254" s="253" t="s">
        <v>91</v>
      </c>
      <c r="AY254" s="17" t="s">
        <v>134</v>
      </c>
      <c r="BE254" s="254">
        <f>IF(O254="základní",K254,0)</f>
        <v>0</v>
      </c>
      <c r="BF254" s="254">
        <f>IF(O254="snížená",K254,0)</f>
        <v>0</v>
      </c>
      <c r="BG254" s="254">
        <f>IF(O254="zákl. přenesená",K254,0)</f>
        <v>0</v>
      </c>
      <c r="BH254" s="254">
        <f>IF(O254="sníž. přenesená",K254,0)</f>
        <v>0</v>
      </c>
      <c r="BI254" s="254">
        <f>IF(O254="nulová",K254,0)</f>
        <v>0</v>
      </c>
      <c r="BJ254" s="17" t="s">
        <v>89</v>
      </c>
      <c r="BK254" s="254">
        <f>ROUND(P254*H254,2)</f>
        <v>0</v>
      </c>
      <c r="BL254" s="17" t="s">
        <v>142</v>
      </c>
      <c r="BM254" s="253" t="s">
        <v>542</v>
      </c>
    </row>
    <row r="255" spans="1:65" s="2" customFormat="1" ht="21.75" customHeight="1">
      <c r="A255" s="38"/>
      <c r="B255" s="39"/>
      <c r="C255" s="241" t="s">
        <v>543</v>
      </c>
      <c r="D255" s="241" t="s">
        <v>137</v>
      </c>
      <c r="E255" s="242" t="s">
        <v>544</v>
      </c>
      <c r="F255" s="243" t="s">
        <v>545</v>
      </c>
      <c r="G255" s="244" t="s">
        <v>140</v>
      </c>
      <c r="H255" s="245">
        <v>5</v>
      </c>
      <c r="I255" s="246"/>
      <c r="J255" s="246"/>
      <c r="K255" s="247">
        <f>ROUND(P255*H255,2)</f>
        <v>0</v>
      </c>
      <c r="L255" s="243" t="s">
        <v>141</v>
      </c>
      <c r="M255" s="44"/>
      <c r="N255" s="248" t="s">
        <v>1</v>
      </c>
      <c r="O255" s="249" t="s">
        <v>44</v>
      </c>
      <c r="P255" s="250">
        <f>I255+J255</f>
        <v>0</v>
      </c>
      <c r="Q255" s="250">
        <f>ROUND(I255*H255,2)</f>
        <v>0</v>
      </c>
      <c r="R255" s="250">
        <f>ROUND(J255*H255,2)</f>
        <v>0</v>
      </c>
      <c r="S255" s="91"/>
      <c r="T255" s="251">
        <f>S255*H255</f>
        <v>0</v>
      </c>
      <c r="U255" s="251">
        <v>0.11241</v>
      </c>
      <c r="V255" s="251">
        <f>U255*H255</f>
        <v>0.5620499999999999</v>
      </c>
      <c r="W255" s="251">
        <v>0</v>
      </c>
      <c r="X255" s="252">
        <f>W255*H255</f>
        <v>0</v>
      </c>
      <c r="Y255" s="38"/>
      <c r="Z255" s="38"/>
      <c r="AA255" s="38"/>
      <c r="AB255" s="38"/>
      <c r="AC255" s="38"/>
      <c r="AD255" s="38"/>
      <c r="AE255" s="38"/>
      <c r="AR255" s="253" t="s">
        <v>142</v>
      </c>
      <c r="AT255" s="253" t="s">
        <v>137</v>
      </c>
      <c r="AU255" s="253" t="s">
        <v>91</v>
      </c>
      <c r="AY255" s="17" t="s">
        <v>134</v>
      </c>
      <c r="BE255" s="254">
        <f>IF(O255="základní",K255,0)</f>
        <v>0</v>
      </c>
      <c r="BF255" s="254">
        <f>IF(O255="snížená",K255,0)</f>
        <v>0</v>
      </c>
      <c r="BG255" s="254">
        <f>IF(O255="zákl. přenesená",K255,0)</f>
        <v>0</v>
      </c>
      <c r="BH255" s="254">
        <f>IF(O255="sníž. přenesená",K255,0)</f>
        <v>0</v>
      </c>
      <c r="BI255" s="254">
        <f>IF(O255="nulová",K255,0)</f>
        <v>0</v>
      </c>
      <c r="BJ255" s="17" t="s">
        <v>89</v>
      </c>
      <c r="BK255" s="254">
        <f>ROUND(P255*H255,2)</f>
        <v>0</v>
      </c>
      <c r="BL255" s="17" t="s">
        <v>142</v>
      </c>
      <c r="BM255" s="253" t="s">
        <v>546</v>
      </c>
    </row>
    <row r="256" spans="1:65" s="2" customFormat="1" ht="21.75" customHeight="1">
      <c r="A256" s="38"/>
      <c r="B256" s="39"/>
      <c r="C256" s="283" t="s">
        <v>547</v>
      </c>
      <c r="D256" s="283" t="s">
        <v>331</v>
      </c>
      <c r="E256" s="284" t="s">
        <v>548</v>
      </c>
      <c r="F256" s="285" t="s">
        <v>549</v>
      </c>
      <c r="G256" s="286" t="s">
        <v>140</v>
      </c>
      <c r="H256" s="287">
        <v>1</v>
      </c>
      <c r="I256" s="288"/>
      <c r="J256" s="289"/>
      <c r="K256" s="290">
        <f>ROUND(P256*H256,2)</f>
        <v>0</v>
      </c>
      <c r="L256" s="285" t="s">
        <v>141</v>
      </c>
      <c r="M256" s="291"/>
      <c r="N256" s="292" t="s">
        <v>1</v>
      </c>
      <c r="O256" s="249" t="s">
        <v>44</v>
      </c>
      <c r="P256" s="250">
        <f>I256+J256</f>
        <v>0</v>
      </c>
      <c r="Q256" s="250">
        <f>ROUND(I256*H256,2)</f>
        <v>0</v>
      </c>
      <c r="R256" s="250">
        <f>ROUND(J256*H256,2)</f>
        <v>0</v>
      </c>
      <c r="S256" s="91"/>
      <c r="T256" s="251">
        <f>S256*H256</f>
        <v>0</v>
      </c>
      <c r="U256" s="251">
        <v>0.0061</v>
      </c>
      <c r="V256" s="251">
        <f>U256*H256</f>
        <v>0.0061</v>
      </c>
      <c r="W256" s="251">
        <v>0</v>
      </c>
      <c r="X256" s="252">
        <f>W256*H256</f>
        <v>0</v>
      </c>
      <c r="Y256" s="38"/>
      <c r="Z256" s="38"/>
      <c r="AA256" s="38"/>
      <c r="AB256" s="38"/>
      <c r="AC256" s="38"/>
      <c r="AD256" s="38"/>
      <c r="AE256" s="38"/>
      <c r="AR256" s="253" t="s">
        <v>206</v>
      </c>
      <c r="AT256" s="253" t="s">
        <v>331</v>
      </c>
      <c r="AU256" s="253" t="s">
        <v>91</v>
      </c>
      <c r="AY256" s="17" t="s">
        <v>134</v>
      </c>
      <c r="BE256" s="254">
        <f>IF(O256="základní",K256,0)</f>
        <v>0</v>
      </c>
      <c r="BF256" s="254">
        <f>IF(O256="snížená",K256,0)</f>
        <v>0</v>
      </c>
      <c r="BG256" s="254">
        <f>IF(O256="zákl. přenesená",K256,0)</f>
        <v>0</v>
      </c>
      <c r="BH256" s="254">
        <f>IF(O256="sníž. přenesená",K256,0)</f>
        <v>0</v>
      </c>
      <c r="BI256" s="254">
        <f>IF(O256="nulová",K256,0)</f>
        <v>0</v>
      </c>
      <c r="BJ256" s="17" t="s">
        <v>89</v>
      </c>
      <c r="BK256" s="254">
        <f>ROUND(P256*H256,2)</f>
        <v>0</v>
      </c>
      <c r="BL256" s="17" t="s">
        <v>142</v>
      </c>
      <c r="BM256" s="253" t="s">
        <v>550</v>
      </c>
    </row>
    <row r="257" spans="1:65" s="2" customFormat="1" ht="21.75" customHeight="1">
      <c r="A257" s="38"/>
      <c r="B257" s="39"/>
      <c r="C257" s="241" t="s">
        <v>551</v>
      </c>
      <c r="D257" s="241" t="s">
        <v>137</v>
      </c>
      <c r="E257" s="242" t="s">
        <v>552</v>
      </c>
      <c r="F257" s="243" t="s">
        <v>553</v>
      </c>
      <c r="G257" s="244" t="s">
        <v>294</v>
      </c>
      <c r="H257" s="245">
        <v>95</v>
      </c>
      <c r="I257" s="246"/>
      <c r="J257" s="246"/>
      <c r="K257" s="247">
        <f>ROUND(P257*H257,2)</f>
        <v>0</v>
      </c>
      <c r="L257" s="243" t="s">
        <v>141</v>
      </c>
      <c r="M257" s="44"/>
      <c r="N257" s="248" t="s">
        <v>1</v>
      </c>
      <c r="O257" s="249" t="s">
        <v>44</v>
      </c>
      <c r="P257" s="250">
        <f>I257+J257</f>
        <v>0</v>
      </c>
      <c r="Q257" s="250">
        <f>ROUND(I257*H257,2)</f>
        <v>0</v>
      </c>
      <c r="R257" s="250">
        <f>ROUND(J257*H257,2)</f>
        <v>0</v>
      </c>
      <c r="S257" s="91"/>
      <c r="T257" s="251">
        <f>S257*H257</f>
        <v>0</v>
      </c>
      <c r="U257" s="251">
        <v>8E-05</v>
      </c>
      <c r="V257" s="251">
        <f>U257*H257</f>
        <v>0.007600000000000001</v>
      </c>
      <c r="W257" s="251">
        <v>0</v>
      </c>
      <c r="X257" s="252">
        <f>W257*H257</f>
        <v>0</v>
      </c>
      <c r="Y257" s="38"/>
      <c r="Z257" s="38"/>
      <c r="AA257" s="38"/>
      <c r="AB257" s="38"/>
      <c r="AC257" s="38"/>
      <c r="AD257" s="38"/>
      <c r="AE257" s="38"/>
      <c r="AR257" s="253" t="s">
        <v>142</v>
      </c>
      <c r="AT257" s="253" t="s">
        <v>137</v>
      </c>
      <c r="AU257" s="253" t="s">
        <v>91</v>
      </c>
      <c r="AY257" s="17" t="s">
        <v>134</v>
      </c>
      <c r="BE257" s="254">
        <f>IF(O257="základní",K257,0)</f>
        <v>0</v>
      </c>
      <c r="BF257" s="254">
        <f>IF(O257="snížená",K257,0)</f>
        <v>0</v>
      </c>
      <c r="BG257" s="254">
        <f>IF(O257="zákl. přenesená",K257,0)</f>
        <v>0</v>
      </c>
      <c r="BH257" s="254">
        <f>IF(O257="sníž. přenesená",K257,0)</f>
        <v>0</v>
      </c>
      <c r="BI257" s="254">
        <f>IF(O257="nulová",K257,0)</f>
        <v>0</v>
      </c>
      <c r="BJ257" s="17" t="s">
        <v>89</v>
      </c>
      <c r="BK257" s="254">
        <f>ROUND(P257*H257,2)</f>
        <v>0</v>
      </c>
      <c r="BL257" s="17" t="s">
        <v>142</v>
      </c>
      <c r="BM257" s="253" t="s">
        <v>554</v>
      </c>
    </row>
    <row r="258" spans="1:51" s="13" customFormat="1" ht="12">
      <c r="A258" s="13"/>
      <c r="B258" s="255"/>
      <c r="C258" s="256"/>
      <c r="D258" s="257" t="s">
        <v>144</v>
      </c>
      <c r="E258" s="258" t="s">
        <v>555</v>
      </c>
      <c r="F258" s="259" t="s">
        <v>556</v>
      </c>
      <c r="G258" s="256"/>
      <c r="H258" s="260">
        <v>65</v>
      </c>
      <c r="I258" s="261"/>
      <c r="J258" s="261"/>
      <c r="K258" s="256"/>
      <c r="L258" s="256"/>
      <c r="M258" s="262"/>
      <c r="N258" s="263"/>
      <c r="O258" s="264"/>
      <c r="P258" s="264"/>
      <c r="Q258" s="264"/>
      <c r="R258" s="264"/>
      <c r="S258" s="264"/>
      <c r="T258" s="264"/>
      <c r="U258" s="264"/>
      <c r="V258" s="264"/>
      <c r="W258" s="264"/>
      <c r="X258" s="265"/>
      <c r="Y258" s="13"/>
      <c r="Z258" s="13"/>
      <c r="AA258" s="13"/>
      <c r="AB258" s="13"/>
      <c r="AC258" s="13"/>
      <c r="AD258" s="13"/>
      <c r="AE258" s="13"/>
      <c r="AT258" s="266" t="s">
        <v>144</v>
      </c>
      <c r="AU258" s="266" t="s">
        <v>91</v>
      </c>
      <c r="AV258" s="13" t="s">
        <v>91</v>
      </c>
      <c r="AW258" s="13" t="s">
        <v>5</v>
      </c>
      <c r="AX258" s="13" t="s">
        <v>81</v>
      </c>
      <c r="AY258" s="266" t="s">
        <v>134</v>
      </c>
    </row>
    <row r="259" spans="1:51" s="13" customFormat="1" ht="12">
      <c r="A259" s="13"/>
      <c r="B259" s="255"/>
      <c r="C259" s="256"/>
      <c r="D259" s="257" t="s">
        <v>144</v>
      </c>
      <c r="E259" s="258" t="s">
        <v>557</v>
      </c>
      <c r="F259" s="259" t="s">
        <v>558</v>
      </c>
      <c r="G259" s="256"/>
      <c r="H259" s="260">
        <v>30</v>
      </c>
      <c r="I259" s="261"/>
      <c r="J259" s="261"/>
      <c r="K259" s="256"/>
      <c r="L259" s="256"/>
      <c r="M259" s="262"/>
      <c r="N259" s="263"/>
      <c r="O259" s="264"/>
      <c r="P259" s="264"/>
      <c r="Q259" s="264"/>
      <c r="R259" s="264"/>
      <c r="S259" s="264"/>
      <c r="T259" s="264"/>
      <c r="U259" s="264"/>
      <c r="V259" s="264"/>
      <c r="W259" s="264"/>
      <c r="X259" s="265"/>
      <c r="Y259" s="13"/>
      <c r="Z259" s="13"/>
      <c r="AA259" s="13"/>
      <c r="AB259" s="13"/>
      <c r="AC259" s="13"/>
      <c r="AD259" s="13"/>
      <c r="AE259" s="13"/>
      <c r="AT259" s="266" t="s">
        <v>144</v>
      </c>
      <c r="AU259" s="266" t="s">
        <v>91</v>
      </c>
      <c r="AV259" s="13" t="s">
        <v>91</v>
      </c>
      <c r="AW259" s="13" t="s">
        <v>5</v>
      </c>
      <c r="AX259" s="13" t="s">
        <v>81</v>
      </c>
      <c r="AY259" s="266" t="s">
        <v>134</v>
      </c>
    </row>
    <row r="260" spans="1:51" s="14" customFormat="1" ht="12">
      <c r="A260" s="14"/>
      <c r="B260" s="267"/>
      <c r="C260" s="268"/>
      <c r="D260" s="257" t="s">
        <v>144</v>
      </c>
      <c r="E260" s="269" t="s">
        <v>1</v>
      </c>
      <c r="F260" s="270" t="s">
        <v>161</v>
      </c>
      <c r="G260" s="268"/>
      <c r="H260" s="271">
        <v>95</v>
      </c>
      <c r="I260" s="272"/>
      <c r="J260" s="272"/>
      <c r="K260" s="268"/>
      <c r="L260" s="268"/>
      <c r="M260" s="273"/>
      <c r="N260" s="274"/>
      <c r="O260" s="275"/>
      <c r="P260" s="275"/>
      <c r="Q260" s="275"/>
      <c r="R260" s="275"/>
      <c r="S260" s="275"/>
      <c r="T260" s="275"/>
      <c r="U260" s="275"/>
      <c r="V260" s="275"/>
      <c r="W260" s="275"/>
      <c r="X260" s="276"/>
      <c r="Y260" s="14"/>
      <c r="Z260" s="14"/>
      <c r="AA260" s="14"/>
      <c r="AB260" s="14"/>
      <c r="AC260" s="14"/>
      <c r="AD260" s="14"/>
      <c r="AE260" s="14"/>
      <c r="AT260" s="277" t="s">
        <v>144</v>
      </c>
      <c r="AU260" s="277" t="s">
        <v>91</v>
      </c>
      <c r="AV260" s="14" t="s">
        <v>142</v>
      </c>
      <c r="AW260" s="14" t="s">
        <v>5</v>
      </c>
      <c r="AX260" s="14" t="s">
        <v>89</v>
      </c>
      <c r="AY260" s="277" t="s">
        <v>134</v>
      </c>
    </row>
    <row r="261" spans="1:65" s="2" customFormat="1" ht="21.75" customHeight="1">
      <c r="A261" s="38"/>
      <c r="B261" s="39"/>
      <c r="C261" s="241" t="s">
        <v>559</v>
      </c>
      <c r="D261" s="241" t="s">
        <v>137</v>
      </c>
      <c r="E261" s="242" t="s">
        <v>560</v>
      </c>
      <c r="F261" s="243" t="s">
        <v>561</v>
      </c>
      <c r="G261" s="244" t="s">
        <v>294</v>
      </c>
      <c r="H261" s="245">
        <v>9.5</v>
      </c>
      <c r="I261" s="246"/>
      <c r="J261" s="246"/>
      <c r="K261" s="247">
        <f>ROUND(P261*H261,2)</f>
        <v>0</v>
      </c>
      <c r="L261" s="243" t="s">
        <v>141</v>
      </c>
      <c r="M261" s="44"/>
      <c r="N261" s="248" t="s">
        <v>1</v>
      </c>
      <c r="O261" s="249" t="s">
        <v>44</v>
      </c>
      <c r="P261" s="250">
        <f>I261+J261</f>
        <v>0</v>
      </c>
      <c r="Q261" s="250">
        <f>ROUND(I261*H261,2)</f>
        <v>0</v>
      </c>
      <c r="R261" s="250">
        <f>ROUND(J261*H261,2)</f>
        <v>0</v>
      </c>
      <c r="S261" s="91"/>
      <c r="T261" s="251">
        <f>S261*H261</f>
        <v>0</v>
      </c>
      <c r="U261" s="251">
        <v>8E-05</v>
      </c>
      <c r="V261" s="251">
        <f>U261*H261</f>
        <v>0.00076</v>
      </c>
      <c r="W261" s="251">
        <v>0</v>
      </c>
      <c r="X261" s="252">
        <f>W261*H261</f>
        <v>0</v>
      </c>
      <c r="Y261" s="38"/>
      <c r="Z261" s="38"/>
      <c r="AA261" s="38"/>
      <c r="AB261" s="38"/>
      <c r="AC261" s="38"/>
      <c r="AD261" s="38"/>
      <c r="AE261" s="38"/>
      <c r="AR261" s="253" t="s">
        <v>142</v>
      </c>
      <c r="AT261" s="253" t="s">
        <v>137</v>
      </c>
      <c r="AU261" s="253" t="s">
        <v>91</v>
      </c>
      <c r="AY261" s="17" t="s">
        <v>134</v>
      </c>
      <c r="BE261" s="254">
        <f>IF(O261="základní",K261,0)</f>
        <v>0</v>
      </c>
      <c r="BF261" s="254">
        <f>IF(O261="snížená",K261,0)</f>
        <v>0</v>
      </c>
      <c r="BG261" s="254">
        <f>IF(O261="zákl. přenesená",K261,0)</f>
        <v>0</v>
      </c>
      <c r="BH261" s="254">
        <f>IF(O261="sníž. přenesená",K261,0)</f>
        <v>0</v>
      </c>
      <c r="BI261" s="254">
        <f>IF(O261="nulová",K261,0)</f>
        <v>0</v>
      </c>
      <c r="BJ261" s="17" t="s">
        <v>89</v>
      </c>
      <c r="BK261" s="254">
        <f>ROUND(P261*H261,2)</f>
        <v>0</v>
      </c>
      <c r="BL261" s="17" t="s">
        <v>142</v>
      </c>
      <c r="BM261" s="253" t="s">
        <v>562</v>
      </c>
    </row>
    <row r="262" spans="1:51" s="13" customFormat="1" ht="12">
      <c r="A262" s="13"/>
      <c r="B262" s="255"/>
      <c r="C262" s="256"/>
      <c r="D262" s="257" t="s">
        <v>144</v>
      </c>
      <c r="E262" s="258" t="s">
        <v>563</v>
      </c>
      <c r="F262" s="259" t="s">
        <v>564</v>
      </c>
      <c r="G262" s="256"/>
      <c r="H262" s="260">
        <v>9.5</v>
      </c>
      <c r="I262" s="261"/>
      <c r="J262" s="261"/>
      <c r="K262" s="256"/>
      <c r="L262" s="256"/>
      <c r="M262" s="262"/>
      <c r="N262" s="263"/>
      <c r="O262" s="264"/>
      <c r="P262" s="264"/>
      <c r="Q262" s="264"/>
      <c r="R262" s="264"/>
      <c r="S262" s="264"/>
      <c r="T262" s="264"/>
      <c r="U262" s="264"/>
      <c r="V262" s="264"/>
      <c r="W262" s="264"/>
      <c r="X262" s="265"/>
      <c r="Y262" s="13"/>
      <c r="Z262" s="13"/>
      <c r="AA262" s="13"/>
      <c r="AB262" s="13"/>
      <c r="AC262" s="13"/>
      <c r="AD262" s="13"/>
      <c r="AE262" s="13"/>
      <c r="AT262" s="266" t="s">
        <v>144</v>
      </c>
      <c r="AU262" s="266" t="s">
        <v>91</v>
      </c>
      <c r="AV262" s="13" t="s">
        <v>91</v>
      </c>
      <c r="AW262" s="13" t="s">
        <v>5</v>
      </c>
      <c r="AX262" s="13" t="s">
        <v>89</v>
      </c>
      <c r="AY262" s="266" t="s">
        <v>134</v>
      </c>
    </row>
    <row r="263" spans="1:65" s="2" customFormat="1" ht="21.75" customHeight="1">
      <c r="A263" s="38"/>
      <c r="B263" s="39"/>
      <c r="C263" s="241" t="s">
        <v>565</v>
      </c>
      <c r="D263" s="241" t="s">
        <v>137</v>
      </c>
      <c r="E263" s="242" t="s">
        <v>566</v>
      </c>
      <c r="F263" s="243" t="s">
        <v>567</v>
      </c>
      <c r="G263" s="244" t="s">
        <v>294</v>
      </c>
      <c r="H263" s="245">
        <v>110.2</v>
      </c>
      <c r="I263" s="246"/>
      <c r="J263" s="246"/>
      <c r="K263" s="247">
        <f>ROUND(P263*H263,2)</f>
        <v>0</v>
      </c>
      <c r="L263" s="243" t="s">
        <v>141</v>
      </c>
      <c r="M263" s="44"/>
      <c r="N263" s="248" t="s">
        <v>1</v>
      </c>
      <c r="O263" s="249" t="s">
        <v>44</v>
      </c>
      <c r="P263" s="250">
        <f>I263+J263</f>
        <v>0</v>
      </c>
      <c r="Q263" s="250">
        <f>ROUND(I263*H263,2)</f>
        <v>0</v>
      </c>
      <c r="R263" s="250">
        <f>ROUND(J263*H263,2)</f>
        <v>0</v>
      </c>
      <c r="S263" s="91"/>
      <c r="T263" s="251">
        <f>S263*H263</f>
        <v>0</v>
      </c>
      <c r="U263" s="251">
        <v>3E-05</v>
      </c>
      <c r="V263" s="251">
        <f>U263*H263</f>
        <v>0.0033060000000000003</v>
      </c>
      <c r="W263" s="251">
        <v>0</v>
      </c>
      <c r="X263" s="252">
        <f>W263*H263</f>
        <v>0</v>
      </c>
      <c r="Y263" s="38"/>
      <c r="Z263" s="38"/>
      <c r="AA263" s="38"/>
      <c r="AB263" s="38"/>
      <c r="AC263" s="38"/>
      <c r="AD263" s="38"/>
      <c r="AE263" s="38"/>
      <c r="AR263" s="253" t="s">
        <v>142</v>
      </c>
      <c r="AT263" s="253" t="s">
        <v>137</v>
      </c>
      <c r="AU263" s="253" t="s">
        <v>91</v>
      </c>
      <c r="AY263" s="17" t="s">
        <v>134</v>
      </c>
      <c r="BE263" s="254">
        <f>IF(O263="základní",K263,0)</f>
        <v>0</v>
      </c>
      <c r="BF263" s="254">
        <f>IF(O263="snížená",K263,0)</f>
        <v>0</v>
      </c>
      <c r="BG263" s="254">
        <f>IF(O263="zákl. přenesená",K263,0)</f>
        <v>0</v>
      </c>
      <c r="BH263" s="254">
        <f>IF(O263="sníž. přenesená",K263,0)</f>
        <v>0</v>
      </c>
      <c r="BI263" s="254">
        <f>IF(O263="nulová",K263,0)</f>
        <v>0</v>
      </c>
      <c r="BJ263" s="17" t="s">
        <v>89</v>
      </c>
      <c r="BK263" s="254">
        <f>ROUND(P263*H263,2)</f>
        <v>0</v>
      </c>
      <c r="BL263" s="17" t="s">
        <v>142</v>
      </c>
      <c r="BM263" s="253" t="s">
        <v>568</v>
      </c>
    </row>
    <row r="264" spans="1:51" s="13" customFormat="1" ht="12">
      <c r="A264" s="13"/>
      <c r="B264" s="255"/>
      <c r="C264" s="256"/>
      <c r="D264" s="257" t="s">
        <v>144</v>
      </c>
      <c r="E264" s="258" t="s">
        <v>569</v>
      </c>
      <c r="F264" s="259" t="s">
        <v>570</v>
      </c>
      <c r="G264" s="256"/>
      <c r="H264" s="260">
        <v>93.2</v>
      </c>
      <c r="I264" s="261"/>
      <c r="J264" s="261"/>
      <c r="K264" s="256"/>
      <c r="L264" s="256"/>
      <c r="M264" s="262"/>
      <c r="N264" s="263"/>
      <c r="O264" s="264"/>
      <c r="P264" s="264"/>
      <c r="Q264" s="264"/>
      <c r="R264" s="264"/>
      <c r="S264" s="264"/>
      <c r="T264" s="264"/>
      <c r="U264" s="264"/>
      <c r="V264" s="264"/>
      <c r="W264" s="264"/>
      <c r="X264" s="265"/>
      <c r="Y264" s="13"/>
      <c r="Z264" s="13"/>
      <c r="AA264" s="13"/>
      <c r="AB264" s="13"/>
      <c r="AC264" s="13"/>
      <c r="AD264" s="13"/>
      <c r="AE264" s="13"/>
      <c r="AT264" s="266" t="s">
        <v>144</v>
      </c>
      <c r="AU264" s="266" t="s">
        <v>91</v>
      </c>
      <c r="AV264" s="13" t="s">
        <v>91</v>
      </c>
      <c r="AW264" s="13" t="s">
        <v>5</v>
      </c>
      <c r="AX264" s="13" t="s">
        <v>81</v>
      </c>
      <c r="AY264" s="266" t="s">
        <v>134</v>
      </c>
    </row>
    <row r="265" spans="1:51" s="13" customFormat="1" ht="12">
      <c r="A265" s="13"/>
      <c r="B265" s="255"/>
      <c r="C265" s="256"/>
      <c r="D265" s="257" t="s">
        <v>144</v>
      </c>
      <c r="E265" s="258" t="s">
        <v>571</v>
      </c>
      <c r="F265" s="259" t="s">
        <v>572</v>
      </c>
      <c r="G265" s="256"/>
      <c r="H265" s="260">
        <v>17</v>
      </c>
      <c r="I265" s="261"/>
      <c r="J265" s="261"/>
      <c r="K265" s="256"/>
      <c r="L265" s="256"/>
      <c r="M265" s="262"/>
      <c r="N265" s="263"/>
      <c r="O265" s="264"/>
      <c r="P265" s="264"/>
      <c r="Q265" s="264"/>
      <c r="R265" s="264"/>
      <c r="S265" s="264"/>
      <c r="T265" s="264"/>
      <c r="U265" s="264"/>
      <c r="V265" s="264"/>
      <c r="W265" s="264"/>
      <c r="X265" s="265"/>
      <c r="Y265" s="13"/>
      <c r="Z265" s="13"/>
      <c r="AA265" s="13"/>
      <c r="AB265" s="13"/>
      <c r="AC265" s="13"/>
      <c r="AD265" s="13"/>
      <c r="AE265" s="13"/>
      <c r="AT265" s="266" t="s">
        <v>144</v>
      </c>
      <c r="AU265" s="266" t="s">
        <v>91</v>
      </c>
      <c r="AV265" s="13" t="s">
        <v>91</v>
      </c>
      <c r="AW265" s="13" t="s">
        <v>5</v>
      </c>
      <c r="AX265" s="13" t="s">
        <v>81</v>
      </c>
      <c r="AY265" s="266" t="s">
        <v>134</v>
      </c>
    </row>
    <row r="266" spans="1:51" s="14" customFormat="1" ht="12">
      <c r="A266" s="14"/>
      <c r="B266" s="267"/>
      <c r="C266" s="268"/>
      <c r="D266" s="257" t="s">
        <v>144</v>
      </c>
      <c r="E266" s="269" t="s">
        <v>1</v>
      </c>
      <c r="F266" s="270" t="s">
        <v>161</v>
      </c>
      <c r="G266" s="268"/>
      <c r="H266" s="271">
        <v>110.2</v>
      </c>
      <c r="I266" s="272"/>
      <c r="J266" s="272"/>
      <c r="K266" s="268"/>
      <c r="L266" s="268"/>
      <c r="M266" s="273"/>
      <c r="N266" s="274"/>
      <c r="O266" s="275"/>
      <c r="P266" s="275"/>
      <c r="Q266" s="275"/>
      <c r="R266" s="275"/>
      <c r="S266" s="275"/>
      <c r="T266" s="275"/>
      <c r="U266" s="275"/>
      <c r="V266" s="275"/>
      <c r="W266" s="275"/>
      <c r="X266" s="276"/>
      <c r="Y266" s="14"/>
      <c r="Z266" s="14"/>
      <c r="AA266" s="14"/>
      <c r="AB266" s="14"/>
      <c r="AC266" s="14"/>
      <c r="AD266" s="14"/>
      <c r="AE266" s="14"/>
      <c r="AT266" s="277" t="s">
        <v>144</v>
      </c>
      <c r="AU266" s="277" t="s">
        <v>91</v>
      </c>
      <c r="AV266" s="14" t="s">
        <v>142</v>
      </c>
      <c r="AW266" s="14" t="s">
        <v>5</v>
      </c>
      <c r="AX266" s="14" t="s">
        <v>89</v>
      </c>
      <c r="AY266" s="277" t="s">
        <v>134</v>
      </c>
    </row>
    <row r="267" spans="1:65" s="2" customFormat="1" ht="21.75" customHeight="1">
      <c r="A267" s="38"/>
      <c r="B267" s="39"/>
      <c r="C267" s="241" t="s">
        <v>573</v>
      </c>
      <c r="D267" s="241" t="s">
        <v>137</v>
      </c>
      <c r="E267" s="242" t="s">
        <v>574</v>
      </c>
      <c r="F267" s="243" t="s">
        <v>575</v>
      </c>
      <c r="G267" s="244" t="s">
        <v>294</v>
      </c>
      <c r="H267" s="245">
        <v>6</v>
      </c>
      <c r="I267" s="246"/>
      <c r="J267" s="246"/>
      <c r="K267" s="247">
        <f>ROUND(P267*H267,2)</f>
        <v>0</v>
      </c>
      <c r="L267" s="243" t="s">
        <v>141</v>
      </c>
      <c r="M267" s="44"/>
      <c r="N267" s="248" t="s">
        <v>1</v>
      </c>
      <c r="O267" s="249" t="s">
        <v>44</v>
      </c>
      <c r="P267" s="250">
        <f>I267+J267</f>
        <v>0</v>
      </c>
      <c r="Q267" s="250">
        <f>ROUND(I267*H267,2)</f>
        <v>0</v>
      </c>
      <c r="R267" s="250">
        <f>ROUND(J267*H267,2)</f>
        <v>0</v>
      </c>
      <c r="S267" s="91"/>
      <c r="T267" s="251">
        <f>S267*H267</f>
        <v>0</v>
      </c>
      <c r="U267" s="251">
        <v>4E-05</v>
      </c>
      <c r="V267" s="251">
        <f>U267*H267</f>
        <v>0.00024000000000000003</v>
      </c>
      <c r="W267" s="251">
        <v>0</v>
      </c>
      <c r="X267" s="252">
        <f>W267*H267</f>
        <v>0</v>
      </c>
      <c r="Y267" s="38"/>
      <c r="Z267" s="38"/>
      <c r="AA267" s="38"/>
      <c r="AB267" s="38"/>
      <c r="AC267" s="38"/>
      <c r="AD267" s="38"/>
      <c r="AE267" s="38"/>
      <c r="AR267" s="253" t="s">
        <v>142</v>
      </c>
      <c r="AT267" s="253" t="s">
        <v>137</v>
      </c>
      <c r="AU267" s="253" t="s">
        <v>91</v>
      </c>
      <c r="AY267" s="17" t="s">
        <v>134</v>
      </c>
      <c r="BE267" s="254">
        <f>IF(O267="základní",K267,0)</f>
        <v>0</v>
      </c>
      <c r="BF267" s="254">
        <f>IF(O267="snížená",K267,0)</f>
        <v>0</v>
      </c>
      <c r="BG267" s="254">
        <f>IF(O267="zákl. přenesená",K267,0)</f>
        <v>0</v>
      </c>
      <c r="BH267" s="254">
        <f>IF(O267="sníž. přenesená",K267,0)</f>
        <v>0</v>
      </c>
      <c r="BI267" s="254">
        <f>IF(O267="nulová",K267,0)</f>
        <v>0</v>
      </c>
      <c r="BJ267" s="17" t="s">
        <v>89</v>
      </c>
      <c r="BK267" s="254">
        <f>ROUND(P267*H267,2)</f>
        <v>0</v>
      </c>
      <c r="BL267" s="17" t="s">
        <v>142</v>
      </c>
      <c r="BM267" s="253" t="s">
        <v>576</v>
      </c>
    </row>
    <row r="268" spans="1:51" s="13" customFormat="1" ht="12">
      <c r="A268" s="13"/>
      <c r="B268" s="255"/>
      <c r="C268" s="256"/>
      <c r="D268" s="257" t="s">
        <v>144</v>
      </c>
      <c r="E268" s="258" t="s">
        <v>577</v>
      </c>
      <c r="F268" s="259" t="s">
        <v>284</v>
      </c>
      <c r="G268" s="256"/>
      <c r="H268" s="260">
        <v>6</v>
      </c>
      <c r="I268" s="261"/>
      <c r="J268" s="261"/>
      <c r="K268" s="256"/>
      <c r="L268" s="256"/>
      <c r="M268" s="262"/>
      <c r="N268" s="263"/>
      <c r="O268" s="264"/>
      <c r="P268" s="264"/>
      <c r="Q268" s="264"/>
      <c r="R268" s="264"/>
      <c r="S268" s="264"/>
      <c r="T268" s="264"/>
      <c r="U268" s="264"/>
      <c r="V268" s="264"/>
      <c r="W268" s="264"/>
      <c r="X268" s="265"/>
      <c r="Y268" s="13"/>
      <c r="Z268" s="13"/>
      <c r="AA268" s="13"/>
      <c r="AB268" s="13"/>
      <c r="AC268" s="13"/>
      <c r="AD268" s="13"/>
      <c r="AE268" s="13"/>
      <c r="AT268" s="266" t="s">
        <v>144</v>
      </c>
      <c r="AU268" s="266" t="s">
        <v>91</v>
      </c>
      <c r="AV268" s="13" t="s">
        <v>91</v>
      </c>
      <c r="AW268" s="13" t="s">
        <v>5</v>
      </c>
      <c r="AX268" s="13" t="s">
        <v>89</v>
      </c>
      <c r="AY268" s="266" t="s">
        <v>134</v>
      </c>
    </row>
    <row r="269" spans="1:65" s="2" customFormat="1" ht="21.75" customHeight="1">
      <c r="A269" s="38"/>
      <c r="B269" s="39"/>
      <c r="C269" s="241" t="s">
        <v>578</v>
      </c>
      <c r="D269" s="241" t="s">
        <v>137</v>
      </c>
      <c r="E269" s="242" t="s">
        <v>579</v>
      </c>
      <c r="F269" s="243" t="s">
        <v>580</v>
      </c>
      <c r="G269" s="244" t="s">
        <v>294</v>
      </c>
      <c r="H269" s="245">
        <v>114</v>
      </c>
      <c r="I269" s="246"/>
      <c r="J269" s="246"/>
      <c r="K269" s="247">
        <f>ROUND(P269*H269,2)</f>
        <v>0</v>
      </c>
      <c r="L269" s="243" t="s">
        <v>141</v>
      </c>
      <c r="M269" s="44"/>
      <c r="N269" s="248" t="s">
        <v>1</v>
      </c>
      <c r="O269" s="249" t="s">
        <v>44</v>
      </c>
      <c r="P269" s="250">
        <f>I269+J269</f>
        <v>0</v>
      </c>
      <c r="Q269" s="250">
        <f>ROUND(I269*H269,2)</f>
        <v>0</v>
      </c>
      <c r="R269" s="250">
        <f>ROUND(J269*H269,2)</f>
        <v>0</v>
      </c>
      <c r="S269" s="91"/>
      <c r="T269" s="251">
        <f>S269*H269</f>
        <v>0</v>
      </c>
      <c r="U269" s="251">
        <v>0.00015</v>
      </c>
      <c r="V269" s="251">
        <f>U269*H269</f>
        <v>0.017099999999999997</v>
      </c>
      <c r="W269" s="251">
        <v>0</v>
      </c>
      <c r="X269" s="252">
        <f>W269*H269</f>
        <v>0</v>
      </c>
      <c r="Y269" s="38"/>
      <c r="Z269" s="38"/>
      <c r="AA269" s="38"/>
      <c r="AB269" s="38"/>
      <c r="AC269" s="38"/>
      <c r="AD269" s="38"/>
      <c r="AE269" s="38"/>
      <c r="AR269" s="253" t="s">
        <v>142</v>
      </c>
      <c r="AT269" s="253" t="s">
        <v>137</v>
      </c>
      <c r="AU269" s="253" t="s">
        <v>91</v>
      </c>
      <c r="AY269" s="17" t="s">
        <v>134</v>
      </c>
      <c r="BE269" s="254">
        <f>IF(O269="základní",K269,0)</f>
        <v>0</v>
      </c>
      <c r="BF269" s="254">
        <f>IF(O269="snížená",K269,0)</f>
        <v>0</v>
      </c>
      <c r="BG269" s="254">
        <f>IF(O269="zákl. přenesená",K269,0)</f>
        <v>0</v>
      </c>
      <c r="BH269" s="254">
        <f>IF(O269="sníž. přenesená",K269,0)</f>
        <v>0</v>
      </c>
      <c r="BI269" s="254">
        <f>IF(O269="nulová",K269,0)</f>
        <v>0</v>
      </c>
      <c r="BJ269" s="17" t="s">
        <v>89</v>
      </c>
      <c r="BK269" s="254">
        <f>ROUND(P269*H269,2)</f>
        <v>0</v>
      </c>
      <c r="BL269" s="17" t="s">
        <v>142</v>
      </c>
      <c r="BM269" s="253" t="s">
        <v>581</v>
      </c>
    </row>
    <row r="270" spans="1:51" s="13" customFormat="1" ht="12">
      <c r="A270" s="13"/>
      <c r="B270" s="255"/>
      <c r="C270" s="256"/>
      <c r="D270" s="257" t="s">
        <v>144</v>
      </c>
      <c r="E270" s="258" t="s">
        <v>582</v>
      </c>
      <c r="F270" s="259" t="s">
        <v>583</v>
      </c>
      <c r="G270" s="256"/>
      <c r="H270" s="260">
        <v>114</v>
      </c>
      <c r="I270" s="261"/>
      <c r="J270" s="261"/>
      <c r="K270" s="256"/>
      <c r="L270" s="256"/>
      <c r="M270" s="262"/>
      <c r="N270" s="263"/>
      <c r="O270" s="264"/>
      <c r="P270" s="264"/>
      <c r="Q270" s="264"/>
      <c r="R270" s="264"/>
      <c r="S270" s="264"/>
      <c r="T270" s="264"/>
      <c r="U270" s="264"/>
      <c r="V270" s="264"/>
      <c r="W270" s="264"/>
      <c r="X270" s="265"/>
      <c r="Y270" s="13"/>
      <c r="Z270" s="13"/>
      <c r="AA270" s="13"/>
      <c r="AB270" s="13"/>
      <c r="AC270" s="13"/>
      <c r="AD270" s="13"/>
      <c r="AE270" s="13"/>
      <c r="AT270" s="266" t="s">
        <v>144</v>
      </c>
      <c r="AU270" s="266" t="s">
        <v>91</v>
      </c>
      <c r="AV270" s="13" t="s">
        <v>91</v>
      </c>
      <c r="AW270" s="13" t="s">
        <v>5</v>
      </c>
      <c r="AX270" s="13" t="s">
        <v>89</v>
      </c>
      <c r="AY270" s="266" t="s">
        <v>134</v>
      </c>
    </row>
    <row r="271" spans="1:65" s="2" customFormat="1" ht="21.75" customHeight="1">
      <c r="A271" s="38"/>
      <c r="B271" s="39"/>
      <c r="C271" s="241" t="s">
        <v>584</v>
      </c>
      <c r="D271" s="241" t="s">
        <v>137</v>
      </c>
      <c r="E271" s="242" t="s">
        <v>585</v>
      </c>
      <c r="F271" s="243" t="s">
        <v>586</v>
      </c>
      <c r="G271" s="244" t="s">
        <v>262</v>
      </c>
      <c r="H271" s="245">
        <v>101.8</v>
      </c>
      <c r="I271" s="246"/>
      <c r="J271" s="246"/>
      <c r="K271" s="247">
        <f>ROUND(P271*H271,2)</f>
        <v>0</v>
      </c>
      <c r="L271" s="243" t="s">
        <v>141</v>
      </c>
      <c r="M271" s="44"/>
      <c r="N271" s="248" t="s">
        <v>1</v>
      </c>
      <c r="O271" s="249" t="s">
        <v>44</v>
      </c>
      <c r="P271" s="250">
        <f>I271+J271</f>
        <v>0</v>
      </c>
      <c r="Q271" s="250">
        <f>ROUND(I271*H271,2)</f>
        <v>0</v>
      </c>
      <c r="R271" s="250">
        <f>ROUND(J271*H271,2)</f>
        <v>0</v>
      </c>
      <c r="S271" s="91"/>
      <c r="T271" s="251">
        <f>S271*H271</f>
        <v>0</v>
      </c>
      <c r="U271" s="251">
        <v>0.0006</v>
      </c>
      <c r="V271" s="251">
        <f>U271*H271</f>
        <v>0.061079999999999995</v>
      </c>
      <c r="W271" s="251">
        <v>0</v>
      </c>
      <c r="X271" s="252">
        <f>W271*H271</f>
        <v>0</v>
      </c>
      <c r="Y271" s="38"/>
      <c r="Z271" s="38"/>
      <c r="AA271" s="38"/>
      <c r="AB271" s="38"/>
      <c r="AC271" s="38"/>
      <c r="AD271" s="38"/>
      <c r="AE271" s="38"/>
      <c r="AR271" s="253" t="s">
        <v>142</v>
      </c>
      <c r="AT271" s="253" t="s">
        <v>137</v>
      </c>
      <c r="AU271" s="253" t="s">
        <v>91</v>
      </c>
      <c r="AY271" s="17" t="s">
        <v>134</v>
      </c>
      <c r="BE271" s="254">
        <f>IF(O271="základní",K271,0)</f>
        <v>0</v>
      </c>
      <c r="BF271" s="254">
        <f>IF(O271="snížená",K271,0)</f>
        <v>0</v>
      </c>
      <c r="BG271" s="254">
        <f>IF(O271="zákl. přenesená",K271,0)</f>
        <v>0</v>
      </c>
      <c r="BH271" s="254">
        <f>IF(O271="sníž. přenesená",K271,0)</f>
        <v>0</v>
      </c>
      <c r="BI271" s="254">
        <f>IF(O271="nulová",K271,0)</f>
        <v>0</v>
      </c>
      <c r="BJ271" s="17" t="s">
        <v>89</v>
      </c>
      <c r="BK271" s="254">
        <f>ROUND(P271*H271,2)</f>
        <v>0</v>
      </c>
      <c r="BL271" s="17" t="s">
        <v>142</v>
      </c>
      <c r="BM271" s="253" t="s">
        <v>587</v>
      </c>
    </row>
    <row r="272" spans="1:51" s="13" customFormat="1" ht="12">
      <c r="A272" s="13"/>
      <c r="B272" s="255"/>
      <c r="C272" s="256"/>
      <c r="D272" s="257" t="s">
        <v>144</v>
      </c>
      <c r="E272" s="258" t="s">
        <v>588</v>
      </c>
      <c r="F272" s="259" t="s">
        <v>589</v>
      </c>
      <c r="G272" s="256"/>
      <c r="H272" s="260">
        <v>80</v>
      </c>
      <c r="I272" s="261"/>
      <c r="J272" s="261"/>
      <c r="K272" s="256"/>
      <c r="L272" s="256"/>
      <c r="M272" s="262"/>
      <c r="N272" s="263"/>
      <c r="O272" s="264"/>
      <c r="P272" s="264"/>
      <c r="Q272" s="264"/>
      <c r="R272" s="264"/>
      <c r="S272" s="264"/>
      <c r="T272" s="264"/>
      <c r="U272" s="264"/>
      <c r="V272" s="264"/>
      <c r="W272" s="264"/>
      <c r="X272" s="265"/>
      <c r="Y272" s="13"/>
      <c r="Z272" s="13"/>
      <c r="AA272" s="13"/>
      <c r="AB272" s="13"/>
      <c r="AC272" s="13"/>
      <c r="AD272" s="13"/>
      <c r="AE272" s="13"/>
      <c r="AT272" s="266" t="s">
        <v>144</v>
      </c>
      <c r="AU272" s="266" t="s">
        <v>91</v>
      </c>
      <c r="AV272" s="13" t="s">
        <v>91</v>
      </c>
      <c r="AW272" s="13" t="s">
        <v>5</v>
      </c>
      <c r="AX272" s="13" t="s">
        <v>81</v>
      </c>
      <c r="AY272" s="266" t="s">
        <v>134</v>
      </c>
    </row>
    <row r="273" spans="1:51" s="13" customFormat="1" ht="12">
      <c r="A273" s="13"/>
      <c r="B273" s="255"/>
      <c r="C273" s="256"/>
      <c r="D273" s="257" t="s">
        <v>144</v>
      </c>
      <c r="E273" s="258" t="s">
        <v>590</v>
      </c>
      <c r="F273" s="259" t="s">
        <v>591</v>
      </c>
      <c r="G273" s="256"/>
      <c r="H273" s="260">
        <v>1.8</v>
      </c>
      <c r="I273" s="261"/>
      <c r="J273" s="261"/>
      <c r="K273" s="256"/>
      <c r="L273" s="256"/>
      <c r="M273" s="262"/>
      <c r="N273" s="263"/>
      <c r="O273" s="264"/>
      <c r="P273" s="264"/>
      <c r="Q273" s="264"/>
      <c r="R273" s="264"/>
      <c r="S273" s="264"/>
      <c r="T273" s="264"/>
      <c r="U273" s="264"/>
      <c r="V273" s="264"/>
      <c r="W273" s="264"/>
      <c r="X273" s="265"/>
      <c r="Y273" s="13"/>
      <c r="Z273" s="13"/>
      <c r="AA273" s="13"/>
      <c r="AB273" s="13"/>
      <c r="AC273" s="13"/>
      <c r="AD273" s="13"/>
      <c r="AE273" s="13"/>
      <c r="AT273" s="266" t="s">
        <v>144</v>
      </c>
      <c r="AU273" s="266" t="s">
        <v>91</v>
      </c>
      <c r="AV273" s="13" t="s">
        <v>91</v>
      </c>
      <c r="AW273" s="13" t="s">
        <v>5</v>
      </c>
      <c r="AX273" s="13" t="s">
        <v>81</v>
      </c>
      <c r="AY273" s="266" t="s">
        <v>134</v>
      </c>
    </row>
    <row r="274" spans="1:51" s="13" customFormat="1" ht="12">
      <c r="A274" s="13"/>
      <c r="B274" s="255"/>
      <c r="C274" s="256"/>
      <c r="D274" s="257" t="s">
        <v>144</v>
      </c>
      <c r="E274" s="258" t="s">
        <v>592</v>
      </c>
      <c r="F274" s="259" t="s">
        <v>593</v>
      </c>
      <c r="G274" s="256"/>
      <c r="H274" s="260">
        <v>20</v>
      </c>
      <c r="I274" s="261"/>
      <c r="J274" s="261"/>
      <c r="K274" s="256"/>
      <c r="L274" s="256"/>
      <c r="M274" s="262"/>
      <c r="N274" s="263"/>
      <c r="O274" s="264"/>
      <c r="P274" s="264"/>
      <c r="Q274" s="264"/>
      <c r="R274" s="264"/>
      <c r="S274" s="264"/>
      <c r="T274" s="264"/>
      <c r="U274" s="264"/>
      <c r="V274" s="264"/>
      <c r="W274" s="264"/>
      <c r="X274" s="265"/>
      <c r="Y274" s="13"/>
      <c r="Z274" s="13"/>
      <c r="AA274" s="13"/>
      <c r="AB274" s="13"/>
      <c r="AC274" s="13"/>
      <c r="AD274" s="13"/>
      <c r="AE274" s="13"/>
      <c r="AT274" s="266" t="s">
        <v>144</v>
      </c>
      <c r="AU274" s="266" t="s">
        <v>91</v>
      </c>
      <c r="AV274" s="13" t="s">
        <v>91</v>
      </c>
      <c r="AW274" s="13" t="s">
        <v>5</v>
      </c>
      <c r="AX274" s="13" t="s">
        <v>81</v>
      </c>
      <c r="AY274" s="266" t="s">
        <v>134</v>
      </c>
    </row>
    <row r="275" spans="1:51" s="14" customFormat="1" ht="12">
      <c r="A275" s="14"/>
      <c r="B275" s="267"/>
      <c r="C275" s="268"/>
      <c r="D275" s="257" t="s">
        <v>144</v>
      </c>
      <c r="E275" s="269" t="s">
        <v>1</v>
      </c>
      <c r="F275" s="270" t="s">
        <v>161</v>
      </c>
      <c r="G275" s="268"/>
      <c r="H275" s="271">
        <v>101.8</v>
      </c>
      <c r="I275" s="272"/>
      <c r="J275" s="272"/>
      <c r="K275" s="268"/>
      <c r="L275" s="268"/>
      <c r="M275" s="273"/>
      <c r="N275" s="274"/>
      <c r="O275" s="275"/>
      <c r="P275" s="275"/>
      <c r="Q275" s="275"/>
      <c r="R275" s="275"/>
      <c r="S275" s="275"/>
      <c r="T275" s="275"/>
      <c r="U275" s="275"/>
      <c r="V275" s="275"/>
      <c r="W275" s="275"/>
      <c r="X275" s="276"/>
      <c r="Y275" s="14"/>
      <c r="Z275" s="14"/>
      <c r="AA275" s="14"/>
      <c r="AB275" s="14"/>
      <c r="AC275" s="14"/>
      <c r="AD275" s="14"/>
      <c r="AE275" s="14"/>
      <c r="AT275" s="277" t="s">
        <v>144</v>
      </c>
      <c r="AU275" s="277" t="s">
        <v>91</v>
      </c>
      <c r="AV275" s="14" t="s">
        <v>142</v>
      </c>
      <c r="AW275" s="14" t="s">
        <v>5</v>
      </c>
      <c r="AX275" s="14" t="s">
        <v>89</v>
      </c>
      <c r="AY275" s="277" t="s">
        <v>134</v>
      </c>
    </row>
    <row r="276" spans="1:65" s="2" customFormat="1" ht="33" customHeight="1">
      <c r="A276" s="38"/>
      <c r="B276" s="39"/>
      <c r="C276" s="241" t="s">
        <v>594</v>
      </c>
      <c r="D276" s="241" t="s">
        <v>137</v>
      </c>
      <c r="E276" s="242" t="s">
        <v>595</v>
      </c>
      <c r="F276" s="243" t="s">
        <v>596</v>
      </c>
      <c r="G276" s="244" t="s">
        <v>294</v>
      </c>
      <c r="H276" s="245">
        <v>156.74</v>
      </c>
      <c r="I276" s="246"/>
      <c r="J276" s="246"/>
      <c r="K276" s="247">
        <f>ROUND(P276*H276,2)</f>
        <v>0</v>
      </c>
      <c r="L276" s="243" t="s">
        <v>141</v>
      </c>
      <c r="M276" s="44"/>
      <c r="N276" s="248" t="s">
        <v>1</v>
      </c>
      <c r="O276" s="249" t="s">
        <v>44</v>
      </c>
      <c r="P276" s="250">
        <f>I276+J276</f>
        <v>0</v>
      </c>
      <c r="Q276" s="250">
        <f>ROUND(I276*H276,2)</f>
        <v>0</v>
      </c>
      <c r="R276" s="250">
        <f>ROUND(J276*H276,2)</f>
        <v>0</v>
      </c>
      <c r="S276" s="91"/>
      <c r="T276" s="251">
        <f>S276*H276</f>
        <v>0</v>
      </c>
      <c r="U276" s="251">
        <v>0.2154</v>
      </c>
      <c r="V276" s="251">
        <f>U276*H276</f>
        <v>33.761796000000004</v>
      </c>
      <c r="W276" s="251">
        <v>0</v>
      </c>
      <c r="X276" s="252">
        <f>W276*H276</f>
        <v>0</v>
      </c>
      <c r="Y276" s="38"/>
      <c r="Z276" s="38"/>
      <c r="AA276" s="38"/>
      <c r="AB276" s="38"/>
      <c r="AC276" s="38"/>
      <c r="AD276" s="38"/>
      <c r="AE276" s="38"/>
      <c r="AR276" s="253" t="s">
        <v>142</v>
      </c>
      <c r="AT276" s="253" t="s">
        <v>137</v>
      </c>
      <c r="AU276" s="253" t="s">
        <v>91</v>
      </c>
      <c r="AY276" s="17" t="s">
        <v>134</v>
      </c>
      <c r="BE276" s="254">
        <f>IF(O276="základní",K276,0)</f>
        <v>0</v>
      </c>
      <c r="BF276" s="254">
        <f>IF(O276="snížená",K276,0)</f>
        <v>0</v>
      </c>
      <c r="BG276" s="254">
        <f>IF(O276="zákl. přenesená",K276,0)</f>
        <v>0</v>
      </c>
      <c r="BH276" s="254">
        <f>IF(O276="sníž. přenesená",K276,0)</f>
        <v>0</v>
      </c>
      <c r="BI276" s="254">
        <f>IF(O276="nulová",K276,0)</f>
        <v>0</v>
      </c>
      <c r="BJ276" s="17" t="s">
        <v>89</v>
      </c>
      <c r="BK276" s="254">
        <f>ROUND(P276*H276,2)</f>
        <v>0</v>
      </c>
      <c r="BL276" s="17" t="s">
        <v>142</v>
      </c>
      <c r="BM276" s="253" t="s">
        <v>597</v>
      </c>
    </row>
    <row r="277" spans="1:51" s="13" customFormat="1" ht="12">
      <c r="A277" s="13"/>
      <c r="B277" s="255"/>
      <c r="C277" s="256"/>
      <c r="D277" s="257" t="s">
        <v>144</v>
      </c>
      <c r="E277" s="258" t="s">
        <v>199</v>
      </c>
      <c r="F277" s="259" t="s">
        <v>200</v>
      </c>
      <c r="G277" s="256"/>
      <c r="H277" s="260">
        <v>47.51</v>
      </c>
      <c r="I277" s="261"/>
      <c r="J277" s="261"/>
      <c r="K277" s="256"/>
      <c r="L277" s="256"/>
      <c r="M277" s="262"/>
      <c r="N277" s="263"/>
      <c r="O277" s="264"/>
      <c r="P277" s="264"/>
      <c r="Q277" s="264"/>
      <c r="R277" s="264"/>
      <c r="S277" s="264"/>
      <c r="T277" s="264"/>
      <c r="U277" s="264"/>
      <c r="V277" s="264"/>
      <c r="W277" s="264"/>
      <c r="X277" s="265"/>
      <c r="Y277" s="13"/>
      <c r="Z277" s="13"/>
      <c r="AA277" s="13"/>
      <c r="AB277" s="13"/>
      <c r="AC277" s="13"/>
      <c r="AD277" s="13"/>
      <c r="AE277" s="13"/>
      <c r="AT277" s="266" t="s">
        <v>144</v>
      </c>
      <c r="AU277" s="266" t="s">
        <v>91</v>
      </c>
      <c r="AV277" s="13" t="s">
        <v>91</v>
      </c>
      <c r="AW277" s="13" t="s">
        <v>5</v>
      </c>
      <c r="AX277" s="13" t="s">
        <v>81</v>
      </c>
      <c r="AY277" s="266" t="s">
        <v>134</v>
      </c>
    </row>
    <row r="278" spans="1:51" s="13" customFormat="1" ht="12">
      <c r="A278" s="13"/>
      <c r="B278" s="255"/>
      <c r="C278" s="256"/>
      <c r="D278" s="257" t="s">
        <v>144</v>
      </c>
      <c r="E278" s="258" t="s">
        <v>201</v>
      </c>
      <c r="F278" s="259" t="s">
        <v>202</v>
      </c>
      <c r="G278" s="256"/>
      <c r="H278" s="260">
        <v>31.38</v>
      </c>
      <c r="I278" s="261"/>
      <c r="J278" s="261"/>
      <c r="K278" s="256"/>
      <c r="L278" s="256"/>
      <c r="M278" s="262"/>
      <c r="N278" s="263"/>
      <c r="O278" s="264"/>
      <c r="P278" s="264"/>
      <c r="Q278" s="264"/>
      <c r="R278" s="264"/>
      <c r="S278" s="264"/>
      <c r="T278" s="264"/>
      <c r="U278" s="264"/>
      <c r="V278" s="264"/>
      <c r="W278" s="264"/>
      <c r="X278" s="265"/>
      <c r="Y278" s="13"/>
      <c r="Z278" s="13"/>
      <c r="AA278" s="13"/>
      <c r="AB278" s="13"/>
      <c r="AC278" s="13"/>
      <c r="AD278" s="13"/>
      <c r="AE278" s="13"/>
      <c r="AT278" s="266" t="s">
        <v>144</v>
      </c>
      <c r="AU278" s="266" t="s">
        <v>91</v>
      </c>
      <c r="AV278" s="13" t="s">
        <v>91</v>
      </c>
      <c r="AW278" s="13" t="s">
        <v>5</v>
      </c>
      <c r="AX278" s="13" t="s">
        <v>81</v>
      </c>
      <c r="AY278" s="266" t="s">
        <v>134</v>
      </c>
    </row>
    <row r="279" spans="1:51" s="13" customFormat="1" ht="12">
      <c r="A279" s="13"/>
      <c r="B279" s="255"/>
      <c r="C279" s="256"/>
      <c r="D279" s="257" t="s">
        <v>144</v>
      </c>
      <c r="E279" s="258" t="s">
        <v>203</v>
      </c>
      <c r="F279" s="259" t="s">
        <v>204</v>
      </c>
      <c r="G279" s="256"/>
      <c r="H279" s="260">
        <v>56.07</v>
      </c>
      <c r="I279" s="261"/>
      <c r="J279" s="261"/>
      <c r="K279" s="256"/>
      <c r="L279" s="256"/>
      <c r="M279" s="262"/>
      <c r="N279" s="263"/>
      <c r="O279" s="264"/>
      <c r="P279" s="264"/>
      <c r="Q279" s="264"/>
      <c r="R279" s="264"/>
      <c r="S279" s="264"/>
      <c r="T279" s="264"/>
      <c r="U279" s="264"/>
      <c r="V279" s="264"/>
      <c r="W279" s="264"/>
      <c r="X279" s="265"/>
      <c r="Y279" s="13"/>
      <c r="Z279" s="13"/>
      <c r="AA279" s="13"/>
      <c r="AB279" s="13"/>
      <c r="AC279" s="13"/>
      <c r="AD279" s="13"/>
      <c r="AE279" s="13"/>
      <c r="AT279" s="266" t="s">
        <v>144</v>
      </c>
      <c r="AU279" s="266" t="s">
        <v>91</v>
      </c>
      <c r="AV279" s="13" t="s">
        <v>91</v>
      </c>
      <c r="AW279" s="13" t="s">
        <v>5</v>
      </c>
      <c r="AX279" s="13" t="s">
        <v>81</v>
      </c>
      <c r="AY279" s="266" t="s">
        <v>134</v>
      </c>
    </row>
    <row r="280" spans="1:51" s="13" customFormat="1" ht="12">
      <c r="A280" s="13"/>
      <c r="B280" s="255"/>
      <c r="C280" s="256"/>
      <c r="D280" s="257" t="s">
        <v>144</v>
      </c>
      <c r="E280" s="258" t="s">
        <v>205</v>
      </c>
      <c r="F280" s="259" t="s">
        <v>206</v>
      </c>
      <c r="G280" s="256"/>
      <c r="H280" s="260">
        <v>8</v>
      </c>
      <c r="I280" s="261"/>
      <c r="J280" s="261"/>
      <c r="K280" s="256"/>
      <c r="L280" s="256"/>
      <c r="M280" s="262"/>
      <c r="N280" s="263"/>
      <c r="O280" s="264"/>
      <c r="P280" s="264"/>
      <c r="Q280" s="264"/>
      <c r="R280" s="264"/>
      <c r="S280" s="264"/>
      <c r="T280" s="264"/>
      <c r="U280" s="264"/>
      <c r="V280" s="264"/>
      <c r="W280" s="264"/>
      <c r="X280" s="265"/>
      <c r="Y280" s="13"/>
      <c r="Z280" s="13"/>
      <c r="AA280" s="13"/>
      <c r="AB280" s="13"/>
      <c r="AC280" s="13"/>
      <c r="AD280" s="13"/>
      <c r="AE280" s="13"/>
      <c r="AT280" s="266" t="s">
        <v>144</v>
      </c>
      <c r="AU280" s="266" t="s">
        <v>91</v>
      </c>
      <c r="AV280" s="13" t="s">
        <v>91</v>
      </c>
      <c r="AW280" s="13" t="s">
        <v>5</v>
      </c>
      <c r="AX280" s="13" t="s">
        <v>81</v>
      </c>
      <c r="AY280" s="266" t="s">
        <v>134</v>
      </c>
    </row>
    <row r="281" spans="1:51" s="13" customFormat="1" ht="12">
      <c r="A281" s="13"/>
      <c r="B281" s="255"/>
      <c r="C281" s="256"/>
      <c r="D281" s="257" t="s">
        <v>144</v>
      </c>
      <c r="E281" s="258" t="s">
        <v>207</v>
      </c>
      <c r="F281" s="259" t="s">
        <v>208</v>
      </c>
      <c r="G281" s="256"/>
      <c r="H281" s="260">
        <v>3.87</v>
      </c>
      <c r="I281" s="261"/>
      <c r="J281" s="261"/>
      <c r="K281" s="256"/>
      <c r="L281" s="256"/>
      <c r="M281" s="262"/>
      <c r="N281" s="263"/>
      <c r="O281" s="264"/>
      <c r="P281" s="264"/>
      <c r="Q281" s="264"/>
      <c r="R281" s="264"/>
      <c r="S281" s="264"/>
      <c r="T281" s="264"/>
      <c r="U281" s="264"/>
      <c r="V281" s="264"/>
      <c r="W281" s="264"/>
      <c r="X281" s="265"/>
      <c r="Y281" s="13"/>
      <c r="Z281" s="13"/>
      <c r="AA281" s="13"/>
      <c r="AB281" s="13"/>
      <c r="AC281" s="13"/>
      <c r="AD281" s="13"/>
      <c r="AE281" s="13"/>
      <c r="AT281" s="266" t="s">
        <v>144</v>
      </c>
      <c r="AU281" s="266" t="s">
        <v>91</v>
      </c>
      <c r="AV281" s="13" t="s">
        <v>91</v>
      </c>
      <c r="AW281" s="13" t="s">
        <v>5</v>
      </c>
      <c r="AX281" s="13" t="s">
        <v>81</v>
      </c>
      <c r="AY281" s="266" t="s">
        <v>134</v>
      </c>
    </row>
    <row r="282" spans="1:51" s="13" customFormat="1" ht="12">
      <c r="A282" s="13"/>
      <c r="B282" s="255"/>
      <c r="C282" s="256"/>
      <c r="D282" s="257" t="s">
        <v>144</v>
      </c>
      <c r="E282" s="258" t="s">
        <v>209</v>
      </c>
      <c r="F282" s="259" t="s">
        <v>210</v>
      </c>
      <c r="G282" s="256"/>
      <c r="H282" s="260">
        <v>3.15</v>
      </c>
      <c r="I282" s="261"/>
      <c r="J282" s="261"/>
      <c r="K282" s="256"/>
      <c r="L282" s="256"/>
      <c r="M282" s="262"/>
      <c r="N282" s="263"/>
      <c r="O282" s="264"/>
      <c r="P282" s="264"/>
      <c r="Q282" s="264"/>
      <c r="R282" s="264"/>
      <c r="S282" s="264"/>
      <c r="T282" s="264"/>
      <c r="U282" s="264"/>
      <c r="V282" s="264"/>
      <c r="W282" s="264"/>
      <c r="X282" s="265"/>
      <c r="Y282" s="13"/>
      <c r="Z282" s="13"/>
      <c r="AA282" s="13"/>
      <c r="AB282" s="13"/>
      <c r="AC282" s="13"/>
      <c r="AD282" s="13"/>
      <c r="AE282" s="13"/>
      <c r="AT282" s="266" t="s">
        <v>144</v>
      </c>
      <c r="AU282" s="266" t="s">
        <v>91</v>
      </c>
      <c r="AV282" s="13" t="s">
        <v>91</v>
      </c>
      <c r="AW282" s="13" t="s">
        <v>5</v>
      </c>
      <c r="AX282" s="13" t="s">
        <v>81</v>
      </c>
      <c r="AY282" s="266" t="s">
        <v>134</v>
      </c>
    </row>
    <row r="283" spans="1:51" s="13" customFormat="1" ht="12">
      <c r="A283" s="13"/>
      <c r="B283" s="255"/>
      <c r="C283" s="256"/>
      <c r="D283" s="257" t="s">
        <v>144</v>
      </c>
      <c r="E283" s="258" t="s">
        <v>211</v>
      </c>
      <c r="F283" s="259" t="s">
        <v>212</v>
      </c>
      <c r="G283" s="256"/>
      <c r="H283" s="260">
        <v>3.76</v>
      </c>
      <c r="I283" s="261"/>
      <c r="J283" s="261"/>
      <c r="K283" s="256"/>
      <c r="L283" s="256"/>
      <c r="M283" s="262"/>
      <c r="N283" s="263"/>
      <c r="O283" s="264"/>
      <c r="P283" s="264"/>
      <c r="Q283" s="264"/>
      <c r="R283" s="264"/>
      <c r="S283" s="264"/>
      <c r="T283" s="264"/>
      <c r="U283" s="264"/>
      <c r="V283" s="264"/>
      <c r="W283" s="264"/>
      <c r="X283" s="265"/>
      <c r="Y283" s="13"/>
      <c r="Z283" s="13"/>
      <c r="AA283" s="13"/>
      <c r="AB283" s="13"/>
      <c r="AC283" s="13"/>
      <c r="AD283" s="13"/>
      <c r="AE283" s="13"/>
      <c r="AT283" s="266" t="s">
        <v>144</v>
      </c>
      <c r="AU283" s="266" t="s">
        <v>91</v>
      </c>
      <c r="AV283" s="13" t="s">
        <v>91</v>
      </c>
      <c r="AW283" s="13" t="s">
        <v>5</v>
      </c>
      <c r="AX283" s="13" t="s">
        <v>81</v>
      </c>
      <c r="AY283" s="266" t="s">
        <v>134</v>
      </c>
    </row>
    <row r="284" spans="1:51" s="13" customFormat="1" ht="12">
      <c r="A284" s="13"/>
      <c r="B284" s="255"/>
      <c r="C284" s="256"/>
      <c r="D284" s="257" t="s">
        <v>144</v>
      </c>
      <c r="E284" s="258" t="s">
        <v>213</v>
      </c>
      <c r="F284" s="259" t="s">
        <v>598</v>
      </c>
      <c r="G284" s="256"/>
      <c r="H284" s="260">
        <v>3</v>
      </c>
      <c r="I284" s="261"/>
      <c r="J284" s="261"/>
      <c r="K284" s="256"/>
      <c r="L284" s="256"/>
      <c r="M284" s="262"/>
      <c r="N284" s="263"/>
      <c r="O284" s="264"/>
      <c r="P284" s="264"/>
      <c r="Q284" s="264"/>
      <c r="R284" s="264"/>
      <c r="S284" s="264"/>
      <c r="T284" s="264"/>
      <c r="U284" s="264"/>
      <c r="V284" s="264"/>
      <c r="W284" s="264"/>
      <c r="X284" s="265"/>
      <c r="Y284" s="13"/>
      <c r="Z284" s="13"/>
      <c r="AA284" s="13"/>
      <c r="AB284" s="13"/>
      <c r="AC284" s="13"/>
      <c r="AD284" s="13"/>
      <c r="AE284" s="13"/>
      <c r="AT284" s="266" t="s">
        <v>144</v>
      </c>
      <c r="AU284" s="266" t="s">
        <v>91</v>
      </c>
      <c r="AV284" s="13" t="s">
        <v>91</v>
      </c>
      <c r="AW284" s="13" t="s">
        <v>5</v>
      </c>
      <c r="AX284" s="13" t="s">
        <v>81</v>
      </c>
      <c r="AY284" s="266" t="s">
        <v>134</v>
      </c>
    </row>
    <row r="285" spans="1:51" s="14" customFormat="1" ht="12">
      <c r="A285" s="14"/>
      <c r="B285" s="267"/>
      <c r="C285" s="268"/>
      <c r="D285" s="257" t="s">
        <v>144</v>
      </c>
      <c r="E285" s="269" t="s">
        <v>1</v>
      </c>
      <c r="F285" s="270" t="s">
        <v>161</v>
      </c>
      <c r="G285" s="268"/>
      <c r="H285" s="271">
        <v>156.74</v>
      </c>
      <c r="I285" s="272"/>
      <c r="J285" s="272"/>
      <c r="K285" s="268"/>
      <c r="L285" s="268"/>
      <c r="M285" s="273"/>
      <c r="N285" s="274"/>
      <c r="O285" s="275"/>
      <c r="P285" s="275"/>
      <c r="Q285" s="275"/>
      <c r="R285" s="275"/>
      <c r="S285" s="275"/>
      <c r="T285" s="275"/>
      <c r="U285" s="275"/>
      <c r="V285" s="275"/>
      <c r="W285" s="275"/>
      <c r="X285" s="276"/>
      <c r="Y285" s="14"/>
      <c r="Z285" s="14"/>
      <c r="AA285" s="14"/>
      <c r="AB285" s="14"/>
      <c r="AC285" s="14"/>
      <c r="AD285" s="14"/>
      <c r="AE285" s="14"/>
      <c r="AT285" s="277" t="s">
        <v>144</v>
      </c>
      <c r="AU285" s="277" t="s">
        <v>91</v>
      </c>
      <c r="AV285" s="14" t="s">
        <v>142</v>
      </c>
      <c r="AW285" s="14" t="s">
        <v>5</v>
      </c>
      <c r="AX285" s="14" t="s">
        <v>89</v>
      </c>
      <c r="AY285" s="277" t="s">
        <v>134</v>
      </c>
    </row>
    <row r="286" spans="1:65" s="2" customFormat="1" ht="21.75" customHeight="1">
      <c r="A286" s="38"/>
      <c r="B286" s="39"/>
      <c r="C286" s="283" t="s">
        <v>599</v>
      </c>
      <c r="D286" s="283" t="s">
        <v>331</v>
      </c>
      <c r="E286" s="284" t="s">
        <v>600</v>
      </c>
      <c r="F286" s="285" t="s">
        <v>601</v>
      </c>
      <c r="G286" s="286" t="s">
        <v>140</v>
      </c>
      <c r="H286" s="287">
        <v>48.46</v>
      </c>
      <c r="I286" s="288"/>
      <c r="J286" s="289"/>
      <c r="K286" s="290">
        <f>ROUND(P286*H286,2)</f>
        <v>0</v>
      </c>
      <c r="L286" s="285" t="s">
        <v>141</v>
      </c>
      <c r="M286" s="291"/>
      <c r="N286" s="292" t="s">
        <v>1</v>
      </c>
      <c r="O286" s="249" t="s">
        <v>44</v>
      </c>
      <c r="P286" s="250">
        <f>I286+J286</f>
        <v>0</v>
      </c>
      <c r="Q286" s="250">
        <f>ROUND(I286*H286,2)</f>
        <v>0</v>
      </c>
      <c r="R286" s="250">
        <f>ROUND(J286*H286,2)</f>
        <v>0</v>
      </c>
      <c r="S286" s="91"/>
      <c r="T286" s="251">
        <f>S286*H286</f>
        <v>0</v>
      </c>
      <c r="U286" s="251">
        <v>0.102</v>
      </c>
      <c r="V286" s="251">
        <f>U286*H286</f>
        <v>4.94292</v>
      </c>
      <c r="W286" s="251">
        <v>0</v>
      </c>
      <c r="X286" s="252">
        <f>W286*H286</f>
        <v>0</v>
      </c>
      <c r="Y286" s="38"/>
      <c r="Z286" s="38"/>
      <c r="AA286" s="38"/>
      <c r="AB286" s="38"/>
      <c r="AC286" s="38"/>
      <c r="AD286" s="38"/>
      <c r="AE286" s="38"/>
      <c r="AR286" s="253" t="s">
        <v>206</v>
      </c>
      <c r="AT286" s="253" t="s">
        <v>331</v>
      </c>
      <c r="AU286" s="253" t="s">
        <v>91</v>
      </c>
      <c r="AY286" s="17" t="s">
        <v>134</v>
      </c>
      <c r="BE286" s="254">
        <f>IF(O286="základní",K286,0)</f>
        <v>0</v>
      </c>
      <c r="BF286" s="254">
        <f>IF(O286="snížená",K286,0)</f>
        <v>0</v>
      </c>
      <c r="BG286" s="254">
        <f>IF(O286="zákl. přenesená",K286,0)</f>
        <v>0</v>
      </c>
      <c r="BH286" s="254">
        <f>IF(O286="sníž. přenesená",K286,0)</f>
        <v>0</v>
      </c>
      <c r="BI286" s="254">
        <f>IF(O286="nulová",K286,0)</f>
        <v>0</v>
      </c>
      <c r="BJ286" s="17" t="s">
        <v>89</v>
      </c>
      <c r="BK286" s="254">
        <f>ROUND(P286*H286,2)</f>
        <v>0</v>
      </c>
      <c r="BL286" s="17" t="s">
        <v>142</v>
      </c>
      <c r="BM286" s="253" t="s">
        <v>602</v>
      </c>
    </row>
    <row r="287" spans="1:51" s="13" customFormat="1" ht="12">
      <c r="A287" s="13"/>
      <c r="B287" s="255"/>
      <c r="C287" s="256"/>
      <c r="D287" s="257" t="s">
        <v>144</v>
      </c>
      <c r="E287" s="258" t="s">
        <v>1</v>
      </c>
      <c r="F287" s="259" t="s">
        <v>603</v>
      </c>
      <c r="G287" s="256"/>
      <c r="H287" s="260">
        <v>48.46</v>
      </c>
      <c r="I287" s="261"/>
      <c r="J287" s="261"/>
      <c r="K287" s="256"/>
      <c r="L287" s="256"/>
      <c r="M287" s="262"/>
      <c r="N287" s="263"/>
      <c r="O287" s="264"/>
      <c r="P287" s="264"/>
      <c r="Q287" s="264"/>
      <c r="R287" s="264"/>
      <c r="S287" s="264"/>
      <c r="T287" s="264"/>
      <c r="U287" s="264"/>
      <c r="V287" s="264"/>
      <c r="W287" s="264"/>
      <c r="X287" s="265"/>
      <c r="Y287" s="13"/>
      <c r="Z287" s="13"/>
      <c r="AA287" s="13"/>
      <c r="AB287" s="13"/>
      <c r="AC287" s="13"/>
      <c r="AD287" s="13"/>
      <c r="AE287" s="13"/>
      <c r="AT287" s="266" t="s">
        <v>144</v>
      </c>
      <c r="AU287" s="266" t="s">
        <v>91</v>
      </c>
      <c r="AV287" s="13" t="s">
        <v>91</v>
      </c>
      <c r="AW287" s="13" t="s">
        <v>5</v>
      </c>
      <c r="AX287" s="13" t="s">
        <v>89</v>
      </c>
      <c r="AY287" s="266" t="s">
        <v>134</v>
      </c>
    </row>
    <row r="288" spans="1:65" s="2" customFormat="1" ht="16.5" customHeight="1">
      <c r="A288" s="38"/>
      <c r="B288" s="39"/>
      <c r="C288" s="283" t="s">
        <v>604</v>
      </c>
      <c r="D288" s="283" t="s">
        <v>331</v>
      </c>
      <c r="E288" s="284" t="s">
        <v>605</v>
      </c>
      <c r="F288" s="285" t="s">
        <v>606</v>
      </c>
      <c r="G288" s="286" t="s">
        <v>140</v>
      </c>
      <c r="H288" s="287">
        <v>32.008</v>
      </c>
      <c r="I288" s="288"/>
      <c r="J288" s="289"/>
      <c r="K288" s="290">
        <f>ROUND(P288*H288,2)</f>
        <v>0</v>
      </c>
      <c r="L288" s="285" t="s">
        <v>481</v>
      </c>
      <c r="M288" s="291"/>
      <c r="N288" s="292" t="s">
        <v>1</v>
      </c>
      <c r="O288" s="249" t="s">
        <v>44</v>
      </c>
      <c r="P288" s="250">
        <f>I288+J288</f>
        <v>0</v>
      </c>
      <c r="Q288" s="250">
        <f>ROUND(I288*H288,2)</f>
        <v>0</v>
      </c>
      <c r="R288" s="250">
        <f>ROUND(J288*H288,2)</f>
        <v>0</v>
      </c>
      <c r="S288" s="91"/>
      <c r="T288" s="251">
        <f>S288*H288</f>
        <v>0</v>
      </c>
      <c r="U288" s="251">
        <v>0.0407</v>
      </c>
      <c r="V288" s="251">
        <f>U288*H288</f>
        <v>1.3027256</v>
      </c>
      <c r="W288" s="251">
        <v>0</v>
      </c>
      <c r="X288" s="252">
        <f>W288*H288</f>
        <v>0</v>
      </c>
      <c r="Y288" s="38"/>
      <c r="Z288" s="38"/>
      <c r="AA288" s="38"/>
      <c r="AB288" s="38"/>
      <c r="AC288" s="38"/>
      <c r="AD288" s="38"/>
      <c r="AE288" s="38"/>
      <c r="AR288" s="253" t="s">
        <v>206</v>
      </c>
      <c r="AT288" s="253" t="s">
        <v>331</v>
      </c>
      <c r="AU288" s="253" t="s">
        <v>91</v>
      </c>
      <c r="AY288" s="17" t="s">
        <v>134</v>
      </c>
      <c r="BE288" s="254">
        <f>IF(O288="základní",K288,0)</f>
        <v>0</v>
      </c>
      <c r="BF288" s="254">
        <f>IF(O288="snížená",K288,0)</f>
        <v>0</v>
      </c>
      <c r="BG288" s="254">
        <f>IF(O288="zákl. přenesená",K288,0)</f>
        <v>0</v>
      </c>
      <c r="BH288" s="254">
        <f>IF(O288="sníž. přenesená",K288,0)</f>
        <v>0</v>
      </c>
      <c r="BI288" s="254">
        <f>IF(O288="nulová",K288,0)</f>
        <v>0</v>
      </c>
      <c r="BJ288" s="17" t="s">
        <v>89</v>
      </c>
      <c r="BK288" s="254">
        <f>ROUND(P288*H288,2)</f>
        <v>0</v>
      </c>
      <c r="BL288" s="17" t="s">
        <v>142</v>
      </c>
      <c r="BM288" s="253" t="s">
        <v>607</v>
      </c>
    </row>
    <row r="289" spans="1:51" s="13" customFormat="1" ht="12">
      <c r="A289" s="13"/>
      <c r="B289" s="255"/>
      <c r="C289" s="256"/>
      <c r="D289" s="257" t="s">
        <v>144</v>
      </c>
      <c r="E289" s="258" t="s">
        <v>1</v>
      </c>
      <c r="F289" s="259" t="s">
        <v>608</v>
      </c>
      <c r="G289" s="256"/>
      <c r="H289" s="260">
        <v>32.008</v>
      </c>
      <c r="I289" s="261"/>
      <c r="J289" s="261"/>
      <c r="K289" s="256"/>
      <c r="L289" s="256"/>
      <c r="M289" s="262"/>
      <c r="N289" s="263"/>
      <c r="O289" s="264"/>
      <c r="P289" s="264"/>
      <c r="Q289" s="264"/>
      <c r="R289" s="264"/>
      <c r="S289" s="264"/>
      <c r="T289" s="264"/>
      <c r="U289" s="264"/>
      <c r="V289" s="264"/>
      <c r="W289" s="264"/>
      <c r="X289" s="265"/>
      <c r="Y289" s="13"/>
      <c r="Z289" s="13"/>
      <c r="AA289" s="13"/>
      <c r="AB289" s="13"/>
      <c r="AC289" s="13"/>
      <c r="AD289" s="13"/>
      <c r="AE289" s="13"/>
      <c r="AT289" s="266" t="s">
        <v>144</v>
      </c>
      <c r="AU289" s="266" t="s">
        <v>91</v>
      </c>
      <c r="AV289" s="13" t="s">
        <v>91</v>
      </c>
      <c r="AW289" s="13" t="s">
        <v>5</v>
      </c>
      <c r="AX289" s="13" t="s">
        <v>89</v>
      </c>
      <c r="AY289" s="266" t="s">
        <v>134</v>
      </c>
    </row>
    <row r="290" spans="1:65" s="2" customFormat="1" ht="21.75" customHeight="1">
      <c r="A290" s="38"/>
      <c r="B290" s="39"/>
      <c r="C290" s="283" t="s">
        <v>609</v>
      </c>
      <c r="D290" s="283" t="s">
        <v>331</v>
      </c>
      <c r="E290" s="284" t="s">
        <v>610</v>
      </c>
      <c r="F290" s="285" t="s">
        <v>611</v>
      </c>
      <c r="G290" s="286" t="s">
        <v>140</v>
      </c>
      <c r="H290" s="287">
        <v>57.191</v>
      </c>
      <c r="I290" s="288"/>
      <c r="J290" s="289"/>
      <c r="K290" s="290">
        <f>ROUND(P290*H290,2)</f>
        <v>0</v>
      </c>
      <c r="L290" s="285" t="s">
        <v>141</v>
      </c>
      <c r="M290" s="291"/>
      <c r="N290" s="292" t="s">
        <v>1</v>
      </c>
      <c r="O290" s="249" t="s">
        <v>44</v>
      </c>
      <c r="P290" s="250">
        <f>I290+J290</f>
        <v>0</v>
      </c>
      <c r="Q290" s="250">
        <f>ROUND(I290*H290,2)</f>
        <v>0</v>
      </c>
      <c r="R290" s="250">
        <f>ROUND(J290*H290,2)</f>
        <v>0</v>
      </c>
      <c r="S290" s="91"/>
      <c r="T290" s="251">
        <f>S290*H290</f>
        <v>0</v>
      </c>
      <c r="U290" s="251">
        <v>0.0483</v>
      </c>
      <c r="V290" s="251">
        <f>U290*H290</f>
        <v>2.7623253</v>
      </c>
      <c r="W290" s="251">
        <v>0</v>
      </c>
      <c r="X290" s="252">
        <f>W290*H290</f>
        <v>0</v>
      </c>
      <c r="Y290" s="38"/>
      <c r="Z290" s="38"/>
      <c r="AA290" s="38"/>
      <c r="AB290" s="38"/>
      <c r="AC290" s="38"/>
      <c r="AD290" s="38"/>
      <c r="AE290" s="38"/>
      <c r="AR290" s="253" t="s">
        <v>206</v>
      </c>
      <c r="AT290" s="253" t="s">
        <v>331</v>
      </c>
      <c r="AU290" s="253" t="s">
        <v>91</v>
      </c>
      <c r="AY290" s="17" t="s">
        <v>134</v>
      </c>
      <c r="BE290" s="254">
        <f>IF(O290="základní",K290,0)</f>
        <v>0</v>
      </c>
      <c r="BF290" s="254">
        <f>IF(O290="snížená",K290,0)</f>
        <v>0</v>
      </c>
      <c r="BG290" s="254">
        <f>IF(O290="zákl. přenesená",K290,0)</f>
        <v>0</v>
      </c>
      <c r="BH290" s="254">
        <f>IF(O290="sníž. přenesená",K290,0)</f>
        <v>0</v>
      </c>
      <c r="BI290" s="254">
        <f>IF(O290="nulová",K290,0)</f>
        <v>0</v>
      </c>
      <c r="BJ290" s="17" t="s">
        <v>89</v>
      </c>
      <c r="BK290" s="254">
        <f>ROUND(P290*H290,2)</f>
        <v>0</v>
      </c>
      <c r="BL290" s="17" t="s">
        <v>142</v>
      </c>
      <c r="BM290" s="253" t="s">
        <v>612</v>
      </c>
    </row>
    <row r="291" spans="1:51" s="13" customFormat="1" ht="12">
      <c r="A291" s="13"/>
      <c r="B291" s="255"/>
      <c r="C291" s="256"/>
      <c r="D291" s="257" t="s">
        <v>144</v>
      </c>
      <c r="E291" s="258" t="s">
        <v>1</v>
      </c>
      <c r="F291" s="259" t="s">
        <v>613</v>
      </c>
      <c r="G291" s="256"/>
      <c r="H291" s="260">
        <v>57.191</v>
      </c>
      <c r="I291" s="261"/>
      <c r="J291" s="261"/>
      <c r="K291" s="256"/>
      <c r="L291" s="256"/>
      <c r="M291" s="262"/>
      <c r="N291" s="263"/>
      <c r="O291" s="264"/>
      <c r="P291" s="264"/>
      <c r="Q291" s="264"/>
      <c r="R291" s="264"/>
      <c r="S291" s="264"/>
      <c r="T291" s="264"/>
      <c r="U291" s="264"/>
      <c r="V291" s="264"/>
      <c r="W291" s="264"/>
      <c r="X291" s="265"/>
      <c r="Y291" s="13"/>
      <c r="Z291" s="13"/>
      <c r="AA291" s="13"/>
      <c r="AB291" s="13"/>
      <c r="AC291" s="13"/>
      <c r="AD291" s="13"/>
      <c r="AE291" s="13"/>
      <c r="AT291" s="266" t="s">
        <v>144</v>
      </c>
      <c r="AU291" s="266" t="s">
        <v>91</v>
      </c>
      <c r="AV291" s="13" t="s">
        <v>91</v>
      </c>
      <c r="AW291" s="13" t="s">
        <v>5</v>
      </c>
      <c r="AX291" s="13" t="s">
        <v>89</v>
      </c>
      <c r="AY291" s="266" t="s">
        <v>134</v>
      </c>
    </row>
    <row r="292" spans="1:65" s="2" customFormat="1" ht="21.75" customHeight="1">
      <c r="A292" s="38"/>
      <c r="B292" s="39"/>
      <c r="C292" s="283" t="s">
        <v>614</v>
      </c>
      <c r="D292" s="283" t="s">
        <v>331</v>
      </c>
      <c r="E292" s="284" t="s">
        <v>615</v>
      </c>
      <c r="F292" s="285" t="s">
        <v>616</v>
      </c>
      <c r="G292" s="286" t="s">
        <v>140</v>
      </c>
      <c r="H292" s="287">
        <v>8.16</v>
      </c>
      <c r="I292" s="288"/>
      <c r="J292" s="289"/>
      <c r="K292" s="290">
        <f>ROUND(P292*H292,2)</f>
        <v>0</v>
      </c>
      <c r="L292" s="285" t="s">
        <v>141</v>
      </c>
      <c r="M292" s="291"/>
      <c r="N292" s="292" t="s">
        <v>1</v>
      </c>
      <c r="O292" s="249" t="s">
        <v>44</v>
      </c>
      <c r="P292" s="250">
        <f>I292+J292</f>
        <v>0</v>
      </c>
      <c r="Q292" s="250">
        <f>ROUND(I292*H292,2)</f>
        <v>0</v>
      </c>
      <c r="R292" s="250">
        <f>ROUND(J292*H292,2)</f>
        <v>0</v>
      </c>
      <c r="S292" s="91"/>
      <c r="T292" s="251">
        <f>S292*H292</f>
        <v>0</v>
      </c>
      <c r="U292" s="251">
        <v>0.06567</v>
      </c>
      <c r="V292" s="251">
        <f>U292*H292</f>
        <v>0.5358672000000001</v>
      </c>
      <c r="W292" s="251">
        <v>0</v>
      </c>
      <c r="X292" s="252">
        <f>W292*H292</f>
        <v>0</v>
      </c>
      <c r="Y292" s="38"/>
      <c r="Z292" s="38"/>
      <c r="AA292" s="38"/>
      <c r="AB292" s="38"/>
      <c r="AC292" s="38"/>
      <c r="AD292" s="38"/>
      <c r="AE292" s="38"/>
      <c r="AR292" s="253" t="s">
        <v>206</v>
      </c>
      <c r="AT292" s="253" t="s">
        <v>331</v>
      </c>
      <c r="AU292" s="253" t="s">
        <v>91</v>
      </c>
      <c r="AY292" s="17" t="s">
        <v>134</v>
      </c>
      <c r="BE292" s="254">
        <f>IF(O292="základní",K292,0)</f>
        <v>0</v>
      </c>
      <c r="BF292" s="254">
        <f>IF(O292="snížená",K292,0)</f>
        <v>0</v>
      </c>
      <c r="BG292" s="254">
        <f>IF(O292="zákl. přenesená",K292,0)</f>
        <v>0</v>
      </c>
      <c r="BH292" s="254">
        <f>IF(O292="sníž. přenesená",K292,0)</f>
        <v>0</v>
      </c>
      <c r="BI292" s="254">
        <f>IF(O292="nulová",K292,0)</f>
        <v>0</v>
      </c>
      <c r="BJ292" s="17" t="s">
        <v>89</v>
      </c>
      <c r="BK292" s="254">
        <f>ROUND(P292*H292,2)</f>
        <v>0</v>
      </c>
      <c r="BL292" s="17" t="s">
        <v>142</v>
      </c>
      <c r="BM292" s="253" t="s">
        <v>617</v>
      </c>
    </row>
    <row r="293" spans="1:51" s="13" customFormat="1" ht="12">
      <c r="A293" s="13"/>
      <c r="B293" s="255"/>
      <c r="C293" s="256"/>
      <c r="D293" s="257" t="s">
        <v>144</v>
      </c>
      <c r="E293" s="258" t="s">
        <v>1</v>
      </c>
      <c r="F293" s="259" t="s">
        <v>618</v>
      </c>
      <c r="G293" s="256"/>
      <c r="H293" s="260">
        <v>8.16</v>
      </c>
      <c r="I293" s="261"/>
      <c r="J293" s="261"/>
      <c r="K293" s="256"/>
      <c r="L293" s="256"/>
      <c r="M293" s="262"/>
      <c r="N293" s="263"/>
      <c r="O293" s="264"/>
      <c r="P293" s="264"/>
      <c r="Q293" s="264"/>
      <c r="R293" s="264"/>
      <c r="S293" s="264"/>
      <c r="T293" s="264"/>
      <c r="U293" s="264"/>
      <c r="V293" s="264"/>
      <c r="W293" s="264"/>
      <c r="X293" s="265"/>
      <c r="Y293" s="13"/>
      <c r="Z293" s="13"/>
      <c r="AA293" s="13"/>
      <c r="AB293" s="13"/>
      <c r="AC293" s="13"/>
      <c r="AD293" s="13"/>
      <c r="AE293" s="13"/>
      <c r="AT293" s="266" t="s">
        <v>144</v>
      </c>
      <c r="AU293" s="266" t="s">
        <v>91</v>
      </c>
      <c r="AV293" s="13" t="s">
        <v>91</v>
      </c>
      <c r="AW293" s="13" t="s">
        <v>5</v>
      </c>
      <c r="AX293" s="13" t="s">
        <v>89</v>
      </c>
      <c r="AY293" s="266" t="s">
        <v>134</v>
      </c>
    </row>
    <row r="294" spans="1:65" s="2" customFormat="1" ht="21.75" customHeight="1">
      <c r="A294" s="38"/>
      <c r="B294" s="39"/>
      <c r="C294" s="283" t="s">
        <v>619</v>
      </c>
      <c r="D294" s="283" t="s">
        <v>331</v>
      </c>
      <c r="E294" s="284" t="s">
        <v>620</v>
      </c>
      <c r="F294" s="285" t="s">
        <v>621</v>
      </c>
      <c r="G294" s="286" t="s">
        <v>140</v>
      </c>
      <c r="H294" s="287">
        <v>5.11</v>
      </c>
      <c r="I294" s="288"/>
      <c r="J294" s="289"/>
      <c r="K294" s="290">
        <f>ROUND(P294*H294,2)</f>
        <v>0</v>
      </c>
      <c r="L294" s="285" t="s">
        <v>481</v>
      </c>
      <c r="M294" s="291"/>
      <c r="N294" s="292" t="s">
        <v>1</v>
      </c>
      <c r="O294" s="249" t="s">
        <v>44</v>
      </c>
      <c r="P294" s="250">
        <f>I294+J294</f>
        <v>0</v>
      </c>
      <c r="Q294" s="250">
        <f>ROUND(I294*H294,2)</f>
        <v>0</v>
      </c>
      <c r="R294" s="250">
        <f>ROUND(J294*H294,2)</f>
        <v>0</v>
      </c>
      <c r="S294" s="91"/>
      <c r="T294" s="251">
        <f>S294*H294</f>
        <v>0</v>
      </c>
      <c r="U294" s="251">
        <v>0.053</v>
      </c>
      <c r="V294" s="251">
        <f>U294*H294</f>
        <v>0.27083</v>
      </c>
      <c r="W294" s="251">
        <v>0</v>
      </c>
      <c r="X294" s="252">
        <f>W294*H294</f>
        <v>0</v>
      </c>
      <c r="Y294" s="38"/>
      <c r="Z294" s="38"/>
      <c r="AA294" s="38"/>
      <c r="AB294" s="38"/>
      <c r="AC294" s="38"/>
      <c r="AD294" s="38"/>
      <c r="AE294" s="38"/>
      <c r="AR294" s="253" t="s">
        <v>206</v>
      </c>
      <c r="AT294" s="253" t="s">
        <v>331</v>
      </c>
      <c r="AU294" s="253" t="s">
        <v>91</v>
      </c>
      <c r="AY294" s="17" t="s">
        <v>134</v>
      </c>
      <c r="BE294" s="254">
        <f>IF(O294="základní",K294,0)</f>
        <v>0</v>
      </c>
      <c r="BF294" s="254">
        <f>IF(O294="snížená",K294,0)</f>
        <v>0</v>
      </c>
      <c r="BG294" s="254">
        <f>IF(O294="zákl. přenesená",K294,0)</f>
        <v>0</v>
      </c>
      <c r="BH294" s="254">
        <f>IF(O294="sníž. přenesená",K294,0)</f>
        <v>0</v>
      </c>
      <c r="BI294" s="254">
        <f>IF(O294="nulová",K294,0)</f>
        <v>0</v>
      </c>
      <c r="BJ294" s="17" t="s">
        <v>89</v>
      </c>
      <c r="BK294" s="254">
        <f>ROUND(P294*H294,2)</f>
        <v>0</v>
      </c>
      <c r="BL294" s="17" t="s">
        <v>142</v>
      </c>
      <c r="BM294" s="253" t="s">
        <v>622</v>
      </c>
    </row>
    <row r="295" spans="1:51" s="13" customFormat="1" ht="12">
      <c r="A295" s="13"/>
      <c r="B295" s="255"/>
      <c r="C295" s="256"/>
      <c r="D295" s="257" t="s">
        <v>144</v>
      </c>
      <c r="E295" s="258" t="s">
        <v>1</v>
      </c>
      <c r="F295" s="259" t="s">
        <v>623</v>
      </c>
      <c r="G295" s="256"/>
      <c r="H295" s="260">
        <v>5.11</v>
      </c>
      <c r="I295" s="261"/>
      <c r="J295" s="261"/>
      <c r="K295" s="256"/>
      <c r="L295" s="256"/>
      <c r="M295" s="262"/>
      <c r="N295" s="263"/>
      <c r="O295" s="264"/>
      <c r="P295" s="264"/>
      <c r="Q295" s="264"/>
      <c r="R295" s="264"/>
      <c r="S295" s="264"/>
      <c r="T295" s="264"/>
      <c r="U295" s="264"/>
      <c r="V295" s="264"/>
      <c r="W295" s="264"/>
      <c r="X295" s="265"/>
      <c r="Y295" s="13"/>
      <c r="Z295" s="13"/>
      <c r="AA295" s="13"/>
      <c r="AB295" s="13"/>
      <c r="AC295" s="13"/>
      <c r="AD295" s="13"/>
      <c r="AE295" s="13"/>
      <c r="AT295" s="266" t="s">
        <v>144</v>
      </c>
      <c r="AU295" s="266" t="s">
        <v>91</v>
      </c>
      <c r="AV295" s="13" t="s">
        <v>91</v>
      </c>
      <c r="AW295" s="13" t="s">
        <v>5</v>
      </c>
      <c r="AX295" s="13" t="s">
        <v>89</v>
      </c>
      <c r="AY295" s="266" t="s">
        <v>134</v>
      </c>
    </row>
    <row r="296" spans="1:65" s="2" customFormat="1" ht="21.75" customHeight="1">
      <c r="A296" s="38"/>
      <c r="B296" s="39"/>
      <c r="C296" s="283" t="s">
        <v>624</v>
      </c>
      <c r="D296" s="283" t="s">
        <v>331</v>
      </c>
      <c r="E296" s="284" t="s">
        <v>625</v>
      </c>
      <c r="F296" s="285" t="s">
        <v>626</v>
      </c>
      <c r="G296" s="286" t="s">
        <v>140</v>
      </c>
      <c r="H296" s="287">
        <v>4.16</v>
      </c>
      <c r="I296" s="288"/>
      <c r="J296" s="289"/>
      <c r="K296" s="290">
        <f>ROUND(P296*H296,2)</f>
        <v>0</v>
      </c>
      <c r="L296" s="285" t="s">
        <v>481</v>
      </c>
      <c r="M296" s="291"/>
      <c r="N296" s="292" t="s">
        <v>1</v>
      </c>
      <c r="O296" s="249" t="s">
        <v>44</v>
      </c>
      <c r="P296" s="250">
        <f>I296+J296</f>
        <v>0</v>
      </c>
      <c r="Q296" s="250">
        <f>ROUND(I296*H296,2)</f>
        <v>0</v>
      </c>
      <c r="R296" s="250">
        <f>ROUND(J296*H296,2)</f>
        <v>0</v>
      </c>
      <c r="S296" s="91"/>
      <c r="T296" s="251">
        <f>S296*H296</f>
        <v>0</v>
      </c>
      <c r="U296" s="251">
        <v>0.0585</v>
      </c>
      <c r="V296" s="251">
        <f>U296*H296</f>
        <v>0.24336000000000002</v>
      </c>
      <c r="W296" s="251">
        <v>0</v>
      </c>
      <c r="X296" s="252">
        <f>W296*H296</f>
        <v>0</v>
      </c>
      <c r="Y296" s="38"/>
      <c r="Z296" s="38"/>
      <c r="AA296" s="38"/>
      <c r="AB296" s="38"/>
      <c r="AC296" s="38"/>
      <c r="AD296" s="38"/>
      <c r="AE296" s="38"/>
      <c r="AR296" s="253" t="s">
        <v>206</v>
      </c>
      <c r="AT296" s="253" t="s">
        <v>331</v>
      </c>
      <c r="AU296" s="253" t="s">
        <v>91</v>
      </c>
      <c r="AY296" s="17" t="s">
        <v>134</v>
      </c>
      <c r="BE296" s="254">
        <f>IF(O296="základní",K296,0)</f>
        <v>0</v>
      </c>
      <c r="BF296" s="254">
        <f>IF(O296="snížená",K296,0)</f>
        <v>0</v>
      </c>
      <c r="BG296" s="254">
        <f>IF(O296="zákl. přenesená",K296,0)</f>
        <v>0</v>
      </c>
      <c r="BH296" s="254">
        <f>IF(O296="sníž. přenesená",K296,0)</f>
        <v>0</v>
      </c>
      <c r="BI296" s="254">
        <f>IF(O296="nulová",K296,0)</f>
        <v>0</v>
      </c>
      <c r="BJ296" s="17" t="s">
        <v>89</v>
      </c>
      <c r="BK296" s="254">
        <f>ROUND(P296*H296,2)</f>
        <v>0</v>
      </c>
      <c r="BL296" s="17" t="s">
        <v>142</v>
      </c>
      <c r="BM296" s="253" t="s">
        <v>627</v>
      </c>
    </row>
    <row r="297" spans="1:51" s="13" customFormat="1" ht="12">
      <c r="A297" s="13"/>
      <c r="B297" s="255"/>
      <c r="C297" s="256"/>
      <c r="D297" s="257" t="s">
        <v>144</v>
      </c>
      <c r="E297" s="258" t="s">
        <v>1</v>
      </c>
      <c r="F297" s="259" t="s">
        <v>628</v>
      </c>
      <c r="G297" s="256"/>
      <c r="H297" s="260">
        <v>4.16</v>
      </c>
      <c r="I297" s="261"/>
      <c r="J297" s="261"/>
      <c r="K297" s="256"/>
      <c r="L297" s="256"/>
      <c r="M297" s="262"/>
      <c r="N297" s="263"/>
      <c r="O297" s="264"/>
      <c r="P297" s="264"/>
      <c r="Q297" s="264"/>
      <c r="R297" s="264"/>
      <c r="S297" s="264"/>
      <c r="T297" s="264"/>
      <c r="U297" s="264"/>
      <c r="V297" s="264"/>
      <c r="W297" s="264"/>
      <c r="X297" s="265"/>
      <c r="Y297" s="13"/>
      <c r="Z297" s="13"/>
      <c r="AA297" s="13"/>
      <c r="AB297" s="13"/>
      <c r="AC297" s="13"/>
      <c r="AD297" s="13"/>
      <c r="AE297" s="13"/>
      <c r="AT297" s="266" t="s">
        <v>144</v>
      </c>
      <c r="AU297" s="266" t="s">
        <v>91</v>
      </c>
      <c r="AV297" s="13" t="s">
        <v>91</v>
      </c>
      <c r="AW297" s="13" t="s">
        <v>5</v>
      </c>
      <c r="AX297" s="13" t="s">
        <v>89</v>
      </c>
      <c r="AY297" s="266" t="s">
        <v>134</v>
      </c>
    </row>
    <row r="298" spans="1:65" s="2" customFormat="1" ht="21.75" customHeight="1">
      <c r="A298" s="38"/>
      <c r="B298" s="39"/>
      <c r="C298" s="283" t="s">
        <v>629</v>
      </c>
      <c r="D298" s="283" t="s">
        <v>331</v>
      </c>
      <c r="E298" s="284" t="s">
        <v>630</v>
      </c>
      <c r="F298" s="285" t="s">
        <v>631</v>
      </c>
      <c r="G298" s="286" t="s">
        <v>140</v>
      </c>
      <c r="H298" s="287">
        <v>4.965</v>
      </c>
      <c r="I298" s="288"/>
      <c r="J298" s="289"/>
      <c r="K298" s="290">
        <f>ROUND(P298*H298,2)</f>
        <v>0</v>
      </c>
      <c r="L298" s="285" t="s">
        <v>481</v>
      </c>
      <c r="M298" s="291"/>
      <c r="N298" s="292" t="s">
        <v>1</v>
      </c>
      <c r="O298" s="249" t="s">
        <v>44</v>
      </c>
      <c r="P298" s="250">
        <f>I298+J298</f>
        <v>0</v>
      </c>
      <c r="Q298" s="250">
        <f>ROUND(I298*H298,2)</f>
        <v>0</v>
      </c>
      <c r="R298" s="250">
        <f>ROUND(J298*H298,2)</f>
        <v>0</v>
      </c>
      <c r="S298" s="91"/>
      <c r="T298" s="251">
        <f>S298*H298</f>
        <v>0</v>
      </c>
      <c r="U298" s="251">
        <v>0.0605</v>
      </c>
      <c r="V298" s="251">
        <f>U298*H298</f>
        <v>0.3003825</v>
      </c>
      <c r="W298" s="251">
        <v>0</v>
      </c>
      <c r="X298" s="252">
        <f>W298*H298</f>
        <v>0</v>
      </c>
      <c r="Y298" s="38"/>
      <c r="Z298" s="38"/>
      <c r="AA298" s="38"/>
      <c r="AB298" s="38"/>
      <c r="AC298" s="38"/>
      <c r="AD298" s="38"/>
      <c r="AE298" s="38"/>
      <c r="AR298" s="253" t="s">
        <v>206</v>
      </c>
      <c r="AT298" s="253" t="s">
        <v>331</v>
      </c>
      <c r="AU298" s="253" t="s">
        <v>91</v>
      </c>
      <c r="AY298" s="17" t="s">
        <v>134</v>
      </c>
      <c r="BE298" s="254">
        <f>IF(O298="základní",K298,0)</f>
        <v>0</v>
      </c>
      <c r="BF298" s="254">
        <f>IF(O298="snížená",K298,0)</f>
        <v>0</v>
      </c>
      <c r="BG298" s="254">
        <f>IF(O298="zákl. přenesená",K298,0)</f>
        <v>0</v>
      </c>
      <c r="BH298" s="254">
        <f>IF(O298="sníž. přenesená",K298,0)</f>
        <v>0</v>
      </c>
      <c r="BI298" s="254">
        <f>IF(O298="nulová",K298,0)</f>
        <v>0</v>
      </c>
      <c r="BJ298" s="17" t="s">
        <v>89</v>
      </c>
      <c r="BK298" s="254">
        <f>ROUND(P298*H298,2)</f>
        <v>0</v>
      </c>
      <c r="BL298" s="17" t="s">
        <v>142</v>
      </c>
      <c r="BM298" s="253" t="s">
        <v>632</v>
      </c>
    </row>
    <row r="299" spans="1:51" s="13" customFormat="1" ht="12">
      <c r="A299" s="13"/>
      <c r="B299" s="255"/>
      <c r="C299" s="256"/>
      <c r="D299" s="257" t="s">
        <v>144</v>
      </c>
      <c r="E299" s="258" t="s">
        <v>1</v>
      </c>
      <c r="F299" s="259" t="s">
        <v>633</v>
      </c>
      <c r="G299" s="256"/>
      <c r="H299" s="260">
        <v>4.965</v>
      </c>
      <c r="I299" s="261"/>
      <c r="J299" s="261"/>
      <c r="K299" s="256"/>
      <c r="L299" s="256"/>
      <c r="M299" s="262"/>
      <c r="N299" s="263"/>
      <c r="O299" s="264"/>
      <c r="P299" s="264"/>
      <c r="Q299" s="264"/>
      <c r="R299" s="264"/>
      <c r="S299" s="264"/>
      <c r="T299" s="264"/>
      <c r="U299" s="264"/>
      <c r="V299" s="264"/>
      <c r="W299" s="264"/>
      <c r="X299" s="265"/>
      <c r="Y299" s="13"/>
      <c r="Z299" s="13"/>
      <c r="AA299" s="13"/>
      <c r="AB299" s="13"/>
      <c r="AC299" s="13"/>
      <c r="AD299" s="13"/>
      <c r="AE299" s="13"/>
      <c r="AT299" s="266" t="s">
        <v>144</v>
      </c>
      <c r="AU299" s="266" t="s">
        <v>91</v>
      </c>
      <c r="AV299" s="13" t="s">
        <v>91</v>
      </c>
      <c r="AW299" s="13" t="s">
        <v>5</v>
      </c>
      <c r="AX299" s="13" t="s">
        <v>89</v>
      </c>
      <c r="AY299" s="266" t="s">
        <v>134</v>
      </c>
    </row>
    <row r="300" spans="1:65" s="2" customFormat="1" ht="21.75" customHeight="1">
      <c r="A300" s="38"/>
      <c r="B300" s="39"/>
      <c r="C300" s="283" t="s">
        <v>634</v>
      </c>
      <c r="D300" s="283" t="s">
        <v>331</v>
      </c>
      <c r="E300" s="284" t="s">
        <v>635</v>
      </c>
      <c r="F300" s="285" t="s">
        <v>636</v>
      </c>
      <c r="G300" s="286" t="s">
        <v>140</v>
      </c>
      <c r="H300" s="287">
        <v>3.962</v>
      </c>
      <c r="I300" s="288"/>
      <c r="J300" s="289"/>
      <c r="K300" s="290">
        <f>ROUND(P300*H300,2)</f>
        <v>0</v>
      </c>
      <c r="L300" s="285" t="s">
        <v>481</v>
      </c>
      <c r="M300" s="291"/>
      <c r="N300" s="292" t="s">
        <v>1</v>
      </c>
      <c r="O300" s="249" t="s">
        <v>44</v>
      </c>
      <c r="P300" s="250">
        <f>I300+J300</f>
        <v>0</v>
      </c>
      <c r="Q300" s="250">
        <f>ROUND(I300*H300,2)</f>
        <v>0</v>
      </c>
      <c r="R300" s="250">
        <f>ROUND(J300*H300,2)</f>
        <v>0</v>
      </c>
      <c r="S300" s="91"/>
      <c r="T300" s="251">
        <f>S300*H300</f>
        <v>0</v>
      </c>
      <c r="U300" s="251">
        <v>0.05867</v>
      </c>
      <c r="V300" s="251">
        <f>U300*H300</f>
        <v>0.23245054</v>
      </c>
      <c r="W300" s="251">
        <v>0</v>
      </c>
      <c r="X300" s="252">
        <f>W300*H300</f>
        <v>0</v>
      </c>
      <c r="Y300" s="38"/>
      <c r="Z300" s="38"/>
      <c r="AA300" s="38"/>
      <c r="AB300" s="38"/>
      <c r="AC300" s="38"/>
      <c r="AD300" s="38"/>
      <c r="AE300" s="38"/>
      <c r="AR300" s="253" t="s">
        <v>206</v>
      </c>
      <c r="AT300" s="253" t="s">
        <v>331</v>
      </c>
      <c r="AU300" s="253" t="s">
        <v>91</v>
      </c>
      <c r="AY300" s="17" t="s">
        <v>134</v>
      </c>
      <c r="BE300" s="254">
        <f>IF(O300="základní",K300,0)</f>
        <v>0</v>
      </c>
      <c r="BF300" s="254">
        <f>IF(O300="snížená",K300,0)</f>
        <v>0</v>
      </c>
      <c r="BG300" s="254">
        <f>IF(O300="zákl. přenesená",K300,0)</f>
        <v>0</v>
      </c>
      <c r="BH300" s="254">
        <f>IF(O300="sníž. přenesená",K300,0)</f>
        <v>0</v>
      </c>
      <c r="BI300" s="254">
        <f>IF(O300="nulová",K300,0)</f>
        <v>0</v>
      </c>
      <c r="BJ300" s="17" t="s">
        <v>89</v>
      </c>
      <c r="BK300" s="254">
        <f>ROUND(P300*H300,2)</f>
        <v>0</v>
      </c>
      <c r="BL300" s="17" t="s">
        <v>142</v>
      </c>
      <c r="BM300" s="253" t="s">
        <v>637</v>
      </c>
    </row>
    <row r="301" spans="1:51" s="13" customFormat="1" ht="12">
      <c r="A301" s="13"/>
      <c r="B301" s="255"/>
      <c r="C301" s="256"/>
      <c r="D301" s="257" t="s">
        <v>144</v>
      </c>
      <c r="E301" s="258" t="s">
        <v>1</v>
      </c>
      <c r="F301" s="259" t="s">
        <v>638</v>
      </c>
      <c r="G301" s="256"/>
      <c r="H301" s="260">
        <v>3.962</v>
      </c>
      <c r="I301" s="261"/>
      <c r="J301" s="261"/>
      <c r="K301" s="256"/>
      <c r="L301" s="256"/>
      <c r="M301" s="262"/>
      <c r="N301" s="263"/>
      <c r="O301" s="264"/>
      <c r="P301" s="264"/>
      <c r="Q301" s="264"/>
      <c r="R301" s="264"/>
      <c r="S301" s="264"/>
      <c r="T301" s="264"/>
      <c r="U301" s="264"/>
      <c r="V301" s="264"/>
      <c r="W301" s="264"/>
      <c r="X301" s="265"/>
      <c r="Y301" s="13"/>
      <c r="Z301" s="13"/>
      <c r="AA301" s="13"/>
      <c r="AB301" s="13"/>
      <c r="AC301" s="13"/>
      <c r="AD301" s="13"/>
      <c r="AE301" s="13"/>
      <c r="AT301" s="266" t="s">
        <v>144</v>
      </c>
      <c r="AU301" s="266" t="s">
        <v>91</v>
      </c>
      <c r="AV301" s="13" t="s">
        <v>91</v>
      </c>
      <c r="AW301" s="13" t="s">
        <v>5</v>
      </c>
      <c r="AX301" s="13" t="s">
        <v>89</v>
      </c>
      <c r="AY301" s="266" t="s">
        <v>134</v>
      </c>
    </row>
    <row r="302" spans="1:65" s="2" customFormat="1" ht="33" customHeight="1">
      <c r="A302" s="38"/>
      <c r="B302" s="39"/>
      <c r="C302" s="241" t="s">
        <v>639</v>
      </c>
      <c r="D302" s="241" t="s">
        <v>137</v>
      </c>
      <c r="E302" s="242" t="s">
        <v>640</v>
      </c>
      <c r="F302" s="243" t="s">
        <v>641</v>
      </c>
      <c r="G302" s="244" t="s">
        <v>294</v>
      </c>
      <c r="H302" s="245">
        <v>12.24</v>
      </c>
      <c r="I302" s="246"/>
      <c r="J302" s="246"/>
      <c r="K302" s="247">
        <f>ROUND(P302*H302,2)</f>
        <v>0</v>
      </c>
      <c r="L302" s="243" t="s">
        <v>141</v>
      </c>
      <c r="M302" s="44"/>
      <c r="N302" s="248" t="s">
        <v>1</v>
      </c>
      <c r="O302" s="249" t="s">
        <v>44</v>
      </c>
      <c r="P302" s="250">
        <f>I302+J302</f>
        <v>0</v>
      </c>
      <c r="Q302" s="250">
        <f>ROUND(I302*H302,2)</f>
        <v>0</v>
      </c>
      <c r="R302" s="250">
        <f>ROUND(J302*H302,2)</f>
        <v>0</v>
      </c>
      <c r="S302" s="91"/>
      <c r="T302" s="251">
        <f>S302*H302</f>
        <v>0</v>
      </c>
      <c r="U302" s="251">
        <v>0.164</v>
      </c>
      <c r="V302" s="251">
        <f>U302*H302</f>
        <v>2.0073600000000003</v>
      </c>
      <c r="W302" s="251">
        <v>0</v>
      </c>
      <c r="X302" s="252">
        <f>W302*H302</f>
        <v>0</v>
      </c>
      <c r="Y302" s="38"/>
      <c r="Z302" s="38"/>
      <c r="AA302" s="38"/>
      <c r="AB302" s="38"/>
      <c r="AC302" s="38"/>
      <c r="AD302" s="38"/>
      <c r="AE302" s="38"/>
      <c r="AR302" s="253" t="s">
        <v>142</v>
      </c>
      <c r="AT302" s="253" t="s">
        <v>137</v>
      </c>
      <c r="AU302" s="253" t="s">
        <v>91</v>
      </c>
      <c r="AY302" s="17" t="s">
        <v>134</v>
      </c>
      <c r="BE302" s="254">
        <f>IF(O302="základní",K302,0)</f>
        <v>0</v>
      </c>
      <c r="BF302" s="254">
        <f>IF(O302="snížená",K302,0)</f>
        <v>0</v>
      </c>
      <c r="BG302" s="254">
        <f>IF(O302="zákl. přenesená",K302,0)</f>
        <v>0</v>
      </c>
      <c r="BH302" s="254">
        <f>IF(O302="sníž. přenesená",K302,0)</f>
        <v>0</v>
      </c>
      <c r="BI302" s="254">
        <f>IF(O302="nulová",K302,0)</f>
        <v>0</v>
      </c>
      <c r="BJ302" s="17" t="s">
        <v>89</v>
      </c>
      <c r="BK302" s="254">
        <f>ROUND(P302*H302,2)</f>
        <v>0</v>
      </c>
      <c r="BL302" s="17" t="s">
        <v>142</v>
      </c>
      <c r="BM302" s="253" t="s">
        <v>642</v>
      </c>
    </row>
    <row r="303" spans="1:51" s="13" customFormat="1" ht="12">
      <c r="A303" s="13"/>
      <c r="B303" s="255"/>
      <c r="C303" s="256"/>
      <c r="D303" s="257" t="s">
        <v>144</v>
      </c>
      <c r="E303" s="258" t="s">
        <v>214</v>
      </c>
      <c r="F303" s="259" t="s">
        <v>215</v>
      </c>
      <c r="G303" s="256"/>
      <c r="H303" s="260">
        <v>10.78</v>
      </c>
      <c r="I303" s="261"/>
      <c r="J303" s="261"/>
      <c r="K303" s="256"/>
      <c r="L303" s="256"/>
      <c r="M303" s="262"/>
      <c r="N303" s="263"/>
      <c r="O303" s="264"/>
      <c r="P303" s="264"/>
      <c r="Q303" s="264"/>
      <c r="R303" s="264"/>
      <c r="S303" s="264"/>
      <c r="T303" s="264"/>
      <c r="U303" s="264"/>
      <c r="V303" s="264"/>
      <c r="W303" s="264"/>
      <c r="X303" s="265"/>
      <c r="Y303" s="13"/>
      <c r="Z303" s="13"/>
      <c r="AA303" s="13"/>
      <c r="AB303" s="13"/>
      <c r="AC303" s="13"/>
      <c r="AD303" s="13"/>
      <c r="AE303" s="13"/>
      <c r="AT303" s="266" t="s">
        <v>144</v>
      </c>
      <c r="AU303" s="266" t="s">
        <v>91</v>
      </c>
      <c r="AV303" s="13" t="s">
        <v>91</v>
      </c>
      <c r="AW303" s="13" t="s">
        <v>5</v>
      </c>
      <c r="AX303" s="13" t="s">
        <v>81</v>
      </c>
      <c r="AY303" s="266" t="s">
        <v>134</v>
      </c>
    </row>
    <row r="304" spans="1:51" s="13" customFormat="1" ht="12">
      <c r="A304" s="13"/>
      <c r="B304" s="255"/>
      <c r="C304" s="256"/>
      <c r="D304" s="257" t="s">
        <v>144</v>
      </c>
      <c r="E304" s="258" t="s">
        <v>216</v>
      </c>
      <c r="F304" s="259" t="s">
        <v>217</v>
      </c>
      <c r="G304" s="256"/>
      <c r="H304" s="260">
        <v>1.46</v>
      </c>
      <c r="I304" s="261"/>
      <c r="J304" s="261"/>
      <c r="K304" s="256"/>
      <c r="L304" s="256"/>
      <c r="M304" s="262"/>
      <c r="N304" s="263"/>
      <c r="O304" s="264"/>
      <c r="P304" s="264"/>
      <c r="Q304" s="264"/>
      <c r="R304" s="264"/>
      <c r="S304" s="264"/>
      <c r="T304" s="264"/>
      <c r="U304" s="264"/>
      <c r="V304" s="264"/>
      <c r="W304" s="264"/>
      <c r="X304" s="265"/>
      <c r="Y304" s="13"/>
      <c r="Z304" s="13"/>
      <c r="AA304" s="13"/>
      <c r="AB304" s="13"/>
      <c r="AC304" s="13"/>
      <c r="AD304" s="13"/>
      <c r="AE304" s="13"/>
      <c r="AT304" s="266" t="s">
        <v>144</v>
      </c>
      <c r="AU304" s="266" t="s">
        <v>91</v>
      </c>
      <c r="AV304" s="13" t="s">
        <v>91</v>
      </c>
      <c r="AW304" s="13" t="s">
        <v>5</v>
      </c>
      <c r="AX304" s="13" t="s">
        <v>81</v>
      </c>
      <c r="AY304" s="266" t="s">
        <v>134</v>
      </c>
    </row>
    <row r="305" spans="1:51" s="14" customFormat="1" ht="12">
      <c r="A305" s="14"/>
      <c r="B305" s="267"/>
      <c r="C305" s="268"/>
      <c r="D305" s="257" t="s">
        <v>144</v>
      </c>
      <c r="E305" s="269" t="s">
        <v>1</v>
      </c>
      <c r="F305" s="270" t="s">
        <v>161</v>
      </c>
      <c r="G305" s="268"/>
      <c r="H305" s="271">
        <v>12.24</v>
      </c>
      <c r="I305" s="272"/>
      <c r="J305" s="272"/>
      <c r="K305" s="268"/>
      <c r="L305" s="268"/>
      <c r="M305" s="273"/>
      <c r="N305" s="274"/>
      <c r="O305" s="275"/>
      <c r="P305" s="275"/>
      <c r="Q305" s="275"/>
      <c r="R305" s="275"/>
      <c r="S305" s="275"/>
      <c r="T305" s="275"/>
      <c r="U305" s="275"/>
      <c r="V305" s="275"/>
      <c r="W305" s="275"/>
      <c r="X305" s="276"/>
      <c r="Y305" s="14"/>
      <c r="Z305" s="14"/>
      <c r="AA305" s="14"/>
      <c r="AB305" s="14"/>
      <c r="AC305" s="14"/>
      <c r="AD305" s="14"/>
      <c r="AE305" s="14"/>
      <c r="AT305" s="277" t="s">
        <v>144</v>
      </c>
      <c r="AU305" s="277" t="s">
        <v>91</v>
      </c>
      <c r="AV305" s="14" t="s">
        <v>142</v>
      </c>
      <c r="AW305" s="14" t="s">
        <v>5</v>
      </c>
      <c r="AX305" s="14" t="s">
        <v>89</v>
      </c>
      <c r="AY305" s="277" t="s">
        <v>134</v>
      </c>
    </row>
    <row r="306" spans="1:65" s="2" customFormat="1" ht="16.5" customHeight="1">
      <c r="A306" s="38"/>
      <c r="B306" s="39"/>
      <c r="C306" s="283" t="s">
        <v>643</v>
      </c>
      <c r="D306" s="283" t="s">
        <v>331</v>
      </c>
      <c r="E306" s="284" t="s">
        <v>644</v>
      </c>
      <c r="F306" s="285" t="s">
        <v>645</v>
      </c>
      <c r="G306" s="286" t="s">
        <v>140</v>
      </c>
      <c r="H306" s="287">
        <v>21.991</v>
      </c>
      <c r="I306" s="288"/>
      <c r="J306" s="289"/>
      <c r="K306" s="290">
        <f>ROUND(P306*H306,2)</f>
        <v>0</v>
      </c>
      <c r="L306" s="285" t="s">
        <v>481</v>
      </c>
      <c r="M306" s="291"/>
      <c r="N306" s="292" t="s">
        <v>1</v>
      </c>
      <c r="O306" s="249" t="s">
        <v>44</v>
      </c>
      <c r="P306" s="250">
        <f>I306+J306</f>
        <v>0</v>
      </c>
      <c r="Q306" s="250">
        <f>ROUND(I306*H306,2)</f>
        <v>0</v>
      </c>
      <c r="R306" s="250">
        <f>ROUND(J306*H306,2)</f>
        <v>0</v>
      </c>
      <c r="S306" s="91"/>
      <c r="T306" s="251">
        <f>S306*H306</f>
        <v>0</v>
      </c>
      <c r="U306" s="251">
        <v>0.024</v>
      </c>
      <c r="V306" s="251">
        <f>U306*H306</f>
        <v>0.527784</v>
      </c>
      <c r="W306" s="251">
        <v>0</v>
      </c>
      <c r="X306" s="252">
        <f>W306*H306</f>
        <v>0</v>
      </c>
      <c r="Y306" s="38"/>
      <c r="Z306" s="38"/>
      <c r="AA306" s="38"/>
      <c r="AB306" s="38"/>
      <c r="AC306" s="38"/>
      <c r="AD306" s="38"/>
      <c r="AE306" s="38"/>
      <c r="AR306" s="253" t="s">
        <v>206</v>
      </c>
      <c r="AT306" s="253" t="s">
        <v>331</v>
      </c>
      <c r="AU306" s="253" t="s">
        <v>91</v>
      </c>
      <c r="AY306" s="17" t="s">
        <v>134</v>
      </c>
      <c r="BE306" s="254">
        <f>IF(O306="základní",K306,0)</f>
        <v>0</v>
      </c>
      <c r="BF306" s="254">
        <f>IF(O306="snížená",K306,0)</f>
        <v>0</v>
      </c>
      <c r="BG306" s="254">
        <f>IF(O306="zákl. přenesená",K306,0)</f>
        <v>0</v>
      </c>
      <c r="BH306" s="254">
        <f>IF(O306="sníž. přenesená",K306,0)</f>
        <v>0</v>
      </c>
      <c r="BI306" s="254">
        <f>IF(O306="nulová",K306,0)</f>
        <v>0</v>
      </c>
      <c r="BJ306" s="17" t="s">
        <v>89</v>
      </c>
      <c r="BK306" s="254">
        <f>ROUND(P306*H306,2)</f>
        <v>0</v>
      </c>
      <c r="BL306" s="17" t="s">
        <v>142</v>
      </c>
      <c r="BM306" s="253" t="s">
        <v>646</v>
      </c>
    </row>
    <row r="307" spans="1:51" s="13" customFormat="1" ht="12">
      <c r="A307" s="13"/>
      <c r="B307" s="255"/>
      <c r="C307" s="256"/>
      <c r="D307" s="257" t="s">
        <v>144</v>
      </c>
      <c r="E307" s="258" t="s">
        <v>1</v>
      </c>
      <c r="F307" s="259" t="s">
        <v>647</v>
      </c>
      <c r="G307" s="256"/>
      <c r="H307" s="260">
        <v>21.991</v>
      </c>
      <c r="I307" s="261"/>
      <c r="J307" s="261"/>
      <c r="K307" s="256"/>
      <c r="L307" s="256"/>
      <c r="M307" s="262"/>
      <c r="N307" s="263"/>
      <c r="O307" s="264"/>
      <c r="P307" s="264"/>
      <c r="Q307" s="264"/>
      <c r="R307" s="264"/>
      <c r="S307" s="264"/>
      <c r="T307" s="264"/>
      <c r="U307" s="264"/>
      <c r="V307" s="264"/>
      <c r="W307" s="264"/>
      <c r="X307" s="265"/>
      <c r="Y307" s="13"/>
      <c r="Z307" s="13"/>
      <c r="AA307" s="13"/>
      <c r="AB307" s="13"/>
      <c r="AC307" s="13"/>
      <c r="AD307" s="13"/>
      <c r="AE307" s="13"/>
      <c r="AT307" s="266" t="s">
        <v>144</v>
      </c>
      <c r="AU307" s="266" t="s">
        <v>91</v>
      </c>
      <c r="AV307" s="13" t="s">
        <v>91</v>
      </c>
      <c r="AW307" s="13" t="s">
        <v>5</v>
      </c>
      <c r="AX307" s="13" t="s">
        <v>89</v>
      </c>
      <c r="AY307" s="266" t="s">
        <v>134</v>
      </c>
    </row>
    <row r="308" spans="1:65" s="2" customFormat="1" ht="21.75" customHeight="1">
      <c r="A308" s="38"/>
      <c r="B308" s="39"/>
      <c r="C308" s="283" t="s">
        <v>648</v>
      </c>
      <c r="D308" s="283" t="s">
        <v>331</v>
      </c>
      <c r="E308" s="284" t="s">
        <v>649</v>
      </c>
      <c r="F308" s="285" t="s">
        <v>650</v>
      </c>
      <c r="G308" s="286" t="s">
        <v>140</v>
      </c>
      <c r="H308" s="287">
        <v>1.928</v>
      </c>
      <c r="I308" s="288"/>
      <c r="J308" s="289"/>
      <c r="K308" s="290">
        <f>ROUND(P308*H308,2)</f>
        <v>0</v>
      </c>
      <c r="L308" s="285" t="s">
        <v>481</v>
      </c>
      <c r="M308" s="291"/>
      <c r="N308" s="292" t="s">
        <v>1</v>
      </c>
      <c r="O308" s="249" t="s">
        <v>44</v>
      </c>
      <c r="P308" s="250">
        <f>I308+J308</f>
        <v>0</v>
      </c>
      <c r="Q308" s="250">
        <f>ROUND(I308*H308,2)</f>
        <v>0</v>
      </c>
      <c r="R308" s="250">
        <f>ROUND(J308*H308,2)</f>
        <v>0</v>
      </c>
      <c r="S308" s="91"/>
      <c r="T308" s="251">
        <f>S308*H308</f>
        <v>0</v>
      </c>
      <c r="U308" s="251">
        <v>0.038</v>
      </c>
      <c r="V308" s="251">
        <f>U308*H308</f>
        <v>0.073264</v>
      </c>
      <c r="W308" s="251">
        <v>0</v>
      </c>
      <c r="X308" s="252">
        <f>W308*H308</f>
        <v>0</v>
      </c>
      <c r="Y308" s="38"/>
      <c r="Z308" s="38"/>
      <c r="AA308" s="38"/>
      <c r="AB308" s="38"/>
      <c r="AC308" s="38"/>
      <c r="AD308" s="38"/>
      <c r="AE308" s="38"/>
      <c r="AR308" s="253" t="s">
        <v>206</v>
      </c>
      <c r="AT308" s="253" t="s">
        <v>331</v>
      </c>
      <c r="AU308" s="253" t="s">
        <v>91</v>
      </c>
      <c r="AY308" s="17" t="s">
        <v>134</v>
      </c>
      <c r="BE308" s="254">
        <f>IF(O308="základní",K308,0)</f>
        <v>0</v>
      </c>
      <c r="BF308" s="254">
        <f>IF(O308="snížená",K308,0)</f>
        <v>0</v>
      </c>
      <c r="BG308" s="254">
        <f>IF(O308="zákl. přenesená",K308,0)</f>
        <v>0</v>
      </c>
      <c r="BH308" s="254">
        <f>IF(O308="sníž. přenesená",K308,0)</f>
        <v>0</v>
      </c>
      <c r="BI308" s="254">
        <f>IF(O308="nulová",K308,0)</f>
        <v>0</v>
      </c>
      <c r="BJ308" s="17" t="s">
        <v>89</v>
      </c>
      <c r="BK308" s="254">
        <f>ROUND(P308*H308,2)</f>
        <v>0</v>
      </c>
      <c r="BL308" s="17" t="s">
        <v>142</v>
      </c>
      <c r="BM308" s="253" t="s">
        <v>651</v>
      </c>
    </row>
    <row r="309" spans="1:51" s="13" customFormat="1" ht="12">
      <c r="A309" s="13"/>
      <c r="B309" s="255"/>
      <c r="C309" s="256"/>
      <c r="D309" s="257" t="s">
        <v>144</v>
      </c>
      <c r="E309" s="258" t="s">
        <v>1</v>
      </c>
      <c r="F309" s="259" t="s">
        <v>652</v>
      </c>
      <c r="G309" s="256"/>
      <c r="H309" s="260">
        <v>1.928</v>
      </c>
      <c r="I309" s="261"/>
      <c r="J309" s="261"/>
      <c r="K309" s="256"/>
      <c r="L309" s="256"/>
      <c r="M309" s="262"/>
      <c r="N309" s="263"/>
      <c r="O309" s="264"/>
      <c r="P309" s="264"/>
      <c r="Q309" s="264"/>
      <c r="R309" s="264"/>
      <c r="S309" s="264"/>
      <c r="T309" s="264"/>
      <c r="U309" s="264"/>
      <c r="V309" s="264"/>
      <c r="W309" s="264"/>
      <c r="X309" s="265"/>
      <c r="Y309" s="13"/>
      <c r="Z309" s="13"/>
      <c r="AA309" s="13"/>
      <c r="AB309" s="13"/>
      <c r="AC309" s="13"/>
      <c r="AD309" s="13"/>
      <c r="AE309" s="13"/>
      <c r="AT309" s="266" t="s">
        <v>144</v>
      </c>
      <c r="AU309" s="266" t="s">
        <v>91</v>
      </c>
      <c r="AV309" s="13" t="s">
        <v>91</v>
      </c>
      <c r="AW309" s="13" t="s">
        <v>5</v>
      </c>
      <c r="AX309" s="13" t="s">
        <v>89</v>
      </c>
      <c r="AY309" s="266" t="s">
        <v>134</v>
      </c>
    </row>
    <row r="310" spans="1:65" s="2" customFormat="1" ht="21.75" customHeight="1">
      <c r="A310" s="38"/>
      <c r="B310" s="39"/>
      <c r="C310" s="241" t="s">
        <v>653</v>
      </c>
      <c r="D310" s="241" t="s">
        <v>137</v>
      </c>
      <c r="E310" s="242" t="s">
        <v>654</v>
      </c>
      <c r="F310" s="243" t="s">
        <v>655</v>
      </c>
      <c r="G310" s="244" t="s">
        <v>294</v>
      </c>
      <c r="H310" s="245">
        <v>32.18</v>
      </c>
      <c r="I310" s="246"/>
      <c r="J310" s="246"/>
      <c r="K310" s="247">
        <f>ROUND(P310*H310,2)</f>
        <v>0</v>
      </c>
      <c r="L310" s="243" t="s">
        <v>141</v>
      </c>
      <c r="M310" s="44"/>
      <c r="N310" s="248" t="s">
        <v>1</v>
      </c>
      <c r="O310" s="249" t="s">
        <v>44</v>
      </c>
      <c r="P310" s="250">
        <f>I310+J310</f>
        <v>0</v>
      </c>
      <c r="Q310" s="250">
        <f>ROUND(I310*H310,2)</f>
        <v>0</v>
      </c>
      <c r="R310" s="250">
        <f>ROUND(J310*H310,2)</f>
        <v>0</v>
      </c>
      <c r="S310" s="91"/>
      <c r="T310" s="251">
        <f>S310*H310</f>
        <v>0</v>
      </c>
      <c r="U310" s="251">
        <v>0</v>
      </c>
      <c r="V310" s="251">
        <f>U310*H310</f>
        <v>0</v>
      </c>
      <c r="W310" s="251">
        <v>0</v>
      </c>
      <c r="X310" s="252">
        <f>W310*H310</f>
        <v>0</v>
      </c>
      <c r="Y310" s="38"/>
      <c r="Z310" s="38"/>
      <c r="AA310" s="38"/>
      <c r="AB310" s="38"/>
      <c r="AC310" s="38"/>
      <c r="AD310" s="38"/>
      <c r="AE310" s="38"/>
      <c r="AR310" s="253" t="s">
        <v>142</v>
      </c>
      <c r="AT310" s="253" t="s">
        <v>137</v>
      </c>
      <c r="AU310" s="253" t="s">
        <v>91</v>
      </c>
      <c r="AY310" s="17" t="s">
        <v>134</v>
      </c>
      <c r="BE310" s="254">
        <f>IF(O310="základní",K310,0)</f>
        <v>0</v>
      </c>
      <c r="BF310" s="254">
        <f>IF(O310="snížená",K310,0)</f>
        <v>0</v>
      </c>
      <c r="BG310" s="254">
        <f>IF(O310="zákl. přenesená",K310,0)</f>
        <v>0</v>
      </c>
      <c r="BH310" s="254">
        <f>IF(O310="sníž. přenesená",K310,0)</f>
        <v>0</v>
      </c>
      <c r="BI310" s="254">
        <f>IF(O310="nulová",K310,0)</f>
        <v>0</v>
      </c>
      <c r="BJ310" s="17" t="s">
        <v>89</v>
      </c>
      <c r="BK310" s="254">
        <f>ROUND(P310*H310,2)</f>
        <v>0</v>
      </c>
      <c r="BL310" s="17" t="s">
        <v>142</v>
      </c>
      <c r="BM310" s="253" t="s">
        <v>656</v>
      </c>
    </row>
    <row r="311" spans="1:51" s="13" customFormat="1" ht="12">
      <c r="A311" s="13"/>
      <c r="B311" s="255"/>
      <c r="C311" s="256"/>
      <c r="D311" s="257" t="s">
        <v>144</v>
      </c>
      <c r="E311" s="258" t="s">
        <v>1</v>
      </c>
      <c r="F311" s="259" t="s">
        <v>657</v>
      </c>
      <c r="G311" s="256"/>
      <c r="H311" s="260">
        <v>32.18</v>
      </c>
      <c r="I311" s="261"/>
      <c r="J311" s="261"/>
      <c r="K311" s="256"/>
      <c r="L311" s="256"/>
      <c r="M311" s="262"/>
      <c r="N311" s="263"/>
      <c r="O311" s="264"/>
      <c r="P311" s="264"/>
      <c r="Q311" s="264"/>
      <c r="R311" s="264"/>
      <c r="S311" s="264"/>
      <c r="T311" s="264"/>
      <c r="U311" s="264"/>
      <c r="V311" s="264"/>
      <c r="W311" s="264"/>
      <c r="X311" s="265"/>
      <c r="Y311" s="13"/>
      <c r="Z311" s="13"/>
      <c r="AA311" s="13"/>
      <c r="AB311" s="13"/>
      <c r="AC311" s="13"/>
      <c r="AD311" s="13"/>
      <c r="AE311" s="13"/>
      <c r="AT311" s="266" t="s">
        <v>144</v>
      </c>
      <c r="AU311" s="266" t="s">
        <v>91</v>
      </c>
      <c r="AV311" s="13" t="s">
        <v>91</v>
      </c>
      <c r="AW311" s="13" t="s">
        <v>5</v>
      </c>
      <c r="AX311" s="13" t="s">
        <v>89</v>
      </c>
      <c r="AY311" s="266" t="s">
        <v>134</v>
      </c>
    </row>
    <row r="312" spans="1:65" s="2" customFormat="1" ht="21.75" customHeight="1">
      <c r="A312" s="38"/>
      <c r="B312" s="39"/>
      <c r="C312" s="241" t="s">
        <v>658</v>
      </c>
      <c r="D312" s="241" t="s">
        <v>137</v>
      </c>
      <c r="E312" s="242" t="s">
        <v>659</v>
      </c>
      <c r="F312" s="243" t="s">
        <v>660</v>
      </c>
      <c r="G312" s="244" t="s">
        <v>294</v>
      </c>
      <c r="H312" s="245">
        <v>32.18</v>
      </c>
      <c r="I312" s="246"/>
      <c r="J312" s="246"/>
      <c r="K312" s="247">
        <f>ROUND(P312*H312,2)</f>
        <v>0</v>
      </c>
      <c r="L312" s="243" t="s">
        <v>141</v>
      </c>
      <c r="M312" s="44"/>
      <c r="N312" s="248" t="s">
        <v>1</v>
      </c>
      <c r="O312" s="249" t="s">
        <v>44</v>
      </c>
      <c r="P312" s="250">
        <f>I312+J312</f>
        <v>0</v>
      </c>
      <c r="Q312" s="250">
        <f>ROUND(I312*H312,2)</f>
        <v>0</v>
      </c>
      <c r="R312" s="250">
        <f>ROUND(J312*H312,2)</f>
        <v>0</v>
      </c>
      <c r="S312" s="91"/>
      <c r="T312" s="251">
        <f>S312*H312</f>
        <v>0</v>
      </c>
      <c r="U312" s="251">
        <v>5E-05</v>
      </c>
      <c r="V312" s="251">
        <f>U312*H312</f>
        <v>0.001609</v>
      </c>
      <c r="W312" s="251">
        <v>0</v>
      </c>
      <c r="X312" s="252">
        <f>W312*H312</f>
        <v>0</v>
      </c>
      <c r="Y312" s="38"/>
      <c r="Z312" s="38"/>
      <c r="AA312" s="38"/>
      <c r="AB312" s="38"/>
      <c r="AC312" s="38"/>
      <c r="AD312" s="38"/>
      <c r="AE312" s="38"/>
      <c r="AR312" s="253" t="s">
        <v>142</v>
      </c>
      <c r="AT312" s="253" t="s">
        <v>137</v>
      </c>
      <c r="AU312" s="253" t="s">
        <v>91</v>
      </c>
      <c r="AY312" s="17" t="s">
        <v>134</v>
      </c>
      <c r="BE312" s="254">
        <f>IF(O312="základní",K312,0)</f>
        <v>0</v>
      </c>
      <c r="BF312" s="254">
        <f>IF(O312="snížená",K312,0)</f>
        <v>0</v>
      </c>
      <c r="BG312" s="254">
        <f>IF(O312="zákl. přenesená",K312,0)</f>
        <v>0</v>
      </c>
      <c r="BH312" s="254">
        <f>IF(O312="sníž. přenesená",K312,0)</f>
        <v>0</v>
      </c>
      <c r="BI312" s="254">
        <f>IF(O312="nulová",K312,0)</f>
        <v>0</v>
      </c>
      <c r="BJ312" s="17" t="s">
        <v>89</v>
      </c>
      <c r="BK312" s="254">
        <f>ROUND(P312*H312,2)</f>
        <v>0</v>
      </c>
      <c r="BL312" s="17" t="s">
        <v>142</v>
      </c>
      <c r="BM312" s="253" t="s">
        <v>661</v>
      </c>
    </row>
    <row r="313" spans="1:51" s="13" customFormat="1" ht="12">
      <c r="A313" s="13"/>
      <c r="B313" s="255"/>
      <c r="C313" s="256"/>
      <c r="D313" s="257" t="s">
        <v>144</v>
      </c>
      <c r="E313" s="258" t="s">
        <v>1</v>
      </c>
      <c r="F313" s="259" t="s">
        <v>657</v>
      </c>
      <c r="G313" s="256"/>
      <c r="H313" s="260">
        <v>32.18</v>
      </c>
      <c r="I313" s="261"/>
      <c r="J313" s="261"/>
      <c r="K313" s="256"/>
      <c r="L313" s="256"/>
      <c r="M313" s="262"/>
      <c r="N313" s="263"/>
      <c r="O313" s="264"/>
      <c r="P313" s="264"/>
      <c r="Q313" s="264"/>
      <c r="R313" s="264"/>
      <c r="S313" s="264"/>
      <c r="T313" s="264"/>
      <c r="U313" s="264"/>
      <c r="V313" s="264"/>
      <c r="W313" s="264"/>
      <c r="X313" s="265"/>
      <c r="Y313" s="13"/>
      <c r="Z313" s="13"/>
      <c r="AA313" s="13"/>
      <c r="AB313" s="13"/>
      <c r="AC313" s="13"/>
      <c r="AD313" s="13"/>
      <c r="AE313" s="13"/>
      <c r="AT313" s="266" t="s">
        <v>144</v>
      </c>
      <c r="AU313" s="266" t="s">
        <v>91</v>
      </c>
      <c r="AV313" s="13" t="s">
        <v>91</v>
      </c>
      <c r="AW313" s="13" t="s">
        <v>5</v>
      </c>
      <c r="AX313" s="13" t="s">
        <v>89</v>
      </c>
      <c r="AY313" s="266" t="s">
        <v>134</v>
      </c>
    </row>
    <row r="314" spans="1:65" s="2" customFormat="1" ht="21.75" customHeight="1">
      <c r="A314" s="38"/>
      <c r="B314" s="39"/>
      <c r="C314" s="241" t="s">
        <v>662</v>
      </c>
      <c r="D314" s="241" t="s">
        <v>137</v>
      </c>
      <c r="E314" s="242" t="s">
        <v>663</v>
      </c>
      <c r="F314" s="243" t="s">
        <v>664</v>
      </c>
      <c r="G314" s="244" t="s">
        <v>294</v>
      </c>
      <c r="H314" s="245">
        <v>26.58</v>
      </c>
      <c r="I314" s="246"/>
      <c r="J314" s="246"/>
      <c r="K314" s="247">
        <f>ROUND(P314*H314,2)</f>
        <v>0</v>
      </c>
      <c r="L314" s="243" t="s">
        <v>141</v>
      </c>
      <c r="M314" s="44"/>
      <c r="N314" s="248" t="s">
        <v>1</v>
      </c>
      <c r="O314" s="249" t="s">
        <v>44</v>
      </c>
      <c r="P314" s="250">
        <f>I314+J314</f>
        <v>0</v>
      </c>
      <c r="Q314" s="250">
        <f>ROUND(I314*H314,2)</f>
        <v>0</v>
      </c>
      <c r="R314" s="250">
        <f>ROUND(J314*H314,2)</f>
        <v>0</v>
      </c>
      <c r="S314" s="91"/>
      <c r="T314" s="251">
        <f>S314*H314</f>
        <v>0</v>
      </c>
      <c r="U314" s="251">
        <v>0</v>
      </c>
      <c r="V314" s="251">
        <f>U314*H314</f>
        <v>0</v>
      </c>
      <c r="W314" s="251">
        <v>0</v>
      </c>
      <c r="X314" s="252">
        <f>W314*H314</f>
        <v>0</v>
      </c>
      <c r="Y314" s="38"/>
      <c r="Z314" s="38"/>
      <c r="AA314" s="38"/>
      <c r="AB314" s="38"/>
      <c r="AC314" s="38"/>
      <c r="AD314" s="38"/>
      <c r="AE314" s="38"/>
      <c r="AR314" s="253" t="s">
        <v>142</v>
      </c>
      <c r="AT314" s="253" t="s">
        <v>137</v>
      </c>
      <c r="AU314" s="253" t="s">
        <v>91</v>
      </c>
      <c r="AY314" s="17" t="s">
        <v>134</v>
      </c>
      <c r="BE314" s="254">
        <f>IF(O314="základní",K314,0)</f>
        <v>0</v>
      </c>
      <c r="BF314" s="254">
        <f>IF(O314="snížená",K314,0)</f>
        <v>0</v>
      </c>
      <c r="BG314" s="254">
        <f>IF(O314="zákl. přenesená",K314,0)</f>
        <v>0</v>
      </c>
      <c r="BH314" s="254">
        <f>IF(O314="sníž. přenesená",K314,0)</f>
        <v>0</v>
      </c>
      <c r="BI314" s="254">
        <f>IF(O314="nulová",K314,0)</f>
        <v>0</v>
      </c>
      <c r="BJ314" s="17" t="s">
        <v>89</v>
      </c>
      <c r="BK314" s="254">
        <f>ROUND(P314*H314,2)</f>
        <v>0</v>
      </c>
      <c r="BL314" s="17" t="s">
        <v>142</v>
      </c>
      <c r="BM314" s="253" t="s">
        <v>665</v>
      </c>
    </row>
    <row r="315" spans="1:51" s="13" customFormat="1" ht="12">
      <c r="A315" s="13"/>
      <c r="B315" s="255"/>
      <c r="C315" s="256"/>
      <c r="D315" s="257" t="s">
        <v>144</v>
      </c>
      <c r="E315" s="258" t="s">
        <v>219</v>
      </c>
      <c r="F315" s="259" t="s">
        <v>220</v>
      </c>
      <c r="G315" s="256"/>
      <c r="H315" s="260">
        <v>26.58</v>
      </c>
      <c r="I315" s="261"/>
      <c r="J315" s="261"/>
      <c r="K315" s="256"/>
      <c r="L315" s="256"/>
      <c r="M315" s="262"/>
      <c r="N315" s="263"/>
      <c r="O315" s="264"/>
      <c r="P315" s="264"/>
      <c r="Q315" s="264"/>
      <c r="R315" s="264"/>
      <c r="S315" s="264"/>
      <c r="T315" s="264"/>
      <c r="U315" s="264"/>
      <c r="V315" s="264"/>
      <c r="W315" s="264"/>
      <c r="X315" s="265"/>
      <c r="Y315" s="13"/>
      <c r="Z315" s="13"/>
      <c r="AA315" s="13"/>
      <c r="AB315" s="13"/>
      <c r="AC315" s="13"/>
      <c r="AD315" s="13"/>
      <c r="AE315" s="13"/>
      <c r="AT315" s="266" t="s">
        <v>144</v>
      </c>
      <c r="AU315" s="266" t="s">
        <v>91</v>
      </c>
      <c r="AV315" s="13" t="s">
        <v>91</v>
      </c>
      <c r="AW315" s="13" t="s">
        <v>5</v>
      </c>
      <c r="AX315" s="13" t="s">
        <v>89</v>
      </c>
      <c r="AY315" s="266" t="s">
        <v>134</v>
      </c>
    </row>
    <row r="316" spans="1:65" s="2" customFormat="1" ht="21.75" customHeight="1">
      <c r="A316" s="38"/>
      <c r="B316" s="39"/>
      <c r="C316" s="241" t="s">
        <v>666</v>
      </c>
      <c r="D316" s="241" t="s">
        <v>137</v>
      </c>
      <c r="E316" s="242" t="s">
        <v>667</v>
      </c>
      <c r="F316" s="243" t="s">
        <v>668</v>
      </c>
      <c r="G316" s="244" t="s">
        <v>294</v>
      </c>
      <c r="H316" s="245">
        <v>52.4</v>
      </c>
      <c r="I316" s="246"/>
      <c r="J316" s="246"/>
      <c r="K316" s="247">
        <f>ROUND(P316*H316,2)</f>
        <v>0</v>
      </c>
      <c r="L316" s="243" t="s">
        <v>141</v>
      </c>
      <c r="M316" s="44"/>
      <c r="N316" s="248" t="s">
        <v>1</v>
      </c>
      <c r="O316" s="249" t="s">
        <v>44</v>
      </c>
      <c r="P316" s="250">
        <f>I316+J316</f>
        <v>0</v>
      </c>
      <c r="Q316" s="250">
        <f>ROUND(I316*H316,2)</f>
        <v>0</v>
      </c>
      <c r="R316" s="250">
        <f>ROUND(J316*H316,2)</f>
        <v>0</v>
      </c>
      <c r="S316" s="91"/>
      <c r="T316" s="251">
        <f>S316*H316</f>
        <v>0</v>
      </c>
      <c r="U316" s="251">
        <v>0</v>
      </c>
      <c r="V316" s="251">
        <f>U316*H316</f>
        <v>0</v>
      </c>
      <c r="W316" s="251">
        <v>0</v>
      </c>
      <c r="X316" s="252">
        <f>W316*H316</f>
        <v>0</v>
      </c>
      <c r="Y316" s="38"/>
      <c r="Z316" s="38"/>
      <c r="AA316" s="38"/>
      <c r="AB316" s="38"/>
      <c r="AC316" s="38"/>
      <c r="AD316" s="38"/>
      <c r="AE316" s="38"/>
      <c r="AR316" s="253" t="s">
        <v>142</v>
      </c>
      <c r="AT316" s="253" t="s">
        <v>137</v>
      </c>
      <c r="AU316" s="253" t="s">
        <v>91</v>
      </c>
      <c r="AY316" s="17" t="s">
        <v>134</v>
      </c>
      <c r="BE316" s="254">
        <f>IF(O316="základní",K316,0)</f>
        <v>0</v>
      </c>
      <c r="BF316" s="254">
        <f>IF(O316="snížená",K316,0)</f>
        <v>0</v>
      </c>
      <c r="BG316" s="254">
        <f>IF(O316="zákl. přenesená",K316,0)</f>
        <v>0</v>
      </c>
      <c r="BH316" s="254">
        <f>IF(O316="sníž. přenesená",K316,0)</f>
        <v>0</v>
      </c>
      <c r="BI316" s="254">
        <f>IF(O316="nulová",K316,0)</f>
        <v>0</v>
      </c>
      <c r="BJ316" s="17" t="s">
        <v>89</v>
      </c>
      <c r="BK316" s="254">
        <f>ROUND(P316*H316,2)</f>
        <v>0</v>
      </c>
      <c r="BL316" s="17" t="s">
        <v>142</v>
      </c>
      <c r="BM316" s="253" t="s">
        <v>669</v>
      </c>
    </row>
    <row r="317" spans="1:51" s="13" customFormat="1" ht="12">
      <c r="A317" s="13"/>
      <c r="B317" s="255"/>
      <c r="C317" s="256"/>
      <c r="D317" s="257" t="s">
        <v>144</v>
      </c>
      <c r="E317" s="258" t="s">
        <v>221</v>
      </c>
      <c r="F317" s="259" t="s">
        <v>222</v>
      </c>
      <c r="G317" s="256"/>
      <c r="H317" s="260">
        <v>5.6</v>
      </c>
      <c r="I317" s="261"/>
      <c r="J317" s="261"/>
      <c r="K317" s="256"/>
      <c r="L317" s="256"/>
      <c r="M317" s="262"/>
      <c r="N317" s="263"/>
      <c r="O317" s="264"/>
      <c r="P317" s="264"/>
      <c r="Q317" s="264"/>
      <c r="R317" s="264"/>
      <c r="S317" s="264"/>
      <c r="T317" s="264"/>
      <c r="U317" s="264"/>
      <c r="V317" s="264"/>
      <c r="W317" s="264"/>
      <c r="X317" s="265"/>
      <c r="Y317" s="13"/>
      <c r="Z317" s="13"/>
      <c r="AA317" s="13"/>
      <c r="AB317" s="13"/>
      <c r="AC317" s="13"/>
      <c r="AD317" s="13"/>
      <c r="AE317" s="13"/>
      <c r="AT317" s="266" t="s">
        <v>144</v>
      </c>
      <c r="AU317" s="266" t="s">
        <v>91</v>
      </c>
      <c r="AV317" s="13" t="s">
        <v>91</v>
      </c>
      <c r="AW317" s="13" t="s">
        <v>5</v>
      </c>
      <c r="AX317" s="13" t="s">
        <v>81</v>
      </c>
      <c r="AY317" s="266" t="s">
        <v>134</v>
      </c>
    </row>
    <row r="318" spans="1:51" s="13" customFormat="1" ht="12">
      <c r="A318" s="13"/>
      <c r="B318" s="255"/>
      <c r="C318" s="256"/>
      <c r="D318" s="257" t="s">
        <v>144</v>
      </c>
      <c r="E318" s="258" t="s">
        <v>1</v>
      </c>
      <c r="F318" s="259" t="s">
        <v>670</v>
      </c>
      <c r="G318" s="256"/>
      <c r="H318" s="260">
        <v>46.8</v>
      </c>
      <c r="I318" s="261"/>
      <c r="J318" s="261"/>
      <c r="K318" s="256"/>
      <c r="L318" s="256"/>
      <c r="M318" s="262"/>
      <c r="N318" s="263"/>
      <c r="O318" s="264"/>
      <c r="P318" s="264"/>
      <c r="Q318" s="264"/>
      <c r="R318" s="264"/>
      <c r="S318" s="264"/>
      <c r="T318" s="264"/>
      <c r="U318" s="264"/>
      <c r="V318" s="264"/>
      <c r="W318" s="264"/>
      <c r="X318" s="265"/>
      <c r="Y318" s="13"/>
      <c r="Z318" s="13"/>
      <c r="AA318" s="13"/>
      <c r="AB318" s="13"/>
      <c r="AC318" s="13"/>
      <c r="AD318" s="13"/>
      <c r="AE318" s="13"/>
      <c r="AT318" s="266" t="s">
        <v>144</v>
      </c>
      <c r="AU318" s="266" t="s">
        <v>91</v>
      </c>
      <c r="AV318" s="13" t="s">
        <v>91</v>
      </c>
      <c r="AW318" s="13" t="s">
        <v>5</v>
      </c>
      <c r="AX318" s="13" t="s">
        <v>81</v>
      </c>
      <c r="AY318" s="266" t="s">
        <v>134</v>
      </c>
    </row>
    <row r="319" spans="1:51" s="14" customFormat="1" ht="12">
      <c r="A319" s="14"/>
      <c r="B319" s="267"/>
      <c r="C319" s="268"/>
      <c r="D319" s="257" t="s">
        <v>144</v>
      </c>
      <c r="E319" s="269" t="s">
        <v>1</v>
      </c>
      <c r="F319" s="270" t="s">
        <v>161</v>
      </c>
      <c r="G319" s="268"/>
      <c r="H319" s="271">
        <v>52.4</v>
      </c>
      <c r="I319" s="272"/>
      <c r="J319" s="272"/>
      <c r="K319" s="268"/>
      <c r="L319" s="268"/>
      <c r="M319" s="273"/>
      <c r="N319" s="274"/>
      <c r="O319" s="275"/>
      <c r="P319" s="275"/>
      <c r="Q319" s="275"/>
      <c r="R319" s="275"/>
      <c r="S319" s="275"/>
      <c r="T319" s="275"/>
      <c r="U319" s="275"/>
      <c r="V319" s="275"/>
      <c r="W319" s="275"/>
      <c r="X319" s="276"/>
      <c r="Y319" s="14"/>
      <c r="Z319" s="14"/>
      <c r="AA319" s="14"/>
      <c r="AB319" s="14"/>
      <c r="AC319" s="14"/>
      <c r="AD319" s="14"/>
      <c r="AE319" s="14"/>
      <c r="AT319" s="277" t="s">
        <v>144</v>
      </c>
      <c r="AU319" s="277" t="s">
        <v>91</v>
      </c>
      <c r="AV319" s="14" t="s">
        <v>142</v>
      </c>
      <c r="AW319" s="14" t="s">
        <v>5</v>
      </c>
      <c r="AX319" s="14" t="s">
        <v>89</v>
      </c>
      <c r="AY319" s="277" t="s">
        <v>134</v>
      </c>
    </row>
    <row r="320" spans="1:65" s="2" customFormat="1" ht="21.75" customHeight="1">
      <c r="A320" s="38"/>
      <c r="B320" s="39"/>
      <c r="C320" s="241" t="s">
        <v>671</v>
      </c>
      <c r="D320" s="241" t="s">
        <v>137</v>
      </c>
      <c r="E320" s="242" t="s">
        <v>672</v>
      </c>
      <c r="F320" s="243" t="s">
        <v>673</v>
      </c>
      <c r="G320" s="244" t="s">
        <v>294</v>
      </c>
      <c r="H320" s="245">
        <v>15.31</v>
      </c>
      <c r="I320" s="246"/>
      <c r="J320" s="246"/>
      <c r="K320" s="247">
        <f>ROUND(P320*H320,2)</f>
        <v>0</v>
      </c>
      <c r="L320" s="243" t="s">
        <v>141</v>
      </c>
      <c r="M320" s="44"/>
      <c r="N320" s="248" t="s">
        <v>1</v>
      </c>
      <c r="O320" s="249" t="s">
        <v>44</v>
      </c>
      <c r="P320" s="250">
        <f>I320+J320</f>
        <v>0</v>
      </c>
      <c r="Q320" s="250">
        <f>ROUND(I320*H320,2)</f>
        <v>0</v>
      </c>
      <c r="R320" s="250">
        <f>ROUND(J320*H320,2)</f>
        <v>0</v>
      </c>
      <c r="S320" s="91"/>
      <c r="T320" s="251">
        <f>S320*H320</f>
        <v>0</v>
      </c>
      <c r="U320" s="251">
        <v>2E-05</v>
      </c>
      <c r="V320" s="251">
        <f>U320*H320</f>
        <v>0.0003062</v>
      </c>
      <c r="W320" s="251">
        <v>0</v>
      </c>
      <c r="X320" s="252">
        <f>W320*H320</f>
        <v>0</v>
      </c>
      <c r="Y320" s="38"/>
      <c r="Z320" s="38"/>
      <c r="AA320" s="38"/>
      <c r="AB320" s="38"/>
      <c r="AC320" s="38"/>
      <c r="AD320" s="38"/>
      <c r="AE320" s="38"/>
      <c r="AR320" s="253" t="s">
        <v>142</v>
      </c>
      <c r="AT320" s="253" t="s">
        <v>137</v>
      </c>
      <c r="AU320" s="253" t="s">
        <v>91</v>
      </c>
      <c r="AY320" s="17" t="s">
        <v>134</v>
      </c>
      <c r="BE320" s="254">
        <f>IF(O320="základní",K320,0)</f>
        <v>0</v>
      </c>
      <c r="BF320" s="254">
        <f>IF(O320="snížená",K320,0)</f>
        <v>0</v>
      </c>
      <c r="BG320" s="254">
        <f>IF(O320="zákl. přenesená",K320,0)</f>
        <v>0</v>
      </c>
      <c r="BH320" s="254">
        <f>IF(O320="sníž. přenesená",K320,0)</f>
        <v>0</v>
      </c>
      <c r="BI320" s="254">
        <f>IF(O320="nulová",K320,0)</f>
        <v>0</v>
      </c>
      <c r="BJ320" s="17" t="s">
        <v>89</v>
      </c>
      <c r="BK320" s="254">
        <f>ROUND(P320*H320,2)</f>
        <v>0</v>
      </c>
      <c r="BL320" s="17" t="s">
        <v>142</v>
      </c>
      <c r="BM320" s="253" t="s">
        <v>674</v>
      </c>
    </row>
    <row r="321" spans="1:51" s="13" customFormat="1" ht="12">
      <c r="A321" s="13"/>
      <c r="B321" s="255"/>
      <c r="C321" s="256"/>
      <c r="D321" s="257" t="s">
        <v>144</v>
      </c>
      <c r="E321" s="258" t="s">
        <v>675</v>
      </c>
      <c r="F321" s="259" t="s">
        <v>676</v>
      </c>
      <c r="G321" s="256"/>
      <c r="H321" s="260">
        <v>15.31</v>
      </c>
      <c r="I321" s="261"/>
      <c r="J321" s="261"/>
      <c r="K321" s="256"/>
      <c r="L321" s="256"/>
      <c r="M321" s="262"/>
      <c r="N321" s="263"/>
      <c r="O321" s="264"/>
      <c r="P321" s="264"/>
      <c r="Q321" s="264"/>
      <c r="R321" s="264"/>
      <c r="S321" s="264"/>
      <c r="T321" s="264"/>
      <c r="U321" s="264"/>
      <c r="V321" s="264"/>
      <c r="W321" s="264"/>
      <c r="X321" s="265"/>
      <c r="Y321" s="13"/>
      <c r="Z321" s="13"/>
      <c r="AA321" s="13"/>
      <c r="AB321" s="13"/>
      <c r="AC321" s="13"/>
      <c r="AD321" s="13"/>
      <c r="AE321" s="13"/>
      <c r="AT321" s="266" t="s">
        <v>144</v>
      </c>
      <c r="AU321" s="266" t="s">
        <v>91</v>
      </c>
      <c r="AV321" s="13" t="s">
        <v>91</v>
      </c>
      <c r="AW321" s="13" t="s">
        <v>5</v>
      </c>
      <c r="AX321" s="13" t="s">
        <v>89</v>
      </c>
      <c r="AY321" s="266" t="s">
        <v>134</v>
      </c>
    </row>
    <row r="322" spans="1:65" s="2" customFormat="1" ht="21.75" customHeight="1">
      <c r="A322" s="38"/>
      <c r="B322" s="39"/>
      <c r="C322" s="241" t="s">
        <v>677</v>
      </c>
      <c r="D322" s="241" t="s">
        <v>137</v>
      </c>
      <c r="E322" s="242" t="s">
        <v>678</v>
      </c>
      <c r="F322" s="243" t="s">
        <v>679</v>
      </c>
      <c r="G322" s="244" t="s">
        <v>294</v>
      </c>
      <c r="H322" s="245">
        <v>1</v>
      </c>
      <c r="I322" s="246"/>
      <c r="J322" s="246"/>
      <c r="K322" s="247">
        <f>ROUND(P322*H322,2)</f>
        <v>0</v>
      </c>
      <c r="L322" s="243" t="s">
        <v>141</v>
      </c>
      <c r="M322" s="44"/>
      <c r="N322" s="248" t="s">
        <v>1</v>
      </c>
      <c r="O322" s="249" t="s">
        <v>44</v>
      </c>
      <c r="P322" s="250">
        <f>I322+J322</f>
        <v>0</v>
      </c>
      <c r="Q322" s="250">
        <f>ROUND(I322*H322,2)</f>
        <v>0</v>
      </c>
      <c r="R322" s="250">
        <f>ROUND(J322*H322,2)</f>
        <v>0</v>
      </c>
      <c r="S322" s="91"/>
      <c r="T322" s="251">
        <f>S322*H322</f>
        <v>0</v>
      </c>
      <c r="U322" s="251">
        <v>0.43819</v>
      </c>
      <c r="V322" s="251">
        <f>U322*H322</f>
        <v>0.43819</v>
      </c>
      <c r="W322" s="251">
        <v>0</v>
      </c>
      <c r="X322" s="252">
        <f>W322*H322</f>
        <v>0</v>
      </c>
      <c r="Y322" s="38"/>
      <c r="Z322" s="38"/>
      <c r="AA322" s="38"/>
      <c r="AB322" s="38"/>
      <c r="AC322" s="38"/>
      <c r="AD322" s="38"/>
      <c r="AE322" s="38"/>
      <c r="AR322" s="253" t="s">
        <v>142</v>
      </c>
      <c r="AT322" s="253" t="s">
        <v>137</v>
      </c>
      <c r="AU322" s="253" t="s">
        <v>91</v>
      </c>
      <c r="AY322" s="17" t="s">
        <v>134</v>
      </c>
      <c r="BE322" s="254">
        <f>IF(O322="základní",K322,0)</f>
        <v>0</v>
      </c>
      <c r="BF322" s="254">
        <f>IF(O322="snížená",K322,0)</f>
        <v>0</v>
      </c>
      <c r="BG322" s="254">
        <f>IF(O322="zákl. přenesená",K322,0)</f>
        <v>0</v>
      </c>
      <c r="BH322" s="254">
        <f>IF(O322="sníž. přenesená",K322,0)</f>
        <v>0</v>
      </c>
      <c r="BI322" s="254">
        <f>IF(O322="nulová",K322,0)</f>
        <v>0</v>
      </c>
      <c r="BJ322" s="17" t="s">
        <v>89</v>
      </c>
      <c r="BK322" s="254">
        <f>ROUND(P322*H322,2)</f>
        <v>0</v>
      </c>
      <c r="BL322" s="17" t="s">
        <v>142</v>
      </c>
      <c r="BM322" s="253" t="s">
        <v>680</v>
      </c>
    </row>
    <row r="323" spans="1:65" s="2" customFormat="1" ht="44.25" customHeight="1">
      <c r="A323" s="38"/>
      <c r="B323" s="39"/>
      <c r="C323" s="283" t="s">
        <v>681</v>
      </c>
      <c r="D323" s="283" t="s">
        <v>331</v>
      </c>
      <c r="E323" s="284" t="s">
        <v>682</v>
      </c>
      <c r="F323" s="285" t="s">
        <v>683</v>
      </c>
      <c r="G323" s="286" t="s">
        <v>294</v>
      </c>
      <c r="H323" s="287">
        <v>1</v>
      </c>
      <c r="I323" s="288"/>
      <c r="J323" s="289"/>
      <c r="K323" s="290">
        <f>ROUND(P323*H323,2)</f>
        <v>0</v>
      </c>
      <c r="L323" s="285" t="s">
        <v>481</v>
      </c>
      <c r="M323" s="291"/>
      <c r="N323" s="292" t="s">
        <v>1</v>
      </c>
      <c r="O323" s="249" t="s">
        <v>44</v>
      </c>
      <c r="P323" s="250">
        <f>I323+J323</f>
        <v>0</v>
      </c>
      <c r="Q323" s="250">
        <f>ROUND(I323*H323,2)</f>
        <v>0</v>
      </c>
      <c r="R323" s="250">
        <f>ROUND(J323*H323,2)</f>
        <v>0</v>
      </c>
      <c r="S323" s="91"/>
      <c r="T323" s="251">
        <f>S323*H323</f>
        <v>0</v>
      </c>
      <c r="U323" s="251">
        <v>0.055</v>
      </c>
      <c r="V323" s="251">
        <f>U323*H323</f>
        <v>0.055</v>
      </c>
      <c r="W323" s="251">
        <v>0</v>
      </c>
      <c r="X323" s="252">
        <f>W323*H323</f>
        <v>0</v>
      </c>
      <c r="Y323" s="38"/>
      <c r="Z323" s="38"/>
      <c r="AA323" s="38"/>
      <c r="AB323" s="38"/>
      <c r="AC323" s="38"/>
      <c r="AD323" s="38"/>
      <c r="AE323" s="38"/>
      <c r="AR323" s="253" t="s">
        <v>206</v>
      </c>
      <c r="AT323" s="253" t="s">
        <v>331</v>
      </c>
      <c r="AU323" s="253" t="s">
        <v>91</v>
      </c>
      <c r="AY323" s="17" t="s">
        <v>134</v>
      </c>
      <c r="BE323" s="254">
        <f>IF(O323="základní",K323,0)</f>
        <v>0</v>
      </c>
      <c r="BF323" s="254">
        <f>IF(O323="snížená",K323,0)</f>
        <v>0</v>
      </c>
      <c r="BG323" s="254">
        <f>IF(O323="zákl. přenesená",K323,0)</f>
        <v>0</v>
      </c>
      <c r="BH323" s="254">
        <f>IF(O323="sníž. přenesená",K323,0)</f>
        <v>0</v>
      </c>
      <c r="BI323" s="254">
        <f>IF(O323="nulová",K323,0)</f>
        <v>0</v>
      </c>
      <c r="BJ323" s="17" t="s">
        <v>89</v>
      </c>
      <c r="BK323" s="254">
        <f>ROUND(P323*H323,2)</f>
        <v>0</v>
      </c>
      <c r="BL323" s="17" t="s">
        <v>142</v>
      </c>
      <c r="BM323" s="253" t="s">
        <v>684</v>
      </c>
    </row>
    <row r="324" spans="1:65" s="2" customFormat="1" ht="33" customHeight="1">
      <c r="A324" s="38"/>
      <c r="B324" s="39"/>
      <c r="C324" s="283" t="s">
        <v>685</v>
      </c>
      <c r="D324" s="283" t="s">
        <v>331</v>
      </c>
      <c r="E324" s="284" t="s">
        <v>686</v>
      </c>
      <c r="F324" s="285" t="s">
        <v>687</v>
      </c>
      <c r="G324" s="286" t="s">
        <v>140</v>
      </c>
      <c r="H324" s="287">
        <v>2</v>
      </c>
      <c r="I324" s="288"/>
      <c r="J324" s="289"/>
      <c r="K324" s="290">
        <f>ROUND(P324*H324,2)</f>
        <v>0</v>
      </c>
      <c r="L324" s="285" t="s">
        <v>481</v>
      </c>
      <c r="M324" s="291"/>
      <c r="N324" s="292" t="s">
        <v>1</v>
      </c>
      <c r="O324" s="249" t="s">
        <v>44</v>
      </c>
      <c r="P324" s="250">
        <f>I324+J324</f>
        <v>0</v>
      </c>
      <c r="Q324" s="250">
        <f>ROUND(I324*H324,2)</f>
        <v>0</v>
      </c>
      <c r="R324" s="250">
        <f>ROUND(J324*H324,2)</f>
        <v>0</v>
      </c>
      <c r="S324" s="91"/>
      <c r="T324" s="251">
        <f>S324*H324</f>
        <v>0</v>
      </c>
      <c r="U324" s="251">
        <v>0.0033</v>
      </c>
      <c r="V324" s="251">
        <f>U324*H324</f>
        <v>0.0066</v>
      </c>
      <c r="W324" s="251">
        <v>0</v>
      </c>
      <c r="X324" s="252">
        <f>W324*H324</f>
        <v>0</v>
      </c>
      <c r="Y324" s="38"/>
      <c r="Z324" s="38"/>
      <c r="AA324" s="38"/>
      <c r="AB324" s="38"/>
      <c r="AC324" s="38"/>
      <c r="AD324" s="38"/>
      <c r="AE324" s="38"/>
      <c r="AR324" s="253" t="s">
        <v>206</v>
      </c>
      <c r="AT324" s="253" t="s">
        <v>331</v>
      </c>
      <c r="AU324" s="253" t="s">
        <v>91</v>
      </c>
      <c r="AY324" s="17" t="s">
        <v>134</v>
      </c>
      <c r="BE324" s="254">
        <f>IF(O324="základní",K324,0)</f>
        <v>0</v>
      </c>
      <c r="BF324" s="254">
        <f>IF(O324="snížená",K324,0)</f>
        <v>0</v>
      </c>
      <c r="BG324" s="254">
        <f>IF(O324="zákl. přenesená",K324,0)</f>
        <v>0</v>
      </c>
      <c r="BH324" s="254">
        <f>IF(O324="sníž. přenesená",K324,0)</f>
        <v>0</v>
      </c>
      <c r="BI324" s="254">
        <f>IF(O324="nulová",K324,0)</f>
        <v>0</v>
      </c>
      <c r="BJ324" s="17" t="s">
        <v>89</v>
      </c>
      <c r="BK324" s="254">
        <f>ROUND(P324*H324,2)</f>
        <v>0</v>
      </c>
      <c r="BL324" s="17" t="s">
        <v>142</v>
      </c>
      <c r="BM324" s="253" t="s">
        <v>688</v>
      </c>
    </row>
    <row r="325" spans="1:65" s="2" customFormat="1" ht="21.75" customHeight="1">
      <c r="A325" s="38"/>
      <c r="B325" s="39"/>
      <c r="C325" s="241" t="s">
        <v>689</v>
      </c>
      <c r="D325" s="241" t="s">
        <v>137</v>
      </c>
      <c r="E325" s="242" t="s">
        <v>690</v>
      </c>
      <c r="F325" s="243" t="s">
        <v>691</v>
      </c>
      <c r="G325" s="244" t="s">
        <v>294</v>
      </c>
      <c r="H325" s="245">
        <v>3</v>
      </c>
      <c r="I325" s="246"/>
      <c r="J325" s="246"/>
      <c r="K325" s="247">
        <f>ROUND(P325*H325,2)</f>
        <v>0</v>
      </c>
      <c r="L325" s="243" t="s">
        <v>141</v>
      </c>
      <c r="M325" s="44"/>
      <c r="N325" s="248" t="s">
        <v>1</v>
      </c>
      <c r="O325" s="249" t="s">
        <v>44</v>
      </c>
      <c r="P325" s="250">
        <f>I325+J325</f>
        <v>0</v>
      </c>
      <c r="Q325" s="250">
        <f>ROUND(I325*H325,2)</f>
        <v>0</v>
      </c>
      <c r="R325" s="250">
        <f>ROUND(J325*H325,2)</f>
        <v>0</v>
      </c>
      <c r="S325" s="91"/>
      <c r="T325" s="251">
        <f>S325*H325</f>
        <v>0</v>
      </c>
      <c r="U325" s="251">
        <v>0</v>
      </c>
      <c r="V325" s="251">
        <f>U325*H325</f>
        <v>0</v>
      </c>
      <c r="W325" s="251">
        <v>0.035</v>
      </c>
      <c r="X325" s="252">
        <f>W325*H325</f>
        <v>0.10500000000000001</v>
      </c>
      <c r="Y325" s="38"/>
      <c r="Z325" s="38"/>
      <c r="AA325" s="38"/>
      <c r="AB325" s="38"/>
      <c r="AC325" s="38"/>
      <c r="AD325" s="38"/>
      <c r="AE325" s="38"/>
      <c r="AR325" s="253" t="s">
        <v>142</v>
      </c>
      <c r="AT325" s="253" t="s">
        <v>137</v>
      </c>
      <c r="AU325" s="253" t="s">
        <v>91</v>
      </c>
      <c r="AY325" s="17" t="s">
        <v>134</v>
      </c>
      <c r="BE325" s="254">
        <f>IF(O325="základní",K325,0)</f>
        <v>0</v>
      </c>
      <c r="BF325" s="254">
        <f>IF(O325="snížená",K325,0)</f>
        <v>0</v>
      </c>
      <c r="BG325" s="254">
        <f>IF(O325="zákl. přenesená",K325,0)</f>
        <v>0</v>
      </c>
      <c r="BH325" s="254">
        <f>IF(O325="sníž. přenesená",K325,0)</f>
        <v>0</v>
      </c>
      <c r="BI325" s="254">
        <f>IF(O325="nulová",K325,0)</f>
        <v>0</v>
      </c>
      <c r="BJ325" s="17" t="s">
        <v>89</v>
      </c>
      <c r="BK325" s="254">
        <f>ROUND(P325*H325,2)</f>
        <v>0</v>
      </c>
      <c r="BL325" s="17" t="s">
        <v>142</v>
      </c>
      <c r="BM325" s="253" t="s">
        <v>692</v>
      </c>
    </row>
    <row r="326" spans="1:65" s="2" customFormat="1" ht="21.75" customHeight="1">
      <c r="A326" s="38"/>
      <c r="B326" s="39"/>
      <c r="C326" s="241" t="s">
        <v>693</v>
      </c>
      <c r="D326" s="241" t="s">
        <v>137</v>
      </c>
      <c r="E326" s="242" t="s">
        <v>694</v>
      </c>
      <c r="F326" s="243" t="s">
        <v>695</v>
      </c>
      <c r="G326" s="244" t="s">
        <v>140</v>
      </c>
      <c r="H326" s="245">
        <v>5</v>
      </c>
      <c r="I326" s="246"/>
      <c r="J326" s="246"/>
      <c r="K326" s="247">
        <f>ROUND(P326*H326,2)</f>
        <v>0</v>
      </c>
      <c r="L326" s="243" t="s">
        <v>141</v>
      </c>
      <c r="M326" s="44"/>
      <c r="N326" s="248" t="s">
        <v>1</v>
      </c>
      <c r="O326" s="249" t="s">
        <v>44</v>
      </c>
      <c r="P326" s="250">
        <f>I326+J326</f>
        <v>0</v>
      </c>
      <c r="Q326" s="250">
        <f>ROUND(I326*H326,2)</f>
        <v>0</v>
      </c>
      <c r="R326" s="250">
        <f>ROUND(J326*H326,2)</f>
        <v>0</v>
      </c>
      <c r="S326" s="91"/>
      <c r="T326" s="251">
        <f>S326*H326</f>
        <v>0</v>
      </c>
      <c r="U326" s="251">
        <v>0</v>
      </c>
      <c r="V326" s="251">
        <f>U326*H326</f>
        <v>0</v>
      </c>
      <c r="W326" s="251">
        <v>0.082</v>
      </c>
      <c r="X326" s="252">
        <f>W326*H326</f>
        <v>0.41000000000000003</v>
      </c>
      <c r="Y326" s="38"/>
      <c r="Z326" s="38"/>
      <c r="AA326" s="38"/>
      <c r="AB326" s="38"/>
      <c r="AC326" s="38"/>
      <c r="AD326" s="38"/>
      <c r="AE326" s="38"/>
      <c r="AR326" s="253" t="s">
        <v>142</v>
      </c>
      <c r="AT326" s="253" t="s">
        <v>137</v>
      </c>
      <c r="AU326" s="253" t="s">
        <v>91</v>
      </c>
      <c r="AY326" s="17" t="s">
        <v>134</v>
      </c>
      <c r="BE326" s="254">
        <f>IF(O326="základní",K326,0)</f>
        <v>0</v>
      </c>
      <c r="BF326" s="254">
        <f>IF(O326="snížená",K326,0)</f>
        <v>0</v>
      </c>
      <c r="BG326" s="254">
        <f>IF(O326="zákl. přenesená",K326,0)</f>
        <v>0</v>
      </c>
      <c r="BH326" s="254">
        <f>IF(O326="sníž. přenesená",K326,0)</f>
        <v>0</v>
      </c>
      <c r="BI326" s="254">
        <f>IF(O326="nulová",K326,0)</f>
        <v>0</v>
      </c>
      <c r="BJ326" s="17" t="s">
        <v>89</v>
      </c>
      <c r="BK326" s="254">
        <f>ROUND(P326*H326,2)</f>
        <v>0</v>
      </c>
      <c r="BL326" s="17" t="s">
        <v>142</v>
      </c>
      <c r="BM326" s="253" t="s">
        <v>696</v>
      </c>
    </row>
    <row r="327" spans="1:65" s="2" customFormat="1" ht="21.75" customHeight="1">
      <c r="A327" s="38"/>
      <c r="B327" s="39"/>
      <c r="C327" s="241" t="s">
        <v>697</v>
      </c>
      <c r="D327" s="241" t="s">
        <v>137</v>
      </c>
      <c r="E327" s="242" t="s">
        <v>698</v>
      </c>
      <c r="F327" s="243" t="s">
        <v>699</v>
      </c>
      <c r="G327" s="244" t="s">
        <v>140</v>
      </c>
      <c r="H327" s="245">
        <v>3</v>
      </c>
      <c r="I327" s="246"/>
      <c r="J327" s="246"/>
      <c r="K327" s="247">
        <f>ROUND(P327*H327,2)</f>
        <v>0</v>
      </c>
      <c r="L327" s="243" t="s">
        <v>141</v>
      </c>
      <c r="M327" s="44"/>
      <c r="N327" s="248" t="s">
        <v>1</v>
      </c>
      <c r="O327" s="249" t="s">
        <v>44</v>
      </c>
      <c r="P327" s="250">
        <f>I327+J327</f>
        <v>0</v>
      </c>
      <c r="Q327" s="250">
        <f>ROUND(I327*H327,2)</f>
        <v>0</v>
      </c>
      <c r="R327" s="250">
        <f>ROUND(J327*H327,2)</f>
        <v>0</v>
      </c>
      <c r="S327" s="91"/>
      <c r="T327" s="251">
        <f>S327*H327</f>
        <v>0</v>
      </c>
      <c r="U327" s="251">
        <v>0</v>
      </c>
      <c r="V327" s="251">
        <f>U327*H327</f>
        <v>0</v>
      </c>
      <c r="W327" s="251">
        <v>0.004</v>
      </c>
      <c r="X327" s="252">
        <f>W327*H327</f>
        <v>0.012</v>
      </c>
      <c r="Y327" s="38"/>
      <c r="Z327" s="38"/>
      <c r="AA327" s="38"/>
      <c r="AB327" s="38"/>
      <c r="AC327" s="38"/>
      <c r="AD327" s="38"/>
      <c r="AE327" s="38"/>
      <c r="AR327" s="253" t="s">
        <v>142</v>
      </c>
      <c r="AT327" s="253" t="s">
        <v>137</v>
      </c>
      <c r="AU327" s="253" t="s">
        <v>91</v>
      </c>
      <c r="AY327" s="17" t="s">
        <v>134</v>
      </c>
      <c r="BE327" s="254">
        <f>IF(O327="základní",K327,0)</f>
        <v>0</v>
      </c>
      <c r="BF327" s="254">
        <f>IF(O327="snížená",K327,0)</f>
        <v>0</v>
      </c>
      <c r="BG327" s="254">
        <f>IF(O327="zákl. přenesená",K327,0)</f>
        <v>0</v>
      </c>
      <c r="BH327" s="254">
        <f>IF(O327="sníž. přenesená",K327,0)</f>
        <v>0</v>
      </c>
      <c r="BI327" s="254">
        <f>IF(O327="nulová",K327,0)</f>
        <v>0</v>
      </c>
      <c r="BJ327" s="17" t="s">
        <v>89</v>
      </c>
      <c r="BK327" s="254">
        <f>ROUND(P327*H327,2)</f>
        <v>0</v>
      </c>
      <c r="BL327" s="17" t="s">
        <v>142</v>
      </c>
      <c r="BM327" s="253" t="s">
        <v>700</v>
      </c>
    </row>
    <row r="328" spans="1:65" s="2" customFormat="1" ht="21.75" customHeight="1">
      <c r="A328" s="38"/>
      <c r="B328" s="39"/>
      <c r="C328" s="241" t="s">
        <v>701</v>
      </c>
      <c r="D328" s="241" t="s">
        <v>137</v>
      </c>
      <c r="E328" s="242" t="s">
        <v>702</v>
      </c>
      <c r="F328" s="243" t="s">
        <v>703</v>
      </c>
      <c r="G328" s="244" t="s">
        <v>140</v>
      </c>
      <c r="H328" s="245">
        <v>2</v>
      </c>
      <c r="I328" s="246"/>
      <c r="J328" s="246"/>
      <c r="K328" s="247">
        <f>ROUND(P328*H328,2)</f>
        <v>0</v>
      </c>
      <c r="L328" s="243" t="s">
        <v>141</v>
      </c>
      <c r="M328" s="44"/>
      <c r="N328" s="248" t="s">
        <v>1</v>
      </c>
      <c r="O328" s="249" t="s">
        <v>44</v>
      </c>
      <c r="P328" s="250">
        <f>I328+J328</f>
        <v>0</v>
      </c>
      <c r="Q328" s="250">
        <f>ROUND(I328*H328,2)</f>
        <v>0</v>
      </c>
      <c r="R328" s="250">
        <f>ROUND(J328*H328,2)</f>
        <v>0</v>
      </c>
      <c r="S328" s="91"/>
      <c r="T328" s="251">
        <f>S328*H328</f>
        <v>0</v>
      </c>
      <c r="U328" s="251">
        <v>0</v>
      </c>
      <c r="V328" s="251">
        <f>U328*H328</f>
        <v>0</v>
      </c>
      <c r="W328" s="251">
        <v>0.03</v>
      </c>
      <c r="X328" s="252">
        <f>W328*H328</f>
        <v>0.06</v>
      </c>
      <c r="Y328" s="38"/>
      <c r="Z328" s="38"/>
      <c r="AA328" s="38"/>
      <c r="AB328" s="38"/>
      <c r="AC328" s="38"/>
      <c r="AD328" s="38"/>
      <c r="AE328" s="38"/>
      <c r="AR328" s="253" t="s">
        <v>142</v>
      </c>
      <c r="AT328" s="253" t="s">
        <v>137</v>
      </c>
      <c r="AU328" s="253" t="s">
        <v>91</v>
      </c>
      <c r="AY328" s="17" t="s">
        <v>134</v>
      </c>
      <c r="BE328" s="254">
        <f>IF(O328="základní",K328,0)</f>
        <v>0</v>
      </c>
      <c r="BF328" s="254">
        <f>IF(O328="snížená",K328,0)</f>
        <v>0</v>
      </c>
      <c r="BG328" s="254">
        <f>IF(O328="zákl. přenesená",K328,0)</f>
        <v>0</v>
      </c>
      <c r="BH328" s="254">
        <f>IF(O328="sníž. přenesená",K328,0)</f>
        <v>0</v>
      </c>
      <c r="BI328" s="254">
        <f>IF(O328="nulová",K328,0)</f>
        <v>0</v>
      </c>
      <c r="BJ328" s="17" t="s">
        <v>89</v>
      </c>
      <c r="BK328" s="254">
        <f>ROUND(P328*H328,2)</f>
        <v>0</v>
      </c>
      <c r="BL328" s="17" t="s">
        <v>142</v>
      </c>
      <c r="BM328" s="253" t="s">
        <v>704</v>
      </c>
    </row>
    <row r="329" spans="1:63" s="12" customFormat="1" ht="22.8" customHeight="1">
      <c r="A329" s="12"/>
      <c r="B329" s="224"/>
      <c r="C329" s="225"/>
      <c r="D329" s="226" t="s">
        <v>80</v>
      </c>
      <c r="E329" s="239" t="s">
        <v>705</v>
      </c>
      <c r="F329" s="239" t="s">
        <v>706</v>
      </c>
      <c r="G329" s="225"/>
      <c r="H329" s="225"/>
      <c r="I329" s="228"/>
      <c r="J329" s="228"/>
      <c r="K329" s="240">
        <f>BK329</f>
        <v>0</v>
      </c>
      <c r="L329" s="225"/>
      <c r="M329" s="230"/>
      <c r="N329" s="231"/>
      <c r="O329" s="232"/>
      <c r="P329" s="232"/>
      <c r="Q329" s="233">
        <f>SUM(Q330:Q344)</f>
        <v>0</v>
      </c>
      <c r="R329" s="233">
        <f>SUM(R330:R344)</f>
        <v>0</v>
      </c>
      <c r="S329" s="232"/>
      <c r="T329" s="234">
        <f>SUM(T330:T344)</f>
        <v>0</v>
      </c>
      <c r="U329" s="232"/>
      <c r="V329" s="234">
        <f>SUM(V330:V344)</f>
        <v>0</v>
      </c>
      <c r="W329" s="232"/>
      <c r="X329" s="235">
        <f>SUM(X330:X344)</f>
        <v>0</v>
      </c>
      <c r="Y329" s="12"/>
      <c r="Z329" s="12"/>
      <c r="AA329" s="12"/>
      <c r="AB329" s="12"/>
      <c r="AC329" s="12"/>
      <c r="AD329" s="12"/>
      <c r="AE329" s="12"/>
      <c r="AR329" s="236" t="s">
        <v>89</v>
      </c>
      <c r="AT329" s="237" t="s">
        <v>80</v>
      </c>
      <c r="AU329" s="237" t="s">
        <v>89</v>
      </c>
      <c r="AY329" s="236" t="s">
        <v>134</v>
      </c>
      <c r="BK329" s="238">
        <f>SUM(BK330:BK344)</f>
        <v>0</v>
      </c>
    </row>
    <row r="330" spans="1:65" s="2" customFormat="1" ht="21.75" customHeight="1">
      <c r="A330" s="38"/>
      <c r="B330" s="39"/>
      <c r="C330" s="241" t="s">
        <v>707</v>
      </c>
      <c r="D330" s="241" t="s">
        <v>137</v>
      </c>
      <c r="E330" s="242" t="s">
        <v>708</v>
      </c>
      <c r="F330" s="243" t="s">
        <v>709</v>
      </c>
      <c r="G330" s="244" t="s">
        <v>334</v>
      </c>
      <c r="H330" s="245">
        <v>331.541</v>
      </c>
      <c r="I330" s="246"/>
      <c r="J330" s="246"/>
      <c r="K330" s="247">
        <f>ROUND(P330*H330,2)</f>
        <v>0</v>
      </c>
      <c r="L330" s="243" t="s">
        <v>141</v>
      </c>
      <c r="M330" s="44"/>
      <c r="N330" s="248" t="s">
        <v>1</v>
      </c>
      <c r="O330" s="249" t="s">
        <v>44</v>
      </c>
      <c r="P330" s="250">
        <f>I330+J330</f>
        <v>0</v>
      </c>
      <c r="Q330" s="250">
        <f>ROUND(I330*H330,2)</f>
        <v>0</v>
      </c>
      <c r="R330" s="250">
        <f>ROUND(J330*H330,2)</f>
        <v>0</v>
      </c>
      <c r="S330" s="91"/>
      <c r="T330" s="251">
        <f>S330*H330</f>
        <v>0</v>
      </c>
      <c r="U330" s="251">
        <v>0</v>
      </c>
      <c r="V330" s="251">
        <f>U330*H330</f>
        <v>0</v>
      </c>
      <c r="W330" s="251">
        <v>0</v>
      </c>
      <c r="X330" s="252">
        <f>W330*H330</f>
        <v>0</v>
      </c>
      <c r="Y330" s="38"/>
      <c r="Z330" s="38"/>
      <c r="AA330" s="38"/>
      <c r="AB330" s="38"/>
      <c r="AC330" s="38"/>
      <c r="AD330" s="38"/>
      <c r="AE330" s="38"/>
      <c r="AR330" s="253" t="s">
        <v>142</v>
      </c>
      <c r="AT330" s="253" t="s">
        <v>137</v>
      </c>
      <c r="AU330" s="253" t="s">
        <v>91</v>
      </c>
      <c r="AY330" s="17" t="s">
        <v>134</v>
      </c>
      <c r="BE330" s="254">
        <f>IF(O330="základní",K330,0)</f>
        <v>0</v>
      </c>
      <c r="BF330" s="254">
        <f>IF(O330="snížená",K330,0)</f>
        <v>0</v>
      </c>
      <c r="BG330" s="254">
        <f>IF(O330="zákl. přenesená",K330,0)</f>
        <v>0</v>
      </c>
      <c r="BH330" s="254">
        <f>IF(O330="sníž. přenesená",K330,0)</f>
        <v>0</v>
      </c>
      <c r="BI330" s="254">
        <f>IF(O330="nulová",K330,0)</f>
        <v>0</v>
      </c>
      <c r="BJ330" s="17" t="s">
        <v>89</v>
      </c>
      <c r="BK330" s="254">
        <f>ROUND(P330*H330,2)</f>
        <v>0</v>
      </c>
      <c r="BL330" s="17" t="s">
        <v>142</v>
      </c>
      <c r="BM330" s="253" t="s">
        <v>710</v>
      </c>
    </row>
    <row r="331" spans="1:51" s="13" customFormat="1" ht="12">
      <c r="A331" s="13"/>
      <c r="B331" s="255"/>
      <c r="C331" s="256"/>
      <c r="D331" s="257" t="s">
        <v>144</v>
      </c>
      <c r="E331" s="258" t="s">
        <v>243</v>
      </c>
      <c r="F331" s="259" t="s">
        <v>711</v>
      </c>
      <c r="G331" s="256"/>
      <c r="H331" s="260">
        <v>90.123</v>
      </c>
      <c r="I331" s="261"/>
      <c r="J331" s="261"/>
      <c r="K331" s="256"/>
      <c r="L331" s="256"/>
      <c r="M331" s="262"/>
      <c r="N331" s="263"/>
      <c r="O331" s="264"/>
      <c r="P331" s="264"/>
      <c r="Q331" s="264"/>
      <c r="R331" s="264"/>
      <c r="S331" s="264"/>
      <c r="T331" s="264"/>
      <c r="U331" s="264"/>
      <c r="V331" s="264"/>
      <c r="W331" s="264"/>
      <c r="X331" s="265"/>
      <c r="Y331" s="13"/>
      <c r="Z331" s="13"/>
      <c r="AA331" s="13"/>
      <c r="AB331" s="13"/>
      <c r="AC331" s="13"/>
      <c r="AD331" s="13"/>
      <c r="AE331" s="13"/>
      <c r="AT331" s="266" t="s">
        <v>144</v>
      </c>
      <c r="AU331" s="266" t="s">
        <v>91</v>
      </c>
      <c r="AV331" s="13" t="s">
        <v>91</v>
      </c>
      <c r="AW331" s="13" t="s">
        <v>5</v>
      </c>
      <c r="AX331" s="13" t="s">
        <v>81</v>
      </c>
      <c r="AY331" s="266" t="s">
        <v>134</v>
      </c>
    </row>
    <row r="332" spans="1:51" s="13" customFormat="1" ht="12">
      <c r="A332" s="13"/>
      <c r="B332" s="255"/>
      <c r="C332" s="256"/>
      <c r="D332" s="257" t="s">
        <v>144</v>
      </c>
      <c r="E332" s="258" t="s">
        <v>245</v>
      </c>
      <c r="F332" s="259" t="s">
        <v>712</v>
      </c>
      <c r="G332" s="256"/>
      <c r="H332" s="260">
        <v>109.785</v>
      </c>
      <c r="I332" s="261"/>
      <c r="J332" s="261"/>
      <c r="K332" s="256"/>
      <c r="L332" s="256"/>
      <c r="M332" s="262"/>
      <c r="N332" s="263"/>
      <c r="O332" s="264"/>
      <c r="P332" s="264"/>
      <c r="Q332" s="264"/>
      <c r="R332" s="264"/>
      <c r="S332" s="264"/>
      <c r="T332" s="264"/>
      <c r="U332" s="264"/>
      <c r="V332" s="264"/>
      <c r="W332" s="264"/>
      <c r="X332" s="265"/>
      <c r="Y332" s="13"/>
      <c r="Z332" s="13"/>
      <c r="AA332" s="13"/>
      <c r="AB332" s="13"/>
      <c r="AC332" s="13"/>
      <c r="AD332" s="13"/>
      <c r="AE332" s="13"/>
      <c r="AT332" s="266" t="s">
        <v>144</v>
      </c>
      <c r="AU332" s="266" t="s">
        <v>91</v>
      </c>
      <c r="AV332" s="13" t="s">
        <v>91</v>
      </c>
      <c r="AW332" s="13" t="s">
        <v>5</v>
      </c>
      <c r="AX332" s="13" t="s">
        <v>81</v>
      </c>
      <c r="AY332" s="266" t="s">
        <v>134</v>
      </c>
    </row>
    <row r="333" spans="1:51" s="13" customFormat="1" ht="12">
      <c r="A333" s="13"/>
      <c r="B333" s="255"/>
      <c r="C333" s="256"/>
      <c r="D333" s="257" t="s">
        <v>144</v>
      </c>
      <c r="E333" s="258" t="s">
        <v>247</v>
      </c>
      <c r="F333" s="259" t="s">
        <v>248</v>
      </c>
      <c r="G333" s="256"/>
      <c r="H333" s="260">
        <v>43.412</v>
      </c>
      <c r="I333" s="261"/>
      <c r="J333" s="261"/>
      <c r="K333" s="256"/>
      <c r="L333" s="256"/>
      <c r="M333" s="262"/>
      <c r="N333" s="263"/>
      <c r="O333" s="264"/>
      <c r="P333" s="264"/>
      <c r="Q333" s="264"/>
      <c r="R333" s="264"/>
      <c r="S333" s="264"/>
      <c r="T333" s="264"/>
      <c r="U333" s="264"/>
      <c r="V333" s="264"/>
      <c r="W333" s="264"/>
      <c r="X333" s="265"/>
      <c r="Y333" s="13"/>
      <c r="Z333" s="13"/>
      <c r="AA333" s="13"/>
      <c r="AB333" s="13"/>
      <c r="AC333" s="13"/>
      <c r="AD333" s="13"/>
      <c r="AE333" s="13"/>
      <c r="AT333" s="266" t="s">
        <v>144</v>
      </c>
      <c r="AU333" s="266" t="s">
        <v>91</v>
      </c>
      <c r="AV333" s="13" t="s">
        <v>91</v>
      </c>
      <c r="AW333" s="13" t="s">
        <v>5</v>
      </c>
      <c r="AX333" s="13" t="s">
        <v>81</v>
      </c>
      <c r="AY333" s="266" t="s">
        <v>134</v>
      </c>
    </row>
    <row r="334" spans="1:51" s="15" customFormat="1" ht="12">
      <c r="A334" s="15"/>
      <c r="B334" s="293"/>
      <c r="C334" s="294"/>
      <c r="D334" s="257" t="s">
        <v>144</v>
      </c>
      <c r="E334" s="295" t="s">
        <v>249</v>
      </c>
      <c r="F334" s="296" t="s">
        <v>713</v>
      </c>
      <c r="G334" s="294"/>
      <c r="H334" s="297">
        <v>243.32</v>
      </c>
      <c r="I334" s="298"/>
      <c r="J334" s="298"/>
      <c r="K334" s="294"/>
      <c r="L334" s="294"/>
      <c r="M334" s="299"/>
      <c r="N334" s="300"/>
      <c r="O334" s="301"/>
      <c r="P334" s="301"/>
      <c r="Q334" s="301"/>
      <c r="R334" s="301"/>
      <c r="S334" s="301"/>
      <c r="T334" s="301"/>
      <c r="U334" s="301"/>
      <c r="V334" s="301"/>
      <c r="W334" s="301"/>
      <c r="X334" s="302"/>
      <c r="Y334" s="15"/>
      <c r="Z334" s="15"/>
      <c r="AA334" s="15"/>
      <c r="AB334" s="15"/>
      <c r="AC334" s="15"/>
      <c r="AD334" s="15"/>
      <c r="AE334" s="15"/>
      <c r="AT334" s="303" t="s">
        <v>144</v>
      </c>
      <c r="AU334" s="303" t="s">
        <v>91</v>
      </c>
      <c r="AV334" s="15" t="s">
        <v>147</v>
      </c>
      <c r="AW334" s="15" t="s">
        <v>5</v>
      </c>
      <c r="AX334" s="15" t="s">
        <v>81</v>
      </c>
      <c r="AY334" s="303" t="s">
        <v>134</v>
      </c>
    </row>
    <row r="335" spans="1:51" s="13" customFormat="1" ht="12">
      <c r="A335" s="13"/>
      <c r="B335" s="255"/>
      <c r="C335" s="256"/>
      <c r="D335" s="257" t="s">
        <v>144</v>
      </c>
      <c r="E335" s="258" t="s">
        <v>714</v>
      </c>
      <c r="F335" s="259" t="s">
        <v>715</v>
      </c>
      <c r="G335" s="256"/>
      <c r="H335" s="260">
        <v>88.221</v>
      </c>
      <c r="I335" s="261"/>
      <c r="J335" s="261"/>
      <c r="K335" s="256"/>
      <c r="L335" s="256"/>
      <c r="M335" s="262"/>
      <c r="N335" s="263"/>
      <c r="O335" s="264"/>
      <c r="P335" s="264"/>
      <c r="Q335" s="264"/>
      <c r="R335" s="264"/>
      <c r="S335" s="264"/>
      <c r="T335" s="264"/>
      <c r="U335" s="264"/>
      <c r="V335" s="264"/>
      <c r="W335" s="264"/>
      <c r="X335" s="265"/>
      <c r="Y335" s="13"/>
      <c r="Z335" s="13"/>
      <c r="AA335" s="13"/>
      <c r="AB335" s="13"/>
      <c r="AC335" s="13"/>
      <c r="AD335" s="13"/>
      <c r="AE335" s="13"/>
      <c r="AT335" s="266" t="s">
        <v>144</v>
      </c>
      <c r="AU335" s="266" t="s">
        <v>91</v>
      </c>
      <c r="AV335" s="13" t="s">
        <v>91</v>
      </c>
      <c r="AW335" s="13" t="s">
        <v>5</v>
      </c>
      <c r="AX335" s="13" t="s">
        <v>81</v>
      </c>
      <c r="AY335" s="266" t="s">
        <v>134</v>
      </c>
    </row>
    <row r="336" spans="1:51" s="14" customFormat="1" ht="12">
      <c r="A336" s="14"/>
      <c r="B336" s="267"/>
      <c r="C336" s="268"/>
      <c r="D336" s="257" t="s">
        <v>144</v>
      </c>
      <c r="E336" s="269" t="s">
        <v>1</v>
      </c>
      <c r="F336" s="270" t="s">
        <v>161</v>
      </c>
      <c r="G336" s="268"/>
      <c r="H336" s="271">
        <v>331.541</v>
      </c>
      <c r="I336" s="272"/>
      <c r="J336" s="272"/>
      <c r="K336" s="268"/>
      <c r="L336" s="268"/>
      <c r="M336" s="273"/>
      <c r="N336" s="274"/>
      <c r="O336" s="275"/>
      <c r="P336" s="275"/>
      <c r="Q336" s="275"/>
      <c r="R336" s="275"/>
      <c r="S336" s="275"/>
      <c r="T336" s="275"/>
      <c r="U336" s="275"/>
      <c r="V336" s="275"/>
      <c r="W336" s="275"/>
      <c r="X336" s="276"/>
      <c r="Y336" s="14"/>
      <c r="Z336" s="14"/>
      <c r="AA336" s="14"/>
      <c r="AB336" s="14"/>
      <c r="AC336" s="14"/>
      <c r="AD336" s="14"/>
      <c r="AE336" s="14"/>
      <c r="AT336" s="277" t="s">
        <v>144</v>
      </c>
      <c r="AU336" s="277" t="s">
        <v>91</v>
      </c>
      <c r="AV336" s="14" t="s">
        <v>142</v>
      </c>
      <c r="AW336" s="14" t="s">
        <v>5</v>
      </c>
      <c r="AX336" s="14" t="s">
        <v>89</v>
      </c>
      <c r="AY336" s="277" t="s">
        <v>134</v>
      </c>
    </row>
    <row r="337" spans="1:65" s="2" customFormat="1" ht="21.75" customHeight="1">
      <c r="A337" s="38"/>
      <c r="B337" s="39"/>
      <c r="C337" s="241" t="s">
        <v>716</v>
      </c>
      <c r="D337" s="241" t="s">
        <v>137</v>
      </c>
      <c r="E337" s="242" t="s">
        <v>717</v>
      </c>
      <c r="F337" s="243" t="s">
        <v>718</v>
      </c>
      <c r="G337" s="244" t="s">
        <v>334</v>
      </c>
      <c r="H337" s="245">
        <v>2433.2</v>
      </c>
      <c r="I337" s="246"/>
      <c r="J337" s="246"/>
      <c r="K337" s="247">
        <f>ROUND(P337*H337,2)</f>
        <v>0</v>
      </c>
      <c r="L337" s="243" t="s">
        <v>141</v>
      </c>
      <c r="M337" s="44"/>
      <c r="N337" s="248" t="s">
        <v>1</v>
      </c>
      <c r="O337" s="249" t="s">
        <v>44</v>
      </c>
      <c r="P337" s="250">
        <f>I337+J337</f>
        <v>0</v>
      </c>
      <c r="Q337" s="250">
        <f>ROUND(I337*H337,2)</f>
        <v>0</v>
      </c>
      <c r="R337" s="250">
        <f>ROUND(J337*H337,2)</f>
        <v>0</v>
      </c>
      <c r="S337" s="91"/>
      <c r="T337" s="251">
        <f>S337*H337</f>
        <v>0</v>
      </c>
      <c r="U337" s="251">
        <v>0</v>
      </c>
      <c r="V337" s="251">
        <f>U337*H337</f>
        <v>0</v>
      </c>
      <c r="W337" s="251">
        <v>0</v>
      </c>
      <c r="X337" s="252">
        <f>W337*H337</f>
        <v>0</v>
      </c>
      <c r="Y337" s="38"/>
      <c r="Z337" s="38"/>
      <c r="AA337" s="38"/>
      <c r="AB337" s="38"/>
      <c r="AC337" s="38"/>
      <c r="AD337" s="38"/>
      <c r="AE337" s="38"/>
      <c r="AR337" s="253" t="s">
        <v>142</v>
      </c>
      <c r="AT337" s="253" t="s">
        <v>137</v>
      </c>
      <c r="AU337" s="253" t="s">
        <v>91</v>
      </c>
      <c r="AY337" s="17" t="s">
        <v>134</v>
      </c>
      <c r="BE337" s="254">
        <f>IF(O337="základní",K337,0)</f>
        <v>0</v>
      </c>
      <c r="BF337" s="254">
        <f>IF(O337="snížená",K337,0)</f>
        <v>0</v>
      </c>
      <c r="BG337" s="254">
        <f>IF(O337="zákl. přenesená",K337,0)</f>
        <v>0</v>
      </c>
      <c r="BH337" s="254">
        <f>IF(O337="sníž. přenesená",K337,0)</f>
        <v>0</v>
      </c>
      <c r="BI337" s="254">
        <f>IF(O337="nulová",K337,0)</f>
        <v>0</v>
      </c>
      <c r="BJ337" s="17" t="s">
        <v>89</v>
      </c>
      <c r="BK337" s="254">
        <f>ROUND(P337*H337,2)</f>
        <v>0</v>
      </c>
      <c r="BL337" s="17" t="s">
        <v>142</v>
      </c>
      <c r="BM337" s="253" t="s">
        <v>719</v>
      </c>
    </row>
    <row r="338" spans="1:51" s="13" customFormat="1" ht="12">
      <c r="A338" s="13"/>
      <c r="B338" s="255"/>
      <c r="C338" s="256"/>
      <c r="D338" s="257" t="s">
        <v>144</v>
      </c>
      <c r="E338" s="258" t="s">
        <v>1</v>
      </c>
      <c r="F338" s="259" t="s">
        <v>720</v>
      </c>
      <c r="G338" s="256"/>
      <c r="H338" s="260">
        <v>2433.2</v>
      </c>
      <c r="I338" s="261"/>
      <c r="J338" s="261"/>
      <c r="K338" s="256"/>
      <c r="L338" s="256"/>
      <c r="M338" s="262"/>
      <c r="N338" s="263"/>
      <c r="O338" s="264"/>
      <c r="P338" s="264"/>
      <c r="Q338" s="264"/>
      <c r="R338" s="264"/>
      <c r="S338" s="264"/>
      <c r="T338" s="264"/>
      <c r="U338" s="264"/>
      <c r="V338" s="264"/>
      <c r="W338" s="264"/>
      <c r="X338" s="265"/>
      <c r="Y338" s="13"/>
      <c r="Z338" s="13"/>
      <c r="AA338" s="13"/>
      <c r="AB338" s="13"/>
      <c r="AC338" s="13"/>
      <c r="AD338" s="13"/>
      <c r="AE338" s="13"/>
      <c r="AT338" s="266" t="s">
        <v>144</v>
      </c>
      <c r="AU338" s="266" t="s">
        <v>91</v>
      </c>
      <c r="AV338" s="13" t="s">
        <v>91</v>
      </c>
      <c r="AW338" s="13" t="s">
        <v>5</v>
      </c>
      <c r="AX338" s="13" t="s">
        <v>89</v>
      </c>
      <c r="AY338" s="266" t="s">
        <v>134</v>
      </c>
    </row>
    <row r="339" spans="1:65" s="2" customFormat="1" ht="33" customHeight="1">
      <c r="A339" s="38"/>
      <c r="B339" s="39"/>
      <c r="C339" s="241" t="s">
        <v>721</v>
      </c>
      <c r="D339" s="241" t="s">
        <v>137</v>
      </c>
      <c r="E339" s="242" t="s">
        <v>722</v>
      </c>
      <c r="F339" s="243" t="s">
        <v>723</v>
      </c>
      <c r="G339" s="244" t="s">
        <v>334</v>
      </c>
      <c r="H339" s="245">
        <v>90.123</v>
      </c>
      <c r="I339" s="246"/>
      <c r="J339" s="246"/>
      <c r="K339" s="247">
        <f>ROUND(P339*H339,2)</f>
        <v>0</v>
      </c>
      <c r="L339" s="243" t="s">
        <v>141</v>
      </c>
      <c r="M339" s="44"/>
      <c r="N339" s="248" t="s">
        <v>1</v>
      </c>
      <c r="O339" s="249" t="s">
        <v>44</v>
      </c>
      <c r="P339" s="250">
        <f>I339+J339</f>
        <v>0</v>
      </c>
      <c r="Q339" s="250">
        <f>ROUND(I339*H339,2)</f>
        <v>0</v>
      </c>
      <c r="R339" s="250">
        <f>ROUND(J339*H339,2)</f>
        <v>0</v>
      </c>
      <c r="S339" s="91"/>
      <c r="T339" s="251">
        <f>S339*H339</f>
        <v>0</v>
      </c>
      <c r="U339" s="251">
        <v>0</v>
      </c>
      <c r="V339" s="251">
        <f>U339*H339</f>
        <v>0</v>
      </c>
      <c r="W339" s="251">
        <v>0</v>
      </c>
      <c r="X339" s="252">
        <f>W339*H339</f>
        <v>0</v>
      </c>
      <c r="Y339" s="38"/>
      <c r="Z339" s="38"/>
      <c r="AA339" s="38"/>
      <c r="AB339" s="38"/>
      <c r="AC339" s="38"/>
      <c r="AD339" s="38"/>
      <c r="AE339" s="38"/>
      <c r="AR339" s="253" t="s">
        <v>142</v>
      </c>
      <c r="AT339" s="253" t="s">
        <v>137</v>
      </c>
      <c r="AU339" s="253" t="s">
        <v>91</v>
      </c>
      <c r="AY339" s="17" t="s">
        <v>134</v>
      </c>
      <c r="BE339" s="254">
        <f>IF(O339="základní",K339,0)</f>
        <v>0</v>
      </c>
      <c r="BF339" s="254">
        <f>IF(O339="snížená",K339,0)</f>
        <v>0</v>
      </c>
      <c r="BG339" s="254">
        <f>IF(O339="zákl. přenesená",K339,0)</f>
        <v>0</v>
      </c>
      <c r="BH339" s="254">
        <f>IF(O339="sníž. přenesená",K339,0)</f>
        <v>0</v>
      </c>
      <c r="BI339" s="254">
        <f>IF(O339="nulová",K339,0)</f>
        <v>0</v>
      </c>
      <c r="BJ339" s="17" t="s">
        <v>89</v>
      </c>
      <c r="BK339" s="254">
        <f>ROUND(P339*H339,2)</f>
        <v>0</v>
      </c>
      <c r="BL339" s="17" t="s">
        <v>142</v>
      </c>
      <c r="BM339" s="253" t="s">
        <v>724</v>
      </c>
    </row>
    <row r="340" spans="1:51" s="13" customFormat="1" ht="12">
      <c r="A340" s="13"/>
      <c r="B340" s="255"/>
      <c r="C340" s="256"/>
      <c r="D340" s="257" t="s">
        <v>144</v>
      </c>
      <c r="E340" s="258" t="s">
        <v>1</v>
      </c>
      <c r="F340" s="259" t="s">
        <v>243</v>
      </c>
      <c r="G340" s="256"/>
      <c r="H340" s="260">
        <v>90.123</v>
      </c>
      <c r="I340" s="261"/>
      <c r="J340" s="261"/>
      <c r="K340" s="256"/>
      <c r="L340" s="256"/>
      <c r="M340" s="262"/>
      <c r="N340" s="263"/>
      <c r="O340" s="264"/>
      <c r="P340" s="264"/>
      <c r="Q340" s="264"/>
      <c r="R340" s="264"/>
      <c r="S340" s="264"/>
      <c r="T340" s="264"/>
      <c r="U340" s="264"/>
      <c r="V340" s="264"/>
      <c r="W340" s="264"/>
      <c r="X340" s="265"/>
      <c r="Y340" s="13"/>
      <c r="Z340" s="13"/>
      <c r="AA340" s="13"/>
      <c r="AB340" s="13"/>
      <c r="AC340" s="13"/>
      <c r="AD340" s="13"/>
      <c r="AE340" s="13"/>
      <c r="AT340" s="266" t="s">
        <v>144</v>
      </c>
      <c r="AU340" s="266" t="s">
        <v>91</v>
      </c>
      <c r="AV340" s="13" t="s">
        <v>91</v>
      </c>
      <c r="AW340" s="13" t="s">
        <v>5</v>
      </c>
      <c r="AX340" s="13" t="s">
        <v>89</v>
      </c>
      <c r="AY340" s="266" t="s">
        <v>134</v>
      </c>
    </row>
    <row r="341" spans="1:65" s="2" customFormat="1" ht="33" customHeight="1">
      <c r="A341" s="38"/>
      <c r="B341" s="39"/>
      <c r="C341" s="241" t="s">
        <v>725</v>
      </c>
      <c r="D341" s="241" t="s">
        <v>137</v>
      </c>
      <c r="E341" s="242" t="s">
        <v>726</v>
      </c>
      <c r="F341" s="243" t="s">
        <v>727</v>
      </c>
      <c r="G341" s="244" t="s">
        <v>334</v>
      </c>
      <c r="H341" s="245">
        <v>204.569</v>
      </c>
      <c r="I341" s="246"/>
      <c r="J341" s="246"/>
      <c r="K341" s="247">
        <f>ROUND(P341*H341,2)</f>
        <v>0</v>
      </c>
      <c r="L341" s="243" t="s">
        <v>141</v>
      </c>
      <c r="M341" s="44"/>
      <c r="N341" s="248" t="s">
        <v>1</v>
      </c>
      <c r="O341" s="249" t="s">
        <v>44</v>
      </c>
      <c r="P341" s="250">
        <f>I341+J341</f>
        <v>0</v>
      </c>
      <c r="Q341" s="250">
        <f>ROUND(I341*H341,2)</f>
        <v>0</v>
      </c>
      <c r="R341" s="250">
        <f>ROUND(J341*H341,2)</f>
        <v>0</v>
      </c>
      <c r="S341" s="91"/>
      <c r="T341" s="251">
        <f>S341*H341</f>
        <v>0</v>
      </c>
      <c r="U341" s="251">
        <v>0</v>
      </c>
      <c r="V341" s="251">
        <f>U341*H341</f>
        <v>0</v>
      </c>
      <c r="W341" s="251">
        <v>0</v>
      </c>
      <c r="X341" s="252">
        <f>W341*H341</f>
        <v>0</v>
      </c>
      <c r="Y341" s="38"/>
      <c r="Z341" s="38"/>
      <c r="AA341" s="38"/>
      <c r="AB341" s="38"/>
      <c r="AC341" s="38"/>
      <c r="AD341" s="38"/>
      <c r="AE341" s="38"/>
      <c r="AR341" s="253" t="s">
        <v>142</v>
      </c>
      <c r="AT341" s="253" t="s">
        <v>137</v>
      </c>
      <c r="AU341" s="253" t="s">
        <v>91</v>
      </c>
      <c r="AY341" s="17" t="s">
        <v>134</v>
      </c>
      <c r="BE341" s="254">
        <f>IF(O341="základní",K341,0)</f>
        <v>0</v>
      </c>
      <c r="BF341" s="254">
        <f>IF(O341="snížená",K341,0)</f>
        <v>0</v>
      </c>
      <c r="BG341" s="254">
        <f>IF(O341="zákl. přenesená",K341,0)</f>
        <v>0</v>
      </c>
      <c r="BH341" s="254">
        <f>IF(O341="sníž. přenesená",K341,0)</f>
        <v>0</v>
      </c>
      <c r="BI341" s="254">
        <f>IF(O341="nulová",K341,0)</f>
        <v>0</v>
      </c>
      <c r="BJ341" s="17" t="s">
        <v>89</v>
      </c>
      <c r="BK341" s="254">
        <f>ROUND(P341*H341,2)</f>
        <v>0</v>
      </c>
      <c r="BL341" s="17" t="s">
        <v>142</v>
      </c>
      <c r="BM341" s="253" t="s">
        <v>728</v>
      </c>
    </row>
    <row r="342" spans="1:51" s="13" customFormat="1" ht="12">
      <c r="A342" s="13"/>
      <c r="B342" s="255"/>
      <c r="C342" s="256"/>
      <c r="D342" s="257" t="s">
        <v>144</v>
      </c>
      <c r="E342" s="258" t="s">
        <v>1</v>
      </c>
      <c r="F342" s="259" t="s">
        <v>729</v>
      </c>
      <c r="G342" s="256"/>
      <c r="H342" s="260">
        <v>204.569</v>
      </c>
      <c r="I342" s="261"/>
      <c r="J342" s="261"/>
      <c r="K342" s="256"/>
      <c r="L342" s="256"/>
      <c r="M342" s="262"/>
      <c r="N342" s="263"/>
      <c r="O342" s="264"/>
      <c r="P342" s="264"/>
      <c r="Q342" s="264"/>
      <c r="R342" s="264"/>
      <c r="S342" s="264"/>
      <c r="T342" s="264"/>
      <c r="U342" s="264"/>
      <c r="V342" s="264"/>
      <c r="W342" s="264"/>
      <c r="X342" s="265"/>
      <c r="Y342" s="13"/>
      <c r="Z342" s="13"/>
      <c r="AA342" s="13"/>
      <c r="AB342" s="13"/>
      <c r="AC342" s="13"/>
      <c r="AD342" s="13"/>
      <c r="AE342" s="13"/>
      <c r="AT342" s="266" t="s">
        <v>144</v>
      </c>
      <c r="AU342" s="266" t="s">
        <v>91</v>
      </c>
      <c r="AV342" s="13" t="s">
        <v>91</v>
      </c>
      <c r="AW342" s="13" t="s">
        <v>5</v>
      </c>
      <c r="AX342" s="13" t="s">
        <v>89</v>
      </c>
      <c r="AY342" s="266" t="s">
        <v>134</v>
      </c>
    </row>
    <row r="343" spans="1:65" s="2" customFormat="1" ht="33" customHeight="1">
      <c r="A343" s="38"/>
      <c r="B343" s="39"/>
      <c r="C343" s="241" t="s">
        <v>730</v>
      </c>
      <c r="D343" s="241" t="s">
        <v>137</v>
      </c>
      <c r="E343" s="242" t="s">
        <v>731</v>
      </c>
      <c r="F343" s="243" t="s">
        <v>732</v>
      </c>
      <c r="G343" s="244" t="s">
        <v>334</v>
      </c>
      <c r="H343" s="245">
        <v>43.412</v>
      </c>
      <c r="I343" s="246"/>
      <c r="J343" s="246"/>
      <c r="K343" s="247">
        <f>ROUND(P343*H343,2)</f>
        <v>0</v>
      </c>
      <c r="L343" s="243" t="s">
        <v>141</v>
      </c>
      <c r="M343" s="44"/>
      <c r="N343" s="248" t="s">
        <v>1</v>
      </c>
      <c r="O343" s="249" t="s">
        <v>44</v>
      </c>
      <c r="P343" s="250">
        <f>I343+J343</f>
        <v>0</v>
      </c>
      <c r="Q343" s="250">
        <f>ROUND(I343*H343,2)</f>
        <v>0</v>
      </c>
      <c r="R343" s="250">
        <f>ROUND(J343*H343,2)</f>
        <v>0</v>
      </c>
      <c r="S343" s="91"/>
      <c r="T343" s="251">
        <f>S343*H343</f>
        <v>0</v>
      </c>
      <c r="U343" s="251">
        <v>0</v>
      </c>
      <c r="V343" s="251">
        <f>U343*H343</f>
        <v>0</v>
      </c>
      <c r="W343" s="251">
        <v>0</v>
      </c>
      <c r="X343" s="252">
        <f>W343*H343</f>
        <v>0</v>
      </c>
      <c r="Y343" s="38"/>
      <c r="Z343" s="38"/>
      <c r="AA343" s="38"/>
      <c r="AB343" s="38"/>
      <c r="AC343" s="38"/>
      <c r="AD343" s="38"/>
      <c r="AE343" s="38"/>
      <c r="AR343" s="253" t="s">
        <v>142</v>
      </c>
      <c r="AT343" s="253" t="s">
        <v>137</v>
      </c>
      <c r="AU343" s="253" t="s">
        <v>91</v>
      </c>
      <c r="AY343" s="17" t="s">
        <v>134</v>
      </c>
      <c r="BE343" s="254">
        <f>IF(O343="základní",K343,0)</f>
        <v>0</v>
      </c>
      <c r="BF343" s="254">
        <f>IF(O343="snížená",K343,0)</f>
        <v>0</v>
      </c>
      <c r="BG343" s="254">
        <f>IF(O343="zákl. přenesená",K343,0)</f>
        <v>0</v>
      </c>
      <c r="BH343" s="254">
        <f>IF(O343="sníž. přenesená",K343,0)</f>
        <v>0</v>
      </c>
      <c r="BI343" s="254">
        <f>IF(O343="nulová",K343,0)</f>
        <v>0</v>
      </c>
      <c r="BJ343" s="17" t="s">
        <v>89</v>
      </c>
      <c r="BK343" s="254">
        <f>ROUND(P343*H343,2)</f>
        <v>0</v>
      </c>
      <c r="BL343" s="17" t="s">
        <v>142</v>
      </c>
      <c r="BM343" s="253" t="s">
        <v>733</v>
      </c>
    </row>
    <row r="344" spans="1:51" s="13" customFormat="1" ht="12">
      <c r="A344" s="13"/>
      <c r="B344" s="255"/>
      <c r="C344" s="256"/>
      <c r="D344" s="257" t="s">
        <v>144</v>
      </c>
      <c r="E344" s="258" t="s">
        <v>1</v>
      </c>
      <c r="F344" s="259" t="s">
        <v>247</v>
      </c>
      <c r="G344" s="256"/>
      <c r="H344" s="260">
        <v>43.412</v>
      </c>
      <c r="I344" s="261"/>
      <c r="J344" s="261"/>
      <c r="K344" s="256"/>
      <c r="L344" s="256"/>
      <c r="M344" s="262"/>
      <c r="N344" s="263"/>
      <c r="O344" s="264"/>
      <c r="P344" s="264"/>
      <c r="Q344" s="264"/>
      <c r="R344" s="264"/>
      <c r="S344" s="264"/>
      <c r="T344" s="264"/>
      <c r="U344" s="264"/>
      <c r="V344" s="264"/>
      <c r="W344" s="264"/>
      <c r="X344" s="265"/>
      <c r="Y344" s="13"/>
      <c r="Z344" s="13"/>
      <c r="AA344" s="13"/>
      <c r="AB344" s="13"/>
      <c r="AC344" s="13"/>
      <c r="AD344" s="13"/>
      <c r="AE344" s="13"/>
      <c r="AT344" s="266" t="s">
        <v>144</v>
      </c>
      <c r="AU344" s="266" t="s">
        <v>91</v>
      </c>
      <c r="AV344" s="13" t="s">
        <v>91</v>
      </c>
      <c r="AW344" s="13" t="s">
        <v>5</v>
      </c>
      <c r="AX344" s="13" t="s">
        <v>89</v>
      </c>
      <c r="AY344" s="266" t="s">
        <v>134</v>
      </c>
    </row>
    <row r="345" spans="1:63" s="12" customFormat="1" ht="22.8" customHeight="1">
      <c r="A345" s="12"/>
      <c r="B345" s="224"/>
      <c r="C345" s="225"/>
      <c r="D345" s="226" t="s">
        <v>80</v>
      </c>
      <c r="E345" s="239" t="s">
        <v>734</v>
      </c>
      <c r="F345" s="239" t="s">
        <v>735</v>
      </c>
      <c r="G345" s="225"/>
      <c r="H345" s="225"/>
      <c r="I345" s="228"/>
      <c r="J345" s="228"/>
      <c r="K345" s="240">
        <f>BK345</f>
        <v>0</v>
      </c>
      <c r="L345" s="225"/>
      <c r="M345" s="230"/>
      <c r="N345" s="231"/>
      <c r="O345" s="232"/>
      <c r="P345" s="232"/>
      <c r="Q345" s="233">
        <f>Q346</f>
        <v>0</v>
      </c>
      <c r="R345" s="233">
        <f>R346</f>
        <v>0</v>
      </c>
      <c r="S345" s="232"/>
      <c r="T345" s="234">
        <f>T346</f>
        <v>0</v>
      </c>
      <c r="U345" s="232"/>
      <c r="V345" s="234">
        <f>V346</f>
        <v>0</v>
      </c>
      <c r="W345" s="232"/>
      <c r="X345" s="235">
        <f>X346</f>
        <v>0</v>
      </c>
      <c r="Y345" s="12"/>
      <c r="Z345" s="12"/>
      <c r="AA345" s="12"/>
      <c r="AB345" s="12"/>
      <c r="AC345" s="12"/>
      <c r="AD345" s="12"/>
      <c r="AE345" s="12"/>
      <c r="AR345" s="236" t="s">
        <v>89</v>
      </c>
      <c r="AT345" s="237" t="s">
        <v>80</v>
      </c>
      <c r="AU345" s="237" t="s">
        <v>89</v>
      </c>
      <c r="AY345" s="236" t="s">
        <v>134</v>
      </c>
      <c r="BK345" s="238">
        <f>BK346</f>
        <v>0</v>
      </c>
    </row>
    <row r="346" spans="1:65" s="2" customFormat="1" ht="21.75" customHeight="1">
      <c r="A346" s="38"/>
      <c r="B346" s="39"/>
      <c r="C346" s="241" t="s">
        <v>736</v>
      </c>
      <c r="D346" s="241" t="s">
        <v>137</v>
      </c>
      <c r="E346" s="242" t="s">
        <v>737</v>
      </c>
      <c r="F346" s="243" t="s">
        <v>738</v>
      </c>
      <c r="G346" s="244" t="s">
        <v>334</v>
      </c>
      <c r="H346" s="245">
        <v>131.508</v>
      </c>
      <c r="I346" s="246"/>
      <c r="J346" s="246"/>
      <c r="K346" s="247">
        <f>ROUND(P346*H346,2)</f>
        <v>0</v>
      </c>
      <c r="L346" s="243" t="s">
        <v>141</v>
      </c>
      <c r="M346" s="44"/>
      <c r="N346" s="248" t="s">
        <v>1</v>
      </c>
      <c r="O346" s="249" t="s">
        <v>44</v>
      </c>
      <c r="P346" s="250">
        <f>I346+J346</f>
        <v>0</v>
      </c>
      <c r="Q346" s="250">
        <f>ROUND(I346*H346,2)</f>
        <v>0</v>
      </c>
      <c r="R346" s="250">
        <f>ROUND(J346*H346,2)</f>
        <v>0</v>
      </c>
      <c r="S346" s="91"/>
      <c r="T346" s="251">
        <f>S346*H346</f>
        <v>0</v>
      </c>
      <c r="U346" s="251">
        <v>0</v>
      </c>
      <c r="V346" s="251">
        <f>U346*H346</f>
        <v>0</v>
      </c>
      <c r="W346" s="251">
        <v>0</v>
      </c>
      <c r="X346" s="252">
        <f>W346*H346</f>
        <v>0</v>
      </c>
      <c r="Y346" s="38"/>
      <c r="Z346" s="38"/>
      <c r="AA346" s="38"/>
      <c r="AB346" s="38"/>
      <c r="AC346" s="38"/>
      <c r="AD346" s="38"/>
      <c r="AE346" s="38"/>
      <c r="AR346" s="253" t="s">
        <v>142</v>
      </c>
      <c r="AT346" s="253" t="s">
        <v>137</v>
      </c>
      <c r="AU346" s="253" t="s">
        <v>91</v>
      </c>
      <c r="AY346" s="17" t="s">
        <v>134</v>
      </c>
      <c r="BE346" s="254">
        <f>IF(O346="základní",K346,0)</f>
        <v>0</v>
      </c>
      <c r="BF346" s="254">
        <f>IF(O346="snížená",K346,0)</f>
        <v>0</v>
      </c>
      <c r="BG346" s="254">
        <f>IF(O346="zákl. přenesená",K346,0)</f>
        <v>0</v>
      </c>
      <c r="BH346" s="254">
        <f>IF(O346="sníž. přenesená",K346,0)</f>
        <v>0</v>
      </c>
      <c r="BI346" s="254">
        <f>IF(O346="nulová",K346,0)</f>
        <v>0</v>
      </c>
      <c r="BJ346" s="17" t="s">
        <v>89</v>
      </c>
      <c r="BK346" s="254">
        <f>ROUND(P346*H346,2)</f>
        <v>0</v>
      </c>
      <c r="BL346" s="17" t="s">
        <v>142</v>
      </c>
      <c r="BM346" s="253" t="s">
        <v>739</v>
      </c>
    </row>
    <row r="347" spans="1:63" s="12" customFormat="1" ht="25.9" customHeight="1">
      <c r="A347" s="12"/>
      <c r="B347" s="224"/>
      <c r="C347" s="225"/>
      <c r="D347" s="226" t="s">
        <v>80</v>
      </c>
      <c r="E347" s="227" t="s">
        <v>331</v>
      </c>
      <c r="F347" s="227" t="s">
        <v>740</v>
      </c>
      <c r="G347" s="225"/>
      <c r="H347" s="225"/>
      <c r="I347" s="228"/>
      <c r="J347" s="228"/>
      <c r="K347" s="229">
        <f>BK347</f>
        <v>0</v>
      </c>
      <c r="L347" s="225"/>
      <c r="M347" s="230"/>
      <c r="N347" s="231"/>
      <c r="O347" s="232"/>
      <c r="P347" s="232"/>
      <c r="Q347" s="233">
        <f>Q348</f>
        <v>0</v>
      </c>
      <c r="R347" s="233">
        <f>R348</f>
        <v>0</v>
      </c>
      <c r="S347" s="232"/>
      <c r="T347" s="234">
        <f>T348</f>
        <v>0</v>
      </c>
      <c r="U347" s="232"/>
      <c r="V347" s="234">
        <f>V348</f>
        <v>0.02025</v>
      </c>
      <c r="W347" s="232"/>
      <c r="X347" s="235">
        <f>X348</f>
        <v>0</v>
      </c>
      <c r="Y347" s="12"/>
      <c r="Z347" s="12"/>
      <c r="AA347" s="12"/>
      <c r="AB347" s="12"/>
      <c r="AC347" s="12"/>
      <c r="AD347" s="12"/>
      <c r="AE347" s="12"/>
      <c r="AR347" s="236" t="s">
        <v>147</v>
      </c>
      <c r="AT347" s="237" t="s">
        <v>80</v>
      </c>
      <c r="AU347" s="237" t="s">
        <v>81</v>
      </c>
      <c r="AY347" s="236" t="s">
        <v>134</v>
      </c>
      <c r="BK347" s="238">
        <f>BK348</f>
        <v>0</v>
      </c>
    </row>
    <row r="348" spans="1:63" s="12" customFormat="1" ht="22.8" customHeight="1">
      <c r="A348" s="12"/>
      <c r="B348" s="224"/>
      <c r="C348" s="225"/>
      <c r="D348" s="226" t="s">
        <v>80</v>
      </c>
      <c r="E348" s="239" t="s">
        <v>741</v>
      </c>
      <c r="F348" s="239" t="s">
        <v>742</v>
      </c>
      <c r="G348" s="225"/>
      <c r="H348" s="225"/>
      <c r="I348" s="228"/>
      <c r="J348" s="228"/>
      <c r="K348" s="240">
        <f>BK348</f>
        <v>0</v>
      </c>
      <c r="L348" s="225"/>
      <c r="M348" s="230"/>
      <c r="N348" s="231"/>
      <c r="O348" s="232"/>
      <c r="P348" s="232"/>
      <c r="Q348" s="233">
        <f>SUM(Q349:Q355)</f>
        <v>0</v>
      </c>
      <c r="R348" s="233">
        <f>SUM(R349:R355)</f>
        <v>0</v>
      </c>
      <c r="S348" s="232"/>
      <c r="T348" s="234">
        <f>SUM(T349:T355)</f>
        <v>0</v>
      </c>
      <c r="U348" s="232"/>
      <c r="V348" s="234">
        <f>SUM(V349:V355)</f>
        <v>0.02025</v>
      </c>
      <c r="W348" s="232"/>
      <c r="X348" s="235">
        <f>SUM(X349:X355)</f>
        <v>0</v>
      </c>
      <c r="Y348" s="12"/>
      <c r="Z348" s="12"/>
      <c r="AA348" s="12"/>
      <c r="AB348" s="12"/>
      <c r="AC348" s="12"/>
      <c r="AD348" s="12"/>
      <c r="AE348" s="12"/>
      <c r="AR348" s="236" t="s">
        <v>147</v>
      </c>
      <c r="AT348" s="237" t="s">
        <v>80</v>
      </c>
      <c r="AU348" s="237" t="s">
        <v>89</v>
      </c>
      <c r="AY348" s="236" t="s">
        <v>134</v>
      </c>
      <c r="BK348" s="238">
        <f>SUM(BK349:BK355)</f>
        <v>0</v>
      </c>
    </row>
    <row r="349" spans="1:65" s="2" customFormat="1" ht="21.75" customHeight="1">
      <c r="A349" s="38"/>
      <c r="B349" s="39"/>
      <c r="C349" s="241" t="s">
        <v>743</v>
      </c>
      <c r="D349" s="241" t="s">
        <v>137</v>
      </c>
      <c r="E349" s="242" t="s">
        <v>744</v>
      </c>
      <c r="F349" s="243" t="s">
        <v>745</v>
      </c>
      <c r="G349" s="244" t="s">
        <v>746</v>
      </c>
      <c r="H349" s="245">
        <v>2</v>
      </c>
      <c r="I349" s="246"/>
      <c r="J349" s="246"/>
      <c r="K349" s="247">
        <f>ROUND(P349*H349,2)</f>
        <v>0</v>
      </c>
      <c r="L349" s="243" t="s">
        <v>141</v>
      </c>
      <c r="M349" s="44"/>
      <c r="N349" s="248" t="s">
        <v>1</v>
      </c>
      <c r="O349" s="249" t="s">
        <v>44</v>
      </c>
      <c r="P349" s="250">
        <f>I349+J349</f>
        <v>0</v>
      </c>
      <c r="Q349" s="250">
        <f>ROUND(I349*H349,2)</f>
        <v>0</v>
      </c>
      <c r="R349" s="250">
        <f>ROUND(J349*H349,2)</f>
        <v>0</v>
      </c>
      <c r="S349" s="91"/>
      <c r="T349" s="251">
        <f>S349*H349</f>
        <v>0</v>
      </c>
      <c r="U349" s="251">
        <v>0.0099</v>
      </c>
      <c r="V349" s="251">
        <f>U349*H349</f>
        <v>0.0198</v>
      </c>
      <c r="W349" s="251">
        <v>0</v>
      </c>
      <c r="X349" s="252">
        <f>W349*H349</f>
        <v>0</v>
      </c>
      <c r="Y349" s="38"/>
      <c r="Z349" s="38"/>
      <c r="AA349" s="38"/>
      <c r="AB349" s="38"/>
      <c r="AC349" s="38"/>
      <c r="AD349" s="38"/>
      <c r="AE349" s="38"/>
      <c r="AR349" s="253" t="s">
        <v>539</v>
      </c>
      <c r="AT349" s="253" t="s">
        <v>137</v>
      </c>
      <c r="AU349" s="253" t="s">
        <v>91</v>
      </c>
      <c r="AY349" s="17" t="s">
        <v>134</v>
      </c>
      <c r="BE349" s="254">
        <f>IF(O349="základní",K349,0)</f>
        <v>0</v>
      </c>
      <c r="BF349" s="254">
        <f>IF(O349="snížená",K349,0)</f>
        <v>0</v>
      </c>
      <c r="BG349" s="254">
        <f>IF(O349="zákl. přenesená",K349,0)</f>
        <v>0</v>
      </c>
      <c r="BH349" s="254">
        <f>IF(O349="sníž. přenesená",K349,0)</f>
        <v>0</v>
      </c>
      <c r="BI349" s="254">
        <f>IF(O349="nulová",K349,0)</f>
        <v>0</v>
      </c>
      <c r="BJ349" s="17" t="s">
        <v>89</v>
      </c>
      <c r="BK349" s="254">
        <f>ROUND(P349*H349,2)</f>
        <v>0</v>
      </c>
      <c r="BL349" s="17" t="s">
        <v>539</v>
      </c>
      <c r="BM349" s="253" t="s">
        <v>747</v>
      </c>
    </row>
    <row r="350" spans="1:65" s="2" customFormat="1" ht="21.75" customHeight="1">
      <c r="A350" s="38"/>
      <c r="B350" s="39"/>
      <c r="C350" s="241" t="s">
        <v>748</v>
      </c>
      <c r="D350" s="241" t="s">
        <v>137</v>
      </c>
      <c r="E350" s="242" t="s">
        <v>749</v>
      </c>
      <c r="F350" s="243" t="s">
        <v>750</v>
      </c>
      <c r="G350" s="244" t="s">
        <v>294</v>
      </c>
      <c r="H350" s="245">
        <v>5</v>
      </c>
      <c r="I350" s="246"/>
      <c r="J350" s="246"/>
      <c r="K350" s="247">
        <f>ROUND(P350*H350,2)</f>
        <v>0</v>
      </c>
      <c r="L350" s="243" t="s">
        <v>141</v>
      </c>
      <c r="M350" s="44"/>
      <c r="N350" s="248" t="s">
        <v>1</v>
      </c>
      <c r="O350" s="249" t="s">
        <v>44</v>
      </c>
      <c r="P350" s="250">
        <f>I350+J350</f>
        <v>0</v>
      </c>
      <c r="Q350" s="250">
        <f>ROUND(I350*H350,2)</f>
        <v>0</v>
      </c>
      <c r="R350" s="250">
        <f>ROUND(J350*H350,2)</f>
        <v>0</v>
      </c>
      <c r="S350" s="91"/>
      <c r="T350" s="251">
        <f>S350*H350</f>
        <v>0</v>
      </c>
      <c r="U350" s="251">
        <v>0</v>
      </c>
      <c r="V350" s="251">
        <f>U350*H350</f>
        <v>0</v>
      </c>
      <c r="W350" s="251">
        <v>0</v>
      </c>
      <c r="X350" s="252">
        <f>W350*H350</f>
        <v>0</v>
      </c>
      <c r="Y350" s="38"/>
      <c r="Z350" s="38"/>
      <c r="AA350" s="38"/>
      <c r="AB350" s="38"/>
      <c r="AC350" s="38"/>
      <c r="AD350" s="38"/>
      <c r="AE350" s="38"/>
      <c r="AR350" s="253" t="s">
        <v>142</v>
      </c>
      <c r="AT350" s="253" t="s">
        <v>137</v>
      </c>
      <c r="AU350" s="253" t="s">
        <v>91</v>
      </c>
      <c r="AY350" s="17" t="s">
        <v>134</v>
      </c>
      <c r="BE350" s="254">
        <f>IF(O350="základní",K350,0)</f>
        <v>0</v>
      </c>
      <c r="BF350" s="254">
        <f>IF(O350="snížená",K350,0)</f>
        <v>0</v>
      </c>
      <c r="BG350" s="254">
        <f>IF(O350="zákl. přenesená",K350,0)</f>
        <v>0</v>
      </c>
      <c r="BH350" s="254">
        <f>IF(O350="sníž. přenesená",K350,0)</f>
        <v>0</v>
      </c>
      <c r="BI350" s="254">
        <f>IF(O350="nulová",K350,0)</f>
        <v>0</v>
      </c>
      <c r="BJ350" s="17" t="s">
        <v>89</v>
      </c>
      <c r="BK350" s="254">
        <f>ROUND(P350*H350,2)</f>
        <v>0</v>
      </c>
      <c r="BL350" s="17" t="s">
        <v>142</v>
      </c>
      <c r="BM350" s="253" t="s">
        <v>751</v>
      </c>
    </row>
    <row r="351" spans="1:51" s="13" customFormat="1" ht="12">
      <c r="A351" s="13"/>
      <c r="B351" s="255"/>
      <c r="C351" s="256"/>
      <c r="D351" s="257" t="s">
        <v>144</v>
      </c>
      <c r="E351" s="258" t="s">
        <v>186</v>
      </c>
      <c r="F351" s="259" t="s">
        <v>187</v>
      </c>
      <c r="G351" s="256"/>
      <c r="H351" s="260">
        <v>5</v>
      </c>
      <c r="I351" s="261"/>
      <c r="J351" s="261"/>
      <c r="K351" s="256"/>
      <c r="L351" s="256"/>
      <c r="M351" s="262"/>
      <c r="N351" s="263"/>
      <c r="O351" s="264"/>
      <c r="P351" s="264"/>
      <c r="Q351" s="264"/>
      <c r="R351" s="264"/>
      <c r="S351" s="264"/>
      <c r="T351" s="264"/>
      <c r="U351" s="264"/>
      <c r="V351" s="264"/>
      <c r="W351" s="264"/>
      <c r="X351" s="265"/>
      <c r="Y351" s="13"/>
      <c r="Z351" s="13"/>
      <c r="AA351" s="13"/>
      <c r="AB351" s="13"/>
      <c r="AC351" s="13"/>
      <c r="AD351" s="13"/>
      <c r="AE351" s="13"/>
      <c r="AT351" s="266" t="s">
        <v>144</v>
      </c>
      <c r="AU351" s="266" t="s">
        <v>91</v>
      </c>
      <c r="AV351" s="13" t="s">
        <v>91</v>
      </c>
      <c r="AW351" s="13" t="s">
        <v>5</v>
      </c>
      <c r="AX351" s="13" t="s">
        <v>89</v>
      </c>
      <c r="AY351" s="266" t="s">
        <v>134</v>
      </c>
    </row>
    <row r="352" spans="1:65" s="2" customFormat="1" ht="21.75" customHeight="1">
      <c r="A352" s="38"/>
      <c r="B352" s="39"/>
      <c r="C352" s="241" t="s">
        <v>752</v>
      </c>
      <c r="D352" s="241" t="s">
        <v>137</v>
      </c>
      <c r="E352" s="242" t="s">
        <v>753</v>
      </c>
      <c r="F352" s="243" t="s">
        <v>754</v>
      </c>
      <c r="G352" s="244" t="s">
        <v>294</v>
      </c>
      <c r="H352" s="245">
        <v>5</v>
      </c>
      <c r="I352" s="246"/>
      <c r="J352" s="246"/>
      <c r="K352" s="247">
        <f>ROUND(P352*H352,2)</f>
        <v>0</v>
      </c>
      <c r="L352" s="243" t="s">
        <v>141</v>
      </c>
      <c r="M352" s="44"/>
      <c r="N352" s="248" t="s">
        <v>1</v>
      </c>
      <c r="O352" s="249" t="s">
        <v>44</v>
      </c>
      <c r="P352" s="250">
        <f>I352+J352</f>
        <v>0</v>
      </c>
      <c r="Q352" s="250">
        <f>ROUND(I352*H352,2)</f>
        <v>0</v>
      </c>
      <c r="R352" s="250">
        <f>ROUND(J352*H352,2)</f>
        <v>0</v>
      </c>
      <c r="S352" s="91"/>
      <c r="T352" s="251">
        <f>S352*H352</f>
        <v>0</v>
      </c>
      <c r="U352" s="251">
        <v>9E-05</v>
      </c>
      <c r="V352" s="251">
        <f>U352*H352</f>
        <v>0.00045000000000000004</v>
      </c>
      <c r="W352" s="251">
        <v>0</v>
      </c>
      <c r="X352" s="252">
        <f>W352*H352</f>
        <v>0</v>
      </c>
      <c r="Y352" s="38"/>
      <c r="Z352" s="38"/>
      <c r="AA352" s="38"/>
      <c r="AB352" s="38"/>
      <c r="AC352" s="38"/>
      <c r="AD352" s="38"/>
      <c r="AE352" s="38"/>
      <c r="AR352" s="253" t="s">
        <v>539</v>
      </c>
      <c r="AT352" s="253" t="s">
        <v>137</v>
      </c>
      <c r="AU352" s="253" t="s">
        <v>91</v>
      </c>
      <c r="AY352" s="17" t="s">
        <v>134</v>
      </c>
      <c r="BE352" s="254">
        <f>IF(O352="základní",K352,0)</f>
        <v>0</v>
      </c>
      <c r="BF352" s="254">
        <f>IF(O352="snížená",K352,0)</f>
        <v>0</v>
      </c>
      <c r="BG352" s="254">
        <f>IF(O352="zákl. přenesená",K352,0)</f>
        <v>0</v>
      </c>
      <c r="BH352" s="254">
        <f>IF(O352="sníž. přenesená",K352,0)</f>
        <v>0</v>
      </c>
      <c r="BI352" s="254">
        <f>IF(O352="nulová",K352,0)</f>
        <v>0</v>
      </c>
      <c r="BJ352" s="17" t="s">
        <v>89</v>
      </c>
      <c r="BK352" s="254">
        <f>ROUND(P352*H352,2)</f>
        <v>0</v>
      </c>
      <c r="BL352" s="17" t="s">
        <v>539</v>
      </c>
      <c r="BM352" s="253" t="s">
        <v>755</v>
      </c>
    </row>
    <row r="353" spans="1:51" s="13" customFormat="1" ht="12">
      <c r="A353" s="13"/>
      <c r="B353" s="255"/>
      <c r="C353" s="256"/>
      <c r="D353" s="257" t="s">
        <v>144</v>
      </c>
      <c r="E353" s="258" t="s">
        <v>1</v>
      </c>
      <c r="F353" s="259" t="s">
        <v>186</v>
      </c>
      <c r="G353" s="256"/>
      <c r="H353" s="260">
        <v>5</v>
      </c>
      <c r="I353" s="261"/>
      <c r="J353" s="261"/>
      <c r="K353" s="256"/>
      <c r="L353" s="256"/>
      <c r="M353" s="262"/>
      <c r="N353" s="263"/>
      <c r="O353" s="264"/>
      <c r="P353" s="264"/>
      <c r="Q353" s="264"/>
      <c r="R353" s="264"/>
      <c r="S353" s="264"/>
      <c r="T353" s="264"/>
      <c r="U353" s="264"/>
      <c r="V353" s="264"/>
      <c r="W353" s="264"/>
      <c r="X353" s="265"/>
      <c r="Y353" s="13"/>
      <c r="Z353" s="13"/>
      <c r="AA353" s="13"/>
      <c r="AB353" s="13"/>
      <c r="AC353" s="13"/>
      <c r="AD353" s="13"/>
      <c r="AE353" s="13"/>
      <c r="AT353" s="266" t="s">
        <v>144</v>
      </c>
      <c r="AU353" s="266" t="s">
        <v>91</v>
      </c>
      <c r="AV353" s="13" t="s">
        <v>91</v>
      </c>
      <c r="AW353" s="13" t="s">
        <v>5</v>
      </c>
      <c r="AX353" s="13" t="s">
        <v>89</v>
      </c>
      <c r="AY353" s="266" t="s">
        <v>134</v>
      </c>
    </row>
    <row r="354" spans="1:65" s="2" customFormat="1" ht="21.75" customHeight="1">
      <c r="A354" s="38"/>
      <c r="B354" s="39"/>
      <c r="C354" s="241" t="s">
        <v>756</v>
      </c>
      <c r="D354" s="241" t="s">
        <v>137</v>
      </c>
      <c r="E354" s="242" t="s">
        <v>757</v>
      </c>
      <c r="F354" s="243" t="s">
        <v>758</v>
      </c>
      <c r="G354" s="244" t="s">
        <v>303</v>
      </c>
      <c r="H354" s="245">
        <v>1.225</v>
      </c>
      <c r="I354" s="246"/>
      <c r="J354" s="246"/>
      <c r="K354" s="247">
        <f>ROUND(P354*H354,2)</f>
        <v>0</v>
      </c>
      <c r="L354" s="243" t="s">
        <v>141</v>
      </c>
      <c r="M354" s="44"/>
      <c r="N354" s="248" t="s">
        <v>1</v>
      </c>
      <c r="O354" s="249" t="s">
        <v>44</v>
      </c>
      <c r="P354" s="250">
        <f>I354+J354</f>
        <v>0</v>
      </c>
      <c r="Q354" s="250">
        <f>ROUND(I354*H354,2)</f>
        <v>0</v>
      </c>
      <c r="R354" s="250">
        <f>ROUND(J354*H354,2)</f>
        <v>0</v>
      </c>
      <c r="S354" s="91"/>
      <c r="T354" s="251">
        <f>S354*H354</f>
        <v>0</v>
      </c>
      <c r="U354" s="251">
        <v>0</v>
      </c>
      <c r="V354" s="251">
        <f>U354*H354</f>
        <v>0</v>
      </c>
      <c r="W354" s="251">
        <v>0</v>
      </c>
      <c r="X354" s="252">
        <f>W354*H354</f>
        <v>0</v>
      </c>
      <c r="Y354" s="38"/>
      <c r="Z354" s="38"/>
      <c r="AA354" s="38"/>
      <c r="AB354" s="38"/>
      <c r="AC354" s="38"/>
      <c r="AD354" s="38"/>
      <c r="AE354" s="38"/>
      <c r="AR354" s="253" t="s">
        <v>539</v>
      </c>
      <c r="AT354" s="253" t="s">
        <v>137</v>
      </c>
      <c r="AU354" s="253" t="s">
        <v>91</v>
      </c>
      <c r="AY354" s="17" t="s">
        <v>134</v>
      </c>
      <c r="BE354" s="254">
        <f>IF(O354="základní",K354,0)</f>
        <v>0</v>
      </c>
      <c r="BF354" s="254">
        <f>IF(O354="snížená",K354,0)</f>
        <v>0</v>
      </c>
      <c r="BG354" s="254">
        <f>IF(O354="zákl. přenesená",K354,0)</f>
        <v>0</v>
      </c>
      <c r="BH354" s="254">
        <f>IF(O354="sníž. přenesená",K354,0)</f>
        <v>0</v>
      </c>
      <c r="BI354" s="254">
        <f>IF(O354="nulová",K354,0)</f>
        <v>0</v>
      </c>
      <c r="BJ354" s="17" t="s">
        <v>89</v>
      </c>
      <c r="BK354" s="254">
        <f>ROUND(P354*H354,2)</f>
        <v>0</v>
      </c>
      <c r="BL354" s="17" t="s">
        <v>539</v>
      </c>
      <c r="BM354" s="253" t="s">
        <v>759</v>
      </c>
    </row>
    <row r="355" spans="1:51" s="13" customFormat="1" ht="12">
      <c r="A355" s="13"/>
      <c r="B355" s="255"/>
      <c r="C355" s="256"/>
      <c r="D355" s="257" t="s">
        <v>144</v>
      </c>
      <c r="E355" s="258" t="s">
        <v>1</v>
      </c>
      <c r="F355" s="259" t="s">
        <v>760</v>
      </c>
      <c r="G355" s="256"/>
      <c r="H355" s="260">
        <v>1.225</v>
      </c>
      <c r="I355" s="261"/>
      <c r="J355" s="261"/>
      <c r="K355" s="256"/>
      <c r="L355" s="256"/>
      <c r="M355" s="262"/>
      <c r="N355" s="278"/>
      <c r="O355" s="279"/>
      <c r="P355" s="279"/>
      <c r="Q355" s="279"/>
      <c r="R355" s="279"/>
      <c r="S355" s="279"/>
      <c r="T355" s="279"/>
      <c r="U355" s="279"/>
      <c r="V355" s="279"/>
      <c r="W355" s="279"/>
      <c r="X355" s="280"/>
      <c r="Y355" s="13"/>
      <c r="Z355" s="13"/>
      <c r="AA355" s="13"/>
      <c r="AB355" s="13"/>
      <c r="AC355" s="13"/>
      <c r="AD355" s="13"/>
      <c r="AE355" s="13"/>
      <c r="AT355" s="266" t="s">
        <v>144</v>
      </c>
      <c r="AU355" s="266" t="s">
        <v>91</v>
      </c>
      <c r="AV355" s="13" t="s">
        <v>91</v>
      </c>
      <c r="AW355" s="13" t="s">
        <v>5</v>
      </c>
      <c r="AX355" s="13" t="s">
        <v>89</v>
      </c>
      <c r="AY355" s="266" t="s">
        <v>134</v>
      </c>
    </row>
    <row r="356" spans="1:31" s="2" customFormat="1" ht="6.95" customHeight="1">
      <c r="A356" s="38"/>
      <c r="B356" s="66"/>
      <c r="C356" s="67"/>
      <c r="D356" s="67"/>
      <c r="E356" s="67"/>
      <c r="F356" s="67"/>
      <c r="G356" s="67"/>
      <c r="H356" s="67"/>
      <c r="I356" s="185"/>
      <c r="J356" s="185"/>
      <c r="K356" s="67"/>
      <c r="L356" s="67"/>
      <c r="M356" s="44"/>
      <c r="N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</row>
  </sheetData>
  <sheetProtection password="CC35" sheet="1" objects="1" scenarios="1" formatColumns="0" formatRows="0" autoFilter="0"/>
  <autoFilter ref="C125:L35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37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7"/>
      <c r="J2" s="13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97</v>
      </c>
      <c r="AZ2" s="281" t="s">
        <v>761</v>
      </c>
      <c r="BA2" s="281" t="s">
        <v>1</v>
      </c>
      <c r="BB2" s="281" t="s">
        <v>1</v>
      </c>
      <c r="BC2" s="281" t="s">
        <v>89</v>
      </c>
      <c r="BD2" s="281" t="s">
        <v>91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40"/>
      <c r="K3" s="139"/>
      <c r="L3" s="139"/>
      <c r="M3" s="20"/>
      <c r="AT3" s="17" t="s">
        <v>91</v>
      </c>
      <c r="AZ3" s="281" t="s">
        <v>762</v>
      </c>
      <c r="BA3" s="281" t="s">
        <v>1</v>
      </c>
      <c r="BB3" s="281" t="s">
        <v>1</v>
      </c>
      <c r="BC3" s="281" t="s">
        <v>91</v>
      </c>
      <c r="BD3" s="281" t="s">
        <v>91</v>
      </c>
    </row>
    <row r="4" spans="2:56" s="1" customFormat="1" ht="24.95" customHeight="1">
      <c r="B4" s="20"/>
      <c r="D4" s="141" t="s">
        <v>101</v>
      </c>
      <c r="I4" s="137"/>
      <c r="J4" s="137"/>
      <c r="M4" s="20"/>
      <c r="N4" s="142" t="s">
        <v>11</v>
      </c>
      <c r="AT4" s="17" t="s">
        <v>4</v>
      </c>
      <c r="AZ4" s="281" t="s">
        <v>763</v>
      </c>
      <c r="BA4" s="281" t="s">
        <v>1</v>
      </c>
      <c r="BB4" s="281" t="s">
        <v>1</v>
      </c>
      <c r="BC4" s="281" t="s">
        <v>91</v>
      </c>
      <c r="BD4" s="281" t="s">
        <v>91</v>
      </c>
    </row>
    <row r="5" spans="2:56" s="1" customFormat="1" ht="6.95" customHeight="1">
      <c r="B5" s="20"/>
      <c r="I5" s="137"/>
      <c r="J5" s="137"/>
      <c r="M5" s="20"/>
      <c r="AZ5" s="281" t="s">
        <v>764</v>
      </c>
      <c r="BA5" s="281" t="s">
        <v>1</v>
      </c>
      <c r="BB5" s="281" t="s">
        <v>1</v>
      </c>
      <c r="BC5" s="281" t="s">
        <v>765</v>
      </c>
      <c r="BD5" s="281" t="s">
        <v>91</v>
      </c>
    </row>
    <row r="6" spans="2:56" s="1" customFormat="1" ht="12" customHeight="1">
      <c r="B6" s="20"/>
      <c r="D6" s="143" t="s">
        <v>17</v>
      </c>
      <c r="I6" s="137"/>
      <c r="J6" s="137"/>
      <c r="M6" s="20"/>
      <c r="AZ6" s="281" t="s">
        <v>766</v>
      </c>
      <c r="BA6" s="281" t="s">
        <v>1</v>
      </c>
      <c r="BB6" s="281" t="s">
        <v>1</v>
      </c>
      <c r="BC6" s="281" t="s">
        <v>386</v>
      </c>
      <c r="BD6" s="281" t="s">
        <v>91</v>
      </c>
    </row>
    <row r="7" spans="2:56" s="1" customFormat="1" ht="16.5" customHeight="1">
      <c r="B7" s="20"/>
      <c r="E7" s="144" t="str">
        <f>'Rekapitulace stavby'!K6</f>
        <v>Ostrov, Úprava křižovatky ulic Jáchymovská – Hroznětínská</v>
      </c>
      <c r="F7" s="143"/>
      <c r="G7" s="143"/>
      <c r="H7" s="143"/>
      <c r="I7" s="137"/>
      <c r="J7" s="137"/>
      <c r="M7" s="20"/>
      <c r="AZ7" s="281" t="s">
        <v>767</v>
      </c>
      <c r="BA7" s="281" t="s">
        <v>1</v>
      </c>
      <c r="BB7" s="281" t="s">
        <v>1</v>
      </c>
      <c r="BC7" s="281" t="s">
        <v>768</v>
      </c>
      <c r="BD7" s="281" t="s">
        <v>91</v>
      </c>
    </row>
    <row r="8" spans="1:56" s="2" customFormat="1" ht="12" customHeight="1">
      <c r="A8" s="38"/>
      <c r="B8" s="44"/>
      <c r="C8" s="38"/>
      <c r="D8" s="143" t="s">
        <v>102</v>
      </c>
      <c r="E8" s="38"/>
      <c r="F8" s="38"/>
      <c r="G8" s="38"/>
      <c r="H8" s="38"/>
      <c r="I8" s="145"/>
      <c r="J8" s="145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281" t="s">
        <v>769</v>
      </c>
      <c r="BA8" s="281" t="s">
        <v>1</v>
      </c>
      <c r="BB8" s="281" t="s">
        <v>1</v>
      </c>
      <c r="BC8" s="281" t="s">
        <v>474</v>
      </c>
      <c r="BD8" s="281" t="s">
        <v>91</v>
      </c>
    </row>
    <row r="9" spans="1:56" s="2" customFormat="1" ht="16.5" customHeight="1">
      <c r="A9" s="38"/>
      <c r="B9" s="44"/>
      <c r="C9" s="38"/>
      <c r="D9" s="38"/>
      <c r="E9" s="146" t="s">
        <v>770</v>
      </c>
      <c r="F9" s="38"/>
      <c r="G9" s="38"/>
      <c r="H9" s="38"/>
      <c r="I9" s="145"/>
      <c r="J9" s="145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81" t="s">
        <v>771</v>
      </c>
      <c r="BA9" s="281" t="s">
        <v>1</v>
      </c>
      <c r="BB9" s="281" t="s">
        <v>1</v>
      </c>
      <c r="BC9" s="281" t="s">
        <v>772</v>
      </c>
      <c r="BD9" s="281" t="s">
        <v>91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145"/>
      <c r="J10" s="145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81" t="s">
        <v>243</v>
      </c>
      <c r="BA10" s="281" t="s">
        <v>1</v>
      </c>
      <c r="BB10" s="281" t="s">
        <v>1</v>
      </c>
      <c r="BC10" s="281" t="s">
        <v>773</v>
      </c>
      <c r="BD10" s="281" t="s">
        <v>91</v>
      </c>
    </row>
    <row r="11" spans="1:56" s="2" customFormat="1" ht="12" customHeight="1">
      <c r="A11" s="38"/>
      <c r="B11" s="44"/>
      <c r="C11" s="38"/>
      <c r="D11" s="143" t="s">
        <v>19</v>
      </c>
      <c r="E11" s="38"/>
      <c r="F11" s="147" t="s">
        <v>1</v>
      </c>
      <c r="G11" s="38"/>
      <c r="H11" s="38"/>
      <c r="I11" s="148" t="s">
        <v>20</v>
      </c>
      <c r="J11" s="149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81" t="s">
        <v>774</v>
      </c>
      <c r="BA11" s="281" t="s">
        <v>1</v>
      </c>
      <c r="BB11" s="281" t="s">
        <v>1</v>
      </c>
      <c r="BC11" s="281" t="s">
        <v>775</v>
      </c>
      <c r="BD11" s="281" t="s">
        <v>91</v>
      </c>
    </row>
    <row r="12" spans="1:56" s="2" customFormat="1" ht="12" customHeight="1">
      <c r="A12" s="38"/>
      <c r="B12" s="44"/>
      <c r="C12" s="38"/>
      <c r="D12" s="143" t="s">
        <v>21</v>
      </c>
      <c r="E12" s="38"/>
      <c r="F12" s="147" t="s">
        <v>22</v>
      </c>
      <c r="G12" s="38"/>
      <c r="H12" s="38"/>
      <c r="I12" s="148" t="s">
        <v>23</v>
      </c>
      <c r="J12" s="150" t="str">
        <f>'Rekapitulace stavby'!AN8</f>
        <v>23. 2. 2020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81" t="s">
        <v>776</v>
      </c>
      <c r="BA12" s="281" t="s">
        <v>1</v>
      </c>
      <c r="BB12" s="281" t="s">
        <v>1</v>
      </c>
      <c r="BC12" s="281" t="s">
        <v>777</v>
      </c>
      <c r="BD12" s="281" t="s">
        <v>91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145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281" t="s">
        <v>778</v>
      </c>
      <c r="BA13" s="281" t="s">
        <v>1</v>
      </c>
      <c r="BB13" s="281" t="s">
        <v>1</v>
      </c>
      <c r="BC13" s="281" t="s">
        <v>483</v>
      </c>
      <c r="BD13" s="281" t="s">
        <v>91</v>
      </c>
    </row>
    <row r="14" spans="1:56" s="2" customFormat="1" ht="12" customHeight="1">
      <c r="A14" s="38"/>
      <c r="B14" s="44"/>
      <c r="C14" s="38"/>
      <c r="D14" s="143" t="s">
        <v>25</v>
      </c>
      <c r="E14" s="38"/>
      <c r="F14" s="38"/>
      <c r="G14" s="38"/>
      <c r="H14" s="38"/>
      <c r="I14" s="148" t="s">
        <v>26</v>
      </c>
      <c r="J14" s="149" t="s">
        <v>27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281" t="s">
        <v>779</v>
      </c>
      <c r="BA14" s="281" t="s">
        <v>1</v>
      </c>
      <c r="BB14" s="281" t="s">
        <v>1</v>
      </c>
      <c r="BC14" s="281" t="s">
        <v>373</v>
      </c>
      <c r="BD14" s="281" t="s">
        <v>91</v>
      </c>
    </row>
    <row r="15" spans="1:56" s="2" customFormat="1" ht="18" customHeight="1">
      <c r="A15" s="38"/>
      <c r="B15" s="44"/>
      <c r="C15" s="38"/>
      <c r="D15" s="38"/>
      <c r="E15" s="147" t="s">
        <v>28</v>
      </c>
      <c r="F15" s="38"/>
      <c r="G15" s="38"/>
      <c r="H15" s="38"/>
      <c r="I15" s="148" t="s">
        <v>29</v>
      </c>
      <c r="J15" s="149" t="s">
        <v>30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281" t="s">
        <v>780</v>
      </c>
      <c r="BA15" s="281" t="s">
        <v>1</v>
      </c>
      <c r="BB15" s="281" t="s">
        <v>1</v>
      </c>
      <c r="BC15" s="281" t="s">
        <v>390</v>
      </c>
      <c r="BD15" s="281" t="s">
        <v>91</v>
      </c>
    </row>
    <row r="16" spans="1:56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5"/>
      <c r="J16" s="145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281" t="s">
        <v>781</v>
      </c>
      <c r="BA16" s="281" t="s">
        <v>1</v>
      </c>
      <c r="BB16" s="281" t="s">
        <v>1</v>
      </c>
      <c r="BC16" s="281" t="s">
        <v>446</v>
      </c>
      <c r="BD16" s="281" t="s">
        <v>91</v>
      </c>
    </row>
    <row r="17" spans="1:56" s="2" customFormat="1" ht="12" customHeight="1">
      <c r="A17" s="38"/>
      <c r="B17" s="44"/>
      <c r="C17" s="38"/>
      <c r="D17" s="143" t="s">
        <v>31</v>
      </c>
      <c r="E17" s="38"/>
      <c r="F17" s="38"/>
      <c r="G17" s="38"/>
      <c r="H17" s="38"/>
      <c r="I17" s="148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281" t="s">
        <v>782</v>
      </c>
      <c r="BA17" s="281" t="s">
        <v>1</v>
      </c>
      <c r="BB17" s="281" t="s">
        <v>1</v>
      </c>
      <c r="BC17" s="281" t="s">
        <v>519</v>
      </c>
      <c r="BD17" s="281" t="s">
        <v>91</v>
      </c>
    </row>
    <row r="18" spans="1:56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29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281" t="s">
        <v>247</v>
      </c>
      <c r="BA18" s="281" t="s">
        <v>1</v>
      </c>
      <c r="BB18" s="281" t="s">
        <v>1</v>
      </c>
      <c r="BC18" s="281" t="s">
        <v>783</v>
      </c>
      <c r="BD18" s="281" t="s">
        <v>91</v>
      </c>
    </row>
    <row r="19" spans="1:56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5"/>
      <c r="J19" s="145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281" t="s">
        <v>784</v>
      </c>
      <c r="BA19" s="281" t="s">
        <v>1</v>
      </c>
      <c r="BB19" s="281" t="s">
        <v>1</v>
      </c>
      <c r="BC19" s="281" t="s">
        <v>785</v>
      </c>
      <c r="BD19" s="281" t="s">
        <v>91</v>
      </c>
    </row>
    <row r="20" spans="1:56" s="2" customFormat="1" ht="12" customHeight="1">
      <c r="A20" s="38"/>
      <c r="B20" s="44"/>
      <c r="C20" s="38"/>
      <c r="D20" s="143" t="s">
        <v>33</v>
      </c>
      <c r="E20" s="38"/>
      <c r="F20" s="38"/>
      <c r="G20" s="38"/>
      <c r="H20" s="38"/>
      <c r="I20" s="148" t="s">
        <v>26</v>
      </c>
      <c r="J20" s="149" t="s">
        <v>34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281" t="s">
        <v>786</v>
      </c>
      <c r="BA20" s="281" t="s">
        <v>1</v>
      </c>
      <c r="BB20" s="281" t="s">
        <v>1</v>
      </c>
      <c r="BC20" s="281" t="s">
        <v>300</v>
      </c>
      <c r="BD20" s="281" t="s">
        <v>91</v>
      </c>
    </row>
    <row r="21" spans="1:56" s="2" customFormat="1" ht="18" customHeight="1">
      <c r="A21" s="38"/>
      <c r="B21" s="44"/>
      <c r="C21" s="38"/>
      <c r="D21" s="38"/>
      <c r="E21" s="147" t="s">
        <v>35</v>
      </c>
      <c r="F21" s="38"/>
      <c r="G21" s="38"/>
      <c r="H21" s="38"/>
      <c r="I21" s="148" t="s">
        <v>29</v>
      </c>
      <c r="J21" s="149" t="s">
        <v>36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281" t="s">
        <v>787</v>
      </c>
      <c r="BA21" s="281" t="s">
        <v>1</v>
      </c>
      <c r="BB21" s="281" t="s">
        <v>1</v>
      </c>
      <c r="BC21" s="281" t="s">
        <v>499</v>
      </c>
      <c r="BD21" s="281" t="s">
        <v>91</v>
      </c>
    </row>
    <row r="22" spans="1:56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5"/>
      <c r="J22" s="145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281" t="s">
        <v>788</v>
      </c>
      <c r="BA22" s="281" t="s">
        <v>1</v>
      </c>
      <c r="BB22" s="281" t="s">
        <v>1</v>
      </c>
      <c r="BC22" s="281" t="s">
        <v>789</v>
      </c>
      <c r="BD22" s="281" t="s">
        <v>91</v>
      </c>
    </row>
    <row r="23" spans="1:56" s="2" customFormat="1" ht="12" customHeight="1">
      <c r="A23" s="38"/>
      <c r="B23" s="44"/>
      <c r="C23" s="38"/>
      <c r="D23" s="143" t="s">
        <v>37</v>
      </c>
      <c r="E23" s="38"/>
      <c r="F23" s="38"/>
      <c r="G23" s="38"/>
      <c r="H23" s="38"/>
      <c r="I23" s="148" t="s">
        <v>26</v>
      </c>
      <c r="J23" s="149" t="s">
        <v>34</v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281" t="s">
        <v>790</v>
      </c>
      <c r="BA23" s="281" t="s">
        <v>1</v>
      </c>
      <c r="BB23" s="281" t="s">
        <v>1</v>
      </c>
      <c r="BC23" s="281" t="s">
        <v>791</v>
      </c>
      <c r="BD23" s="281" t="s">
        <v>91</v>
      </c>
    </row>
    <row r="24" spans="1:56" s="2" customFormat="1" ht="18" customHeight="1">
      <c r="A24" s="38"/>
      <c r="B24" s="44"/>
      <c r="C24" s="38"/>
      <c r="D24" s="38"/>
      <c r="E24" s="147" t="s">
        <v>35</v>
      </c>
      <c r="F24" s="38"/>
      <c r="G24" s="38"/>
      <c r="H24" s="38"/>
      <c r="I24" s="148" t="s">
        <v>29</v>
      </c>
      <c r="J24" s="149" t="s">
        <v>36</v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281" t="s">
        <v>792</v>
      </c>
      <c r="BA24" s="281" t="s">
        <v>1</v>
      </c>
      <c r="BB24" s="281" t="s">
        <v>1</v>
      </c>
      <c r="BC24" s="281" t="s">
        <v>793</v>
      </c>
      <c r="BD24" s="281" t="s">
        <v>91</v>
      </c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5"/>
      <c r="J25" s="145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3" t="s">
        <v>38</v>
      </c>
      <c r="E26" s="38"/>
      <c r="F26" s="38"/>
      <c r="G26" s="38"/>
      <c r="H26" s="38"/>
      <c r="I26" s="145"/>
      <c r="J26" s="145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4"/>
      <c r="K27" s="151"/>
      <c r="L27" s="151"/>
      <c r="M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5"/>
      <c r="J28" s="145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6"/>
      <c r="E29" s="156"/>
      <c r="F29" s="156"/>
      <c r="G29" s="156"/>
      <c r="H29" s="156"/>
      <c r="I29" s="157"/>
      <c r="J29" s="157"/>
      <c r="K29" s="156"/>
      <c r="L29" s="156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3" t="s">
        <v>104</v>
      </c>
      <c r="F30" s="38"/>
      <c r="G30" s="38"/>
      <c r="H30" s="38"/>
      <c r="I30" s="145"/>
      <c r="J30" s="145"/>
      <c r="K30" s="158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3" t="s">
        <v>105</v>
      </c>
      <c r="F31" s="38"/>
      <c r="G31" s="38"/>
      <c r="H31" s="38"/>
      <c r="I31" s="145"/>
      <c r="J31" s="145"/>
      <c r="K31" s="158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39</v>
      </c>
      <c r="E32" s="38"/>
      <c r="F32" s="38"/>
      <c r="G32" s="38"/>
      <c r="H32" s="38"/>
      <c r="I32" s="145"/>
      <c r="J32" s="145"/>
      <c r="K32" s="160">
        <f>ROUND(K128,2)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6"/>
      <c r="E33" s="156"/>
      <c r="F33" s="156"/>
      <c r="G33" s="156"/>
      <c r="H33" s="156"/>
      <c r="I33" s="157"/>
      <c r="J33" s="157"/>
      <c r="K33" s="156"/>
      <c r="L33" s="156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41</v>
      </c>
      <c r="G34" s="38"/>
      <c r="H34" s="38"/>
      <c r="I34" s="162" t="s">
        <v>40</v>
      </c>
      <c r="J34" s="145"/>
      <c r="K34" s="161" t="s">
        <v>42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43</v>
      </c>
      <c r="E35" s="143" t="s">
        <v>44</v>
      </c>
      <c r="F35" s="158">
        <f>ROUND((SUM(BE128:BE258)),2)</f>
        <v>0</v>
      </c>
      <c r="G35" s="38"/>
      <c r="H35" s="38"/>
      <c r="I35" s="164">
        <v>0.21</v>
      </c>
      <c r="J35" s="145"/>
      <c r="K35" s="158">
        <f>ROUND(((SUM(BE128:BE258))*I35),2)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3" t="s">
        <v>45</v>
      </c>
      <c r="F36" s="158">
        <f>ROUND((SUM(BF128:BF258)),2)</f>
        <v>0</v>
      </c>
      <c r="G36" s="38"/>
      <c r="H36" s="38"/>
      <c r="I36" s="164">
        <v>0.15</v>
      </c>
      <c r="J36" s="145"/>
      <c r="K36" s="158">
        <f>ROUND(((SUM(BF128:BF258))*I36),2)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3" t="s">
        <v>46</v>
      </c>
      <c r="F37" s="158">
        <f>ROUND((SUM(BG128:BG258)),2)</f>
        <v>0</v>
      </c>
      <c r="G37" s="38"/>
      <c r="H37" s="38"/>
      <c r="I37" s="164">
        <v>0.21</v>
      </c>
      <c r="J37" s="145"/>
      <c r="K37" s="158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3" t="s">
        <v>47</v>
      </c>
      <c r="F38" s="158">
        <f>ROUND((SUM(BH128:BH258)),2)</f>
        <v>0</v>
      </c>
      <c r="G38" s="38"/>
      <c r="H38" s="38"/>
      <c r="I38" s="164">
        <v>0.15</v>
      </c>
      <c r="J38" s="145"/>
      <c r="K38" s="158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3" t="s">
        <v>48</v>
      </c>
      <c r="F39" s="158">
        <f>ROUND((SUM(BI128:BI258)),2)</f>
        <v>0</v>
      </c>
      <c r="G39" s="38"/>
      <c r="H39" s="38"/>
      <c r="I39" s="164">
        <v>0</v>
      </c>
      <c r="J39" s="145"/>
      <c r="K39" s="158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45"/>
      <c r="J40" s="145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70"/>
      <c r="J41" s="170"/>
      <c r="K41" s="171">
        <f>SUM(K32:K39)</f>
        <v>0</v>
      </c>
      <c r="L41" s="172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45"/>
      <c r="J42" s="145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I43" s="137"/>
      <c r="J43" s="137"/>
      <c r="M43" s="20"/>
    </row>
    <row r="44" spans="2:13" s="1" customFormat="1" ht="14.4" customHeight="1">
      <c r="B44" s="20"/>
      <c r="I44" s="137"/>
      <c r="J44" s="137"/>
      <c r="M44" s="20"/>
    </row>
    <row r="45" spans="2:13" s="1" customFormat="1" ht="14.4" customHeight="1">
      <c r="B45" s="20"/>
      <c r="I45" s="137"/>
      <c r="J45" s="137"/>
      <c r="M45" s="20"/>
    </row>
    <row r="46" spans="2:13" s="1" customFormat="1" ht="14.4" customHeight="1">
      <c r="B46" s="20"/>
      <c r="I46" s="137"/>
      <c r="J46" s="137"/>
      <c r="M46" s="20"/>
    </row>
    <row r="47" spans="2:13" s="1" customFormat="1" ht="14.4" customHeight="1">
      <c r="B47" s="20"/>
      <c r="I47" s="137"/>
      <c r="J47" s="137"/>
      <c r="M47" s="20"/>
    </row>
    <row r="48" spans="2:13" s="1" customFormat="1" ht="14.4" customHeight="1">
      <c r="B48" s="20"/>
      <c r="I48" s="137"/>
      <c r="J48" s="137"/>
      <c r="M48" s="20"/>
    </row>
    <row r="49" spans="2:13" s="1" customFormat="1" ht="14.4" customHeight="1">
      <c r="B49" s="20"/>
      <c r="I49" s="137"/>
      <c r="J49" s="137"/>
      <c r="M49" s="20"/>
    </row>
    <row r="50" spans="2:13" s="2" customFormat="1" ht="14.4" customHeight="1">
      <c r="B50" s="63"/>
      <c r="D50" s="173" t="s">
        <v>52</v>
      </c>
      <c r="E50" s="174"/>
      <c r="F50" s="174"/>
      <c r="G50" s="173" t="s">
        <v>53</v>
      </c>
      <c r="H50" s="174"/>
      <c r="I50" s="175"/>
      <c r="J50" s="175"/>
      <c r="K50" s="174"/>
      <c r="L50" s="174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76" t="s">
        <v>54</v>
      </c>
      <c r="E61" s="177"/>
      <c r="F61" s="178" t="s">
        <v>55</v>
      </c>
      <c r="G61" s="176" t="s">
        <v>54</v>
      </c>
      <c r="H61" s="177"/>
      <c r="I61" s="179"/>
      <c r="J61" s="180" t="s">
        <v>55</v>
      </c>
      <c r="K61" s="177"/>
      <c r="L61" s="17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73" t="s">
        <v>56</v>
      </c>
      <c r="E65" s="181"/>
      <c r="F65" s="181"/>
      <c r="G65" s="173" t="s">
        <v>57</v>
      </c>
      <c r="H65" s="181"/>
      <c r="I65" s="182"/>
      <c r="J65" s="182"/>
      <c r="K65" s="181"/>
      <c r="L65" s="181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76" t="s">
        <v>54</v>
      </c>
      <c r="E76" s="177"/>
      <c r="F76" s="178" t="s">
        <v>55</v>
      </c>
      <c r="G76" s="176" t="s">
        <v>54</v>
      </c>
      <c r="H76" s="177"/>
      <c r="I76" s="179"/>
      <c r="J76" s="180" t="s">
        <v>55</v>
      </c>
      <c r="K76" s="177"/>
      <c r="L76" s="17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3"/>
      <c r="C77" s="184"/>
      <c r="D77" s="184"/>
      <c r="E77" s="184"/>
      <c r="F77" s="184"/>
      <c r="G77" s="184"/>
      <c r="H77" s="184"/>
      <c r="I77" s="185"/>
      <c r="J77" s="185"/>
      <c r="K77" s="184"/>
      <c r="L77" s="184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6"/>
      <c r="C81" s="187"/>
      <c r="D81" s="187"/>
      <c r="E81" s="187"/>
      <c r="F81" s="187"/>
      <c r="G81" s="187"/>
      <c r="H81" s="187"/>
      <c r="I81" s="188"/>
      <c r="J81" s="188"/>
      <c r="K81" s="187"/>
      <c r="L81" s="187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5"/>
      <c r="J82" s="145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5"/>
      <c r="J83" s="145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145"/>
      <c r="J84" s="145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9" t="str">
        <f>E7</f>
        <v>Ostrov, Úprava křižovatky ulic Jáchymovská – Hroznětínská</v>
      </c>
      <c r="F85" s="32"/>
      <c r="G85" s="32"/>
      <c r="H85" s="32"/>
      <c r="I85" s="145"/>
      <c r="J85" s="145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145"/>
      <c r="J86" s="145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SO431 - Veřejné osvětlení</v>
      </c>
      <c r="F87" s="40"/>
      <c r="G87" s="40"/>
      <c r="H87" s="40"/>
      <c r="I87" s="145"/>
      <c r="J87" s="145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5"/>
      <c r="J88" s="145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Ostrov</v>
      </c>
      <c r="G89" s="40"/>
      <c r="H89" s="40"/>
      <c r="I89" s="148" t="s">
        <v>23</v>
      </c>
      <c r="J89" s="150" t="str">
        <f>IF(J12="","",J12)</f>
        <v>23. 2. 2020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5"/>
      <c r="J90" s="145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Ostrov</v>
      </c>
      <c r="G91" s="40"/>
      <c r="H91" s="40"/>
      <c r="I91" s="148" t="s">
        <v>33</v>
      </c>
      <c r="J91" s="190" t="str">
        <f>E21</f>
        <v>Ing. Igor Hrazdil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31</v>
      </c>
      <c r="D92" s="40"/>
      <c r="E92" s="40"/>
      <c r="F92" s="27" t="str">
        <f>IF(E18="","",E18)</f>
        <v>Vyplň údaj</v>
      </c>
      <c r="G92" s="40"/>
      <c r="H92" s="40"/>
      <c r="I92" s="148" t="s">
        <v>37</v>
      </c>
      <c r="J92" s="190" t="str">
        <f>E24</f>
        <v>Ing. Igor Hrazdil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5"/>
      <c r="J93" s="145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1" t="s">
        <v>107</v>
      </c>
      <c r="D94" s="192"/>
      <c r="E94" s="192"/>
      <c r="F94" s="192"/>
      <c r="G94" s="192"/>
      <c r="H94" s="192"/>
      <c r="I94" s="193" t="s">
        <v>108</v>
      </c>
      <c r="J94" s="193" t="s">
        <v>109</v>
      </c>
      <c r="K94" s="194" t="s">
        <v>110</v>
      </c>
      <c r="L94" s="192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5"/>
      <c r="J95" s="145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5" t="s">
        <v>111</v>
      </c>
      <c r="D96" s="40"/>
      <c r="E96" s="40"/>
      <c r="F96" s="40"/>
      <c r="G96" s="40"/>
      <c r="H96" s="40"/>
      <c r="I96" s="196">
        <f>Q128</f>
        <v>0</v>
      </c>
      <c r="J96" s="196">
        <f>R128</f>
        <v>0</v>
      </c>
      <c r="K96" s="110">
        <f>K128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97"/>
      <c r="C97" s="198"/>
      <c r="D97" s="199" t="s">
        <v>113</v>
      </c>
      <c r="E97" s="200"/>
      <c r="F97" s="200"/>
      <c r="G97" s="200"/>
      <c r="H97" s="200"/>
      <c r="I97" s="201">
        <f>Q129</f>
        <v>0</v>
      </c>
      <c r="J97" s="201">
        <f>R129</f>
        <v>0</v>
      </c>
      <c r="K97" s="202">
        <f>K129</f>
        <v>0</v>
      </c>
      <c r="L97" s="198"/>
      <c r="M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4"/>
      <c r="C98" s="205"/>
      <c r="D98" s="206" t="s">
        <v>251</v>
      </c>
      <c r="E98" s="207"/>
      <c r="F98" s="207"/>
      <c r="G98" s="207"/>
      <c r="H98" s="207"/>
      <c r="I98" s="208">
        <f>Q130</f>
        <v>0</v>
      </c>
      <c r="J98" s="208">
        <f>R130</f>
        <v>0</v>
      </c>
      <c r="K98" s="209">
        <f>K130</f>
        <v>0</v>
      </c>
      <c r="L98" s="205"/>
      <c r="M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4"/>
      <c r="C99" s="205"/>
      <c r="D99" s="206" t="s">
        <v>253</v>
      </c>
      <c r="E99" s="207"/>
      <c r="F99" s="207"/>
      <c r="G99" s="207"/>
      <c r="H99" s="207"/>
      <c r="I99" s="208">
        <f>Q147</f>
        <v>0</v>
      </c>
      <c r="J99" s="208">
        <f>R147</f>
        <v>0</v>
      </c>
      <c r="K99" s="209">
        <f>K147</f>
        <v>0</v>
      </c>
      <c r="L99" s="205"/>
      <c r="M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4"/>
      <c r="C100" s="205"/>
      <c r="D100" s="206" t="s">
        <v>114</v>
      </c>
      <c r="E100" s="207"/>
      <c r="F100" s="207"/>
      <c r="G100" s="207"/>
      <c r="H100" s="207"/>
      <c r="I100" s="208">
        <f>Q155</f>
        <v>0</v>
      </c>
      <c r="J100" s="208">
        <f>R155</f>
        <v>0</v>
      </c>
      <c r="K100" s="209">
        <f>K155</f>
        <v>0</v>
      </c>
      <c r="L100" s="205"/>
      <c r="M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4"/>
      <c r="C101" s="205"/>
      <c r="D101" s="206" t="s">
        <v>255</v>
      </c>
      <c r="E101" s="207"/>
      <c r="F101" s="207"/>
      <c r="G101" s="207"/>
      <c r="H101" s="207"/>
      <c r="I101" s="208">
        <f>Q164</f>
        <v>0</v>
      </c>
      <c r="J101" s="208">
        <f>R164</f>
        <v>0</v>
      </c>
      <c r="K101" s="209">
        <f>K164</f>
        <v>0</v>
      </c>
      <c r="L101" s="205"/>
      <c r="M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4"/>
      <c r="C102" s="205"/>
      <c r="D102" s="206" t="s">
        <v>256</v>
      </c>
      <c r="E102" s="207"/>
      <c r="F102" s="207"/>
      <c r="G102" s="207"/>
      <c r="H102" s="207"/>
      <c r="I102" s="208">
        <f>Q177</f>
        <v>0</v>
      </c>
      <c r="J102" s="208">
        <f>R177</f>
        <v>0</v>
      </c>
      <c r="K102" s="209">
        <f>K177</f>
        <v>0</v>
      </c>
      <c r="L102" s="205"/>
      <c r="M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7"/>
      <c r="C103" s="198"/>
      <c r="D103" s="199" t="s">
        <v>794</v>
      </c>
      <c r="E103" s="200"/>
      <c r="F103" s="200"/>
      <c r="G103" s="200"/>
      <c r="H103" s="200"/>
      <c r="I103" s="201">
        <f>Q179</f>
        <v>0</v>
      </c>
      <c r="J103" s="201">
        <f>R179</f>
        <v>0</v>
      </c>
      <c r="K103" s="202">
        <f>K179</f>
        <v>0</v>
      </c>
      <c r="L103" s="198"/>
      <c r="M103" s="20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4"/>
      <c r="C104" s="205"/>
      <c r="D104" s="206" t="s">
        <v>795</v>
      </c>
      <c r="E104" s="207"/>
      <c r="F104" s="207"/>
      <c r="G104" s="207"/>
      <c r="H104" s="207"/>
      <c r="I104" s="208">
        <f>Q180</f>
        <v>0</v>
      </c>
      <c r="J104" s="208">
        <f>R180</f>
        <v>0</v>
      </c>
      <c r="K104" s="209">
        <f>K180</f>
        <v>0</v>
      </c>
      <c r="L104" s="205"/>
      <c r="M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7"/>
      <c r="C105" s="198"/>
      <c r="D105" s="199" t="s">
        <v>257</v>
      </c>
      <c r="E105" s="200"/>
      <c r="F105" s="200"/>
      <c r="G105" s="200"/>
      <c r="H105" s="200"/>
      <c r="I105" s="201">
        <f>Q194</f>
        <v>0</v>
      </c>
      <c r="J105" s="201">
        <f>R194</f>
        <v>0</v>
      </c>
      <c r="K105" s="202">
        <f>K194</f>
        <v>0</v>
      </c>
      <c r="L105" s="198"/>
      <c r="M105" s="20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04"/>
      <c r="C106" s="205"/>
      <c r="D106" s="206" t="s">
        <v>796</v>
      </c>
      <c r="E106" s="207"/>
      <c r="F106" s="207"/>
      <c r="G106" s="207"/>
      <c r="H106" s="207"/>
      <c r="I106" s="208">
        <f>Q195</f>
        <v>0</v>
      </c>
      <c r="J106" s="208">
        <f>R195</f>
        <v>0</v>
      </c>
      <c r="K106" s="209">
        <f>K195</f>
        <v>0</v>
      </c>
      <c r="L106" s="205"/>
      <c r="M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4"/>
      <c r="C107" s="205"/>
      <c r="D107" s="206" t="s">
        <v>797</v>
      </c>
      <c r="E107" s="207"/>
      <c r="F107" s="207"/>
      <c r="G107" s="207"/>
      <c r="H107" s="207"/>
      <c r="I107" s="208">
        <f>Q223</f>
        <v>0</v>
      </c>
      <c r="J107" s="208">
        <f>R223</f>
        <v>0</v>
      </c>
      <c r="K107" s="209">
        <f>K223</f>
        <v>0</v>
      </c>
      <c r="L107" s="205"/>
      <c r="M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4"/>
      <c r="C108" s="205"/>
      <c r="D108" s="206" t="s">
        <v>258</v>
      </c>
      <c r="E108" s="207"/>
      <c r="F108" s="207"/>
      <c r="G108" s="207"/>
      <c r="H108" s="207"/>
      <c r="I108" s="208">
        <f>Q226</f>
        <v>0</v>
      </c>
      <c r="J108" s="208">
        <f>R226</f>
        <v>0</v>
      </c>
      <c r="K108" s="209">
        <f>K226</f>
        <v>0</v>
      </c>
      <c r="L108" s="205"/>
      <c r="M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145"/>
      <c r="J109" s="145"/>
      <c r="K109" s="40"/>
      <c r="L109" s="40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185"/>
      <c r="J110" s="185"/>
      <c r="K110" s="67"/>
      <c r="L110" s="67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188"/>
      <c r="J114" s="188"/>
      <c r="K114" s="69"/>
      <c r="L114" s="69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115</v>
      </c>
      <c r="D115" s="40"/>
      <c r="E115" s="40"/>
      <c r="F115" s="40"/>
      <c r="G115" s="40"/>
      <c r="H115" s="40"/>
      <c r="I115" s="145"/>
      <c r="J115" s="145"/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5"/>
      <c r="J116" s="145"/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17</v>
      </c>
      <c r="D117" s="40"/>
      <c r="E117" s="40"/>
      <c r="F117" s="40"/>
      <c r="G117" s="40"/>
      <c r="H117" s="40"/>
      <c r="I117" s="145"/>
      <c r="J117" s="145"/>
      <c r="K117" s="40"/>
      <c r="L117" s="40"/>
      <c r="M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89" t="str">
        <f>E7</f>
        <v>Ostrov, Úprava křižovatky ulic Jáchymovská – Hroznětínská</v>
      </c>
      <c r="F118" s="32"/>
      <c r="G118" s="32"/>
      <c r="H118" s="32"/>
      <c r="I118" s="145"/>
      <c r="J118" s="145"/>
      <c r="K118" s="40"/>
      <c r="L118" s="40"/>
      <c r="M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102</v>
      </c>
      <c r="D119" s="40"/>
      <c r="E119" s="40"/>
      <c r="F119" s="40"/>
      <c r="G119" s="40"/>
      <c r="H119" s="40"/>
      <c r="I119" s="145"/>
      <c r="J119" s="145"/>
      <c r="K119" s="40"/>
      <c r="L119" s="40"/>
      <c r="M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SO431 - Veřejné osvětlení</v>
      </c>
      <c r="F120" s="40"/>
      <c r="G120" s="40"/>
      <c r="H120" s="40"/>
      <c r="I120" s="145"/>
      <c r="J120" s="145"/>
      <c r="K120" s="40"/>
      <c r="L120" s="40"/>
      <c r="M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45"/>
      <c r="J121" s="145"/>
      <c r="K121" s="40"/>
      <c r="L121" s="40"/>
      <c r="M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21</v>
      </c>
      <c r="D122" s="40"/>
      <c r="E122" s="40"/>
      <c r="F122" s="27" t="str">
        <f>F12</f>
        <v>Ostrov</v>
      </c>
      <c r="G122" s="40"/>
      <c r="H122" s="40"/>
      <c r="I122" s="148" t="s">
        <v>23</v>
      </c>
      <c r="J122" s="150" t="str">
        <f>IF(J12="","",J12)</f>
        <v>23. 2. 2020</v>
      </c>
      <c r="K122" s="40"/>
      <c r="L122" s="40"/>
      <c r="M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45"/>
      <c r="J123" s="145"/>
      <c r="K123" s="40"/>
      <c r="L123" s="40"/>
      <c r="M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25</v>
      </c>
      <c r="D124" s="40"/>
      <c r="E124" s="40"/>
      <c r="F124" s="27" t="str">
        <f>E15</f>
        <v>Město Ostrov</v>
      </c>
      <c r="G124" s="40"/>
      <c r="H124" s="40"/>
      <c r="I124" s="148" t="s">
        <v>33</v>
      </c>
      <c r="J124" s="190" t="str">
        <f>E21</f>
        <v>Ing. Igor Hrazdil</v>
      </c>
      <c r="K124" s="40"/>
      <c r="L124" s="40"/>
      <c r="M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31</v>
      </c>
      <c r="D125" s="40"/>
      <c r="E125" s="40"/>
      <c r="F125" s="27" t="str">
        <f>IF(E18="","",E18)</f>
        <v>Vyplň údaj</v>
      </c>
      <c r="G125" s="40"/>
      <c r="H125" s="40"/>
      <c r="I125" s="148" t="s">
        <v>37</v>
      </c>
      <c r="J125" s="190" t="str">
        <f>E24</f>
        <v>Ing. Igor Hrazdil</v>
      </c>
      <c r="K125" s="40"/>
      <c r="L125" s="40"/>
      <c r="M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45"/>
      <c r="J126" s="145"/>
      <c r="K126" s="40"/>
      <c r="L126" s="40"/>
      <c r="M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1"/>
      <c r="B127" s="212"/>
      <c r="C127" s="213" t="s">
        <v>116</v>
      </c>
      <c r="D127" s="214" t="s">
        <v>64</v>
      </c>
      <c r="E127" s="214" t="s">
        <v>60</v>
      </c>
      <c r="F127" s="214" t="s">
        <v>61</v>
      </c>
      <c r="G127" s="214" t="s">
        <v>117</v>
      </c>
      <c r="H127" s="214" t="s">
        <v>118</v>
      </c>
      <c r="I127" s="215" t="s">
        <v>119</v>
      </c>
      <c r="J127" s="215" t="s">
        <v>120</v>
      </c>
      <c r="K127" s="214" t="s">
        <v>110</v>
      </c>
      <c r="L127" s="216" t="s">
        <v>121</v>
      </c>
      <c r="M127" s="217"/>
      <c r="N127" s="100" t="s">
        <v>1</v>
      </c>
      <c r="O127" s="101" t="s">
        <v>43</v>
      </c>
      <c r="P127" s="101" t="s">
        <v>122</v>
      </c>
      <c r="Q127" s="101" t="s">
        <v>123</v>
      </c>
      <c r="R127" s="101" t="s">
        <v>124</v>
      </c>
      <c r="S127" s="101" t="s">
        <v>125</v>
      </c>
      <c r="T127" s="101" t="s">
        <v>126</v>
      </c>
      <c r="U127" s="101" t="s">
        <v>127</v>
      </c>
      <c r="V127" s="101" t="s">
        <v>128</v>
      </c>
      <c r="W127" s="101" t="s">
        <v>129</v>
      </c>
      <c r="X127" s="102" t="s">
        <v>130</v>
      </c>
      <c r="Y127" s="211"/>
      <c r="Z127" s="211"/>
      <c r="AA127" s="211"/>
      <c r="AB127" s="211"/>
      <c r="AC127" s="211"/>
      <c r="AD127" s="211"/>
      <c r="AE127" s="211"/>
    </row>
    <row r="128" spans="1:63" s="2" customFormat="1" ht="22.8" customHeight="1">
      <c r="A128" s="38"/>
      <c r="B128" s="39"/>
      <c r="C128" s="107" t="s">
        <v>131</v>
      </c>
      <c r="D128" s="40"/>
      <c r="E128" s="40"/>
      <c r="F128" s="40"/>
      <c r="G128" s="40"/>
      <c r="H128" s="40"/>
      <c r="I128" s="145"/>
      <c r="J128" s="145"/>
      <c r="K128" s="218">
        <f>BK128</f>
        <v>0</v>
      </c>
      <c r="L128" s="40"/>
      <c r="M128" s="44"/>
      <c r="N128" s="103"/>
      <c r="O128" s="219"/>
      <c r="P128" s="104"/>
      <c r="Q128" s="220">
        <f>Q129+Q179+Q194</f>
        <v>0</v>
      </c>
      <c r="R128" s="220">
        <f>R129+R179+R194</f>
        <v>0</v>
      </c>
      <c r="S128" s="104"/>
      <c r="T128" s="221">
        <f>T129+T179+T194</f>
        <v>0</v>
      </c>
      <c r="U128" s="104"/>
      <c r="V128" s="221">
        <f>V129+V179+V194</f>
        <v>8.924090519999998</v>
      </c>
      <c r="W128" s="104"/>
      <c r="X128" s="222">
        <f>X129+X179+X194</f>
        <v>9.2442</v>
      </c>
      <c r="Y128" s="38"/>
      <c r="Z128" s="38"/>
      <c r="AA128" s="38"/>
      <c r="AB128" s="38"/>
      <c r="AC128" s="38"/>
      <c r="AD128" s="38"/>
      <c r="AE128" s="38"/>
      <c r="AT128" s="17" t="s">
        <v>80</v>
      </c>
      <c r="AU128" s="17" t="s">
        <v>112</v>
      </c>
      <c r="BK128" s="223">
        <f>BK129+BK179+BK194</f>
        <v>0</v>
      </c>
    </row>
    <row r="129" spans="1:63" s="12" customFormat="1" ht="25.9" customHeight="1">
      <c r="A129" s="12"/>
      <c r="B129" s="224"/>
      <c r="C129" s="225"/>
      <c r="D129" s="226" t="s">
        <v>80</v>
      </c>
      <c r="E129" s="227" t="s">
        <v>132</v>
      </c>
      <c r="F129" s="227" t="s">
        <v>133</v>
      </c>
      <c r="G129" s="225"/>
      <c r="H129" s="225"/>
      <c r="I129" s="228"/>
      <c r="J129" s="228"/>
      <c r="K129" s="229">
        <f>BK129</f>
        <v>0</v>
      </c>
      <c r="L129" s="225"/>
      <c r="M129" s="230"/>
      <c r="N129" s="231"/>
      <c r="O129" s="232"/>
      <c r="P129" s="232"/>
      <c r="Q129" s="233">
        <f>Q130+Q147+Q155+Q164+Q177</f>
        <v>0</v>
      </c>
      <c r="R129" s="233">
        <f>R130+R147+R155+R164+R177</f>
        <v>0</v>
      </c>
      <c r="S129" s="232"/>
      <c r="T129" s="234">
        <f>T130+T147+T155+T164+T177</f>
        <v>0</v>
      </c>
      <c r="U129" s="232"/>
      <c r="V129" s="234">
        <f>V130+V147+V155+V164+V177</f>
        <v>3.094473</v>
      </c>
      <c r="W129" s="232"/>
      <c r="X129" s="235">
        <f>X130+X147+X155+X164+X177</f>
        <v>9.1792</v>
      </c>
      <c r="Y129" s="12"/>
      <c r="Z129" s="12"/>
      <c r="AA129" s="12"/>
      <c r="AB129" s="12"/>
      <c r="AC129" s="12"/>
      <c r="AD129" s="12"/>
      <c r="AE129" s="12"/>
      <c r="AR129" s="236" t="s">
        <v>89</v>
      </c>
      <c r="AT129" s="237" t="s">
        <v>80</v>
      </c>
      <c r="AU129" s="237" t="s">
        <v>81</v>
      </c>
      <c r="AY129" s="236" t="s">
        <v>134</v>
      </c>
      <c r="BK129" s="238">
        <f>BK130+BK147+BK155+BK164+BK177</f>
        <v>0</v>
      </c>
    </row>
    <row r="130" spans="1:63" s="12" customFormat="1" ht="22.8" customHeight="1">
      <c r="A130" s="12"/>
      <c r="B130" s="224"/>
      <c r="C130" s="225"/>
      <c r="D130" s="226" t="s">
        <v>80</v>
      </c>
      <c r="E130" s="239" t="s">
        <v>89</v>
      </c>
      <c r="F130" s="239" t="s">
        <v>259</v>
      </c>
      <c r="G130" s="225"/>
      <c r="H130" s="225"/>
      <c r="I130" s="228"/>
      <c r="J130" s="228"/>
      <c r="K130" s="240">
        <f>BK130</f>
        <v>0</v>
      </c>
      <c r="L130" s="225"/>
      <c r="M130" s="230"/>
      <c r="N130" s="231"/>
      <c r="O130" s="232"/>
      <c r="P130" s="232"/>
      <c r="Q130" s="233">
        <f>SUM(Q131:Q146)</f>
        <v>0</v>
      </c>
      <c r="R130" s="233">
        <f>SUM(R131:R146)</f>
        <v>0</v>
      </c>
      <c r="S130" s="232"/>
      <c r="T130" s="234">
        <f>SUM(T131:T146)</f>
        <v>0</v>
      </c>
      <c r="U130" s="232"/>
      <c r="V130" s="234">
        <f>SUM(V131:V146)</f>
        <v>0.12447299999999999</v>
      </c>
      <c r="W130" s="232"/>
      <c r="X130" s="235">
        <f>SUM(X131:X146)</f>
        <v>7.643199999999999</v>
      </c>
      <c r="Y130" s="12"/>
      <c r="Z130" s="12"/>
      <c r="AA130" s="12"/>
      <c r="AB130" s="12"/>
      <c r="AC130" s="12"/>
      <c r="AD130" s="12"/>
      <c r="AE130" s="12"/>
      <c r="AR130" s="236" t="s">
        <v>89</v>
      </c>
      <c r="AT130" s="237" t="s">
        <v>80</v>
      </c>
      <c r="AU130" s="237" t="s">
        <v>89</v>
      </c>
      <c r="AY130" s="236" t="s">
        <v>134</v>
      </c>
      <c r="BK130" s="238">
        <f>SUM(BK131:BK146)</f>
        <v>0</v>
      </c>
    </row>
    <row r="131" spans="1:65" s="2" customFormat="1" ht="21.75" customHeight="1">
      <c r="A131" s="38"/>
      <c r="B131" s="39"/>
      <c r="C131" s="241" t="s">
        <v>89</v>
      </c>
      <c r="D131" s="241" t="s">
        <v>137</v>
      </c>
      <c r="E131" s="242" t="s">
        <v>798</v>
      </c>
      <c r="F131" s="243" t="s">
        <v>799</v>
      </c>
      <c r="G131" s="244" t="s">
        <v>262</v>
      </c>
      <c r="H131" s="245">
        <v>17.7</v>
      </c>
      <c r="I131" s="246"/>
      <c r="J131" s="246"/>
      <c r="K131" s="247">
        <f>ROUND(P131*H131,2)</f>
        <v>0</v>
      </c>
      <c r="L131" s="243" t="s">
        <v>141</v>
      </c>
      <c r="M131" s="44"/>
      <c r="N131" s="248" t="s">
        <v>1</v>
      </c>
      <c r="O131" s="249" t="s">
        <v>44</v>
      </c>
      <c r="P131" s="250">
        <f>I131+J131</f>
        <v>0</v>
      </c>
      <c r="Q131" s="250">
        <f>ROUND(I131*H131,2)</f>
        <v>0</v>
      </c>
      <c r="R131" s="250">
        <f>ROUND(J131*H131,2)</f>
        <v>0</v>
      </c>
      <c r="S131" s="91"/>
      <c r="T131" s="251">
        <f>S131*H131</f>
        <v>0</v>
      </c>
      <c r="U131" s="251">
        <v>0</v>
      </c>
      <c r="V131" s="251">
        <f>U131*H131</f>
        <v>0</v>
      </c>
      <c r="W131" s="251">
        <v>0.316</v>
      </c>
      <c r="X131" s="252">
        <f>W131*H131</f>
        <v>5.5931999999999995</v>
      </c>
      <c r="Y131" s="38"/>
      <c r="Z131" s="38"/>
      <c r="AA131" s="38"/>
      <c r="AB131" s="38"/>
      <c r="AC131" s="38"/>
      <c r="AD131" s="38"/>
      <c r="AE131" s="38"/>
      <c r="AR131" s="253" t="s">
        <v>142</v>
      </c>
      <c r="AT131" s="253" t="s">
        <v>137</v>
      </c>
      <c r="AU131" s="253" t="s">
        <v>91</v>
      </c>
      <c r="AY131" s="17" t="s">
        <v>134</v>
      </c>
      <c r="BE131" s="254">
        <f>IF(O131="základní",K131,0)</f>
        <v>0</v>
      </c>
      <c r="BF131" s="254">
        <f>IF(O131="snížená",K131,0)</f>
        <v>0</v>
      </c>
      <c r="BG131" s="254">
        <f>IF(O131="zákl. přenesená",K131,0)</f>
        <v>0</v>
      </c>
      <c r="BH131" s="254">
        <f>IF(O131="sníž. přenesená",K131,0)</f>
        <v>0</v>
      </c>
      <c r="BI131" s="254">
        <f>IF(O131="nulová",K131,0)</f>
        <v>0</v>
      </c>
      <c r="BJ131" s="17" t="s">
        <v>89</v>
      </c>
      <c r="BK131" s="254">
        <f>ROUND(P131*H131,2)</f>
        <v>0</v>
      </c>
      <c r="BL131" s="17" t="s">
        <v>142</v>
      </c>
      <c r="BM131" s="253" t="s">
        <v>800</v>
      </c>
    </row>
    <row r="132" spans="1:51" s="13" customFormat="1" ht="12">
      <c r="A132" s="13"/>
      <c r="B132" s="255"/>
      <c r="C132" s="256"/>
      <c r="D132" s="257" t="s">
        <v>144</v>
      </c>
      <c r="E132" s="258" t="s">
        <v>1</v>
      </c>
      <c r="F132" s="259" t="s">
        <v>801</v>
      </c>
      <c r="G132" s="256"/>
      <c r="H132" s="260">
        <v>17.7</v>
      </c>
      <c r="I132" s="261"/>
      <c r="J132" s="261"/>
      <c r="K132" s="256"/>
      <c r="L132" s="256"/>
      <c r="M132" s="262"/>
      <c r="N132" s="263"/>
      <c r="O132" s="264"/>
      <c r="P132" s="264"/>
      <c r="Q132" s="264"/>
      <c r="R132" s="264"/>
      <c r="S132" s="264"/>
      <c r="T132" s="264"/>
      <c r="U132" s="264"/>
      <c r="V132" s="264"/>
      <c r="W132" s="264"/>
      <c r="X132" s="265"/>
      <c r="Y132" s="13"/>
      <c r="Z132" s="13"/>
      <c r="AA132" s="13"/>
      <c r="AB132" s="13"/>
      <c r="AC132" s="13"/>
      <c r="AD132" s="13"/>
      <c r="AE132" s="13"/>
      <c r="AT132" s="266" t="s">
        <v>144</v>
      </c>
      <c r="AU132" s="266" t="s">
        <v>91</v>
      </c>
      <c r="AV132" s="13" t="s">
        <v>91</v>
      </c>
      <c r="AW132" s="13" t="s">
        <v>5</v>
      </c>
      <c r="AX132" s="13" t="s">
        <v>89</v>
      </c>
      <c r="AY132" s="266" t="s">
        <v>134</v>
      </c>
    </row>
    <row r="133" spans="1:65" s="2" customFormat="1" ht="21.75" customHeight="1">
      <c r="A133" s="38"/>
      <c r="B133" s="39"/>
      <c r="C133" s="241" t="s">
        <v>91</v>
      </c>
      <c r="D133" s="241" t="s">
        <v>137</v>
      </c>
      <c r="E133" s="242" t="s">
        <v>296</v>
      </c>
      <c r="F133" s="243" t="s">
        <v>297</v>
      </c>
      <c r="G133" s="244" t="s">
        <v>294</v>
      </c>
      <c r="H133" s="245">
        <v>10</v>
      </c>
      <c r="I133" s="246"/>
      <c r="J133" s="246"/>
      <c r="K133" s="247">
        <f>ROUND(P133*H133,2)</f>
        <v>0</v>
      </c>
      <c r="L133" s="243" t="s">
        <v>141</v>
      </c>
      <c r="M133" s="44"/>
      <c r="N133" s="248" t="s">
        <v>1</v>
      </c>
      <c r="O133" s="249" t="s">
        <v>44</v>
      </c>
      <c r="P133" s="250">
        <f>I133+J133</f>
        <v>0</v>
      </c>
      <c r="Q133" s="250">
        <f>ROUND(I133*H133,2)</f>
        <v>0</v>
      </c>
      <c r="R133" s="250">
        <f>ROUND(J133*H133,2)</f>
        <v>0</v>
      </c>
      <c r="S133" s="91"/>
      <c r="T133" s="251">
        <f>S133*H133</f>
        <v>0</v>
      </c>
      <c r="U133" s="251">
        <v>0</v>
      </c>
      <c r="V133" s="251">
        <f>U133*H133</f>
        <v>0</v>
      </c>
      <c r="W133" s="251">
        <v>0.205</v>
      </c>
      <c r="X133" s="252">
        <f>W133*H133</f>
        <v>2.05</v>
      </c>
      <c r="Y133" s="38"/>
      <c r="Z133" s="38"/>
      <c r="AA133" s="38"/>
      <c r="AB133" s="38"/>
      <c r="AC133" s="38"/>
      <c r="AD133" s="38"/>
      <c r="AE133" s="38"/>
      <c r="AR133" s="253" t="s">
        <v>142</v>
      </c>
      <c r="AT133" s="253" t="s">
        <v>137</v>
      </c>
      <c r="AU133" s="253" t="s">
        <v>91</v>
      </c>
      <c r="AY133" s="17" t="s">
        <v>134</v>
      </c>
      <c r="BE133" s="254">
        <f>IF(O133="základní",K133,0)</f>
        <v>0</v>
      </c>
      <c r="BF133" s="254">
        <f>IF(O133="snížená",K133,0)</f>
        <v>0</v>
      </c>
      <c r="BG133" s="254">
        <f>IF(O133="zákl. přenesená",K133,0)</f>
        <v>0</v>
      </c>
      <c r="BH133" s="254">
        <f>IF(O133="sníž. přenesená",K133,0)</f>
        <v>0</v>
      </c>
      <c r="BI133" s="254">
        <f>IF(O133="nulová",K133,0)</f>
        <v>0</v>
      </c>
      <c r="BJ133" s="17" t="s">
        <v>89</v>
      </c>
      <c r="BK133" s="254">
        <f>ROUND(P133*H133,2)</f>
        <v>0</v>
      </c>
      <c r="BL133" s="17" t="s">
        <v>142</v>
      </c>
      <c r="BM133" s="253" t="s">
        <v>802</v>
      </c>
    </row>
    <row r="134" spans="1:51" s="13" customFormat="1" ht="12">
      <c r="A134" s="13"/>
      <c r="B134" s="255"/>
      <c r="C134" s="256"/>
      <c r="D134" s="257" t="s">
        <v>144</v>
      </c>
      <c r="E134" s="258" t="s">
        <v>786</v>
      </c>
      <c r="F134" s="259" t="s">
        <v>300</v>
      </c>
      <c r="G134" s="256"/>
      <c r="H134" s="260">
        <v>10</v>
      </c>
      <c r="I134" s="261"/>
      <c r="J134" s="261"/>
      <c r="K134" s="256"/>
      <c r="L134" s="256"/>
      <c r="M134" s="262"/>
      <c r="N134" s="263"/>
      <c r="O134" s="264"/>
      <c r="P134" s="264"/>
      <c r="Q134" s="264"/>
      <c r="R134" s="264"/>
      <c r="S134" s="264"/>
      <c r="T134" s="264"/>
      <c r="U134" s="264"/>
      <c r="V134" s="264"/>
      <c r="W134" s="264"/>
      <c r="X134" s="265"/>
      <c r="Y134" s="13"/>
      <c r="Z134" s="13"/>
      <c r="AA134" s="13"/>
      <c r="AB134" s="13"/>
      <c r="AC134" s="13"/>
      <c r="AD134" s="13"/>
      <c r="AE134" s="13"/>
      <c r="AT134" s="266" t="s">
        <v>144</v>
      </c>
      <c r="AU134" s="266" t="s">
        <v>91</v>
      </c>
      <c r="AV134" s="13" t="s">
        <v>91</v>
      </c>
      <c r="AW134" s="13" t="s">
        <v>5</v>
      </c>
      <c r="AX134" s="13" t="s">
        <v>89</v>
      </c>
      <c r="AY134" s="266" t="s">
        <v>134</v>
      </c>
    </row>
    <row r="135" spans="1:65" s="2" customFormat="1" ht="33" customHeight="1">
      <c r="A135" s="38"/>
      <c r="B135" s="39"/>
      <c r="C135" s="241" t="s">
        <v>147</v>
      </c>
      <c r="D135" s="241" t="s">
        <v>137</v>
      </c>
      <c r="E135" s="242" t="s">
        <v>312</v>
      </c>
      <c r="F135" s="243" t="s">
        <v>313</v>
      </c>
      <c r="G135" s="244" t="s">
        <v>303</v>
      </c>
      <c r="H135" s="245">
        <v>5.078</v>
      </c>
      <c r="I135" s="246"/>
      <c r="J135" s="246"/>
      <c r="K135" s="247">
        <f>ROUND(P135*H135,2)</f>
        <v>0</v>
      </c>
      <c r="L135" s="243" t="s">
        <v>141</v>
      </c>
      <c r="M135" s="44"/>
      <c r="N135" s="248" t="s">
        <v>1</v>
      </c>
      <c r="O135" s="249" t="s">
        <v>44</v>
      </c>
      <c r="P135" s="250">
        <f>I135+J135</f>
        <v>0</v>
      </c>
      <c r="Q135" s="250">
        <f>ROUND(I135*H135,2)</f>
        <v>0</v>
      </c>
      <c r="R135" s="250">
        <f>ROUND(J135*H135,2)</f>
        <v>0</v>
      </c>
      <c r="S135" s="91"/>
      <c r="T135" s="251">
        <f>S135*H135</f>
        <v>0</v>
      </c>
      <c r="U135" s="251">
        <v>0</v>
      </c>
      <c r="V135" s="251">
        <f>U135*H135</f>
        <v>0</v>
      </c>
      <c r="W135" s="251">
        <v>0</v>
      </c>
      <c r="X135" s="252">
        <f>W135*H135</f>
        <v>0</v>
      </c>
      <c r="Y135" s="38"/>
      <c r="Z135" s="38"/>
      <c r="AA135" s="38"/>
      <c r="AB135" s="38"/>
      <c r="AC135" s="38"/>
      <c r="AD135" s="38"/>
      <c r="AE135" s="38"/>
      <c r="AR135" s="253" t="s">
        <v>142</v>
      </c>
      <c r="AT135" s="253" t="s">
        <v>137</v>
      </c>
      <c r="AU135" s="253" t="s">
        <v>91</v>
      </c>
      <c r="AY135" s="17" t="s">
        <v>134</v>
      </c>
      <c r="BE135" s="254">
        <f>IF(O135="základní",K135,0)</f>
        <v>0</v>
      </c>
      <c r="BF135" s="254">
        <f>IF(O135="snížená",K135,0)</f>
        <v>0</v>
      </c>
      <c r="BG135" s="254">
        <f>IF(O135="zákl. přenesená",K135,0)</f>
        <v>0</v>
      </c>
      <c r="BH135" s="254">
        <f>IF(O135="sníž. přenesená",K135,0)</f>
        <v>0</v>
      </c>
      <c r="BI135" s="254">
        <f>IF(O135="nulová",K135,0)</f>
        <v>0</v>
      </c>
      <c r="BJ135" s="17" t="s">
        <v>89</v>
      </c>
      <c r="BK135" s="254">
        <f>ROUND(P135*H135,2)</f>
        <v>0</v>
      </c>
      <c r="BL135" s="17" t="s">
        <v>142</v>
      </c>
      <c r="BM135" s="253" t="s">
        <v>803</v>
      </c>
    </row>
    <row r="136" spans="1:51" s="13" customFormat="1" ht="12">
      <c r="A136" s="13"/>
      <c r="B136" s="255"/>
      <c r="C136" s="256"/>
      <c r="D136" s="257" t="s">
        <v>144</v>
      </c>
      <c r="E136" s="258" t="s">
        <v>774</v>
      </c>
      <c r="F136" s="259" t="s">
        <v>804</v>
      </c>
      <c r="G136" s="256"/>
      <c r="H136" s="260">
        <v>5.078</v>
      </c>
      <c r="I136" s="261"/>
      <c r="J136" s="261"/>
      <c r="K136" s="256"/>
      <c r="L136" s="256"/>
      <c r="M136" s="262"/>
      <c r="N136" s="263"/>
      <c r="O136" s="264"/>
      <c r="P136" s="264"/>
      <c r="Q136" s="264"/>
      <c r="R136" s="264"/>
      <c r="S136" s="264"/>
      <c r="T136" s="264"/>
      <c r="U136" s="264"/>
      <c r="V136" s="264"/>
      <c r="W136" s="264"/>
      <c r="X136" s="265"/>
      <c r="Y136" s="13"/>
      <c r="Z136" s="13"/>
      <c r="AA136" s="13"/>
      <c r="AB136" s="13"/>
      <c r="AC136" s="13"/>
      <c r="AD136" s="13"/>
      <c r="AE136" s="13"/>
      <c r="AT136" s="266" t="s">
        <v>144</v>
      </c>
      <c r="AU136" s="266" t="s">
        <v>91</v>
      </c>
      <c r="AV136" s="13" t="s">
        <v>91</v>
      </c>
      <c r="AW136" s="13" t="s">
        <v>5</v>
      </c>
      <c r="AX136" s="13" t="s">
        <v>89</v>
      </c>
      <c r="AY136" s="266" t="s">
        <v>134</v>
      </c>
    </row>
    <row r="137" spans="1:65" s="2" customFormat="1" ht="33" customHeight="1">
      <c r="A137" s="38"/>
      <c r="B137" s="39"/>
      <c r="C137" s="241" t="s">
        <v>142</v>
      </c>
      <c r="D137" s="241" t="s">
        <v>137</v>
      </c>
      <c r="E137" s="242" t="s">
        <v>317</v>
      </c>
      <c r="F137" s="243" t="s">
        <v>318</v>
      </c>
      <c r="G137" s="244" t="s">
        <v>303</v>
      </c>
      <c r="H137" s="245">
        <v>5.078</v>
      </c>
      <c r="I137" s="246"/>
      <c r="J137" s="246"/>
      <c r="K137" s="247">
        <f>ROUND(P137*H137,2)</f>
        <v>0</v>
      </c>
      <c r="L137" s="243" t="s">
        <v>141</v>
      </c>
      <c r="M137" s="44"/>
      <c r="N137" s="248" t="s">
        <v>1</v>
      </c>
      <c r="O137" s="249" t="s">
        <v>44</v>
      </c>
      <c r="P137" s="250">
        <f>I137+J137</f>
        <v>0</v>
      </c>
      <c r="Q137" s="250">
        <f>ROUND(I137*H137,2)</f>
        <v>0</v>
      </c>
      <c r="R137" s="250">
        <f>ROUND(J137*H137,2)</f>
        <v>0</v>
      </c>
      <c r="S137" s="91"/>
      <c r="T137" s="251">
        <f>S137*H137</f>
        <v>0</v>
      </c>
      <c r="U137" s="251">
        <v>0</v>
      </c>
      <c r="V137" s="251">
        <f>U137*H137</f>
        <v>0</v>
      </c>
      <c r="W137" s="251">
        <v>0</v>
      </c>
      <c r="X137" s="252">
        <f>W137*H137</f>
        <v>0</v>
      </c>
      <c r="Y137" s="38"/>
      <c r="Z137" s="38"/>
      <c r="AA137" s="38"/>
      <c r="AB137" s="38"/>
      <c r="AC137" s="38"/>
      <c r="AD137" s="38"/>
      <c r="AE137" s="38"/>
      <c r="AR137" s="253" t="s">
        <v>142</v>
      </c>
      <c r="AT137" s="253" t="s">
        <v>137</v>
      </c>
      <c r="AU137" s="253" t="s">
        <v>91</v>
      </c>
      <c r="AY137" s="17" t="s">
        <v>134</v>
      </c>
      <c r="BE137" s="254">
        <f>IF(O137="základní",K137,0)</f>
        <v>0</v>
      </c>
      <c r="BF137" s="254">
        <f>IF(O137="snížená",K137,0)</f>
        <v>0</v>
      </c>
      <c r="BG137" s="254">
        <f>IF(O137="zákl. přenesená",K137,0)</f>
        <v>0</v>
      </c>
      <c r="BH137" s="254">
        <f>IF(O137="sníž. přenesená",K137,0)</f>
        <v>0</v>
      </c>
      <c r="BI137" s="254">
        <f>IF(O137="nulová",K137,0)</f>
        <v>0</v>
      </c>
      <c r="BJ137" s="17" t="s">
        <v>89</v>
      </c>
      <c r="BK137" s="254">
        <f>ROUND(P137*H137,2)</f>
        <v>0</v>
      </c>
      <c r="BL137" s="17" t="s">
        <v>142</v>
      </c>
      <c r="BM137" s="253" t="s">
        <v>805</v>
      </c>
    </row>
    <row r="138" spans="1:51" s="13" customFormat="1" ht="12">
      <c r="A138" s="13"/>
      <c r="B138" s="255"/>
      <c r="C138" s="256"/>
      <c r="D138" s="257" t="s">
        <v>144</v>
      </c>
      <c r="E138" s="258" t="s">
        <v>1</v>
      </c>
      <c r="F138" s="259" t="s">
        <v>806</v>
      </c>
      <c r="G138" s="256"/>
      <c r="H138" s="260">
        <v>5.078</v>
      </c>
      <c r="I138" s="261"/>
      <c r="J138" s="261"/>
      <c r="K138" s="256"/>
      <c r="L138" s="256"/>
      <c r="M138" s="262"/>
      <c r="N138" s="263"/>
      <c r="O138" s="264"/>
      <c r="P138" s="264"/>
      <c r="Q138" s="264"/>
      <c r="R138" s="264"/>
      <c r="S138" s="264"/>
      <c r="T138" s="264"/>
      <c r="U138" s="264"/>
      <c r="V138" s="264"/>
      <c r="W138" s="264"/>
      <c r="X138" s="265"/>
      <c r="Y138" s="13"/>
      <c r="Z138" s="13"/>
      <c r="AA138" s="13"/>
      <c r="AB138" s="13"/>
      <c r="AC138" s="13"/>
      <c r="AD138" s="13"/>
      <c r="AE138" s="13"/>
      <c r="AT138" s="266" t="s">
        <v>144</v>
      </c>
      <c r="AU138" s="266" t="s">
        <v>91</v>
      </c>
      <c r="AV138" s="13" t="s">
        <v>91</v>
      </c>
      <c r="AW138" s="13" t="s">
        <v>5</v>
      </c>
      <c r="AX138" s="13" t="s">
        <v>89</v>
      </c>
      <c r="AY138" s="266" t="s">
        <v>134</v>
      </c>
    </row>
    <row r="139" spans="1:65" s="2" customFormat="1" ht="21.75" customHeight="1">
      <c r="A139" s="38"/>
      <c r="B139" s="39"/>
      <c r="C139" s="241" t="s">
        <v>187</v>
      </c>
      <c r="D139" s="241" t="s">
        <v>137</v>
      </c>
      <c r="E139" s="242" t="s">
        <v>807</v>
      </c>
      <c r="F139" s="243" t="s">
        <v>808</v>
      </c>
      <c r="G139" s="244" t="s">
        <v>262</v>
      </c>
      <c r="H139" s="245">
        <v>10.2</v>
      </c>
      <c r="I139" s="246"/>
      <c r="J139" s="246"/>
      <c r="K139" s="247">
        <f>ROUND(P139*H139,2)</f>
        <v>0</v>
      </c>
      <c r="L139" s="243" t="s">
        <v>141</v>
      </c>
      <c r="M139" s="44"/>
      <c r="N139" s="248" t="s">
        <v>1</v>
      </c>
      <c r="O139" s="249" t="s">
        <v>44</v>
      </c>
      <c r="P139" s="250">
        <f>I139+J139</f>
        <v>0</v>
      </c>
      <c r="Q139" s="250">
        <f>ROUND(I139*H139,2)</f>
        <v>0</v>
      </c>
      <c r="R139" s="250">
        <f>ROUND(J139*H139,2)</f>
        <v>0</v>
      </c>
      <c r="S139" s="91"/>
      <c r="T139" s="251">
        <f>S139*H139</f>
        <v>0</v>
      </c>
      <c r="U139" s="251">
        <v>0</v>
      </c>
      <c r="V139" s="251">
        <f>U139*H139</f>
        <v>0</v>
      </c>
      <c r="W139" s="251">
        <v>0</v>
      </c>
      <c r="X139" s="252">
        <f>W139*H139</f>
        <v>0</v>
      </c>
      <c r="Y139" s="38"/>
      <c r="Z139" s="38"/>
      <c r="AA139" s="38"/>
      <c r="AB139" s="38"/>
      <c r="AC139" s="38"/>
      <c r="AD139" s="38"/>
      <c r="AE139" s="38"/>
      <c r="AR139" s="253" t="s">
        <v>142</v>
      </c>
      <c r="AT139" s="253" t="s">
        <v>137</v>
      </c>
      <c r="AU139" s="253" t="s">
        <v>91</v>
      </c>
      <c r="AY139" s="17" t="s">
        <v>134</v>
      </c>
      <c r="BE139" s="254">
        <f>IF(O139="základní",K139,0)</f>
        <v>0</v>
      </c>
      <c r="BF139" s="254">
        <f>IF(O139="snížená",K139,0)</f>
        <v>0</v>
      </c>
      <c r="BG139" s="254">
        <f>IF(O139="zákl. přenesená",K139,0)</f>
        <v>0</v>
      </c>
      <c r="BH139" s="254">
        <f>IF(O139="sníž. přenesená",K139,0)</f>
        <v>0</v>
      </c>
      <c r="BI139" s="254">
        <f>IF(O139="nulová",K139,0)</f>
        <v>0</v>
      </c>
      <c r="BJ139" s="17" t="s">
        <v>89</v>
      </c>
      <c r="BK139" s="254">
        <f>ROUND(P139*H139,2)</f>
        <v>0</v>
      </c>
      <c r="BL139" s="17" t="s">
        <v>142</v>
      </c>
      <c r="BM139" s="253" t="s">
        <v>809</v>
      </c>
    </row>
    <row r="140" spans="1:51" s="13" customFormat="1" ht="12">
      <c r="A140" s="13"/>
      <c r="B140" s="255"/>
      <c r="C140" s="256"/>
      <c r="D140" s="257" t="s">
        <v>144</v>
      </c>
      <c r="E140" s="258" t="s">
        <v>1</v>
      </c>
      <c r="F140" s="259" t="s">
        <v>788</v>
      </c>
      <c r="G140" s="256"/>
      <c r="H140" s="260">
        <v>10.2</v>
      </c>
      <c r="I140" s="261"/>
      <c r="J140" s="261"/>
      <c r="K140" s="256"/>
      <c r="L140" s="256"/>
      <c r="M140" s="262"/>
      <c r="N140" s="263"/>
      <c r="O140" s="264"/>
      <c r="P140" s="264"/>
      <c r="Q140" s="264"/>
      <c r="R140" s="264"/>
      <c r="S140" s="264"/>
      <c r="T140" s="264"/>
      <c r="U140" s="264"/>
      <c r="V140" s="264"/>
      <c r="W140" s="264"/>
      <c r="X140" s="265"/>
      <c r="Y140" s="13"/>
      <c r="Z140" s="13"/>
      <c r="AA140" s="13"/>
      <c r="AB140" s="13"/>
      <c r="AC140" s="13"/>
      <c r="AD140" s="13"/>
      <c r="AE140" s="13"/>
      <c r="AT140" s="266" t="s">
        <v>144</v>
      </c>
      <c r="AU140" s="266" t="s">
        <v>91</v>
      </c>
      <c r="AV140" s="13" t="s">
        <v>91</v>
      </c>
      <c r="AW140" s="13" t="s">
        <v>5</v>
      </c>
      <c r="AX140" s="13" t="s">
        <v>89</v>
      </c>
      <c r="AY140" s="266" t="s">
        <v>134</v>
      </c>
    </row>
    <row r="141" spans="1:65" s="2" customFormat="1" ht="21.75" customHeight="1">
      <c r="A141" s="38"/>
      <c r="B141" s="39"/>
      <c r="C141" s="283" t="s">
        <v>284</v>
      </c>
      <c r="D141" s="283" t="s">
        <v>331</v>
      </c>
      <c r="E141" s="284" t="s">
        <v>810</v>
      </c>
      <c r="F141" s="285" t="s">
        <v>811</v>
      </c>
      <c r="G141" s="286" t="s">
        <v>812</v>
      </c>
      <c r="H141" s="287">
        <v>0.153</v>
      </c>
      <c r="I141" s="288"/>
      <c r="J141" s="289"/>
      <c r="K141" s="290">
        <f>ROUND(P141*H141,2)</f>
        <v>0</v>
      </c>
      <c r="L141" s="285" t="s">
        <v>141</v>
      </c>
      <c r="M141" s="291"/>
      <c r="N141" s="292" t="s">
        <v>1</v>
      </c>
      <c r="O141" s="249" t="s">
        <v>44</v>
      </c>
      <c r="P141" s="250">
        <f>I141+J141</f>
        <v>0</v>
      </c>
      <c r="Q141" s="250">
        <f>ROUND(I141*H141,2)</f>
        <v>0</v>
      </c>
      <c r="R141" s="250">
        <f>ROUND(J141*H141,2)</f>
        <v>0</v>
      </c>
      <c r="S141" s="91"/>
      <c r="T141" s="251">
        <f>S141*H141</f>
        <v>0</v>
      </c>
      <c r="U141" s="251">
        <v>0.001</v>
      </c>
      <c r="V141" s="251">
        <f>U141*H141</f>
        <v>0.000153</v>
      </c>
      <c r="W141" s="251">
        <v>0</v>
      </c>
      <c r="X141" s="252">
        <f>W141*H141</f>
        <v>0</v>
      </c>
      <c r="Y141" s="38"/>
      <c r="Z141" s="38"/>
      <c r="AA141" s="38"/>
      <c r="AB141" s="38"/>
      <c r="AC141" s="38"/>
      <c r="AD141" s="38"/>
      <c r="AE141" s="38"/>
      <c r="AR141" s="253" t="s">
        <v>206</v>
      </c>
      <c r="AT141" s="253" t="s">
        <v>331</v>
      </c>
      <c r="AU141" s="253" t="s">
        <v>91</v>
      </c>
      <c r="AY141" s="17" t="s">
        <v>134</v>
      </c>
      <c r="BE141" s="254">
        <f>IF(O141="základní",K141,0)</f>
        <v>0</v>
      </c>
      <c r="BF141" s="254">
        <f>IF(O141="snížená",K141,0)</f>
        <v>0</v>
      </c>
      <c r="BG141" s="254">
        <f>IF(O141="zákl. přenesená",K141,0)</f>
        <v>0</v>
      </c>
      <c r="BH141" s="254">
        <f>IF(O141="sníž. přenesená",K141,0)</f>
        <v>0</v>
      </c>
      <c r="BI141" s="254">
        <f>IF(O141="nulová",K141,0)</f>
        <v>0</v>
      </c>
      <c r="BJ141" s="17" t="s">
        <v>89</v>
      </c>
      <c r="BK141" s="254">
        <f>ROUND(P141*H141,2)</f>
        <v>0</v>
      </c>
      <c r="BL141" s="17" t="s">
        <v>142</v>
      </c>
      <c r="BM141" s="253" t="s">
        <v>813</v>
      </c>
    </row>
    <row r="142" spans="1:51" s="13" customFormat="1" ht="12">
      <c r="A142" s="13"/>
      <c r="B142" s="255"/>
      <c r="C142" s="256"/>
      <c r="D142" s="257" t="s">
        <v>144</v>
      </c>
      <c r="E142" s="256"/>
      <c r="F142" s="259" t="s">
        <v>814</v>
      </c>
      <c r="G142" s="256"/>
      <c r="H142" s="260">
        <v>0.153</v>
      </c>
      <c r="I142" s="261"/>
      <c r="J142" s="261"/>
      <c r="K142" s="256"/>
      <c r="L142" s="256"/>
      <c r="M142" s="262"/>
      <c r="N142" s="263"/>
      <c r="O142" s="264"/>
      <c r="P142" s="264"/>
      <c r="Q142" s="264"/>
      <c r="R142" s="264"/>
      <c r="S142" s="264"/>
      <c r="T142" s="264"/>
      <c r="U142" s="264"/>
      <c r="V142" s="264"/>
      <c r="W142" s="264"/>
      <c r="X142" s="265"/>
      <c r="Y142" s="13"/>
      <c r="Z142" s="13"/>
      <c r="AA142" s="13"/>
      <c r="AB142" s="13"/>
      <c r="AC142" s="13"/>
      <c r="AD142" s="13"/>
      <c r="AE142" s="13"/>
      <c r="AT142" s="266" t="s">
        <v>144</v>
      </c>
      <c r="AU142" s="266" t="s">
        <v>91</v>
      </c>
      <c r="AV142" s="13" t="s">
        <v>91</v>
      </c>
      <c r="AW142" s="13" t="s">
        <v>4</v>
      </c>
      <c r="AX142" s="13" t="s">
        <v>89</v>
      </c>
      <c r="AY142" s="266" t="s">
        <v>134</v>
      </c>
    </row>
    <row r="143" spans="1:65" s="2" customFormat="1" ht="21.75" customHeight="1">
      <c r="A143" s="38"/>
      <c r="B143" s="39"/>
      <c r="C143" s="241" t="s">
        <v>288</v>
      </c>
      <c r="D143" s="241" t="s">
        <v>137</v>
      </c>
      <c r="E143" s="242" t="s">
        <v>815</v>
      </c>
      <c r="F143" s="243" t="s">
        <v>816</v>
      </c>
      <c r="G143" s="244" t="s">
        <v>262</v>
      </c>
      <c r="H143" s="245">
        <v>10.2</v>
      </c>
      <c r="I143" s="246"/>
      <c r="J143" s="246"/>
      <c r="K143" s="247">
        <f>ROUND(P143*H143,2)</f>
        <v>0</v>
      </c>
      <c r="L143" s="243" t="s">
        <v>141</v>
      </c>
      <c r="M143" s="44"/>
      <c r="N143" s="248" t="s">
        <v>1</v>
      </c>
      <c r="O143" s="249" t="s">
        <v>44</v>
      </c>
      <c r="P143" s="250">
        <f>I143+J143</f>
        <v>0</v>
      </c>
      <c r="Q143" s="250">
        <f>ROUND(I143*H143,2)</f>
        <v>0</v>
      </c>
      <c r="R143" s="250">
        <f>ROUND(J143*H143,2)</f>
        <v>0</v>
      </c>
      <c r="S143" s="91"/>
      <c r="T143" s="251">
        <f>S143*H143</f>
        <v>0</v>
      </c>
      <c r="U143" s="251">
        <v>0</v>
      </c>
      <c r="V143" s="251">
        <f>U143*H143</f>
        <v>0</v>
      </c>
      <c r="W143" s="251">
        <v>0</v>
      </c>
      <c r="X143" s="252">
        <f>W143*H143</f>
        <v>0</v>
      </c>
      <c r="Y143" s="38"/>
      <c r="Z143" s="38"/>
      <c r="AA143" s="38"/>
      <c r="AB143" s="38"/>
      <c r="AC143" s="38"/>
      <c r="AD143" s="38"/>
      <c r="AE143" s="38"/>
      <c r="AR143" s="253" t="s">
        <v>142</v>
      </c>
      <c r="AT143" s="253" t="s">
        <v>137</v>
      </c>
      <c r="AU143" s="253" t="s">
        <v>91</v>
      </c>
      <c r="AY143" s="17" t="s">
        <v>134</v>
      </c>
      <c r="BE143" s="254">
        <f>IF(O143="základní",K143,0)</f>
        <v>0</v>
      </c>
      <c r="BF143" s="254">
        <f>IF(O143="snížená",K143,0)</f>
        <v>0</v>
      </c>
      <c r="BG143" s="254">
        <f>IF(O143="zákl. přenesená",K143,0)</f>
        <v>0</v>
      </c>
      <c r="BH143" s="254">
        <f>IF(O143="sníž. přenesená",K143,0)</f>
        <v>0</v>
      </c>
      <c r="BI143" s="254">
        <f>IF(O143="nulová",K143,0)</f>
        <v>0</v>
      </c>
      <c r="BJ143" s="17" t="s">
        <v>89</v>
      </c>
      <c r="BK143" s="254">
        <f>ROUND(P143*H143,2)</f>
        <v>0</v>
      </c>
      <c r="BL143" s="17" t="s">
        <v>142</v>
      </c>
      <c r="BM143" s="253" t="s">
        <v>817</v>
      </c>
    </row>
    <row r="144" spans="1:51" s="13" customFormat="1" ht="12">
      <c r="A144" s="13"/>
      <c r="B144" s="255"/>
      <c r="C144" s="256"/>
      <c r="D144" s="257" t="s">
        <v>144</v>
      </c>
      <c r="E144" s="258" t="s">
        <v>788</v>
      </c>
      <c r="F144" s="259" t="s">
        <v>818</v>
      </c>
      <c r="G144" s="256"/>
      <c r="H144" s="260">
        <v>10.2</v>
      </c>
      <c r="I144" s="261"/>
      <c r="J144" s="261"/>
      <c r="K144" s="256"/>
      <c r="L144" s="256"/>
      <c r="M144" s="262"/>
      <c r="N144" s="263"/>
      <c r="O144" s="264"/>
      <c r="P144" s="264"/>
      <c r="Q144" s="264"/>
      <c r="R144" s="264"/>
      <c r="S144" s="264"/>
      <c r="T144" s="264"/>
      <c r="U144" s="264"/>
      <c r="V144" s="264"/>
      <c r="W144" s="264"/>
      <c r="X144" s="265"/>
      <c r="Y144" s="13"/>
      <c r="Z144" s="13"/>
      <c r="AA144" s="13"/>
      <c r="AB144" s="13"/>
      <c r="AC144" s="13"/>
      <c r="AD144" s="13"/>
      <c r="AE144" s="13"/>
      <c r="AT144" s="266" t="s">
        <v>144</v>
      </c>
      <c r="AU144" s="266" t="s">
        <v>91</v>
      </c>
      <c r="AV144" s="13" t="s">
        <v>91</v>
      </c>
      <c r="AW144" s="13" t="s">
        <v>5</v>
      </c>
      <c r="AX144" s="13" t="s">
        <v>89</v>
      </c>
      <c r="AY144" s="266" t="s">
        <v>134</v>
      </c>
    </row>
    <row r="145" spans="1:65" s="2" customFormat="1" ht="21.75" customHeight="1">
      <c r="A145" s="38"/>
      <c r="B145" s="39"/>
      <c r="C145" s="283" t="s">
        <v>206</v>
      </c>
      <c r="D145" s="283" t="s">
        <v>331</v>
      </c>
      <c r="E145" s="284" t="s">
        <v>819</v>
      </c>
      <c r="F145" s="285" t="s">
        <v>820</v>
      </c>
      <c r="G145" s="286" t="s">
        <v>303</v>
      </c>
      <c r="H145" s="287">
        <v>0.592</v>
      </c>
      <c r="I145" s="288"/>
      <c r="J145" s="289"/>
      <c r="K145" s="290">
        <f>ROUND(P145*H145,2)</f>
        <v>0</v>
      </c>
      <c r="L145" s="285" t="s">
        <v>141</v>
      </c>
      <c r="M145" s="291"/>
      <c r="N145" s="292" t="s">
        <v>1</v>
      </c>
      <c r="O145" s="249" t="s">
        <v>44</v>
      </c>
      <c r="P145" s="250">
        <f>I145+J145</f>
        <v>0</v>
      </c>
      <c r="Q145" s="250">
        <f>ROUND(I145*H145,2)</f>
        <v>0</v>
      </c>
      <c r="R145" s="250">
        <f>ROUND(J145*H145,2)</f>
        <v>0</v>
      </c>
      <c r="S145" s="91"/>
      <c r="T145" s="251">
        <f>S145*H145</f>
        <v>0</v>
      </c>
      <c r="U145" s="251">
        <v>0.21</v>
      </c>
      <c r="V145" s="251">
        <f>U145*H145</f>
        <v>0.12431999999999999</v>
      </c>
      <c r="W145" s="251">
        <v>0</v>
      </c>
      <c r="X145" s="252">
        <f>W145*H145</f>
        <v>0</v>
      </c>
      <c r="Y145" s="38"/>
      <c r="Z145" s="38"/>
      <c r="AA145" s="38"/>
      <c r="AB145" s="38"/>
      <c r="AC145" s="38"/>
      <c r="AD145" s="38"/>
      <c r="AE145" s="38"/>
      <c r="AR145" s="253" t="s">
        <v>206</v>
      </c>
      <c r="AT145" s="253" t="s">
        <v>331</v>
      </c>
      <c r="AU145" s="253" t="s">
        <v>91</v>
      </c>
      <c r="AY145" s="17" t="s">
        <v>134</v>
      </c>
      <c r="BE145" s="254">
        <f>IF(O145="základní",K145,0)</f>
        <v>0</v>
      </c>
      <c r="BF145" s="254">
        <f>IF(O145="snížená",K145,0)</f>
        <v>0</v>
      </c>
      <c r="BG145" s="254">
        <f>IF(O145="zákl. přenesená",K145,0)</f>
        <v>0</v>
      </c>
      <c r="BH145" s="254">
        <f>IF(O145="sníž. přenesená",K145,0)</f>
        <v>0</v>
      </c>
      <c r="BI145" s="254">
        <f>IF(O145="nulová",K145,0)</f>
        <v>0</v>
      </c>
      <c r="BJ145" s="17" t="s">
        <v>89</v>
      </c>
      <c r="BK145" s="254">
        <f>ROUND(P145*H145,2)</f>
        <v>0</v>
      </c>
      <c r="BL145" s="17" t="s">
        <v>142</v>
      </c>
      <c r="BM145" s="253" t="s">
        <v>821</v>
      </c>
    </row>
    <row r="146" spans="1:51" s="13" customFormat="1" ht="12">
      <c r="A146" s="13"/>
      <c r="B146" s="255"/>
      <c r="C146" s="256"/>
      <c r="D146" s="257" t="s">
        <v>144</v>
      </c>
      <c r="E146" s="256"/>
      <c r="F146" s="259" t="s">
        <v>822</v>
      </c>
      <c r="G146" s="256"/>
      <c r="H146" s="260">
        <v>0.592</v>
      </c>
      <c r="I146" s="261"/>
      <c r="J146" s="261"/>
      <c r="K146" s="256"/>
      <c r="L146" s="256"/>
      <c r="M146" s="262"/>
      <c r="N146" s="263"/>
      <c r="O146" s="264"/>
      <c r="P146" s="264"/>
      <c r="Q146" s="264"/>
      <c r="R146" s="264"/>
      <c r="S146" s="264"/>
      <c r="T146" s="264"/>
      <c r="U146" s="264"/>
      <c r="V146" s="264"/>
      <c r="W146" s="264"/>
      <c r="X146" s="265"/>
      <c r="Y146" s="13"/>
      <c r="Z146" s="13"/>
      <c r="AA146" s="13"/>
      <c r="AB146" s="13"/>
      <c r="AC146" s="13"/>
      <c r="AD146" s="13"/>
      <c r="AE146" s="13"/>
      <c r="AT146" s="266" t="s">
        <v>144</v>
      </c>
      <c r="AU146" s="266" t="s">
        <v>91</v>
      </c>
      <c r="AV146" s="13" t="s">
        <v>91</v>
      </c>
      <c r="AW146" s="13" t="s">
        <v>4</v>
      </c>
      <c r="AX146" s="13" t="s">
        <v>89</v>
      </c>
      <c r="AY146" s="266" t="s">
        <v>134</v>
      </c>
    </row>
    <row r="147" spans="1:63" s="12" customFormat="1" ht="22.8" customHeight="1">
      <c r="A147" s="12"/>
      <c r="B147" s="224"/>
      <c r="C147" s="225"/>
      <c r="D147" s="226" t="s">
        <v>80</v>
      </c>
      <c r="E147" s="239" t="s">
        <v>187</v>
      </c>
      <c r="F147" s="239" t="s">
        <v>356</v>
      </c>
      <c r="G147" s="225"/>
      <c r="H147" s="225"/>
      <c r="I147" s="228"/>
      <c r="J147" s="228"/>
      <c r="K147" s="240">
        <f>BK147</f>
        <v>0</v>
      </c>
      <c r="L147" s="225"/>
      <c r="M147" s="230"/>
      <c r="N147" s="231"/>
      <c r="O147" s="232"/>
      <c r="P147" s="232"/>
      <c r="Q147" s="233">
        <f>SUM(Q148:Q154)</f>
        <v>0</v>
      </c>
      <c r="R147" s="233">
        <f>SUM(R148:R154)</f>
        <v>0</v>
      </c>
      <c r="S147" s="232"/>
      <c r="T147" s="234">
        <f>SUM(T148:T154)</f>
        <v>0</v>
      </c>
      <c r="U147" s="232"/>
      <c r="V147" s="234">
        <f>SUM(V148:V154)</f>
        <v>0</v>
      </c>
      <c r="W147" s="232"/>
      <c r="X147" s="235">
        <f>SUM(X148:X154)</f>
        <v>0</v>
      </c>
      <c r="Y147" s="12"/>
      <c r="Z147" s="12"/>
      <c r="AA147" s="12"/>
      <c r="AB147" s="12"/>
      <c r="AC147" s="12"/>
      <c r="AD147" s="12"/>
      <c r="AE147" s="12"/>
      <c r="AR147" s="236" t="s">
        <v>89</v>
      </c>
      <c r="AT147" s="237" t="s">
        <v>80</v>
      </c>
      <c r="AU147" s="237" t="s">
        <v>89</v>
      </c>
      <c r="AY147" s="236" t="s">
        <v>134</v>
      </c>
      <c r="BK147" s="238">
        <f>SUM(BK148:BK154)</f>
        <v>0</v>
      </c>
    </row>
    <row r="148" spans="1:65" s="2" customFormat="1" ht="21.75" customHeight="1">
      <c r="A148" s="38"/>
      <c r="B148" s="39"/>
      <c r="C148" s="241" t="s">
        <v>135</v>
      </c>
      <c r="D148" s="241" t="s">
        <v>137</v>
      </c>
      <c r="E148" s="242" t="s">
        <v>357</v>
      </c>
      <c r="F148" s="243" t="s">
        <v>358</v>
      </c>
      <c r="G148" s="244" t="s">
        <v>262</v>
      </c>
      <c r="H148" s="245">
        <v>13.51</v>
      </c>
      <c r="I148" s="246"/>
      <c r="J148" s="246"/>
      <c r="K148" s="247">
        <f>ROUND(P148*H148,2)</f>
        <v>0</v>
      </c>
      <c r="L148" s="243" t="s">
        <v>141</v>
      </c>
      <c r="M148" s="44"/>
      <c r="N148" s="248" t="s">
        <v>1</v>
      </c>
      <c r="O148" s="249" t="s">
        <v>44</v>
      </c>
      <c r="P148" s="250">
        <f>I148+J148</f>
        <v>0</v>
      </c>
      <c r="Q148" s="250">
        <f>ROUND(I148*H148,2)</f>
        <v>0</v>
      </c>
      <c r="R148" s="250">
        <f>ROUND(J148*H148,2)</f>
        <v>0</v>
      </c>
      <c r="S148" s="91"/>
      <c r="T148" s="251">
        <f>S148*H148</f>
        <v>0</v>
      </c>
      <c r="U148" s="251">
        <v>0</v>
      </c>
      <c r="V148" s="251">
        <f>U148*H148</f>
        <v>0</v>
      </c>
      <c r="W148" s="251">
        <v>0</v>
      </c>
      <c r="X148" s="252">
        <f>W148*H148</f>
        <v>0</v>
      </c>
      <c r="Y148" s="38"/>
      <c r="Z148" s="38"/>
      <c r="AA148" s="38"/>
      <c r="AB148" s="38"/>
      <c r="AC148" s="38"/>
      <c r="AD148" s="38"/>
      <c r="AE148" s="38"/>
      <c r="AR148" s="253" t="s">
        <v>142</v>
      </c>
      <c r="AT148" s="253" t="s">
        <v>137</v>
      </c>
      <c r="AU148" s="253" t="s">
        <v>91</v>
      </c>
      <c r="AY148" s="17" t="s">
        <v>134</v>
      </c>
      <c r="BE148" s="254">
        <f>IF(O148="základní",K148,0)</f>
        <v>0</v>
      </c>
      <c r="BF148" s="254">
        <f>IF(O148="snížená",K148,0)</f>
        <v>0</v>
      </c>
      <c r="BG148" s="254">
        <f>IF(O148="zákl. přenesená",K148,0)</f>
        <v>0</v>
      </c>
      <c r="BH148" s="254">
        <f>IF(O148="sníž. přenesená",K148,0)</f>
        <v>0</v>
      </c>
      <c r="BI148" s="254">
        <f>IF(O148="nulová",K148,0)</f>
        <v>0</v>
      </c>
      <c r="BJ148" s="17" t="s">
        <v>89</v>
      </c>
      <c r="BK148" s="254">
        <f>ROUND(P148*H148,2)</f>
        <v>0</v>
      </c>
      <c r="BL148" s="17" t="s">
        <v>142</v>
      </c>
      <c r="BM148" s="253" t="s">
        <v>823</v>
      </c>
    </row>
    <row r="149" spans="1:51" s="13" customFormat="1" ht="12">
      <c r="A149" s="13"/>
      <c r="B149" s="255"/>
      <c r="C149" s="256"/>
      <c r="D149" s="257" t="s">
        <v>144</v>
      </c>
      <c r="E149" s="258" t="s">
        <v>1</v>
      </c>
      <c r="F149" s="259" t="s">
        <v>824</v>
      </c>
      <c r="G149" s="256"/>
      <c r="H149" s="260">
        <v>13.51</v>
      </c>
      <c r="I149" s="261"/>
      <c r="J149" s="261"/>
      <c r="K149" s="256"/>
      <c r="L149" s="256"/>
      <c r="M149" s="262"/>
      <c r="N149" s="263"/>
      <c r="O149" s="264"/>
      <c r="P149" s="264"/>
      <c r="Q149" s="264"/>
      <c r="R149" s="264"/>
      <c r="S149" s="264"/>
      <c r="T149" s="264"/>
      <c r="U149" s="264"/>
      <c r="V149" s="264"/>
      <c r="W149" s="264"/>
      <c r="X149" s="265"/>
      <c r="Y149" s="13"/>
      <c r="Z149" s="13"/>
      <c r="AA149" s="13"/>
      <c r="AB149" s="13"/>
      <c r="AC149" s="13"/>
      <c r="AD149" s="13"/>
      <c r="AE149" s="13"/>
      <c r="AT149" s="266" t="s">
        <v>144</v>
      </c>
      <c r="AU149" s="266" t="s">
        <v>91</v>
      </c>
      <c r="AV149" s="13" t="s">
        <v>91</v>
      </c>
      <c r="AW149" s="13" t="s">
        <v>5</v>
      </c>
      <c r="AX149" s="13" t="s">
        <v>89</v>
      </c>
      <c r="AY149" s="266" t="s">
        <v>134</v>
      </c>
    </row>
    <row r="150" spans="1:65" s="2" customFormat="1" ht="21.75" customHeight="1">
      <c r="A150" s="38"/>
      <c r="B150" s="39"/>
      <c r="C150" s="241" t="s">
        <v>300</v>
      </c>
      <c r="D150" s="241" t="s">
        <v>137</v>
      </c>
      <c r="E150" s="242" t="s">
        <v>825</v>
      </c>
      <c r="F150" s="243" t="s">
        <v>826</v>
      </c>
      <c r="G150" s="244" t="s">
        <v>262</v>
      </c>
      <c r="H150" s="245">
        <v>13.51</v>
      </c>
      <c r="I150" s="246"/>
      <c r="J150" s="246"/>
      <c r="K150" s="247">
        <f>ROUND(P150*H150,2)</f>
        <v>0</v>
      </c>
      <c r="L150" s="243" t="s">
        <v>141</v>
      </c>
      <c r="M150" s="44"/>
      <c r="N150" s="248" t="s">
        <v>1</v>
      </c>
      <c r="O150" s="249" t="s">
        <v>44</v>
      </c>
      <c r="P150" s="250">
        <f>I150+J150</f>
        <v>0</v>
      </c>
      <c r="Q150" s="250">
        <f>ROUND(I150*H150,2)</f>
        <v>0</v>
      </c>
      <c r="R150" s="250">
        <f>ROUND(J150*H150,2)</f>
        <v>0</v>
      </c>
      <c r="S150" s="91"/>
      <c r="T150" s="251">
        <f>S150*H150</f>
        <v>0</v>
      </c>
      <c r="U150" s="251">
        <v>0</v>
      </c>
      <c r="V150" s="251">
        <f>U150*H150</f>
        <v>0</v>
      </c>
      <c r="W150" s="251">
        <v>0</v>
      </c>
      <c r="X150" s="252">
        <f>W150*H150</f>
        <v>0</v>
      </c>
      <c r="Y150" s="38"/>
      <c r="Z150" s="38"/>
      <c r="AA150" s="38"/>
      <c r="AB150" s="38"/>
      <c r="AC150" s="38"/>
      <c r="AD150" s="38"/>
      <c r="AE150" s="38"/>
      <c r="AR150" s="253" t="s">
        <v>142</v>
      </c>
      <c r="AT150" s="253" t="s">
        <v>137</v>
      </c>
      <c r="AU150" s="253" t="s">
        <v>91</v>
      </c>
      <c r="AY150" s="17" t="s">
        <v>134</v>
      </c>
      <c r="BE150" s="254">
        <f>IF(O150="základní",K150,0)</f>
        <v>0</v>
      </c>
      <c r="BF150" s="254">
        <f>IF(O150="snížená",K150,0)</f>
        <v>0</v>
      </c>
      <c r="BG150" s="254">
        <f>IF(O150="zákl. přenesená",K150,0)</f>
        <v>0</v>
      </c>
      <c r="BH150" s="254">
        <f>IF(O150="sníž. přenesená",K150,0)</f>
        <v>0</v>
      </c>
      <c r="BI150" s="254">
        <f>IF(O150="nulová",K150,0)</f>
        <v>0</v>
      </c>
      <c r="BJ150" s="17" t="s">
        <v>89</v>
      </c>
      <c r="BK150" s="254">
        <f>ROUND(P150*H150,2)</f>
        <v>0</v>
      </c>
      <c r="BL150" s="17" t="s">
        <v>142</v>
      </c>
      <c r="BM150" s="253" t="s">
        <v>827</v>
      </c>
    </row>
    <row r="151" spans="1:51" s="13" customFormat="1" ht="12">
      <c r="A151" s="13"/>
      <c r="B151" s="255"/>
      <c r="C151" s="256"/>
      <c r="D151" s="257" t="s">
        <v>144</v>
      </c>
      <c r="E151" s="258" t="s">
        <v>790</v>
      </c>
      <c r="F151" s="259" t="s">
        <v>791</v>
      </c>
      <c r="G151" s="256"/>
      <c r="H151" s="260">
        <v>7.31</v>
      </c>
      <c r="I151" s="261"/>
      <c r="J151" s="261"/>
      <c r="K151" s="256"/>
      <c r="L151" s="256"/>
      <c r="M151" s="262"/>
      <c r="N151" s="263"/>
      <c r="O151" s="264"/>
      <c r="P151" s="264"/>
      <c r="Q151" s="264"/>
      <c r="R151" s="264"/>
      <c r="S151" s="264"/>
      <c r="T151" s="264"/>
      <c r="U151" s="264"/>
      <c r="V151" s="264"/>
      <c r="W151" s="264"/>
      <c r="X151" s="265"/>
      <c r="Y151" s="13"/>
      <c r="Z151" s="13"/>
      <c r="AA151" s="13"/>
      <c r="AB151" s="13"/>
      <c r="AC151" s="13"/>
      <c r="AD151" s="13"/>
      <c r="AE151" s="13"/>
      <c r="AT151" s="266" t="s">
        <v>144</v>
      </c>
      <c r="AU151" s="266" t="s">
        <v>91</v>
      </c>
      <c r="AV151" s="13" t="s">
        <v>91</v>
      </c>
      <c r="AW151" s="13" t="s">
        <v>5</v>
      </c>
      <c r="AX151" s="13" t="s">
        <v>81</v>
      </c>
      <c r="AY151" s="266" t="s">
        <v>134</v>
      </c>
    </row>
    <row r="152" spans="1:51" s="13" customFormat="1" ht="12">
      <c r="A152" s="13"/>
      <c r="B152" s="255"/>
      <c r="C152" s="256"/>
      <c r="D152" s="257" t="s">
        <v>144</v>
      </c>
      <c r="E152" s="258" t="s">
        <v>792</v>
      </c>
      <c r="F152" s="259" t="s">
        <v>793</v>
      </c>
      <c r="G152" s="256"/>
      <c r="H152" s="260">
        <v>3.1</v>
      </c>
      <c r="I152" s="261"/>
      <c r="J152" s="261"/>
      <c r="K152" s="256"/>
      <c r="L152" s="256"/>
      <c r="M152" s="262"/>
      <c r="N152" s="263"/>
      <c r="O152" s="264"/>
      <c r="P152" s="264"/>
      <c r="Q152" s="264"/>
      <c r="R152" s="264"/>
      <c r="S152" s="264"/>
      <c r="T152" s="264"/>
      <c r="U152" s="264"/>
      <c r="V152" s="264"/>
      <c r="W152" s="264"/>
      <c r="X152" s="265"/>
      <c r="Y152" s="13"/>
      <c r="Z152" s="13"/>
      <c r="AA152" s="13"/>
      <c r="AB152" s="13"/>
      <c r="AC152" s="13"/>
      <c r="AD152" s="13"/>
      <c r="AE152" s="13"/>
      <c r="AT152" s="266" t="s">
        <v>144</v>
      </c>
      <c r="AU152" s="266" t="s">
        <v>91</v>
      </c>
      <c r="AV152" s="13" t="s">
        <v>91</v>
      </c>
      <c r="AW152" s="13" t="s">
        <v>5</v>
      </c>
      <c r="AX152" s="13" t="s">
        <v>81</v>
      </c>
      <c r="AY152" s="266" t="s">
        <v>134</v>
      </c>
    </row>
    <row r="153" spans="1:51" s="13" customFormat="1" ht="12">
      <c r="A153" s="13"/>
      <c r="B153" s="255"/>
      <c r="C153" s="256"/>
      <c r="D153" s="257" t="s">
        <v>144</v>
      </c>
      <c r="E153" s="258" t="s">
        <v>1</v>
      </c>
      <c r="F153" s="259" t="s">
        <v>792</v>
      </c>
      <c r="G153" s="256"/>
      <c r="H153" s="260">
        <v>3.1</v>
      </c>
      <c r="I153" s="261"/>
      <c r="J153" s="261"/>
      <c r="K153" s="256"/>
      <c r="L153" s="256"/>
      <c r="M153" s="262"/>
      <c r="N153" s="263"/>
      <c r="O153" s="264"/>
      <c r="P153" s="264"/>
      <c r="Q153" s="264"/>
      <c r="R153" s="264"/>
      <c r="S153" s="264"/>
      <c r="T153" s="264"/>
      <c r="U153" s="264"/>
      <c r="V153" s="264"/>
      <c r="W153" s="264"/>
      <c r="X153" s="265"/>
      <c r="Y153" s="13"/>
      <c r="Z153" s="13"/>
      <c r="AA153" s="13"/>
      <c r="AB153" s="13"/>
      <c r="AC153" s="13"/>
      <c r="AD153" s="13"/>
      <c r="AE153" s="13"/>
      <c r="AT153" s="266" t="s">
        <v>144</v>
      </c>
      <c r="AU153" s="266" t="s">
        <v>91</v>
      </c>
      <c r="AV153" s="13" t="s">
        <v>91</v>
      </c>
      <c r="AW153" s="13" t="s">
        <v>5</v>
      </c>
      <c r="AX153" s="13" t="s">
        <v>81</v>
      </c>
      <c r="AY153" s="266" t="s">
        <v>134</v>
      </c>
    </row>
    <row r="154" spans="1:51" s="14" customFormat="1" ht="12">
      <c r="A154" s="14"/>
      <c r="B154" s="267"/>
      <c r="C154" s="268"/>
      <c r="D154" s="257" t="s">
        <v>144</v>
      </c>
      <c r="E154" s="269" t="s">
        <v>1</v>
      </c>
      <c r="F154" s="270" t="s">
        <v>161</v>
      </c>
      <c r="G154" s="268"/>
      <c r="H154" s="271">
        <v>13.51</v>
      </c>
      <c r="I154" s="272"/>
      <c r="J154" s="272"/>
      <c r="K154" s="268"/>
      <c r="L154" s="268"/>
      <c r="M154" s="273"/>
      <c r="N154" s="274"/>
      <c r="O154" s="275"/>
      <c r="P154" s="275"/>
      <c r="Q154" s="275"/>
      <c r="R154" s="275"/>
      <c r="S154" s="275"/>
      <c r="T154" s="275"/>
      <c r="U154" s="275"/>
      <c r="V154" s="275"/>
      <c r="W154" s="275"/>
      <c r="X154" s="276"/>
      <c r="Y154" s="14"/>
      <c r="Z154" s="14"/>
      <c r="AA154" s="14"/>
      <c r="AB154" s="14"/>
      <c r="AC154" s="14"/>
      <c r="AD154" s="14"/>
      <c r="AE154" s="14"/>
      <c r="AT154" s="277" t="s">
        <v>144</v>
      </c>
      <c r="AU154" s="277" t="s">
        <v>91</v>
      </c>
      <c r="AV154" s="14" t="s">
        <v>142</v>
      </c>
      <c r="AW154" s="14" t="s">
        <v>5</v>
      </c>
      <c r="AX154" s="14" t="s">
        <v>89</v>
      </c>
      <c r="AY154" s="277" t="s">
        <v>134</v>
      </c>
    </row>
    <row r="155" spans="1:63" s="12" customFormat="1" ht="22.8" customHeight="1">
      <c r="A155" s="12"/>
      <c r="B155" s="224"/>
      <c r="C155" s="225"/>
      <c r="D155" s="226" t="s">
        <v>80</v>
      </c>
      <c r="E155" s="239" t="s">
        <v>135</v>
      </c>
      <c r="F155" s="239" t="s">
        <v>136</v>
      </c>
      <c r="G155" s="225"/>
      <c r="H155" s="225"/>
      <c r="I155" s="228"/>
      <c r="J155" s="228"/>
      <c r="K155" s="240">
        <f>BK155</f>
        <v>0</v>
      </c>
      <c r="L155" s="225"/>
      <c r="M155" s="230"/>
      <c r="N155" s="231"/>
      <c r="O155" s="232"/>
      <c r="P155" s="232"/>
      <c r="Q155" s="233">
        <f>SUM(Q156:Q163)</f>
        <v>0</v>
      </c>
      <c r="R155" s="233">
        <f>SUM(R156:R163)</f>
        <v>0</v>
      </c>
      <c r="S155" s="232"/>
      <c r="T155" s="234">
        <f>SUM(T156:T163)</f>
        <v>0</v>
      </c>
      <c r="U155" s="232"/>
      <c r="V155" s="234">
        <f>SUM(V156:V163)</f>
        <v>2.9699999999999998</v>
      </c>
      <c r="W155" s="232"/>
      <c r="X155" s="235">
        <f>SUM(X156:X163)</f>
        <v>1.536</v>
      </c>
      <c r="Y155" s="12"/>
      <c r="Z155" s="12"/>
      <c r="AA155" s="12"/>
      <c r="AB155" s="12"/>
      <c r="AC155" s="12"/>
      <c r="AD155" s="12"/>
      <c r="AE155" s="12"/>
      <c r="AR155" s="236" t="s">
        <v>89</v>
      </c>
      <c r="AT155" s="237" t="s">
        <v>80</v>
      </c>
      <c r="AU155" s="237" t="s">
        <v>89</v>
      </c>
      <c r="AY155" s="236" t="s">
        <v>134</v>
      </c>
      <c r="BK155" s="238">
        <f>SUM(BK156:BK163)</f>
        <v>0</v>
      </c>
    </row>
    <row r="156" spans="1:65" s="2" customFormat="1" ht="33" customHeight="1">
      <c r="A156" s="38"/>
      <c r="B156" s="39"/>
      <c r="C156" s="241" t="s">
        <v>306</v>
      </c>
      <c r="D156" s="241" t="s">
        <v>137</v>
      </c>
      <c r="E156" s="242" t="s">
        <v>595</v>
      </c>
      <c r="F156" s="243" t="s">
        <v>596</v>
      </c>
      <c r="G156" s="244" t="s">
        <v>294</v>
      </c>
      <c r="H156" s="245">
        <v>10</v>
      </c>
      <c r="I156" s="246"/>
      <c r="J156" s="246"/>
      <c r="K156" s="247">
        <f>ROUND(P156*H156,2)</f>
        <v>0</v>
      </c>
      <c r="L156" s="243" t="s">
        <v>141</v>
      </c>
      <c r="M156" s="44"/>
      <c r="N156" s="248" t="s">
        <v>1</v>
      </c>
      <c r="O156" s="249" t="s">
        <v>44</v>
      </c>
      <c r="P156" s="250">
        <f>I156+J156</f>
        <v>0</v>
      </c>
      <c r="Q156" s="250">
        <f>ROUND(I156*H156,2)</f>
        <v>0</v>
      </c>
      <c r="R156" s="250">
        <f>ROUND(J156*H156,2)</f>
        <v>0</v>
      </c>
      <c r="S156" s="91"/>
      <c r="T156" s="251">
        <f>S156*H156</f>
        <v>0</v>
      </c>
      <c r="U156" s="251">
        <v>0.2154</v>
      </c>
      <c r="V156" s="251">
        <f>U156*H156</f>
        <v>2.154</v>
      </c>
      <c r="W156" s="251">
        <v>0</v>
      </c>
      <c r="X156" s="252">
        <f>W156*H156</f>
        <v>0</v>
      </c>
      <c r="Y156" s="38"/>
      <c r="Z156" s="38"/>
      <c r="AA156" s="38"/>
      <c r="AB156" s="38"/>
      <c r="AC156" s="38"/>
      <c r="AD156" s="38"/>
      <c r="AE156" s="38"/>
      <c r="AR156" s="253" t="s">
        <v>142</v>
      </c>
      <c r="AT156" s="253" t="s">
        <v>137</v>
      </c>
      <c r="AU156" s="253" t="s">
        <v>91</v>
      </c>
      <c r="AY156" s="17" t="s">
        <v>134</v>
      </c>
      <c r="BE156" s="254">
        <f>IF(O156="základní",K156,0)</f>
        <v>0</v>
      </c>
      <c r="BF156" s="254">
        <f>IF(O156="snížená",K156,0)</f>
        <v>0</v>
      </c>
      <c r="BG156" s="254">
        <f>IF(O156="zákl. přenesená",K156,0)</f>
        <v>0</v>
      </c>
      <c r="BH156" s="254">
        <f>IF(O156="sníž. přenesená",K156,0)</f>
        <v>0</v>
      </c>
      <c r="BI156" s="254">
        <f>IF(O156="nulová",K156,0)</f>
        <v>0</v>
      </c>
      <c r="BJ156" s="17" t="s">
        <v>89</v>
      </c>
      <c r="BK156" s="254">
        <f>ROUND(P156*H156,2)</f>
        <v>0</v>
      </c>
      <c r="BL156" s="17" t="s">
        <v>142</v>
      </c>
      <c r="BM156" s="253" t="s">
        <v>828</v>
      </c>
    </row>
    <row r="157" spans="1:51" s="13" customFormat="1" ht="12">
      <c r="A157" s="13"/>
      <c r="B157" s="255"/>
      <c r="C157" s="256"/>
      <c r="D157" s="257" t="s">
        <v>144</v>
      </c>
      <c r="E157" s="258" t="s">
        <v>1</v>
      </c>
      <c r="F157" s="259" t="s">
        <v>786</v>
      </c>
      <c r="G157" s="256"/>
      <c r="H157" s="260">
        <v>10</v>
      </c>
      <c r="I157" s="261"/>
      <c r="J157" s="261"/>
      <c r="K157" s="256"/>
      <c r="L157" s="256"/>
      <c r="M157" s="262"/>
      <c r="N157" s="263"/>
      <c r="O157" s="264"/>
      <c r="P157" s="264"/>
      <c r="Q157" s="264"/>
      <c r="R157" s="264"/>
      <c r="S157" s="264"/>
      <c r="T157" s="264"/>
      <c r="U157" s="264"/>
      <c r="V157" s="264"/>
      <c r="W157" s="264"/>
      <c r="X157" s="265"/>
      <c r="Y157" s="13"/>
      <c r="Z157" s="13"/>
      <c r="AA157" s="13"/>
      <c r="AB157" s="13"/>
      <c r="AC157" s="13"/>
      <c r="AD157" s="13"/>
      <c r="AE157" s="13"/>
      <c r="AT157" s="266" t="s">
        <v>144</v>
      </c>
      <c r="AU157" s="266" t="s">
        <v>91</v>
      </c>
      <c r="AV157" s="13" t="s">
        <v>91</v>
      </c>
      <c r="AW157" s="13" t="s">
        <v>5</v>
      </c>
      <c r="AX157" s="13" t="s">
        <v>89</v>
      </c>
      <c r="AY157" s="266" t="s">
        <v>134</v>
      </c>
    </row>
    <row r="158" spans="1:65" s="2" customFormat="1" ht="21.75" customHeight="1">
      <c r="A158" s="38"/>
      <c r="B158" s="39"/>
      <c r="C158" s="283" t="s">
        <v>311</v>
      </c>
      <c r="D158" s="283" t="s">
        <v>331</v>
      </c>
      <c r="E158" s="284" t="s">
        <v>829</v>
      </c>
      <c r="F158" s="285" t="s">
        <v>830</v>
      </c>
      <c r="G158" s="286" t="s">
        <v>294</v>
      </c>
      <c r="H158" s="287">
        <v>10.2</v>
      </c>
      <c r="I158" s="288"/>
      <c r="J158" s="289"/>
      <c r="K158" s="290">
        <f>ROUND(P158*H158,2)</f>
        <v>0</v>
      </c>
      <c r="L158" s="285" t="s">
        <v>141</v>
      </c>
      <c r="M158" s="291"/>
      <c r="N158" s="292" t="s">
        <v>1</v>
      </c>
      <c r="O158" s="249" t="s">
        <v>44</v>
      </c>
      <c r="P158" s="250">
        <f>I158+J158</f>
        <v>0</v>
      </c>
      <c r="Q158" s="250">
        <f>ROUND(I158*H158,2)</f>
        <v>0</v>
      </c>
      <c r="R158" s="250">
        <f>ROUND(J158*H158,2)</f>
        <v>0</v>
      </c>
      <c r="S158" s="91"/>
      <c r="T158" s="251">
        <f>S158*H158</f>
        <v>0</v>
      </c>
      <c r="U158" s="251">
        <v>0.08</v>
      </c>
      <c r="V158" s="251">
        <f>U158*H158</f>
        <v>0.816</v>
      </c>
      <c r="W158" s="251">
        <v>0</v>
      </c>
      <c r="X158" s="252">
        <f>W158*H158</f>
        <v>0</v>
      </c>
      <c r="Y158" s="38"/>
      <c r="Z158" s="38"/>
      <c r="AA158" s="38"/>
      <c r="AB158" s="38"/>
      <c r="AC158" s="38"/>
      <c r="AD158" s="38"/>
      <c r="AE158" s="38"/>
      <c r="AR158" s="253" t="s">
        <v>206</v>
      </c>
      <c r="AT158" s="253" t="s">
        <v>331</v>
      </c>
      <c r="AU158" s="253" t="s">
        <v>91</v>
      </c>
      <c r="AY158" s="17" t="s">
        <v>134</v>
      </c>
      <c r="BE158" s="254">
        <f>IF(O158="základní",K158,0)</f>
        <v>0</v>
      </c>
      <c r="BF158" s="254">
        <f>IF(O158="snížená",K158,0)</f>
        <v>0</v>
      </c>
      <c r="BG158" s="254">
        <f>IF(O158="zákl. přenesená",K158,0)</f>
        <v>0</v>
      </c>
      <c r="BH158" s="254">
        <f>IF(O158="sníž. přenesená",K158,0)</f>
        <v>0</v>
      </c>
      <c r="BI158" s="254">
        <f>IF(O158="nulová",K158,0)</f>
        <v>0</v>
      </c>
      <c r="BJ158" s="17" t="s">
        <v>89</v>
      </c>
      <c r="BK158" s="254">
        <f>ROUND(P158*H158,2)</f>
        <v>0</v>
      </c>
      <c r="BL158" s="17" t="s">
        <v>142</v>
      </c>
      <c r="BM158" s="253" t="s">
        <v>831</v>
      </c>
    </row>
    <row r="159" spans="1:51" s="13" customFormat="1" ht="12">
      <c r="A159" s="13"/>
      <c r="B159" s="255"/>
      <c r="C159" s="256"/>
      <c r="D159" s="257" t="s">
        <v>144</v>
      </c>
      <c r="E159" s="258" t="s">
        <v>1</v>
      </c>
      <c r="F159" s="259" t="s">
        <v>832</v>
      </c>
      <c r="G159" s="256"/>
      <c r="H159" s="260">
        <v>10.2</v>
      </c>
      <c r="I159" s="261"/>
      <c r="J159" s="261"/>
      <c r="K159" s="256"/>
      <c r="L159" s="256"/>
      <c r="M159" s="262"/>
      <c r="N159" s="263"/>
      <c r="O159" s="264"/>
      <c r="P159" s="264"/>
      <c r="Q159" s="264"/>
      <c r="R159" s="264"/>
      <c r="S159" s="264"/>
      <c r="T159" s="264"/>
      <c r="U159" s="264"/>
      <c r="V159" s="264"/>
      <c r="W159" s="264"/>
      <c r="X159" s="265"/>
      <c r="Y159" s="13"/>
      <c r="Z159" s="13"/>
      <c r="AA159" s="13"/>
      <c r="AB159" s="13"/>
      <c r="AC159" s="13"/>
      <c r="AD159" s="13"/>
      <c r="AE159" s="13"/>
      <c r="AT159" s="266" t="s">
        <v>144</v>
      </c>
      <c r="AU159" s="266" t="s">
        <v>91</v>
      </c>
      <c r="AV159" s="13" t="s">
        <v>91</v>
      </c>
      <c r="AW159" s="13" t="s">
        <v>5</v>
      </c>
      <c r="AX159" s="13" t="s">
        <v>89</v>
      </c>
      <c r="AY159" s="266" t="s">
        <v>134</v>
      </c>
    </row>
    <row r="160" spans="1:65" s="2" customFormat="1" ht="21.75" customHeight="1">
      <c r="A160" s="38"/>
      <c r="B160" s="39"/>
      <c r="C160" s="241" t="s">
        <v>316</v>
      </c>
      <c r="D160" s="241" t="s">
        <v>137</v>
      </c>
      <c r="E160" s="242" t="s">
        <v>667</v>
      </c>
      <c r="F160" s="243" t="s">
        <v>668</v>
      </c>
      <c r="G160" s="244" t="s">
        <v>294</v>
      </c>
      <c r="H160" s="245">
        <v>59</v>
      </c>
      <c r="I160" s="246"/>
      <c r="J160" s="246"/>
      <c r="K160" s="247">
        <f>ROUND(P160*H160,2)</f>
        <v>0</v>
      </c>
      <c r="L160" s="243" t="s">
        <v>141</v>
      </c>
      <c r="M160" s="44"/>
      <c r="N160" s="248" t="s">
        <v>1</v>
      </c>
      <c r="O160" s="249" t="s">
        <v>44</v>
      </c>
      <c r="P160" s="250">
        <f>I160+J160</f>
        <v>0</v>
      </c>
      <c r="Q160" s="250">
        <f>ROUND(I160*H160,2)</f>
        <v>0</v>
      </c>
      <c r="R160" s="250">
        <f>ROUND(J160*H160,2)</f>
        <v>0</v>
      </c>
      <c r="S160" s="91"/>
      <c r="T160" s="251">
        <f>S160*H160</f>
        <v>0</v>
      </c>
      <c r="U160" s="251">
        <v>0</v>
      </c>
      <c r="V160" s="251">
        <f>U160*H160</f>
        <v>0</v>
      </c>
      <c r="W160" s="251">
        <v>0</v>
      </c>
      <c r="X160" s="252">
        <f>W160*H160</f>
        <v>0</v>
      </c>
      <c r="Y160" s="38"/>
      <c r="Z160" s="38"/>
      <c r="AA160" s="38"/>
      <c r="AB160" s="38"/>
      <c r="AC160" s="38"/>
      <c r="AD160" s="38"/>
      <c r="AE160" s="38"/>
      <c r="AR160" s="253" t="s">
        <v>142</v>
      </c>
      <c r="AT160" s="253" t="s">
        <v>137</v>
      </c>
      <c r="AU160" s="253" t="s">
        <v>91</v>
      </c>
      <c r="AY160" s="17" t="s">
        <v>134</v>
      </c>
      <c r="BE160" s="254">
        <f>IF(O160="základní",K160,0)</f>
        <v>0</v>
      </c>
      <c r="BF160" s="254">
        <f>IF(O160="snížená",K160,0)</f>
        <v>0</v>
      </c>
      <c r="BG160" s="254">
        <f>IF(O160="zákl. přenesená",K160,0)</f>
        <v>0</v>
      </c>
      <c r="BH160" s="254">
        <f>IF(O160="sníž. přenesená",K160,0)</f>
        <v>0</v>
      </c>
      <c r="BI160" s="254">
        <f>IF(O160="nulová",K160,0)</f>
        <v>0</v>
      </c>
      <c r="BJ160" s="17" t="s">
        <v>89</v>
      </c>
      <c r="BK160" s="254">
        <f>ROUND(P160*H160,2)</f>
        <v>0</v>
      </c>
      <c r="BL160" s="17" t="s">
        <v>142</v>
      </c>
      <c r="BM160" s="253" t="s">
        <v>833</v>
      </c>
    </row>
    <row r="161" spans="1:51" s="13" customFormat="1" ht="12">
      <c r="A161" s="13"/>
      <c r="B161" s="255"/>
      <c r="C161" s="256"/>
      <c r="D161" s="257" t="s">
        <v>144</v>
      </c>
      <c r="E161" s="258" t="s">
        <v>782</v>
      </c>
      <c r="F161" s="259" t="s">
        <v>834</v>
      </c>
      <c r="G161" s="256"/>
      <c r="H161" s="260">
        <v>59</v>
      </c>
      <c r="I161" s="261"/>
      <c r="J161" s="261"/>
      <c r="K161" s="256"/>
      <c r="L161" s="256"/>
      <c r="M161" s="262"/>
      <c r="N161" s="263"/>
      <c r="O161" s="264"/>
      <c r="P161" s="264"/>
      <c r="Q161" s="264"/>
      <c r="R161" s="264"/>
      <c r="S161" s="264"/>
      <c r="T161" s="264"/>
      <c r="U161" s="264"/>
      <c r="V161" s="264"/>
      <c r="W161" s="264"/>
      <c r="X161" s="265"/>
      <c r="Y161" s="13"/>
      <c r="Z161" s="13"/>
      <c r="AA161" s="13"/>
      <c r="AB161" s="13"/>
      <c r="AC161" s="13"/>
      <c r="AD161" s="13"/>
      <c r="AE161" s="13"/>
      <c r="AT161" s="266" t="s">
        <v>144</v>
      </c>
      <c r="AU161" s="266" t="s">
        <v>91</v>
      </c>
      <c r="AV161" s="13" t="s">
        <v>91</v>
      </c>
      <c r="AW161" s="13" t="s">
        <v>5</v>
      </c>
      <c r="AX161" s="13" t="s">
        <v>89</v>
      </c>
      <c r="AY161" s="266" t="s">
        <v>134</v>
      </c>
    </row>
    <row r="162" spans="1:65" s="2" customFormat="1" ht="21.75" customHeight="1">
      <c r="A162" s="38"/>
      <c r="B162" s="39"/>
      <c r="C162" s="241" t="s">
        <v>321</v>
      </c>
      <c r="D162" s="241" t="s">
        <v>137</v>
      </c>
      <c r="E162" s="242" t="s">
        <v>835</v>
      </c>
      <c r="F162" s="243" t="s">
        <v>836</v>
      </c>
      <c r="G162" s="244" t="s">
        <v>303</v>
      </c>
      <c r="H162" s="245">
        <v>0.768</v>
      </c>
      <c r="I162" s="246"/>
      <c r="J162" s="246"/>
      <c r="K162" s="247">
        <f>ROUND(P162*H162,2)</f>
        <v>0</v>
      </c>
      <c r="L162" s="243" t="s">
        <v>141</v>
      </c>
      <c r="M162" s="44"/>
      <c r="N162" s="248" t="s">
        <v>1</v>
      </c>
      <c r="O162" s="249" t="s">
        <v>44</v>
      </c>
      <c r="P162" s="250">
        <f>I162+J162</f>
        <v>0</v>
      </c>
      <c r="Q162" s="250">
        <f>ROUND(I162*H162,2)</f>
        <v>0</v>
      </c>
      <c r="R162" s="250">
        <f>ROUND(J162*H162,2)</f>
        <v>0</v>
      </c>
      <c r="S162" s="91"/>
      <c r="T162" s="251">
        <f>S162*H162</f>
        <v>0</v>
      </c>
      <c r="U162" s="251">
        <v>0</v>
      </c>
      <c r="V162" s="251">
        <f>U162*H162</f>
        <v>0</v>
      </c>
      <c r="W162" s="251">
        <v>2</v>
      </c>
      <c r="X162" s="252">
        <f>W162*H162</f>
        <v>1.536</v>
      </c>
      <c r="Y162" s="38"/>
      <c r="Z162" s="38"/>
      <c r="AA162" s="38"/>
      <c r="AB162" s="38"/>
      <c r="AC162" s="38"/>
      <c r="AD162" s="38"/>
      <c r="AE162" s="38"/>
      <c r="AR162" s="253" t="s">
        <v>142</v>
      </c>
      <c r="AT162" s="253" t="s">
        <v>137</v>
      </c>
      <c r="AU162" s="253" t="s">
        <v>91</v>
      </c>
      <c r="AY162" s="17" t="s">
        <v>134</v>
      </c>
      <c r="BE162" s="254">
        <f>IF(O162="základní",K162,0)</f>
        <v>0</v>
      </c>
      <c r="BF162" s="254">
        <f>IF(O162="snížená",K162,0)</f>
        <v>0</v>
      </c>
      <c r="BG162" s="254">
        <f>IF(O162="zákl. přenesená",K162,0)</f>
        <v>0</v>
      </c>
      <c r="BH162" s="254">
        <f>IF(O162="sníž. přenesená",K162,0)</f>
        <v>0</v>
      </c>
      <c r="BI162" s="254">
        <f>IF(O162="nulová",K162,0)</f>
        <v>0</v>
      </c>
      <c r="BJ162" s="17" t="s">
        <v>89</v>
      </c>
      <c r="BK162" s="254">
        <f>ROUND(P162*H162,2)</f>
        <v>0</v>
      </c>
      <c r="BL162" s="17" t="s">
        <v>142</v>
      </c>
      <c r="BM162" s="253" t="s">
        <v>837</v>
      </c>
    </row>
    <row r="163" spans="1:51" s="13" customFormat="1" ht="12">
      <c r="A163" s="13"/>
      <c r="B163" s="255"/>
      <c r="C163" s="256"/>
      <c r="D163" s="257" t="s">
        <v>144</v>
      </c>
      <c r="E163" s="258" t="s">
        <v>771</v>
      </c>
      <c r="F163" s="259" t="s">
        <v>838</v>
      </c>
      <c r="G163" s="256"/>
      <c r="H163" s="260">
        <v>0.768</v>
      </c>
      <c r="I163" s="261"/>
      <c r="J163" s="261"/>
      <c r="K163" s="256"/>
      <c r="L163" s="256"/>
      <c r="M163" s="262"/>
      <c r="N163" s="263"/>
      <c r="O163" s="264"/>
      <c r="P163" s="264"/>
      <c r="Q163" s="264"/>
      <c r="R163" s="264"/>
      <c r="S163" s="264"/>
      <c r="T163" s="264"/>
      <c r="U163" s="264"/>
      <c r="V163" s="264"/>
      <c r="W163" s="264"/>
      <c r="X163" s="265"/>
      <c r="Y163" s="13"/>
      <c r="Z163" s="13"/>
      <c r="AA163" s="13"/>
      <c r="AB163" s="13"/>
      <c r="AC163" s="13"/>
      <c r="AD163" s="13"/>
      <c r="AE163" s="13"/>
      <c r="AT163" s="266" t="s">
        <v>144</v>
      </c>
      <c r="AU163" s="266" t="s">
        <v>91</v>
      </c>
      <c r="AV163" s="13" t="s">
        <v>91</v>
      </c>
      <c r="AW163" s="13" t="s">
        <v>5</v>
      </c>
      <c r="AX163" s="13" t="s">
        <v>89</v>
      </c>
      <c r="AY163" s="266" t="s">
        <v>134</v>
      </c>
    </row>
    <row r="164" spans="1:63" s="12" customFormat="1" ht="22.8" customHeight="1">
      <c r="A164" s="12"/>
      <c r="B164" s="224"/>
      <c r="C164" s="225"/>
      <c r="D164" s="226" t="s">
        <v>80</v>
      </c>
      <c r="E164" s="239" t="s">
        <v>705</v>
      </c>
      <c r="F164" s="239" t="s">
        <v>706</v>
      </c>
      <c r="G164" s="225"/>
      <c r="H164" s="225"/>
      <c r="I164" s="228"/>
      <c r="J164" s="228"/>
      <c r="K164" s="240">
        <f>BK164</f>
        <v>0</v>
      </c>
      <c r="L164" s="225"/>
      <c r="M164" s="230"/>
      <c r="N164" s="231"/>
      <c r="O164" s="232"/>
      <c r="P164" s="232"/>
      <c r="Q164" s="233">
        <f>SUM(Q165:Q176)</f>
        <v>0</v>
      </c>
      <c r="R164" s="233">
        <f>SUM(R165:R176)</f>
        <v>0</v>
      </c>
      <c r="S164" s="232"/>
      <c r="T164" s="234">
        <f>SUM(T165:T176)</f>
        <v>0</v>
      </c>
      <c r="U164" s="232"/>
      <c r="V164" s="234">
        <f>SUM(V165:V176)</f>
        <v>0</v>
      </c>
      <c r="W164" s="232"/>
      <c r="X164" s="235">
        <f>SUM(X165:X176)</f>
        <v>0</v>
      </c>
      <c r="Y164" s="12"/>
      <c r="Z164" s="12"/>
      <c r="AA164" s="12"/>
      <c r="AB164" s="12"/>
      <c r="AC164" s="12"/>
      <c r="AD164" s="12"/>
      <c r="AE164" s="12"/>
      <c r="AR164" s="236" t="s">
        <v>89</v>
      </c>
      <c r="AT164" s="237" t="s">
        <v>80</v>
      </c>
      <c r="AU164" s="237" t="s">
        <v>89</v>
      </c>
      <c r="AY164" s="236" t="s">
        <v>134</v>
      </c>
      <c r="BK164" s="238">
        <f>SUM(BK165:BK176)</f>
        <v>0</v>
      </c>
    </row>
    <row r="165" spans="1:65" s="2" customFormat="1" ht="21.75" customHeight="1">
      <c r="A165" s="38"/>
      <c r="B165" s="39"/>
      <c r="C165" s="241" t="s">
        <v>9</v>
      </c>
      <c r="D165" s="241" t="s">
        <v>137</v>
      </c>
      <c r="E165" s="242" t="s">
        <v>708</v>
      </c>
      <c r="F165" s="243" t="s">
        <v>839</v>
      </c>
      <c r="G165" s="244" t="s">
        <v>334</v>
      </c>
      <c r="H165" s="245">
        <v>9.179</v>
      </c>
      <c r="I165" s="246"/>
      <c r="J165" s="246"/>
      <c r="K165" s="247">
        <f>ROUND(P165*H165,2)</f>
        <v>0</v>
      </c>
      <c r="L165" s="243" t="s">
        <v>141</v>
      </c>
      <c r="M165" s="44"/>
      <c r="N165" s="248" t="s">
        <v>1</v>
      </c>
      <c r="O165" s="249" t="s">
        <v>44</v>
      </c>
      <c r="P165" s="250">
        <f>I165+J165</f>
        <v>0</v>
      </c>
      <c r="Q165" s="250">
        <f>ROUND(I165*H165,2)</f>
        <v>0</v>
      </c>
      <c r="R165" s="250">
        <f>ROUND(J165*H165,2)</f>
        <v>0</v>
      </c>
      <c r="S165" s="91"/>
      <c r="T165" s="251">
        <f>S165*H165</f>
        <v>0</v>
      </c>
      <c r="U165" s="251">
        <v>0</v>
      </c>
      <c r="V165" s="251">
        <f>U165*H165</f>
        <v>0</v>
      </c>
      <c r="W165" s="251">
        <v>0</v>
      </c>
      <c r="X165" s="252">
        <f>W165*H165</f>
        <v>0</v>
      </c>
      <c r="Y165" s="38"/>
      <c r="Z165" s="38"/>
      <c r="AA165" s="38"/>
      <c r="AB165" s="38"/>
      <c r="AC165" s="38"/>
      <c r="AD165" s="38"/>
      <c r="AE165" s="38"/>
      <c r="AR165" s="253" t="s">
        <v>142</v>
      </c>
      <c r="AT165" s="253" t="s">
        <v>137</v>
      </c>
      <c r="AU165" s="253" t="s">
        <v>91</v>
      </c>
      <c r="AY165" s="17" t="s">
        <v>134</v>
      </c>
      <c r="BE165" s="254">
        <f>IF(O165="základní",K165,0)</f>
        <v>0</v>
      </c>
      <c r="BF165" s="254">
        <f>IF(O165="snížená",K165,0)</f>
        <v>0</v>
      </c>
      <c r="BG165" s="254">
        <f>IF(O165="zákl. přenesená",K165,0)</f>
        <v>0</v>
      </c>
      <c r="BH165" s="254">
        <f>IF(O165="sníž. přenesená",K165,0)</f>
        <v>0</v>
      </c>
      <c r="BI165" s="254">
        <f>IF(O165="nulová",K165,0)</f>
        <v>0</v>
      </c>
      <c r="BJ165" s="17" t="s">
        <v>89</v>
      </c>
      <c r="BK165" s="254">
        <f>ROUND(P165*H165,2)</f>
        <v>0</v>
      </c>
      <c r="BL165" s="17" t="s">
        <v>142</v>
      </c>
      <c r="BM165" s="253" t="s">
        <v>840</v>
      </c>
    </row>
    <row r="166" spans="1:51" s="13" customFormat="1" ht="12">
      <c r="A166" s="13"/>
      <c r="B166" s="255"/>
      <c r="C166" s="256"/>
      <c r="D166" s="257" t="s">
        <v>144</v>
      </c>
      <c r="E166" s="258" t="s">
        <v>243</v>
      </c>
      <c r="F166" s="259" t="s">
        <v>841</v>
      </c>
      <c r="G166" s="256"/>
      <c r="H166" s="260">
        <v>3.586</v>
      </c>
      <c r="I166" s="261"/>
      <c r="J166" s="261"/>
      <c r="K166" s="256"/>
      <c r="L166" s="256"/>
      <c r="M166" s="262"/>
      <c r="N166" s="263"/>
      <c r="O166" s="264"/>
      <c r="P166" s="264"/>
      <c r="Q166" s="264"/>
      <c r="R166" s="264"/>
      <c r="S166" s="264"/>
      <c r="T166" s="264"/>
      <c r="U166" s="264"/>
      <c r="V166" s="264"/>
      <c r="W166" s="264"/>
      <c r="X166" s="265"/>
      <c r="Y166" s="13"/>
      <c r="Z166" s="13"/>
      <c r="AA166" s="13"/>
      <c r="AB166" s="13"/>
      <c r="AC166" s="13"/>
      <c r="AD166" s="13"/>
      <c r="AE166" s="13"/>
      <c r="AT166" s="266" t="s">
        <v>144</v>
      </c>
      <c r="AU166" s="266" t="s">
        <v>91</v>
      </c>
      <c r="AV166" s="13" t="s">
        <v>91</v>
      </c>
      <c r="AW166" s="13" t="s">
        <v>5</v>
      </c>
      <c r="AX166" s="13" t="s">
        <v>81</v>
      </c>
      <c r="AY166" s="266" t="s">
        <v>134</v>
      </c>
    </row>
    <row r="167" spans="1:51" s="13" customFormat="1" ht="12">
      <c r="A167" s="13"/>
      <c r="B167" s="255"/>
      <c r="C167" s="256"/>
      <c r="D167" s="257" t="s">
        <v>144</v>
      </c>
      <c r="E167" s="258" t="s">
        <v>247</v>
      </c>
      <c r="F167" s="259" t="s">
        <v>783</v>
      </c>
      <c r="G167" s="256"/>
      <c r="H167" s="260">
        <v>5.593</v>
      </c>
      <c r="I167" s="261"/>
      <c r="J167" s="261"/>
      <c r="K167" s="256"/>
      <c r="L167" s="256"/>
      <c r="M167" s="262"/>
      <c r="N167" s="263"/>
      <c r="O167" s="264"/>
      <c r="P167" s="264"/>
      <c r="Q167" s="264"/>
      <c r="R167" s="264"/>
      <c r="S167" s="264"/>
      <c r="T167" s="264"/>
      <c r="U167" s="264"/>
      <c r="V167" s="264"/>
      <c r="W167" s="264"/>
      <c r="X167" s="265"/>
      <c r="Y167" s="13"/>
      <c r="Z167" s="13"/>
      <c r="AA167" s="13"/>
      <c r="AB167" s="13"/>
      <c r="AC167" s="13"/>
      <c r="AD167" s="13"/>
      <c r="AE167" s="13"/>
      <c r="AT167" s="266" t="s">
        <v>144</v>
      </c>
      <c r="AU167" s="266" t="s">
        <v>91</v>
      </c>
      <c r="AV167" s="13" t="s">
        <v>91</v>
      </c>
      <c r="AW167" s="13" t="s">
        <v>5</v>
      </c>
      <c r="AX167" s="13" t="s">
        <v>81</v>
      </c>
      <c r="AY167" s="266" t="s">
        <v>134</v>
      </c>
    </row>
    <row r="168" spans="1:51" s="14" customFormat="1" ht="12">
      <c r="A168" s="14"/>
      <c r="B168" s="267"/>
      <c r="C168" s="268"/>
      <c r="D168" s="257" t="s">
        <v>144</v>
      </c>
      <c r="E168" s="269" t="s">
        <v>784</v>
      </c>
      <c r="F168" s="270" t="s">
        <v>161</v>
      </c>
      <c r="G168" s="268"/>
      <c r="H168" s="271">
        <v>9.179</v>
      </c>
      <c r="I168" s="272"/>
      <c r="J168" s="272"/>
      <c r="K168" s="268"/>
      <c r="L168" s="268"/>
      <c r="M168" s="273"/>
      <c r="N168" s="274"/>
      <c r="O168" s="275"/>
      <c r="P168" s="275"/>
      <c r="Q168" s="275"/>
      <c r="R168" s="275"/>
      <c r="S168" s="275"/>
      <c r="T168" s="275"/>
      <c r="U168" s="275"/>
      <c r="V168" s="275"/>
      <c r="W168" s="275"/>
      <c r="X168" s="276"/>
      <c r="Y168" s="14"/>
      <c r="Z168" s="14"/>
      <c r="AA168" s="14"/>
      <c r="AB168" s="14"/>
      <c r="AC168" s="14"/>
      <c r="AD168" s="14"/>
      <c r="AE168" s="14"/>
      <c r="AT168" s="277" t="s">
        <v>144</v>
      </c>
      <c r="AU168" s="277" t="s">
        <v>91</v>
      </c>
      <c r="AV168" s="14" t="s">
        <v>142</v>
      </c>
      <c r="AW168" s="14" t="s">
        <v>5</v>
      </c>
      <c r="AX168" s="14" t="s">
        <v>89</v>
      </c>
      <c r="AY168" s="277" t="s">
        <v>134</v>
      </c>
    </row>
    <row r="169" spans="1:65" s="2" customFormat="1" ht="21.75" customHeight="1">
      <c r="A169" s="38"/>
      <c r="B169" s="39"/>
      <c r="C169" s="241" t="s">
        <v>330</v>
      </c>
      <c r="D169" s="241" t="s">
        <v>137</v>
      </c>
      <c r="E169" s="242" t="s">
        <v>717</v>
      </c>
      <c r="F169" s="243" t="s">
        <v>842</v>
      </c>
      <c r="G169" s="244" t="s">
        <v>334</v>
      </c>
      <c r="H169" s="245">
        <v>91.79</v>
      </c>
      <c r="I169" s="246"/>
      <c r="J169" s="246"/>
      <c r="K169" s="247">
        <f>ROUND(P169*H169,2)</f>
        <v>0</v>
      </c>
      <c r="L169" s="243" t="s">
        <v>141</v>
      </c>
      <c r="M169" s="44"/>
      <c r="N169" s="248" t="s">
        <v>1</v>
      </c>
      <c r="O169" s="249" t="s">
        <v>44</v>
      </c>
      <c r="P169" s="250">
        <f>I169+J169</f>
        <v>0</v>
      </c>
      <c r="Q169" s="250">
        <f>ROUND(I169*H169,2)</f>
        <v>0</v>
      </c>
      <c r="R169" s="250">
        <f>ROUND(J169*H169,2)</f>
        <v>0</v>
      </c>
      <c r="S169" s="91"/>
      <c r="T169" s="251">
        <f>S169*H169</f>
        <v>0</v>
      </c>
      <c r="U169" s="251">
        <v>0</v>
      </c>
      <c r="V169" s="251">
        <f>U169*H169</f>
        <v>0</v>
      </c>
      <c r="W169" s="251">
        <v>0</v>
      </c>
      <c r="X169" s="252">
        <f>W169*H169</f>
        <v>0</v>
      </c>
      <c r="Y169" s="38"/>
      <c r="Z169" s="38"/>
      <c r="AA169" s="38"/>
      <c r="AB169" s="38"/>
      <c r="AC169" s="38"/>
      <c r="AD169" s="38"/>
      <c r="AE169" s="38"/>
      <c r="AR169" s="253" t="s">
        <v>142</v>
      </c>
      <c r="AT169" s="253" t="s">
        <v>137</v>
      </c>
      <c r="AU169" s="253" t="s">
        <v>91</v>
      </c>
      <c r="AY169" s="17" t="s">
        <v>134</v>
      </c>
      <c r="BE169" s="254">
        <f>IF(O169="základní",K169,0)</f>
        <v>0</v>
      </c>
      <c r="BF169" s="254">
        <f>IF(O169="snížená",K169,0)</f>
        <v>0</v>
      </c>
      <c r="BG169" s="254">
        <f>IF(O169="zákl. přenesená",K169,0)</f>
        <v>0</v>
      </c>
      <c r="BH169" s="254">
        <f>IF(O169="sníž. přenesená",K169,0)</f>
        <v>0</v>
      </c>
      <c r="BI169" s="254">
        <f>IF(O169="nulová",K169,0)</f>
        <v>0</v>
      </c>
      <c r="BJ169" s="17" t="s">
        <v>89</v>
      </c>
      <c r="BK169" s="254">
        <f>ROUND(P169*H169,2)</f>
        <v>0</v>
      </c>
      <c r="BL169" s="17" t="s">
        <v>142</v>
      </c>
      <c r="BM169" s="253" t="s">
        <v>843</v>
      </c>
    </row>
    <row r="170" spans="1:51" s="13" customFormat="1" ht="12">
      <c r="A170" s="13"/>
      <c r="B170" s="255"/>
      <c r="C170" s="256"/>
      <c r="D170" s="257" t="s">
        <v>144</v>
      </c>
      <c r="E170" s="258" t="s">
        <v>1</v>
      </c>
      <c r="F170" s="259" t="s">
        <v>844</v>
      </c>
      <c r="G170" s="256"/>
      <c r="H170" s="260">
        <v>91.79</v>
      </c>
      <c r="I170" s="261"/>
      <c r="J170" s="261"/>
      <c r="K170" s="256"/>
      <c r="L170" s="256"/>
      <c r="M170" s="262"/>
      <c r="N170" s="263"/>
      <c r="O170" s="264"/>
      <c r="P170" s="264"/>
      <c r="Q170" s="264"/>
      <c r="R170" s="264"/>
      <c r="S170" s="264"/>
      <c r="T170" s="264"/>
      <c r="U170" s="264"/>
      <c r="V170" s="264"/>
      <c r="W170" s="264"/>
      <c r="X170" s="265"/>
      <c r="Y170" s="13"/>
      <c r="Z170" s="13"/>
      <c r="AA170" s="13"/>
      <c r="AB170" s="13"/>
      <c r="AC170" s="13"/>
      <c r="AD170" s="13"/>
      <c r="AE170" s="13"/>
      <c r="AT170" s="266" t="s">
        <v>144</v>
      </c>
      <c r="AU170" s="266" t="s">
        <v>91</v>
      </c>
      <c r="AV170" s="13" t="s">
        <v>91</v>
      </c>
      <c r="AW170" s="13" t="s">
        <v>5</v>
      </c>
      <c r="AX170" s="13" t="s">
        <v>89</v>
      </c>
      <c r="AY170" s="266" t="s">
        <v>134</v>
      </c>
    </row>
    <row r="171" spans="1:65" s="2" customFormat="1" ht="33" customHeight="1">
      <c r="A171" s="38"/>
      <c r="B171" s="39"/>
      <c r="C171" s="241" t="s">
        <v>337</v>
      </c>
      <c r="D171" s="241" t="s">
        <v>137</v>
      </c>
      <c r="E171" s="242" t="s">
        <v>722</v>
      </c>
      <c r="F171" s="243" t="s">
        <v>723</v>
      </c>
      <c r="G171" s="244" t="s">
        <v>334</v>
      </c>
      <c r="H171" s="245">
        <v>3.586</v>
      </c>
      <c r="I171" s="246"/>
      <c r="J171" s="246"/>
      <c r="K171" s="247">
        <f>ROUND(P171*H171,2)</f>
        <v>0</v>
      </c>
      <c r="L171" s="243" t="s">
        <v>141</v>
      </c>
      <c r="M171" s="44"/>
      <c r="N171" s="248" t="s">
        <v>1</v>
      </c>
      <c r="O171" s="249" t="s">
        <v>44</v>
      </c>
      <c r="P171" s="250">
        <f>I171+J171</f>
        <v>0</v>
      </c>
      <c r="Q171" s="250">
        <f>ROUND(I171*H171,2)</f>
        <v>0</v>
      </c>
      <c r="R171" s="250">
        <f>ROUND(J171*H171,2)</f>
        <v>0</v>
      </c>
      <c r="S171" s="91"/>
      <c r="T171" s="251">
        <f>S171*H171</f>
        <v>0</v>
      </c>
      <c r="U171" s="251">
        <v>0</v>
      </c>
      <c r="V171" s="251">
        <f>U171*H171</f>
        <v>0</v>
      </c>
      <c r="W171" s="251">
        <v>0</v>
      </c>
      <c r="X171" s="252">
        <f>W171*H171</f>
        <v>0</v>
      </c>
      <c r="Y171" s="38"/>
      <c r="Z171" s="38"/>
      <c r="AA171" s="38"/>
      <c r="AB171" s="38"/>
      <c r="AC171" s="38"/>
      <c r="AD171" s="38"/>
      <c r="AE171" s="38"/>
      <c r="AR171" s="253" t="s">
        <v>142</v>
      </c>
      <c r="AT171" s="253" t="s">
        <v>137</v>
      </c>
      <c r="AU171" s="253" t="s">
        <v>91</v>
      </c>
      <c r="AY171" s="17" t="s">
        <v>134</v>
      </c>
      <c r="BE171" s="254">
        <f>IF(O171="základní",K171,0)</f>
        <v>0</v>
      </c>
      <c r="BF171" s="254">
        <f>IF(O171="snížená",K171,0)</f>
        <v>0</v>
      </c>
      <c r="BG171" s="254">
        <f>IF(O171="zákl. přenesená",K171,0)</f>
        <v>0</v>
      </c>
      <c r="BH171" s="254">
        <f>IF(O171="sníž. přenesená",K171,0)</f>
        <v>0</v>
      </c>
      <c r="BI171" s="254">
        <f>IF(O171="nulová",K171,0)</f>
        <v>0</v>
      </c>
      <c r="BJ171" s="17" t="s">
        <v>89</v>
      </c>
      <c r="BK171" s="254">
        <f>ROUND(P171*H171,2)</f>
        <v>0</v>
      </c>
      <c r="BL171" s="17" t="s">
        <v>142</v>
      </c>
      <c r="BM171" s="253" t="s">
        <v>845</v>
      </c>
    </row>
    <row r="172" spans="1:51" s="13" customFormat="1" ht="12">
      <c r="A172" s="13"/>
      <c r="B172" s="255"/>
      <c r="C172" s="256"/>
      <c r="D172" s="257" t="s">
        <v>144</v>
      </c>
      <c r="E172" s="258" t="s">
        <v>1</v>
      </c>
      <c r="F172" s="259" t="s">
        <v>243</v>
      </c>
      <c r="G172" s="256"/>
      <c r="H172" s="260">
        <v>3.586</v>
      </c>
      <c r="I172" s="261"/>
      <c r="J172" s="261"/>
      <c r="K172" s="256"/>
      <c r="L172" s="256"/>
      <c r="M172" s="262"/>
      <c r="N172" s="263"/>
      <c r="O172" s="264"/>
      <c r="P172" s="264"/>
      <c r="Q172" s="264"/>
      <c r="R172" s="264"/>
      <c r="S172" s="264"/>
      <c r="T172" s="264"/>
      <c r="U172" s="264"/>
      <c r="V172" s="264"/>
      <c r="W172" s="264"/>
      <c r="X172" s="265"/>
      <c r="Y172" s="13"/>
      <c r="Z172" s="13"/>
      <c r="AA172" s="13"/>
      <c r="AB172" s="13"/>
      <c r="AC172" s="13"/>
      <c r="AD172" s="13"/>
      <c r="AE172" s="13"/>
      <c r="AT172" s="266" t="s">
        <v>144</v>
      </c>
      <c r="AU172" s="266" t="s">
        <v>91</v>
      </c>
      <c r="AV172" s="13" t="s">
        <v>91</v>
      </c>
      <c r="AW172" s="13" t="s">
        <v>5</v>
      </c>
      <c r="AX172" s="13" t="s">
        <v>89</v>
      </c>
      <c r="AY172" s="266" t="s">
        <v>134</v>
      </c>
    </row>
    <row r="173" spans="1:65" s="2" customFormat="1" ht="33" customHeight="1">
      <c r="A173" s="38"/>
      <c r="B173" s="39"/>
      <c r="C173" s="241" t="s">
        <v>343</v>
      </c>
      <c r="D173" s="241" t="s">
        <v>137</v>
      </c>
      <c r="E173" s="242" t="s">
        <v>726</v>
      </c>
      <c r="F173" s="243" t="s">
        <v>727</v>
      </c>
      <c r="G173" s="244" t="s">
        <v>334</v>
      </c>
      <c r="H173" s="245">
        <v>9.14</v>
      </c>
      <c r="I173" s="246"/>
      <c r="J173" s="246"/>
      <c r="K173" s="247">
        <f>ROUND(P173*H173,2)</f>
        <v>0</v>
      </c>
      <c r="L173" s="243" t="s">
        <v>141</v>
      </c>
      <c r="M173" s="44"/>
      <c r="N173" s="248" t="s">
        <v>1</v>
      </c>
      <c r="O173" s="249" t="s">
        <v>44</v>
      </c>
      <c r="P173" s="250">
        <f>I173+J173</f>
        <v>0</v>
      </c>
      <c r="Q173" s="250">
        <f>ROUND(I173*H173,2)</f>
        <v>0</v>
      </c>
      <c r="R173" s="250">
        <f>ROUND(J173*H173,2)</f>
        <v>0</v>
      </c>
      <c r="S173" s="91"/>
      <c r="T173" s="251">
        <f>S173*H173</f>
        <v>0</v>
      </c>
      <c r="U173" s="251">
        <v>0</v>
      </c>
      <c r="V173" s="251">
        <f>U173*H173</f>
        <v>0</v>
      </c>
      <c r="W173" s="251">
        <v>0</v>
      </c>
      <c r="X173" s="252">
        <f>W173*H173</f>
        <v>0</v>
      </c>
      <c r="Y173" s="38"/>
      <c r="Z173" s="38"/>
      <c r="AA173" s="38"/>
      <c r="AB173" s="38"/>
      <c r="AC173" s="38"/>
      <c r="AD173" s="38"/>
      <c r="AE173" s="38"/>
      <c r="AR173" s="253" t="s">
        <v>142</v>
      </c>
      <c r="AT173" s="253" t="s">
        <v>137</v>
      </c>
      <c r="AU173" s="253" t="s">
        <v>91</v>
      </c>
      <c r="AY173" s="17" t="s">
        <v>134</v>
      </c>
      <c r="BE173" s="254">
        <f>IF(O173="základní",K173,0)</f>
        <v>0</v>
      </c>
      <c r="BF173" s="254">
        <f>IF(O173="snížená",K173,0)</f>
        <v>0</v>
      </c>
      <c r="BG173" s="254">
        <f>IF(O173="zákl. přenesená",K173,0)</f>
        <v>0</v>
      </c>
      <c r="BH173" s="254">
        <f>IF(O173="sníž. přenesená",K173,0)</f>
        <v>0</v>
      </c>
      <c r="BI173" s="254">
        <f>IF(O173="nulová",K173,0)</f>
        <v>0</v>
      </c>
      <c r="BJ173" s="17" t="s">
        <v>89</v>
      </c>
      <c r="BK173" s="254">
        <f>ROUND(P173*H173,2)</f>
        <v>0</v>
      </c>
      <c r="BL173" s="17" t="s">
        <v>142</v>
      </c>
      <c r="BM173" s="253" t="s">
        <v>846</v>
      </c>
    </row>
    <row r="174" spans="1:51" s="13" customFormat="1" ht="12">
      <c r="A174" s="13"/>
      <c r="B174" s="255"/>
      <c r="C174" s="256"/>
      <c r="D174" s="257" t="s">
        <v>144</v>
      </c>
      <c r="E174" s="258" t="s">
        <v>1</v>
      </c>
      <c r="F174" s="259" t="s">
        <v>847</v>
      </c>
      <c r="G174" s="256"/>
      <c r="H174" s="260">
        <v>9.14</v>
      </c>
      <c r="I174" s="261"/>
      <c r="J174" s="261"/>
      <c r="K174" s="256"/>
      <c r="L174" s="256"/>
      <c r="M174" s="262"/>
      <c r="N174" s="263"/>
      <c r="O174" s="264"/>
      <c r="P174" s="264"/>
      <c r="Q174" s="264"/>
      <c r="R174" s="264"/>
      <c r="S174" s="264"/>
      <c r="T174" s="264"/>
      <c r="U174" s="264"/>
      <c r="V174" s="264"/>
      <c r="W174" s="264"/>
      <c r="X174" s="265"/>
      <c r="Y174" s="13"/>
      <c r="Z174" s="13"/>
      <c r="AA174" s="13"/>
      <c r="AB174" s="13"/>
      <c r="AC174" s="13"/>
      <c r="AD174" s="13"/>
      <c r="AE174" s="13"/>
      <c r="AT174" s="266" t="s">
        <v>144</v>
      </c>
      <c r="AU174" s="266" t="s">
        <v>91</v>
      </c>
      <c r="AV174" s="13" t="s">
        <v>91</v>
      </c>
      <c r="AW174" s="13" t="s">
        <v>5</v>
      </c>
      <c r="AX174" s="13" t="s">
        <v>89</v>
      </c>
      <c r="AY174" s="266" t="s">
        <v>134</v>
      </c>
    </row>
    <row r="175" spans="1:65" s="2" customFormat="1" ht="33" customHeight="1">
      <c r="A175" s="38"/>
      <c r="B175" s="39"/>
      <c r="C175" s="241" t="s">
        <v>348</v>
      </c>
      <c r="D175" s="241" t="s">
        <v>137</v>
      </c>
      <c r="E175" s="242" t="s">
        <v>731</v>
      </c>
      <c r="F175" s="243" t="s">
        <v>732</v>
      </c>
      <c r="G175" s="244" t="s">
        <v>334</v>
      </c>
      <c r="H175" s="245">
        <v>5.593</v>
      </c>
      <c r="I175" s="246"/>
      <c r="J175" s="246"/>
      <c r="K175" s="247">
        <f>ROUND(P175*H175,2)</f>
        <v>0</v>
      </c>
      <c r="L175" s="243" t="s">
        <v>141</v>
      </c>
      <c r="M175" s="44"/>
      <c r="N175" s="248" t="s">
        <v>1</v>
      </c>
      <c r="O175" s="249" t="s">
        <v>44</v>
      </c>
      <c r="P175" s="250">
        <f>I175+J175</f>
        <v>0</v>
      </c>
      <c r="Q175" s="250">
        <f>ROUND(I175*H175,2)</f>
        <v>0</v>
      </c>
      <c r="R175" s="250">
        <f>ROUND(J175*H175,2)</f>
        <v>0</v>
      </c>
      <c r="S175" s="91"/>
      <c r="T175" s="251">
        <f>S175*H175</f>
        <v>0</v>
      </c>
      <c r="U175" s="251">
        <v>0</v>
      </c>
      <c r="V175" s="251">
        <f>U175*H175</f>
        <v>0</v>
      </c>
      <c r="W175" s="251">
        <v>0</v>
      </c>
      <c r="X175" s="252">
        <f>W175*H175</f>
        <v>0</v>
      </c>
      <c r="Y175" s="38"/>
      <c r="Z175" s="38"/>
      <c r="AA175" s="38"/>
      <c r="AB175" s="38"/>
      <c r="AC175" s="38"/>
      <c r="AD175" s="38"/>
      <c r="AE175" s="38"/>
      <c r="AR175" s="253" t="s">
        <v>142</v>
      </c>
      <c r="AT175" s="253" t="s">
        <v>137</v>
      </c>
      <c r="AU175" s="253" t="s">
        <v>91</v>
      </c>
      <c r="AY175" s="17" t="s">
        <v>134</v>
      </c>
      <c r="BE175" s="254">
        <f>IF(O175="základní",K175,0)</f>
        <v>0</v>
      </c>
      <c r="BF175" s="254">
        <f>IF(O175="snížená",K175,0)</f>
        <v>0</v>
      </c>
      <c r="BG175" s="254">
        <f>IF(O175="zákl. přenesená",K175,0)</f>
        <v>0</v>
      </c>
      <c r="BH175" s="254">
        <f>IF(O175="sníž. přenesená",K175,0)</f>
        <v>0</v>
      </c>
      <c r="BI175" s="254">
        <f>IF(O175="nulová",K175,0)</f>
        <v>0</v>
      </c>
      <c r="BJ175" s="17" t="s">
        <v>89</v>
      </c>
      <c r="BK175" s="254">
        <f>ROUND(P175*H175,2)</f>
        <v>0</v>
      </c>
      <c r="BL175" s="17" t="s">
        <v>142</v>
      </c>
      <c r="BM175" s="253" t="s">
        <v>848</v>
      </c>
    </row>
    <row r="176" spans="1:51" s="13" customFormat="1" ht="12">
      <c r="A176" s="13"/>
      <c r="B176" s="255"/>
      <c r="C176" s="256"/>
      <c r="D176" s="257" t="s">
        <v>144</v>
      </c>
      <c r="E176" s="258" t="s">
        <v>1</v>
      </c>
      <c r="F176" s="259" t="s">
        <v>247</v>
      </c>
      <c r="G176" s="256"/>
      <c r="H176" s="260">
        <v>5.593</v>
      </c>
      <c r="I176" s="261"/>
      <c r="J176" s="261"/>
      <c r="K176" s="256"/>
      <c r="L176" s="256"/>
      <c r="M176" s="262"/>
      <c r="N176" s="263"/>
      <c r="O176" s="264"/>
      <c r="P176" s="264"/>
      <c r="Q176" s="264"/>
      <c r="R176" s="264"/>
      <c r="S176" s="264"/>
      <c r="T176" s="264"/>
      <c r="U176" s="264"/>
      <c r="V176" s="264"/>
      <c r="W176" s="264"/>
      <c r="X176" s="265"/>
      <c r="Y176" s="13"/>
      <c r="Z176" s="13"/>
      <c r="AA176" s="13"/>
      <c r="AB176" s="13"/>
      <c r="AC176" s="13"/>
      <c r="AD176" s="13"/>
      <c r="AE176" s="13"/>
      <c r="AT176" s="266" t="s">
        <v>144</v>
      </c>
      <c r="AU176" s="266" t="s">
        <v>91</v>
      </c>
      <c r="AV176" s="13" t="s">
        <v>91</v>
      </c>
      <c r="AW176" s="13" t="s">
        <v>5</v>
      </c>
      <c r="AX176" s="13" t="s">
        <v>89</v>
      </c>
      <c r="AY176" s="266" t="s">
        <v>134</v>
      </c>
    </row>
    <row r="177" spans="1:63" s="12" customFormat="1" ht="22.8" customHeight="1">
      <c r="A177" s="12"/>
      <c r="B177" s="224"/>
      <c r="C177" s="225"/>
      <c r="D177" s="226" t="s">
        <v>80</v>
      </c>
      <c r="E177" s="239" t="s">
        <v>734</v>
      </c>
      <c r="F177" s="239" t="s">
        <v>735</v>
      </c>
      <c r="G177" s="225"/>
      <c r="H177" s="225"/>
      <c r="I177" s="228"/>
      <c r="J177" s="228"/>
      <c r="K177" s="240">
        <f>BK177</f>
        <v>0</v>
      </c>
      <c r="L177" s="225"/>
      <c r="M177" s="230"/>
      <c r="N177" s="231"/>
      <c r="O177" s="232"/>
      <c r="P177" s="232"/>
      <c r="Q177" s="233">
        <f>Q178</f>
        <v>0</v>
      </c>
      <c r="R177" s="233">
        <f>R178</f>
        <v>0</v>
      </c>
      <c r="S177" s="232"/>
      <c r="T177" s="234">
        <f>T178</f>
        <v>0</v>
      </c>
      <c r="U177" s="232"/>
      <c r="V177" s="234">
        <f>V178</f>
        <v>0</v>
      </c>
      <c r="W177" s="232"/>
      <c r="X177" s="235">
        <f>X178</f>
        <v>0</v>
      </c>
      <c r="Y177" s="12"/>
      <c r="Z177" s="12"/>
      <c r="AA177" s="12"/>
      <c r="AB177" s="12"/>
      <c r="AC177" s="12"/>
      <c r="AD177" s="12"/>
      <c r="AE177" s="12"/>
      <c r="AR177" s="236" t="s">
        <v>89</v>
      </c>
      <c r="AT177" s="237" t="s">
        <v>80</v>
      </c>
      <c r="AU177" s="237" t="s">
        <v>89</v>
      </c>
      <c r="AY177" s="236" t="s">
        <v>134</v>
      </c>
      <c r="BK177" s="238">
        <f>BK178</f>
        <v>0</v>
      </c>
    </row>
    <row r="178" spans="1:65" s="2" customFormat="1" ht="21.75" customHeight="1">
      <c r="A178" s="38"/>
      <c r="B178" s="39"/>
      <c r="C178" s="241" t="s">
        <v>352</v>
      </c>
      <c r="D178" s="241" t="s">
        <v>137</v>
      </c>
      <c r="E178" s="242" t="s">
        <v>849</v>
      </c>
      <c r="F178" s="243" t="s">
        <v>850</v>
      </c>
      <c r="G178" s="244" t="s">
        <v>334</v>
      </c>
      <c r="H178" s="245">
        <v>3.094</v>
      </c>
      <c r="I178" s="246"/>
      <c r="J178" s="246"/>
      <c r="K178" s="247">
        <f>ROUND(P178*H178,2)</f>
        <v>0</v>
      </c>
      <c r="L178" s="243" t="s">
        <v>141</v>
      </c>
      <c r="M178" s="44"/>
      <c r="N178" s="248" t="s">
        <v>1</v>
      </c>
      <c r="O178" s="249" t="s">
        <v>44</v>
      </c>
      <c r="P178" s="250">
        <f>I178+J178</f>
        <v>0</v>
      </c>
      <c r="Q178" s="250">
        <f>ROUND(I178*H178,2)</f>
        <v>0</v>
      </c>
      <c r="R178" s="250">
        <f>ROUND(J178*H178,2)</f>
        <v>0</v>
      </c>
      <c r="S178" s="91"/>
      <c r="T178" s="251">
        <f>S178*H178</f>
        <v>0</v>
      </c>
      <c r="U178" s="251">
        <v>0</v>
      </c>
      <c r="V178" s="251">
        <f>U178*H178</f>
        <v>0</v>
      </c>
      <c r="W178" s="251">
        <v>0</v>
      </c>
      <c r="X178" s="252">
        <f>W178*H178</f>
        <v>0</v>
      </c>
      <c r="Y178" s="38"/>
      <c r="Z178" s="38"/>
      <c r="AA178" s="38"/>
      <c r="AB178" s="38"/>
      <c r="AC178" s="38"/>
      <c r="AD178" s="38"/>
      <c r="AE178" s="38"/>
      <c r="AR178" s="253" t="s">
        <v>142</v>
      </c>
      <c r="AT178" s="253" t="s">
        <v>137</v>
      </c>
      <c r="AU178" s="253" t="s">
        <v>91</v>
      </c>
      <c r="AY178" s="17" t="s">
        <v>134</v>
      </c>
      <c r="BE178" s="254">
        <f>IF(O178="základní",K178,0)</f>
        <v>0</v>
      </c>
      <c r="BF178" s="254">
        <f>IF(O178="snížená",K178,0)</f>
        <v>0</v>
      </c>
      <c r="BG178" s="254">
        <f>IF(O178="zákl. přenesená",K178,0)</f>
        <v>0</v>
      </c>
      <c r="BH178" s="254">
        <f>IF(O178="sníž. přenesená",K178,0)</f>
        <v>0</v>
      </c>
      <c r="BI178" s="254">
        <f>IF(O178="nulová",K178,0)</f>
        <v>0</v>
      </c>
      <c r="BJ178" s="17" t="s">
        <v>89</v>
      </c>
      <c r="BK178" s="254">
        <f>ROUND(P178*H178,2)</f>
        <v>0</v>
      </c>
      <c r="BL178" s="17" t="s">
        <v>142</v>
      </c>
      <c r="BM178" s="253" t="s">
        <v>851</v>
      </c>
    </row>
    <row r="179" spans="1:63" s="12" customFormat="1" ht="25.9" customHeight="1">
      <c r="A179" s="12"/>
      <c r="B179" s="224"/>
      <c r="C179" s="225"/>
      <c r="D179" s="226" t="s">
        <v>80</v>
      </c>
      <c r="E179" s="227" t="s">
        <v>852</v>
      </c>
      <c r="F179" s="227" t="s">
        <v>853</v>
      </c>
      <c r="G179" s="225"/>
      <c r="H179" s="225"/>
      <c r="I179" s="228"/>
      <c r="J179" s="228"/>
      <c r="K179" s="229">
        <f>BK179</f>
        <v>0</v>
      </c>
      <c r="L179" s="225"/>
      <c r="M179" s="230"/>
      <c r="N179" s="231"/>
      <c r="O179" s="232"/>
      <c r="P179" s="232"/>
      <c r="Q179" s="233">
        <f>Q180</f>
        <v>0</v>
      </c>
      <c r="R179" s="233">
        <f>R180</f>
        <v>0</v>
      </c>
      <c r="S179" s="232"/>
      <c r="T179" s="234">
        <f>T180</f>
        <v>0</v>
      </c>
      <c r="U179" s="232"/>
      <c r="V179" s="234">
        <f>V180</f>
        <v>0.125742</v>
      </c>
      <c r="W179" s="232"/>
      <c r="X179" s="235">
        <f>X180</f>
        <v>0</v>
      </c>
      <c r="Y179" s="12"/>
      <c r="Z179" s="12"/>
      <c r="AA179" s="12"/>
      <c r="AB179" s="12"/>
      <c r="AC179" s="12"/>
      <c r="AD179" s="12"/>
      <c r="AE179" s="12"/>
      <c r="AR179" s="236" t="s">
        <v>91</v>
      </c>
      <c r="AT179" s="237" t="s">
        <v>80</v>
      </c>
      <c r="AU179" s="237" t="s">
        <v>81</v>
      </c>
      <c r="AY179" s="236" t="s">
        <v>134</v>
      </c>
      <c r="BK179" s="238">
        <f>BK180</f>
        <v>0</v>
      </c>
    </row>
    <row r="180" spans="1:63" s="12" customFormat="1" ht="22.8" customHeight="1">
      <c r="A180" s="12"/>
      <c r="B180" s="224"/>
      <c r="C180" s="225"/>
      <c r="D180" s="226" t="s">
        <v>80</v>
      </c>
      <c r="E180" s="239" t="s">
        <v>854</v>
      </c>
      <c r="F180" s="239" t="s">
        <v>855</v>
      </c>
      <c r="G180" s="225"/>
      <c r="H180" s="225"/>
      <c r="I180" s="228"/>
      <c r="J180" s="228"/>
      <c r="K180" s="240">
        <f>BK180</f>
        <v>0</v>
      </c>
      <c r="L180" s="225"/>
      <c r="M180" s="230"/>
      <c r="N180" s="231"/>
      <c r="O180" s="232"/>
      <c r="P180" s="232"/>
      <c r="Q180" s="233">
        <f>SUM(Q181:Q193)</f>
        <v>0</v>
      </c>
      <c r="R180" s="233">
        <f>SUM(R181:R193)</f>
        <v>0</v>
      </c>
      <c r="S180" s="232"/>
      <c r="T180" s="234">
        <f>SUM(T181:T193)</f>
        <v>0</v>
      </c>
      <c r="U180" s="232"/>
      <c r="V180" s="234">
        <f>SUM(V181:V193)</f>
        <v>0.125742</v>
      </c>
      <c r="W180" s="232"/>
      <c r="X180" s="235">
        <f>SUM(X181:X193)</f>
        <v>0</v>
      </c>
      <c r="Y180" s="12"/>
      <c r="Z180" s="12"/>
      <c r="AA180" s="12"/>
      <c r="AB180" s="12"/>
      <c r="AC180" s="12"/>
      <c r="AD180" s="12"/>
      <c r="AE180" s="12"/>
      <c r="AR180" s="236" t="s">
        <v>91</v>
      </c>
      <c r="AT180" s="237" t="s">
        <v>80</v>
      </c>
      <c r="AU180" s="237" t="s">
        <v>89</v>
      </c>
      <c r="AY180" s="236" t="s">
        <v>134</v>
      </c>
      <c r="BK180" s="238">
        <f>SUM(BK181:BK193)</f>
        <v>0</v>
      </c>
    </row>
    <row r="181" spans="1:65" s="2" customFormat="1" ht="21.75" customHeight="1">
      <c r="A181" s="38"/>
      <c r="B181" s="39"/>
      <c r="C181" s="241" t="s">
        <v>8</v>
      </c>
      <c r="D181" s="241" t="s">
        <v>137</v>
      </c>
      <c r="E181" s="242" t="s">
        <v>856</v>
      </c>
      <c r="F181" s="243" t="s">
        <v>857</v>
      </c>
      <c r="G181" s="244" t="s">
        <v>294</v>
      </c>
      <c r="H181" s="245">
        <v>28</v>
      </c>
      <c r="I181" s="246"/>
      <c r="J181" s="246"/>
      <c r="K181" s="247">
        <f>ROUND(P181*H181,2)</f>
        <v>0</v>
      </c>
      <c r="L181" s="243" t="s">
        <v>141</v>
      </c>
      <c r="M181" s="44"/>
      <c r="N181" s="248" t="s">
        <v>1</v>
      </c>
      <c r="O181" s="249" t="s">
        <v>44</v>
      </c>
      <c r="P181" s="250">
        <f>I181+J181</f>
        <v>0</v>
      </c>
      <c r="Q181" s="250">
        <f>ROUND(I181*H181,2)</f>
        <v>0</v>
      </c>
      <c r="R181" s="250">
        <f>ROUND(J181*H181,2)</f>
        <v>0</v>
      </c>
      <c r="S181" s="91"/>
      <c r="T181" s="251">
        <f>S181*H181</f>
        <v>0</v>
      </c>
      <c r="U181" s="251">
        <v>0</v>
      </c>
      <c r="V181" s="251">
        <f>U181*H181</f>
        <v>0</v>
      </c>
      <c r="W181" s="251">
        <v>0</v>
      </c>
      <c r="X181" s="252">
        <f>W181*H181</f>
        <v>0</v>
      </c>
      <c r="Y181" s="38"/>
      <c r="Z181" s="38"/>
      <c r="AA181" s="38"/>
      <c r="AB181" s="38"/>
      <c r="AC181" s="38"/>
      <c r="AD181" s="38"/>
      <c r="AE181" s="38"/>
      <c r="AR181" s="253" t="s">
        <v>330</v>
      </c>
      <c r="AT181" s="253" t="s">
        <v>137</v>
      </c>
      <c r="AU181" s="253" t="s">
        <v>91</v>
      </c>
      <c r="AY181" s="17" t="s">
        <v>134</v>
      </c>
      <c r="BE181" s="254">
        <f>IF(O181="základní",K181,0)</f>
        <v>0</v>
      </c>
      <c r="BF181" s="254">
        <f>IF(O181="snížená",K181,0)</f>
        <v>0</v>
      </c>
      <c r="BG181" s="254">
        <f>IF(O181="zákl. přenesená",K181,0)</f>
        <v>0</v>
      </c>
      <c r="BH181" s="254">
        <f>IF(O181="sníž. přenesená",K181,0)</f>
        <v>0</v>
      </c>
      <c r="BI181" s="254">
        <f>IF(O181="nulová",K181,0)</f>
        <v>0</v>
      </c>
      <c r="BJ181" s="17" t="s">
        <v>89</v>
      </c>
      <c r="BK181" s="254">
        <f>ROUND(P181*H181,2)</f>
        <v>0</v>
      </c>
      <c r="BL181" s="17" t="s">
        <v>330</v>
      </c>
      <c r="BM181" s="253" t="s">
        <v>858</v>
      </c>
    </row>
    <row r="182" spans="1:51" s="13" customFormat="1" ht="12">
      <c r="A182" s="13"/>
      <c r="B182" s="255"/>
      <c r="C182" s="256"/>
      <c r="D182" s="257" t="s">
        <v>144</v>
      </c>
      <c r="E182" s="258" t="s">
        <v>766</v>
      </c>
      <c r="F182" s="259" t="s">
        <v>859</v>
      </c>
      <c r="G182" s="256"/>
      <c r="H182" s="260">
        <v>28</v>
      </c>
      <c r="I182" s="261"/>
      <c r="J182" s="261"/>
      <c r="K182" s="256"/>
      <c r="L182" s="256"/>
      <c r="M182" s="262"/>
      <c r="N182" s="263"/>
      <c r="O182" s="264"/>
      <c r="P182" s="264"/>
      <c r="Q182" s="264"/>
      <c r="R182" s="264"/>
      <c r="S182" s="264"/>
      <c r="T182" s="264"/>
      <c r="U182" s="264"/>
      <c r="V182" s="264"/>
      <c r="W182" s="264"/>
      <c r="X182" s="265"/>
      <c r="Y182" s="13"/>
      <c r="Z182" s="13"/>
      <c r="AA182" s="13"/>
      <c r="AB182" s="13"/>
      <c r="AC182" s="13"/>
      <c r="AD182" s="13"/>
      <c r="AE182" s="13"/>
      <c r="AT182" s="266" t="s">
        <v>144</v>
      </c>
      <c r="AU182" s="266" t="s">
        <v>91</v>
      </c>
      <c r="AV182" s="13" t="s">
        <v>91</v>
      </c>
      <c r="AW182" s="13" t="s">
        <v>5</v>
      </c>
      <c r="AX182" s="13" t="s">
        <v>89</v>
      </c>
      <c r="AY182" s="266" t="s">
        <v>134</v>
      </c>
    </row>
    <row r="183" spans="1:65" s="2" customFormat="1" ht="21.75" customHeight="1">
      <c r="A183" s="38"/>
      <c r="B183" s="39"/>
      <c r="C183" s="283" t="s">
        <v>360</v>
      </c>
      <c r="D183" s="283" t="s">
        <v>331</v>
      </c>
      <c r="E183" s="284" t="s">
        <v>860</v>
      </c>
      <c r="F183" s="285" t="s">
        <v>861</v>
      </c>
      <c r="G183" s="286" t="s">
        <v>294</v>
      </c>
      <c r="H183" s="287">
        <v>33.6</v>
      </c>
      <c r="I183" s="288"/>
      <c r="J183" s="289"/>
      <c r="K183" s="290">
        <f>ROUND(P183*H183,2)</f>
        <v>0</v>
      </c>
      <c r="L183" s="285" t="s">
        <v>141</v>
      </c>
      <c r="M183" s="291"/>
      <c r="N183" s="292" t="s">
        <v>1</v>
      </c>
      <c r="O183" s="249" t="s">
        <v>44</v>
      </c>
      <c r="P183" s="250">
        <f>I183+J183</f>
        <v>0</v>
      </c>
      <c r="Q183" s="250">
        <f>ROUND(I183*H183,2)</f>
        <v>0</v>
      </c>
      <c r="R183" s="250">
        <f>ROUND(J183*H183,2)</f>
        <v>0</v>
      </c>
      <c r="S183" s="91"/>
      <c r="T183" s="251">
        <f>S183*H183</f>
        <v>0</v>
      </c>
      <c r="U183" s="251">
        <v>0.00012</v>
      </c>
      <c r="V183" s="251">
        <f>U183*H183</f>
        <v>0.004032</v>
      </c>
      <c r="W183" s="251">
        <v>0</v>
      </c>
      <c r="X183" s="252">
        <f>W183*H183</f>
        <v>0</v>
      </c>
      <c r="Y183" s="38"/>
      <c r="Z183" s="38"/>
      <c r="AA183" s="38"/>
      <c r="AB183" s="38"/>
      <c r="AC183" s="38"/>
      <c r="AD183" s="38"/>
      <c r="AE183" s="38"/>
      <c r="AR183" s="253" t="s">
        <v>403</v>
      </c>
      <c r="AT183" s="253" t="s">
        <v>331</v>
      </c>
      <c r="AU183" s="253" t="s">
        <v>91</v>
      </c>
      <c r="AY183" s="17" t="s">
        <v>134</v>
      </c>
      <c r="BE183" s="254">
        <f>IF(O183="základní",K183,0)</f>
        <v>0</v>
      </c>
      <c r="BF183" s="254">
        <f>IF(O183="snížená",K183,0)</f>
        <v>0</v>
      </c>
      <c r="BG183" s="254">
        <f>IF(O183="zákl. přenesená",K183,0)</f>
        <v>0</v>
      </c>
      <c r="BH183" s="254">
        <f>IF(O183="sníž. přenesená",K183,0)</f>
        <v>0</v>
      </c>
      <c r="BI183" s="254">
        <f>IF(O183="nulová",K183,0)</f>
        <v>0</v>
      </c>
      <c r="BJ183" s="17" t="s">
        <v>89</v>
      </c>
      <c r="BK183" s="254">
        <f>ROUND(P183*H183,2)</f>
        <v>0</v>
      </c>
      <c r="BL183" s="17" t="s">
        <v>330</v>
      </c>
      <c r="BM183" s="253" t="s">
        <v>862</v>
      </c>
    </row>
    <row r="184" spans="1:51" s="13" customFormat="1" ht="12">
      <c r="A184" s="13"/>
      <c r="B184" s="255"/>
      <c r="C184" s="256"/>
      <c r="D184" s="257" t="s">
        <v>144</v>
      </c>
      <c r="E184" s="258" t="s">
        <v>1</v>
      </c>
      <c r="F184" s="259" t="s">
        <v>766</v>
      </c>
      <c r="G184" s="256"/>
      <c r="H184" s="260">
        <v>28</v>
      </c>
      <c r="I184" s="261"/>
      <c r="J184" s="261"/>
      <c r="K184" s="256"/>
      <c r="L184" s="256"/>
      <c r="M184" s="262"/>
      <c r="N184" s="263"/>
      <c r="O184" s="264"/>
      <c r="P184" s="264"/>
      <c r="Q184" s="264"/>
      <c r="R184" s="264"/>
      <c r="S184" s="264"/>
      <c r="T184" s="264"/>
      <c r="U184" s="264"/>
      <c r="V184" s="264"/>
      <c r="W184" s="264"/>
      <c r="X184" s="265"/>
      <c r="Y184" s="13"/>
      <c r="Z184" s="13"/>
      <c r="AA184" s="13"/>
      <c r="AB184" s="13"/>
      <c r="AC184" s="13"/>
      <c r="AD184" s="13"/>
      <c r="AE184" s="13"/>
      <c r="AT184" s="266" t="s">
        <v>144</v>
      </c>
      <c r="AU184" s="266" t="s">
        <v>91</v>
      </c>
      <c r="AV184" s="13" t="s">
        <v>91</v>
      </c>
      <c r="AW184" s="13" t="s">
        <v>5</v>
      </c>
      <c r="AX184" s="13" t="s">
        <v>89</v>
      </c>
      <c r="AY184" s="266" t="s">
        <v>134</v>
      </c>
    </row>
    <row r="185" spans="1:51" s="13" customFormat="1" ht="12">
      <c r="A185" s="13"/>
      <c r="B185" s="255"/>
      <c r="C185" s="256"/>
      <c r="D185" s="257" t="s">
        <v>144</v>
      </c>
      <c r="E185" s="256"/>
      <c r="F185" s="259" t="s">
        <v>863</v>
      </c>
      <c r="G185" s="256"/>
      <c r="H185" s="260">
        <v>33.6</v>
      </c>
      <c r="I185" s="261"/>
      <c r="J185" s="261"/>
      <c r="K185" s="256"/>
      <c r="L185" s="256"/>
      <c r="M185" s="262"/>
      <c r="N185" s="263"/>
      <c r="O185" s="264"/>
      <c r="P185" s="264"/>
      <c r="Q185" s="264"/>
      <c r="R185" s="264"/>
      <c r="S185" s="264"/>
      <c r="T185" s="264"/>
      <c r="U185" s="264"/>
      <c r="V185" s="264"/>
      <c r="W185" s="264"/>
      <c r="X185" s="265"/>
      <c r="Y185" s="13"/>
      <c r="Z185" s="13"/>
      <c r="AA185" s="13"/>
      <c r="AB185" s="13"/>
      <c r="AC185" s="13"/>
      <c r="AD185" s="13"/>
      <c r="AE185" s="13"/>
      <c r="AT185" s="266" t="s">
        <v>144</v>
      </c>
      <c r="AU185" s="266" t="s">
        <v>91</v>
      </c>
      <c r="AV185" s="13" t="s">
        <v>91</v>
      </c>
      <c r="AW185" s="13" t="s">
        <v>4</v>
      </c>
      <c r="AX185" s="13" t="s">
        <v>89</v>
      </c>
      <c r="AY185" s="266" t="s">
        <v>134</v>
      </c>
    </row>
    <row r="186" spans="1:65" s="2" customFormat="1" ht="21.75" customHeight="1">
      <c r="A186" s="38"/>
      <c r="B186" s="39"/>
      <c r="C186" s="241" t="s">
        <v>365</v>
      </c>
      <c r="D186" s="241" t="s">
        <v>137</v>
      </c>
      <c r="E186" s="242" t="s">
        <v>864</v>
      </c>
      <c r="F186" s="243" t="s">
        <v>865</v>
      </c>
      <c r="G186" s="244" t="s">
        <v>294</v>
      </c>
      <c r="H186" s="245">
        <v>117</v>
      </c>
      <c r="I186" s="246"/>
      <c r="J186" s="246"/>
      <c r="K186" s="247">
        <f>ROUND(P186*H186,2)</f>
        <v>0</v>
      </c>
      <c r="L186" s="243" t="s">
        <v>141</v>
      </c>
      <c r="M186" s="44"/>
      <c r="N186" s="248" t="s">
        <v>1</v>
      </c>
      <c r="O186" s="249" t="s">
        <v>44</v>
      </c>
      <c r="P186" s="250">
        <f>I186+J186</f>
        <v>0</v>
      </c>
      <c r="Q186" s="250">
        <f>ROUND(I186*H186,2)</f>
        <v>0</v>
      </c>
      <c r="R186" s="250">
        <f>ROUND(J186*H186,2)</f>
        <v>0</v>
      </c>
      <c r="S186" s="91"/>
      <c r="T186" s="251">
        <f>S186*H186</f>
        <v>0</v>
      </c>
      <c r="U186" s="251">
        <v>0</v>
      </c>
      <c r="V186" s="251">
        <f>U186*H186</f>
        <v>0</v>
      </c>
      <c r="W186" s="251">
        <v>0</v>
      </c>
      <c r="X186" s="252">
        <f>W186*H186</f>
        <v>0</v>
      </c>
      <c r="Y186" s="38"/>
      <c r="Z186" s="38"/>
      <c r="AA186" s="38"/>
      <c r="AB186" s="38"/>
      <c r="AC186" s="38"/>
      <c r="AD186" s="38"/>
      <c r="AE186" s="38"/>
      <c r="AR186" s="253" t="s">
        <v>330</v>
      </c>
      <c r="AT186" s="253" t="s">
        <v>137</v>
      </c>
      <c r="AU186" s="253" t="s">
        <v>91</v>
      </c>
      <c r="AY186" s="17" t="s">
        <v>134</v>
      </c>
      <c r="BE186" s="254">
        <f>IF(O186="základní",K186,0)</f>
        <v>0</v>
      </c>
      <c r="BF186" s="254">
        <f>IF(O186="snížená",K186,0)</f>
        <v>0</v>
      </c>
      <c r="BG186" s="254">
        <f>IF(O186="zákl. přenesená",K186,0)</f>
        <v>0</v>
      </c>
      <c r="BH186" s="254">
        <f>IF(O186="sníž. přenesená",K186,0)</f>
        <v>0</v>
      </c>
      <c r="BI186" s="254">
        <f>IF(O186="nulová",K186,0)</f>
        <v>0</v>
      </c>
      <c r="BJ186" s="17" t="s">
        <v>89</v>
      </c>
      <c r="BK186" s="254">
        <f>ROUND(P186*H186,2)</f>
        <v>0</v>
      </c>
      <c r="BL186" s="17" t="s">
        <v>330</v>
      </c>
      <c r="BM186" s="253" t="s">
        <v>866</v>
      </c>
    </row>
    <row r="187" spans="1:51" s="13" customFormat="1" ht="12">
      <c r="A187" s="13"/>
      <c r="B187" s="255"/>
      <c r="C187" s="256"/>
      <c r="D187" s="257" t="s">
        <v>144</v>
      </c>
      <c r="E187" s="258" t="s">
        <v>767</v>
      </c>
      <c r="F187" s="259" t="s">
        <v>768</v>
      </c>
      <c r="G187" s="256"/>
      <c r="H187" s="260">
        <v>117</v>
      </c>
      <c r="I187" s="261"/>
      <c r="J187" s="261"/>
      <c r="K187" s="256"/>
      <c r="L187" s="256"/>
      <c r="M187" s="262"/>
      <c r="N187" s="263"/>
      <c r="O187" s="264"/>
      <c r="P187" s="264"/>
      <c r="Q187" s="264"/>
      <c r="R187" s="264"/>
      <c r="S187" s="264"/>
      <c r="T187" s="264"/>
      <c r="U187" s="264"/>
      <c r="V187" s="264"/>
      <c r="W187" s="264"/>
      <c r="X187" s="265"/>
      <c r="Y187" s="13"/>
      <c r="Z187" s="13"/>
      <c r="AA187" s="13"/>
      <c r="AB187" s="13"/>
      <c r="AC187" s="13"/>
      <c r="AD187" s="13"/>
      <c r="AE187" s="13"/>
      <c r="AT187" s="266" t="s">
        <v>144</v>
      </c>
      <c r="AU187" s="266" t="s">
        <v>91</v>
      </c>
      <c r="AV187" s="13" t="s">
        <v>91</v>
      </c>
      <c r="AW187" s="13" t="s">
        <v>5</v>
      </c>
      <c r="AX187" s="13" t="s">
        <v>89</v>
      </c>
      <c r="AY187" s="266" t="s">
        <v>134</v>
      </c>
    </row>
    <row r="188" spans="1:65" s="2" customFormat="1" ht="21.75" customHeight="1">
      <c r="A188" s="38"/>
      <c r="B188" s="39"/>
      <c r="C188" s="283" t="s">
        <v>369</v>
      </c>
      <c r="D188" s="283" t="s">
        <v>331</v>
      </c>
      <c r="E188" s="284" t="s">
        <v>867</v>
      </c>
      <c r="F188" s="285" t="s">
        <v>868</v>
      </c>
      <c r="G188" s="286" t="s">
        <v>294</v>
      </c>
      <c r="H188" s="287">
        <v>117</v>
      </c>
      <c r="I188" s="288"/>
      <c r="J188" s="289"/>
      <c r="K188" s="290">
        <f>ROUND(P188*H188,2)</f>
        <v>0</v>
      </c>
      <c r="L188" s="285" t="s">
        <v>141</v>
      </c>
      <c r="M188" s="291"/>
      <c r="N188" s="292" t="s">
        <v>1</v>
      </c>
      <c r="O188" s="249" t="s">
        <v>44</v>
      </c>
      <c r="P188" s="250">
        <f>I188+J188</f>
        <v>0</v>
      </c>
      <c r="Q188" s="250">
        <f>ROUND(I188*H188,2)</f>
        <v>0</v>
      </c>
      <c r="R188" s="250">
        <f>ROUND(J188*H188,2)</f>
        <v>0</v>
      </c>
      <c r="S188" s="91"/>
      <c r="T188" s="251">
        <f>S188*H188</f>
        <v>0</v>
      </c>
      <c r="U188" s="251">
        <v>0.00063</v>
      </c>
      <c r="V188" s="251">
        <f>U188*H188</f>
        <v>0.07371</v>
      </c>
      <c r="W188" s="251">
        <v>0</v>
      </c>
      <c r="X188" s="252">
        <f>W188*H188</f>
        <v>0</v>
      </c>
      <c r="Y188" s="38"/>
      <c r="Z188" s="38"/>
      <c r="AA188" s="38"/>
      <c r="AB188" s="38"/>
      <c r="AC188" s="38"/>
      <c r="AD188" s="38"/>
      <c r="AE188" s="38"/>
      <c r="AR188" s="253" t="s">
        <v>403</v>
      </c>
      <c r="AT188" s="253" t="s">
        <v>331</v>
      </c>
      <c r="AU188" s="253" t="s">
        <v>91</v>
      </c>
      <c r="AY188" s="17" t="s">
        <v>134</v>
      </c>
      <c r="BE188" s="254">
        <f>IF(O188="základní",K188,0)</f>
        <v>0</v>
      </c>
      <c r="BF188" s="254">
        <f>IF(O188="snížená",K188,0)</f>
        <v>0</v>
      </c>
      <c r="BG188" s="254">
        <f>IF(O188="zákl. přenesená",K188,0)</f>
        <v>0</v>
      </c>
      <c r="BH188" s="254">
        <f>IF(O188="sníž. přenesená",K188,0)</f>
        <v>0</v>
      </c>
      <c r="BI188" s="254">
        <f>IF(O188="nulová",K188,0)</f>
        <v>0</v>
      </c>
      <c r="BJ188" s="17" t="s">
        <v>89</v>
      </c>
      <c r="BK188" s="254">
        <f>ROUND(P188*H188,2)</f>
        <v>0</v>
      </c>
      <c r="BL188" s="17" t="s">
        <v>330</v>
      </c>
      <c r="BM188" s="253" t="s">
        <v>869</v>
      </c>
    </row>
    <row r="189" spans="1:51" s="13" customFormat="1" ht="12">
      <c r="A189" s="13"/>
      <c r="B189" s="255"/>
      <c r="C189" s="256"/>
      <c r="D189" s="257" t="s">
        <v>144</v>
      </c>
      <c r="E189" s="258" t="s">
        <v>1</v>
      </c>
      <c r="F189" s="259" t="s">
        <v>767</v>
      </c>
      <c r="G189" s="256"/>
      <c r="H189" s="260">
        <v>117</v>
      </c>
      <c r="I189" s="261"/>
      <c r="J189" s="261"/>
      <c r="K189" s="256"/>
      <c r="L189" s="256"/>
      <c r="M189" s="262"/>
      <c r="N189" s="263"/>
      <c r="O189" s="264"/>
      <c r="P189" s="264"/>
      <c r="Q189" s="264"/>
      <c r="R189" s="264"/>
      <c r="S189" s="264"/>
      <c r="T189" s="264"/>
      <c r="U189" s="264"/>
      <c r="V189" s="264"/>
      <c r="W189" s="264"/>
      <c r="X189" s="265"/>
      <c r="Y189" s="13"/>
      <c r="Z189" s="13"/>
      <c r="AA189" s="13"/>
      <c r="AB189" s="13"/>
      <c r="AC189" s="13"/>
      <c r="AD189" s="13"/>
      <c r="AE189" s="13"/>
      <c r="AT189" s="266" t="s">
        <v>144</v>
      </c>
      <c r="AU189" s="266" t="s">
        <v>91</v>
      </c>
      <c r="AV189" s="13" t="s">
        <v>91</v>
      </c>
      <c r="AW189" s="13" t="s">
        <v>5</v>
      </c>
      <c r="AX189" s="13" t="s">
        <v>89</v>
      </c>
      <c r="AY189" s="266" t="s">
        <v>134</v>
      </c>
    </row>
    <row r="190" spans="1:65" s="2" customFormat="1" ht="21.75" customHeight="1">
      <c r="A190" s="38"/>
      <c r="B190" s="39"/>
      <c r="C190" s="241" t="s">
        <v>373</v>
      </c>
      <c r="D190" s="241" t="s">
        <v>137</v>
      </c>
      <c r="E190" s="242" t="s">
        <v>870</v>
      </c>
      <c r="F190" s="243" t="s">
        <v>871</v>
      </c>
      <c r="G190" s="244" t="s">
        <v>294</v>
      </c>
      <c r="H190" s="245">
        <v>48</v>
      </c>
      <c r="I190" s="246"/>
      <c r="J190" s="246"/>
      <c r="K190" s="247">
        <f>ROUND(P190*H190,2)</f>
        <v>0</v>
      </c>
      <c r="L190" s="243" t="s">
        <v>141</v>
      </c>
      <c r="M190" s="44"/>
      <c r="N190" s="248" t="s">
        <v>1</v>
      </c>
      <c r="O190" s="249" t="s">
        <v>44</v>
      </c>
      <c r="P190" s="250">
        <f>I190+J190</f>
        <v>0</v>
      </c>
      <c r="Q190" s="250">
        <f>ROUND(I190*H190,2)</f>
        <v>0</v>
      </c>
      <c r="R190" s="250">
        <f>ROUND(J190*H190,2)</f>
        <v>0</v>
      </c>
      <c r="S190" s="91"/>
      <c r="T190" s="251">
        <f>S190*H190</f>
        <v>0</v>
      </c>
      <c r="U190" s="251">
        <v>0</v>
      </c>
      <c r="V190" s="251">
        <f>U190*H190</f>
        <v>0</v>
      </c>
      <c r="W190" s="251">
        <v>0</v>
      </c>
      <c r="X190" s="252">
        <f>W190*H190</f>
        <v>0</v>
      </c>
      <c r="Y190" s="38"/>
      <c r="Z190" s="38"/>
      <c r="AA190" s="38"/>
      <c r="AB190" s="38"/>
      <c r="AC190" s="38"/>
      <c r="AD190" s="38"/>
      <c r="AE190" s="38"/>
      <c r="AR190" s="253" t="s">
        <v>330</v>
      </c>
      <c r="AT190" s="253" t="s">
        <v>137</v>
      </c>
      <c r="AU190" s="253" t="s">
        <v>91</v>
      </c>
      <c r="AY190" s="17" t="s">
        <v>134</v>
      </c>
      <c r="BE190" s="254">
        <f>IF(O190="základní",K190,0)</f>
        <v>0</v>
      </c>
      <c r="BF190" s="254">
        <f>IF(O190="snížená",K190,0)</f>
        <v>0</v>
      </c>
      <c r="BG190" s="254">
        <f>IF(O190="zákl. přenesená",K190,0)</f>
        <v>0</v>
      </c>
      <c r="BH190" s="254">
        <f>IF(O190="sníž. přenesená",K190,0)</f>
        <v>0</v>
      </c>
      <c r="BI190" s="254">
        <f>IF(O190="nulová",K190,0)</f>
        <v>0</v>
      </c>
      <c r="BJ190" s="17" t="s">
        <v>89</v>
      </c>
      <c r="BK190" s="254">
        <f>ROUND(P190*H190,2)</f>
        <v>0</v>
      </c>
      <c r="BL190" s="17" t="s">
        <v>330</v>
      </c>
      <c r="BM190" s="253" t="s">
        <v>872</v>
      </c>
    </row>
    <row r="191" spans="1:51" s="13" customFormat="1" ht="12">
      <c r="A191" s="13"/>
      <c r="B191" s="255"/>
      <c r="C191" s="256"/>
      <c r="D191" s="257" t="s">
        <v>144</v>
      </c>
      <c r="E191" s="258" t="s">
        <v>769</v>
      </c>
      <c r="F191" s="259" t="s">
        <v>474</v>
      </c>
      <c r="G191" s="256"/>
      <c r="H191" s="260">
        <v>48</v>
      </c>
      <c r="I191" s="261"/>
      <c r="J191" s="261"/>
      <c r="K191" s="256"/>
      <c r="L191" s="256"/>
      <c r="M191" s="262"/>
      <c r="N191" s="263"/>
      <c r="O191" s="264"/>
      <c r="P191" s="264"/>
      <c r="Q191" s="264"/>
      <c r="R191" s="264"/>
      <c r="S191" s="264"/>
      <c r="T191" s="264"/>
      <c r="U191" s="264"/>
      <c r="V191" s="264"/>
      <c r="W191" s="264"/>
      <c r="X191" s="265"/>
      <c r="Y191" s="13"/>
      <c r="Z191" s="13"/>
      <c r="AA191" s="13"/>
      <c r="AB191" s="13"/>
      <c r="AC191" s="13"/>
      <c r="AD191" s="13"/>
      <c r="AE191" s="13"/>
      <c r="AT191" s="266" t="s">
        <v>144</v>
      </c>
      <c r="AU191" s="266" t="s">
        <v>91</v>
      </c>
      <c r="AV191" s="13" t="s">
        <v>91</v>
      </c>
      <c r="AW191" s="13" t="s">
        <v>5</v>
      </c>
      <c r="AX191" s="13" t="s">
        <v>89</v>
      </c>
      <c r="AY191" s="266" t="s">
        <v>134</v>
      </c>
    </row>
    <row r="192" spans="1:65" s="2" customFormat="1" ht="21.75" customHeight="1">
      <c r="A192" s="38"/>
      <c r="B192" s="39"/>
      <c r="C192" s="283" t="s">
        <v>377</v>
      </c>
      <c r="D192" s="283" t="s">
        <v>331</v>
      </c>
      <c r="E192" s="284" t="s">
        <v>873</v>
      </c>
      <c r="F192" s="285" t="s">
        <v>874</v>
      </c>
      <c r="G192" s="286" t="s">
        <v>812</v>
      </c>
      <c r="H192" s="287">
        <v>19.2</v>
      </c>
      <c r="I192" s="288"/>
      <c r="J192" s="289"/>
      <c r="K192" s="290">
        <f>ROUND(P192*H192,2)</f>
        <v>0</v>
      </c>
      <c r="L192" s="285" t="s">
        <v>141</v>
      </c>
      <c r="M192" s="291"/>
      <c r="N192" s="292" t="s">
        <v>1</v>
      </c>
      <c r="O192" s="249" t="s">
        <v>44</v>
      </c>
      <c r="P192" s="250">
        <f>I192+J192</f>
        <v>0</v>
      </c>
      <c r="Q192" s="250">
        <f>ROUND(I192*H192,2)</f>
        <v>0</v>
      </c>
      <c r="R192" s="250">
        <f>ROUND(J192*H192,2)</f>
        <v>0</v>
      </c>
      <c r="S192" s="91"/>
      <c r="T192" s="251">
        <f>S192*H192</f>
        <v>0</v>
      </c>
      <c r="U192" s="251">
        <v>0.0025</v>
      </c>
      <c r="V192" s="251">
        <f>U192*H192</f>
        <v>0.048</v>
      </c>
      <c r="W192" s="251">
        <v>0</v>
      </c>
      <c r="X192" s="252">
        <f>W192*H192</f>
        <v>0</v>
      </c>
      <c r="Y192" s="38"/>
      <c r="Z192" s="38"/>
      <c r="AA192" s="38"/>
      <c r="AB192" s="38"/>
      <c r="AC192" s="38"/>
      <c r="AD192" s="38"/>
      <c r="AE192" s="38"/>
      <c r="AR192" s="253" t="s">
        <v>403</v>
      </c>
      <c r="AT192" s="253" t="s">
        <v>331</v>
      </c>
      <c r="AU192" s="253" t="s">
        <v>91</v>
      </c>
      <c r="AY192" s="17" t="s">
        <v>134</v>
      </c>
      <c r="BE192" s="254">
        <f>IF(O192="základní",K192,0)</f>
        <v>0</v>
      </c>
      <c r="BF192" s="254">
        <f>IF(O192="snížená",K192,0)</f>
        <v>0</v>
      </c>
      <c r="BG192" s="254">
        <f>IF(O192="zákl. přenesená",K192,0)</f>
        <v>0</v>
      </c>
      <c r="BH192" s="254">
        <f>IF(O192="sníž. přenesená",K192,0)</f>
        <v>0</v>
      </c>
      <c r="BI192" s="254">
        <f>IF(O192="nulová",K192,0)</f>
        <v>0</v>
      </c>
      <c r="BJ192" s="17" t="s">
        <v>89</v>
      </c>
      <c r="BK192" s="254">
        <f>ROUND(P192*H192,2)</f>
        <v>0</v>
      </c>
      <c r="BL192" s="17" t="s">
        <v>330</v>
      </c>
      <c r="BM192" s="253" t="s">
        <v>875</v>
      </c>
    </row>
    <row r="193" spans="1:51" s="13" customFormat="1" ht="12">
      <c r="A193" s="13"/>
      <c r="B193" s="255"/>
      <c r="C193" s="256"/>
      <c r="D193" s="257" t="s">
        <v>144</v>
      </c>
      <c r="E193" s="258" t="s">
        <v>1</v>
      </c>
      <c r="F193" s="259" t="s">
        <v>876</v>
      </c>
      <c r="G193" s="256"/>
      <c r="H193" s="260">
        <v>19.2</v>
      </c>
      <c r="I193" s="261"/>
      <c r="J193" s="261"/>
      <c r="K193" s="256"/>
      <c r="L193" s="256"/>
      <c r="M193" s="262"/>
      <c r="N193" s="263"/>
      <c r="O193" s="264"/>
      <c r="P193" s="264"/>
      <c r="Q193" s="264"/>
      <c r="R193" s="264"/>
      <c r="S193" s="264"/>
      <c r="T193" s="264"/>
      <c r="U193" s="264"/>
      <c r="V193" s="264"/>
      <c r="W193" s="264"/>
      <c r="X193" s="265"/>
      <c r="Y193" s="13"/>
      <c r="Z193" s="13"/>
      <c r="AA193" s="13"/>
      <c r="AB193" s="13"/>
      <c r="AC193" s="13"/>
      <c r="AD193" s="13"/>
      <c r="AE193" s="13"/>
      <c r="AT193" s="266" t="s">
        <v>144</v>
      </c>
      <c r="AU193" s="266" t="s">
        <v>91</v>
      </c>
      <c r="AV193" s="13" t="s">
        <v>91</v>
      </c>
      <c r="AW193" s="13" t="s">
        <v>5</v>
      </c>
      <c r="AX193" s="13" t="s">
        <v>89</v>
      </c>
      <c r="AY193" s="266" t="s">
        <v>134</v>
      </c>
    </row>
    <row r="194" spans="1:63" s="12" customFormat="1" ht="25.9" customHeight="1">
      <c r="A194" s="12"/>
      <c r="B194" s="224"/>
      <c r="C194" s="225"/>
      <c r="D194" s="226" t="s">
        <v>80</v>
      </c>
      <c r="E194" s="227" t="s">
        <v>331</v>
      </c>
      <c r="F194" s="227" t="s">
        <v>740</v>
      </c>
      <c r="G194" s="225"/>
      <c r="H194" s="225"/>
      <c r="I194" s="228"/>
      <c r="J194" s="228"/>
      <c r="K194" s="229">
        <f>BK194</f>
        <v>0</v>
      </c>
      <c r="L194" s="225"/>
      <c r="M194" s="230"/>
      <c r="N194" s="231"/>
      <c r="O194" s="232"/>
      <c r="P194" s="232"/>
      <c r="Q194" s="233">
        <f>Q195+Q223+Q226</f>
        <v>0</v>
      </c>
      <c r="R194" s="233">
        <f>R195+R223+R226</f>
        <v>0</v>
      </c>
      <c r="S194" s="232"/>
      <c r="T194" s="234">
        <f>T195+T223+T226</f>
        <v>0</v>
      </c>
      <c r="U194" s="232"/>
      <c r="V194" s="234">
        <f>V195+V223+V226</f>
        <v>5.703875519999999</v>
      </c>
      <c r="W194" s="232"/>
      <c r="X194" s="235">
        <f>X195+X223+X226</f>
        <v>0.065</v>
      </c>
      <c r="Y194" s="12"/>
      <c r="Z194" s="12"/>
      <c r="AA194" s="12"/>
      <c r="AB194" s="12"/>
      <c r="AC194" s="12"/>
      <c r="AD194" s="12"/>
      <c r="AE194" s="12"/>
      <c r="AR194" s="236" t="s">
        <v>147</v>
      </c>
      <c r="AT194" s="237" t="s">
        <v>80</v>
      </c>
      <c r="AU194" s="237" t="s">
        <v>81</v>
      </c>
      <c r="AY194" s="236" t="s">
        <v>134</v>
      </c>
      <c r="BK194" s="238">
        <f>BK195+BK223+BK226</f>
        <v>0</v>
      </c>
    </row>
    <row r="195" spans="1:63" s="12" customFormat="1" ht="22.8" customHeight="1">
      <c r="A195" s="12"/>
      <c r="B195" s="224"/>
      <c r="C195" s="225"/>
      <c r="D195" s="226" t="s">
        <v>80</v>
      </c>
      <c r="E195" s="239" t="s">
        <v>877</v>
      </c>
      <c r="F195" s="239" t="s">
        <v>878</v>
      </c>
      <c r="G195" s="225"/>
      <c r="H195" s="225"/>
      <c r="I195" s="228"/>
      <c r="J195" s="228"/>
      <c r="K195" s="240">
        <f>BK195</f>
        <v>0</v>
      </c>
      <c r="L195" s="225"/>
      <c r="M195" s="230"/>
      <c r="N195" s="231"/>
      <c r="O195" s="232"/>
      <c r="P195" s="232"/>
      <c r="Q195" s="233">
        <f>SUM(Q196:Q222)</f>
        <v>0</v>
      </c>
      <c r="R195" s="233">
        <f>SUM(R196:R222)</f>
        <v>0</v>
      </c>
      <c r="S195" s="232"/>
      <c r="T195" s="234">
        <f>SUM(T196:T222)</f>
        <v>0</v>
      </c>
      <c r="U195" s="232"/>
      <c r="V195" s="234">
        <f>SUM(V196:V222)</f>
        <v>1.6357199999999996</v>
      </c>
      <c r="W195" s="232"/>
      <c r="X195" s="235">
        <f>SUM(X196:X222)</f>
        <v>0.065</v>
      </c>
      <c r="Y195" s="12"/>
      <c r="Z195" s="12"/>
      <c r="AA195" s="12"/>
      <c r="AB195" s="12"/>
      <c r="AC195" s="12"/>
      <c r="AD195" s="12"/>
      <c r="AE195" s="12"/>
      <c r="AR195" s="236" t="s">
        <v>147</v>
      </c>
      <c r="AT195" s="237" t="s">
        <v>80</v>
      </c>
      <c r="AU195" s="237" t="s">
        <v>89</v>
      </c>
      <c r="AY195" s="236" t="s">
        <v>134</v>
      </c>
      <c r="BK195" s="238">
        <f>SUM(BK196:BK222)</f>
        <v>0</v>
      </c>
    </row>
    <row r="196" spans="1:65" s="2" customFormat="1" ht="21.75" customHeight="1">
      <c r="A196" s="38"/>
      <c r="B196" s="39"/>
      <c r="C196" s="241" t="s">
        <v>382</v>
      </c>
      <c r="D196" s="241" t="s">
        <v>137</v>
      </c>
      <c r="E196" s="242" t="s">
        <v>879</v>
      </c>
      <c r="F196" s="243" t="s">
        <v>880</v>
      </c>
      <c r="G196" s="244" t="s">
        <v>140</v>
      </c>
      <c r="H196" s="245">
        <v>4</v>
      </c>
      <c r="I196" s="246"/>
      <c r="J196" s="246"/>
      <c r="K196" s="247">
        <f>ROUND(P196*H196,2)</f>
        <v>0</v>
      </c>
      <c r="L196" s="243" t="s">
        <v>141</v>
      </c>
      <c r="M196" s="44"/>
      <c r="N196" s="248" t="s">
        <v>1</v>
      </c>
      <c r="O196" s="249" t="s">
        <v>44</v>
      </c>
      <c r="P196" s="250">
        <f>I196+J196</f>
        <v>0</v>
      </c>
      <c r="Q196" s="250">
        <f>ROUND(I196*H196,2)</f>
        <v>0</v>
      </c>
      <c r="R196" s="250">
        <f>ROUND(J196*H196,2)</f>
        <v>0</v>
      </c>
      <c r="S196" s="91"/>
      <c r="T196" s="251">
        <f>S196*H196</f>
        <v>0</v>
      </c>
      <c r="U196" s="251">
        <v>0</v>
      </c>
      <c r="V196" s="251">
        <f>U196*H196</f>
        <v>0</v>
      </c>
      <c r="W196" s="251">
        <v>0</v>
      </c>
      <c r="X196" s="252">
        <f>W196*H196</f>
        <v>0</v>
      </c>
      <c r="Y196" s="38"/>
      <c r="Z196" s="38"/>
      <c r="AA196" s="38"/>
      <c r="AB196" s="38"/>
      <c r="AC196" s="38"/>
      <c r="AD196" s="38"/>
      <c r="AE196" s="38"/>
      <c r="AR196" s="253" t="s">
        <v>539</v>
      </c>
      <c r="AT196" s="253" t="s">
        <v>137</v>
      </c>
      <c r="AU196" s="253" t="s">
        <v>91</v>
      </c>
      <c r="AY196" s="17" t="s">
        <v>134</v>
      </c>
      <c r="BE196" s="254">
        <f>IF(O196="základní",K196,0)</f>
        <v>0</v>
      </c>
      <c r="BF196" s="254">
        <f>IF(O196="snížená",K196,0)</f>
        <v>0</v>
      </c>
      <c r="BG196" s="254">
        <f>IF(O196="zákl. přenesená",K196,0)</f>
        <v>0</v>
      </c>
      <c r="BH196" s="254">
        <f>IF(O196="sníž. přenesená",K196,0)</f>
        <v>0</v>
      </c>
      <c r="BI196" s="254">
        <f>IF(O196="nulová",K196,0)</f>
        <v>0</v>
      </c>
      <c r="BJ196" s="17" t="s">
        <v>89</v>
      </c>
      <c r="BK196" s="254">
        <f>ROUND(P196*H196,2)</f>
        <v>0</v>
      </c>
      <c r="BL196" s="17" t="s">
        <v>539</v>
      </c>
      <c r="BM196" s="253" t="s">
        <v>881</v>
      </c>
    </row>
    <row r="197" spans="1:51" s="13" customFormat="1" ht="12">
      <c r="A197" s="13"/>
      <c r="B197" s="255"/>
      <c r="C197" s="256"/>
      <c r="D197" s="257" t="s">
        <v>144</v>
      </c>
      <c r="E197" s="258" t="s">
        <v>1</v>
      </c>
      <c r="F197" s="259" t="s">
        <v>882</v>
      </c>
      <c r="G197" s="256"/>
      <c r="H197" s="260">
        <v>4</v>
      </c>
      <c r="I197" s="261"/>
      <c r="J197" s="261"/>
      <c r="K197" s="256"/>
      <c r="L197" s="256"/>
      <c r="M197" s="262"/>
      <c r="N197" s="263"/>
      <c r="O197" s="264"/>
      <c r="P197" s="264"/>
      <c r="Q197" s="264"/>
      <c r="R197" s="264"/>
      <c r="S197" s="264"/>
      <c r="T197" s="264"/>
      <c r="U197" s="264"/>
      <c r="V197" s="264"/>
      <c r="W197" s="264"/>
      <c r="X197" s="265"/>
      <c r="Y197" s="13"/>
      <c r="Z197" s="13"/>
      <c r="AA197" s="13"/>
      <c r="AB197" s="13"/>
      <c r="AC197" s="13"/>
      <c r="AD197" s="13"/>
      <c r="AE197" s="13"/>
      <c r="AT197" s="266" t="s">
        <v>144</v>
      </c>
      <c r="AU197" s="266" t="s">
        <v>91</v>
      </c>
      <c r="AV197" s="13" t="s">
        <v>91</v>
      </c>
      <c r="AW197" s="13" t="s">
        <v>5</v>
      </c>
      <c r="AX197" s="13" t="s">
        <v>89</v>
      </c>
      <c r="AY197" s="266" t="s">
        <v>134</v>
      </c>
    </row>
    <row r="198" spans="1:65" s="2" customFormat="1" ht="21.75" customHeight="1">
      <c r="A198" s="38"/>
      <c r="B198" s="39"/>
      <c r="C198" s="283" t="s">
        <v>386</v>
      </c>
      <c r="D198" s="283" t="s">
        <v>331</v>
      </c>
      <c r="E198" s="284" t="s">
        <v>883</v>
      </c>
      <c r="F198" s="285" t="s">
        <v>884</v>
      </c>
      <c r="G198" s="286" t="s">
        <v>140</v>
      </c>
      <c r="H198" s="287">
        <v>1</v>
      </c>
      <c r="I198" s="288"/>
      <c r="J198" s="289"/>
      <c r="K198" s="290">
        <f>ROUND(P198*H198,2)</f>
        <v>0</v>
      </c>
      <c r="L198" s="285" t="s">
        <v>481</v>
      </c>
      <c r="M198" s="291"/>
      <c r="N198" s="292" t="s">
        <v>1</v>
      </c>
      <c r="O198" s="249" t="s">
        <v>44</v>
      </c>
      <c r="P198" s="250">
        <f>I198+J198</f>
        <v>0</v>
      </c>
      <c r="Q198" s="250">
        <f>ROUND(I198*H198,2)</f>
        <v>0</v>
      </c>
      <c r="R198" s="250">
        <f>ROUND(J198*H198,2)</f>
        <v>0</v>
      </c>
      <c r="S198" s="91"/>
      <c r="T198" s="251">
        <f>S198*H198</f>
        <v>0</v>
      </c>
      <c r="U198" s="251">
        <v>0.00456</v>
      </c>
      <c r="V198" s="251">
        <f>U198*H198</f>
        <v>0.00456</v>
      </c>
      <c r="W198" s="251">
        <v>0</v>
      </c>
      <c r="X198" s="252">
        <f>W198*H198</f>
        <v>0</v>
      </c>
      <c r="Y198" s="38"/>
      <c r="Z198" s="38"/>
      <c r="AA198" s="38"/>
      <c r="AB198" s="38"/>
      <c r="AC198" s="38"/>
      <c r="AD198" s="38"/>
      <c r="AE198" s="38"/>
      <c r="AR198" s="253" t="s">
        <v>885</v>
      </c>
      <c r="AT198" s="253" t="s">
        <v>331</v>
      </c>
      <c r="AU198" s="253" t="s">
        <v>91</v>
      </c>
      <c r="AY198" s="17" t="s">
        <v>134</v>
      </c>
      <c r="BE198" s="254">
        <f>IF(O198="základní",K198,0)</f>
        <v>0</v>
      </c>
      <c r="BF198" s="254">
        <f>IF(O198="snížená",K198,0)</f>
        <v>0</v>
      </c>
      <c r="BG198" s="254">
        <f>IF(O198="zákl. přenesená",K198,0)</f>
        <v>0</v>
      </c>
      <c r="BH198" s="254">
        <f>IF(O198="sníž. přenesená",K198,0)</f>
        <v>0</v>
      </c>
      <c r="BI198" s="254">
        <f>IF(O198="nulová",K198,0)</f>
        <v>0</v>
      </c>
      <c r="BJ198" s="17" t="s">
        <v>89</v>
      </c>
      <c r="BK198" s="254">
        <f>ROUND(P198*H198,2)</f>
        <v>0</v>
      </c>
      <c r="BL198" s="17" t="s">
        <v>539</v>
      </c>
      <c r="BM198" s="253" t="s">
        <v>886</v>
      </c>
    </row>
    <row r="199" spans="1:65" s="2" customFormat="1" ht="21.75" customHeight="1">
      <c r="A199" s="38"/>
      <c r="B199" s="39"/>
      <c r="C199" s="283" t="s">
        <v>390</v>
      </c>
      <c r="D199" s="283" t="s">
        <v>331</v>
      </c>
      <c r="E199" s="284" t="s">
        <v>887</v>
      </c>
      <c r="F199" s="285" t="s">
        <v>888</v>
      </c>
      <c r="G199" s="286" t="s">
        <v>140</v>
      </c>
      <c r="H199" s="287">
        <v>1</v>
      </c>
      <c r="I199" s="288"/>
      <c r="J199" s="289"/>
      <c r="K199" s="290">
        <f>ROUND(P199*H199,2)</f>
        <v>0</v>
      </c>
      <c r="L199" s="285" t="s">
        <v>481</v>
      </c>
      <c r="M199" s="291"/>
      <c r="N199" s="292" t="s">
        <v>1</v>
      </c>
      <c r="O199" s="249" t="s">
        <v>44</v>
      </c>
      <c r="P199" s="250">
        <f>I199+J199</f>
        <v>0</v>
      </c>
      <c r="Q199" s="250">
        <f>ROUND(I199*H199,2)</f>
        <v>0</v>
      </c>
      <c r="R199" s="250">
        <f>ROUND(J199*H199,2)</f>
        <v>0</v>
      </c>
      <c r="S199" s="91"/>
      <c r="T199" s="251">
        <f>S199*H199</f>
        <v>0</v>
      </c>
      <c r="U199" s="251">
        <v>0.00456</v>
      </c>
      <c r="V199" s="251">
        <f>U199*H199</f>
        <v>0.00456</v>
      </c>
      <c r="W199" s="251">
        <v>0</v>
      </c>
      <c r="X199" s="252">
        <f>W199*H199</f>
        <v>0</v>
      </c>
      <c r="Y199" s="38"/>
      <c r="Z199" s="38"/>
      <c r="AA199" s="38"/>
      <c r="AB199" s="38"/>
      <c r="AC199" s="38"/>
      <c r="AD199" s="38"/>
      <c r="AE199" s="38"/>
      <c r="AR199" s="253" t="s">
        <v>885</v>
      </c>
      <c r="AT199" s="253" t="s">
        <v>331</v>
      </c>
      <c r="AU199" s="253" t="s">
        <v>91</v>
      </c>
      <c r="AY199" s="17" t="s">
        <v>134</v>
      </c>
      <c r="BE199" s="254">
        <f>IF(O199="základní",K199,0)</f>
        <v>0</v>
      </c>
      <c r="BF199" s="254">
        <f>IF(O199="snížená",K199,0)</f>
        <v>0</v>
      </c>
      <c r="BG199" s="254">
        <f>IF(O199="zákl. přenesená",K199,0)</f>
        <v>0</v>
      </c>
      <c r="BH199" s="254">
        <f>IF(O199="sníž. přenesená",K199,0)</f>
        <v>0</v>
      </c>
      <c r="BI199" s="254">
        <f>IF(O199="nulová",K199,0)</f>
        <v>0</v>
      </c>
      <c r="BJ199" s="17" t="s">
        <v>89</v>
      </c>
      <c r="BK199" s="254">
        <f>ROUND(P199*H199,2)</f>
        <v>0</v>
      </c>
      <c r="BL199" s="17" t="s">
        <v>539</v>
      </c>
      <c r="BM199" s="253" t="s">
        <v>889</v>
      </c>
    </row>
    <row r="200" spans="1:65" s="2" customFormat="1" ht="21.75" customHeight="1">
      <c r="A200" s="38"/>
      <c r="B200" s="39"/>
      <c r="C200" s="283" t="s">
        <v>394</v>
      </c>
      <c r="D200" s="283" t="s">
        <v>331</v>
      </c>
      <c r="E200" s="284" t="s">
        <v>890</v>
      </c>
      <c r="F200" s="285" t="s">
        <v>891</v>
      </c>
      <c r="G200" s="286" t="s">
        <v>140</v>
      </c>
      <c r="H200" s="287">
        <v>2</v>
      </c>
      <c r="I200" s="288"/>
      <c r="J200" s="289"/>
      <c r="K200" s="290">
        <f>ROUND(P200*H200,2)</f>
        <v>0</v>
      </c>
      <c r="L200" s="285" t="s">
        <v>481</v>
      </c>
      <c r="M200" s="291"/>
      <c r="N200" s="292" t="s">
        <v>1</v>
      </c>
      <c r="O200" s="249" t="s">
        <v>44</v>
      </c>
      <c r="P200" s="250">
        <f>I200+J200</f>
        <v>0</v>
      </c>
      <c r="Q200" s="250">
        <f>ROUND(I200*H200,2)</f>
        <v>0</v>
      </c>
      <c r="R200" s="250">
        <f>ROUND(J200*H200,2)</f>
        <v>0</v>
      </c>
      <c r="S200" s="91"/>
      <c r="T200" s="251">
        <f>S200*H200</f>
        <v>0</v>
      </c>
      <c r="U200" s="251">
        <v>0.0115</v>
      </c>
      <c r="V200" s="251">
        <f>U200*H200</f>
        <v>0.023</v>
      </c>
      <c r="W200" s="251">
        <v>0</v>
      </c>
      <c r="X200" s="252">
        <f>W200*H200</f>
        <v>0</v>
      </c>
      <c r="Y200" s="38"/>
      <c r="Z200" s="38"/>
      <c r="AA200" s="38"/>
      <c r="AB200" s="38"/>
      <c r="AC200" s="38"/>
      <c r="AD200" s="38"/>
      <c r="AE200" s="38"/>
      <c r="AR200" s="253" t="s">
        <v>885</v>
      </c>
      <c r="AT200" s="253" t="s">
        <v>331</v>
      </c>
      <c r="AU200" s="253" t="s">
        <v>91</v>
      </c>
      <c r="AY200" s="17" t="s">
        <v>134</v>
      </c>
      <c r="BE200" s="254">
        <f>IF(O200="základní",K200,0)</f>
        <v>0</v>
      </c>
      <c r="BF200" s="254">
        <f>IF(O200="snížená",K200,0)</f>
        <v>0</v>
      </c>
      <c r="BG200" s="254">
        <f>IF(O200="zákl. přenesená",K200,0)</f>
        <v>0</v>
      </c>
      <c r="BH200" s="254">
        <f>IF(O200="sníž. přenesená",K200,0)</f>
        <v>0</v>
      </c>
      <c r="BI200" s="254">
        <f>IF(O200="nulová",K200,0)</f>
        <v>0</v>
      </c>
      <c r="BJ200" s="17" t="s">
        <v>89</v>
      </c>
      <c r="BK200" s="254">
        <f>ROUND(P200*H200,2)</f>
        <v>0</v>
      </c>
      <c r="BL200" s="17" t="s">
        <v>539</v>
      </c>
      <c r="BM200" s="253" t="s">
        <v>892</v>
      </c>
    </row>
    <row r="201" spans="1:51" s="13" customFormat="1" ht="12">
      <c r="A201" s="13"/>
      <c r="B201" s="255"/>
      <c r="C201" s="256"/>
      <c r="D201" s="257" t="s">
        <v>144</v>
      </c>
      <c r="E201" s="258" t="s">
        <v>1</v>
      </c>
      <c r="F201" s="259" t="s">
        <v>763</v>
      </c>
      <c r="G201" s="256"/>
      <c r="H201" s="260">
        <v>2</v>
      </c>
      <c r="I201" s="261"/>
      <c r="J201" s="261"/>
      <c r="K201" s="256"/>
      <c r="L201" s="256"/>
      <c r="M201" s="262"/>
      <c r="N201" s="263"/>
      <c r="O201" s="264"/>
      <c r="P201" s="264"/>
      <c r="Q201" s="264"/>
      <c r="R201" s="264"/>
      <c r="S201" s="264"/>
      <c r="T201" s="264"/>
      <c r="U201" s="264"/>
      <c r="V201" s="264"/>
      <c r="W201" s="264"/>
      <c r="X201" s="265"/>
      <c r="Y201" s="13"/>
      <c r="Z201" s="13"/>
      <c r="AA201" s="13"/>
      <c r="AB201" s="13"/>
      <c r="AC201" s="13"/>
      <c r="AD201" s="13"/>
      <c r="AE201" s="13"/>
      <c r="AT201" s="266" t="s">
        <v>144</v>
      </c>
      <c r="AU201" s="266" t="s">
        <v>91</v>
      </c>
      <c r="AV201" s="13" t="s">
        <v>91</v>
      </c>
      <c r="AW201" s="13" t="s">
        <v>5</v>
      </c>
      <c r="AX201" s="13" t="s">
        <v>89</v>
      </c>
      <c r="AY201" s="266" t="s">
        <v>134</v>
      </c>
    </row>
    <row r="202" spans="1:65" s="2" customFormat="1" ht="21.75" customHeight="1">
      <c r="A202" s="38"/>
      <c r="B202" s="39"/>
      <c r="C202" s="283" t="s">
        <v>398</v>
      </c>
      <c r="D202" s="283" t="s">
        <v>331</v>
      </c>
      <c r="E202" s="284" t="s">
        <v>893</v>
      </c>
      <c r="F202" s="285" t="s">
        <v>894</v>
      </c>
      <c r="G202" s="286" t="s">
        <v>140</v>
      </c>
      <c r="H202" s="287">
        <v>4</v>
      </c>
      <c r="I202" s="288"/>
      <c r="J202" s="289"/>
      <c r="K202" s="290">
        <f>ROUND(P202*H202,2)</f>
        <v>0</v>
      </c>
      <c r="L202" s="285" t="s">
        <v>481</v>
      </c>
      <c r="M202" s="291"/>
      <c r="N202" s="292" t="s">
        <v>1</v>
      </c>
      <c r="O202" s="249" t="s">
        <v>44</v>
      </c>
      <c r="P202" s="250">
        <f>I202+J202</f>
        <v>0</v>
      </c>
      <c r="Q202" s="250">
        <f>ROUND(I202*H202,2)</f>
        <v>0</v>
      </c>
      <c r="R202" s="250">
        <f>ROUND(J202*H202,2)</f>
        <v>0</v>
      </c>
      <c r="S202" s="91"/>
      <c r="T202" s="251">
        <f>S202*H202</f>
        <v>0</v>
      </c>
      <c r="U202" s="251">
        <v>0.006</v>
      </c>
      <c r="V202" s="251">
        <f>U202*H202</f>
        <v>0.024</v>
      </c>
      <c r="W202" s="251">
        <v>0</v>
      </c>
      <c r="X202" s="252">
        <f>W202*H202</f>
        <v>0</v>
      </c>
      <c r="Y202" s="38"/>
      <c r="Z202" s="38"/>
      <c r="AA202" s="38"/>
      <c r="AB202" s="38"/>
      <c r="AC202" s="38"/>
      <c r="AD202" s="38"/>
      <c r="AE202" s="38"/>
      <c r="AR202" s="253" t="s">
        <v>885</v>
      </c>
      <c r="AT202" s="253" t="s">
        <v>331</v>
      </c>
      <c r="AU202" s="253" t="s">
        <v>91</v>
      </c>
      <c r="AY202" s="17" t="s">
        <v>134</v>
      </c>
      <c r="BE202" s="254">
        <f>IF(O202="základní",K202,0)</f>
        <v>0</v>
      </c>
      <c r="BF202" s="254">
        <f>IF(O202="snížená",K202,0)</f>
        <v>0</v>
      </c>
      <c r="BG202" s="254">
        <f>IF(O202="zákl. přenesená",K202,0)</f>
        <v>0</v>
      </c>
      <c r="BH202" s="254">
        <f>IF(O202="sníž. přenesená",K202,0)</f>
        <v>0</v>
      </c>
      <c r="BI202" s="254">
        <f>IF(O202="nulová",K202,0)</f>
        <v>0</v>
      </c>
      <c r="BJ202" s="17" t="s">
        <v>89</v>
      </c>
      <c r="BK202" s="254">
        <f>ROUND(P202*H202,2)</f>
        <v>0</v>
      </c>
      <c r="BL202" s="17" t="s">
        <v>539</v>
      </c>
      <c r="BM202" s="253" t="s">
        <v>895</v>
      </c>
    </row>
    <row r="203" spans="1:51" s="13" customFormat="1" ht="12">
      <c r="A203" s="13"/>
      <c r="B203" s="255"/>
      <c r="C203" s="256"/>
      <c r="D203" s="257" t="s">
        <v>144</v>
      </c>
      <c r="E203" s="258" t="s">
        <v>1</v>
      </c>
      <c r="F203" s="259" t="s">
        <v>882</v>
      </c>
      <c r="G203" s="256"/>
      <c r="H203" s="260">
        <v>4</v>
      </c>
      <c r="I203" s="261"/>
      <c r="J203" s="261"/>
      <c r="K203" s="256"/>
      <c r="L203" s="256"/>
      <c r="M203" s="262"/>
      <c r="N203" s="263"/>
      <c r="O203" s="264"/>
      <c r="P203" s="264"/>
      <c r="Q203" s="264"/>
      <c r="R203" s="264"/>
      <c r="S203" s="264"/>
      <c r="T203" s="264"/>
      <c r="U203" s="264"/>
      <c r="V203" s="264"/>
      <c r="W203" s="264"/>
      <c r="X203" s="265"/>
      <c r="Y203" s="13"/>
      <c r="Z203" s="13"/>
      <c r="AA203" s="13"/>
      <c r="AB203" s="13"/>
      <c r="AC203" s="13"/>
      <c r="AD203" s="13"/>
      <c r="AE203" s="13"/>
      <c r="AT203" s="266" t="s">
        <v>144</v>
      </c>
      <c r="AU203" s="266" t="s">
        <v>91</v>
      </c>
      <c r="AV203" s="13" t="s">
        <v>91</v>
      </c>
      <c r="AW203" s="13" t="s">
        <v>5</v>
      </c>
      <c r="AX203" s="13" t="s">
        <v>89</v>
      </c>
      <c r="AY203" s="266" t="s">
        <v>134</v>
      </c>
    </row>
    <row r="204" spans="1:65" s="2" customFormat="1" ht="21.75" customHeight="1">
      <c r="A204" s="38"/>
      <c r="B204" s="39"/>
      <c r="C204" s="241" t="s">
        <v>403</v>
      </c>
      <c r="D204" s="241" t="s">
        <v>137</v>
      </c>
      <c r="E204" s="242" t="s">
        <v>896</v>
      </c>
      <c r="F204" s="243" t="s">
        <v>897</v>
      </c>
      <c r="G204" s="244" t="s">
        <v>140</v>
      </c>
      <c r="H204" s="245">
        <v>1</v>
      </c>
      <c r="I204" s="246"/>
      <c r="J204" s="246"/>
      <c r="K204" s="247">
        <f>ROUND(P204*H204,2)</f>
        <v>0</v>
      </c>
      <c r="L204" s="243" t="s">
        <v>481</v>
      </c>
      <c r="M204" s="44"/>
      <c r="N204" s="248" t="s">
        <v>1</v>
      </c>
      <c r="O204" s="249" t="s">
        <v>44</v>
      </c>
      <c r="P204" s="250">
        <f>I204+J204</f>
        <v>0</v>
      </c>
      <c r="Q204" s="250">
        <f>ROUND(I204*H204,2)</f>
        <v>0</v>
      </c>
      <c r="R204" s="250">
        <f>ROUND(J204*H204,2)</f>
        <v>0</v>
      </c>
      <c r="S204" s="91"/>
      <c r="T204" s="251">
        <f>S204*H204</f>
        <v>0</v>
      </c>
      <c r="U204" s="251">
        <v>0</v>
      </c>
      <c r="V204" s="251">
        <f>U204*H204</f>
        <v>0</v>
      </c>
      <c r="W204" s="251">
        <v>0.03</v>
      </c>
      <c r="X204" s="252">
        <f>W204*H204</f>
        <v>0.03</v>
      </c>
      <c r="Y204" s="38"/>
      <c r="Z204" s="38"/>
      <c r="AA204" s="38"/>
      <c r="AB204" s="38"/>
      <c r="AC204" s="38"/>
      <c r="AD204" s="38"/>
      <c r="AE204" s="38"/>
      <c r="AR204" s="253" t="s">
        <v>539</v>
      </c>
      <c r="AT204" s="253" t="s">
        <v>137</v>
      </c>
      <c r="AU204" s="253" t="s">
        <v>91</v>
      </c>
      <c r="AY204" s="17" t="s">
        <v>134</v>
      </c>
      <c r="BE204" s="254">
        <f>IF(O204="základní",K204,0)</f>
        <v>0</v>
      </c>
      <c r="BF204" s="254">
        <f>IF(O204="snížená",K204,0)</f>
        <v>0</v>
      </c>
      <c r="BG204" s="254">
        <f>IF(O204="zákl. přenesená",K204,0)</f>
        <v>0</v>
      </c>
      <c r="BH204" s="254">
        <f>IF(O204="sníž. přenesená",K204,0)</f>
        <v>0</v>
      </c>
      <c r="BI204" s="254">
        <f>IF(O204="nulová",K204,0)</f>
        <v>0</v>
      </c>
      <c r="BJ204" s="17" t="s">
        <v>89</v>
      </c>
      <c r="BK204" s="254">
        <f>ROUND(P204*H204,2)</f>
        <v>0</v>
      </c>
      <c r="BL204" s="17" t="s">
        <v>539</v>
      </c>
      <c r="BM204" s="253" t="s">
        <v>898</v>
      </c>
    </row>
    <row r="205" spans="1:65" s="2" customFormat="1" ht="21.75" customHeight="1">
      <c r="A205" s="38"/>
      <c r="B205" s="39"/>
      <c r="C205" s="241" t="s">
        <v>408</v>
      </c>
      <c r="D205" s="241" t="s">
        <v>137</v>
      </c>
      <c r="E205" s="242" t="s">
        <v>899</v>
      </c>
      <c r="F205" s="243" t="s">
        <v>900</v>
      </c>
      <c r="G205" s="244" t="s">
        <v>140</v>
      </c>
      <c r="H205" s="245">
        <v>2</v>
      </c>
      <c r="I205" s="246"/>
      <c r="J205" s="246"/>
      <c r="K205" s="247">
        <f>ROUND(P205*H205,2)</f>
        <v>0</v>
      </c>
      <c r="L205" s="243" t="s">
        <v>141</v>
      </c>
      <c r="M205" s="44"/>
      <c r="N205" s="248" t="s">
        <v>1</v>
      </c>
      <c r="O205" s="249" t="s">
        <v>44</v>
      </c>
      <c r="P205" s="250">
        <f>I205+J205</f>
        <v>0</v>
      </c>
      <c r="Q205" s="250">
        <f>ROUND(I205*H205,2)</f>
        <v>0</v>
      </c>
      <c r="R205" s="250">
        <f>ROUND(J205*H205,2)</f>
        <v>0</v>
      </c>
      <c r="S205" s="91"/>
      <c r="T205" s="251">
        <f>S205*H205</f>
        <v>0</v>
      </c>
      <c r="U205" s="251">
        <v>0</v>
      </c>
      <c r="V205" s="251">
        <f>U205*H205</f>
        <v>0</v>
      </c>
      <c r="W205" s="251">
        <v>0</v>
      </c>
      <c r="X205" s="252">
        <f>W205*H205</f>
        <v>0</v>
      </c>
      <c r="Y205" s="38"/>
      <c r="Z205" s="38"/>
      <c r="AA205" s="38"/>
      <c r="AB205" s="38"/>
      <c r="AC205" s="38"/>
      <c r="AD205" s="38"/>
      <c r="AE205" s="38"/>
      <c r="AR205" s="253" t="s">
        <v>539</v>
      </c>
      <c r="AT205" s="253" t="s">
        <v>137</v>
      </c>
      <c r="AU205" s="253" t="s">
        <v>91</v>
      </c>
      <c r="AY205" s="17" t="s">
        <v>134</v>
      </c>
      <c r="BE205" s="254">
        <f>IF(O205="základní",K205,0)</f>
        <v>0</v>
      </c>
      <c r="BF205" s="254">
        <f>IF(O205="snížená",K205,0)</f>
        <v>0</v>
      </c>
      <c r="BG205" s="254">
        <f>IF(O205="zákl. přenesená",K205,0)</f>
        <v>0</v>
      </c>
      <c r="BH205" s="254">
        <f>IF(O205="sníž. přenesená",K205,0)</f>
        <v>0</v>
      </c>
      <c r="BI205" s="254">
        <f>IF(O205="nulová",K205,0)</f>
        <v>0</v>
      </c>
      <c r="BJ205" s="17" t="s">
        <v>89</v>
      </c>
      <c r="BK205" s="254">
        <f>ROUND(P205*H205,2)</f>
        <v>0</v>
      </c>
      <c r="BL205" s="17" t="s">
        <v>539</v>
      </c>
      <c r="BM205" s="253" t="s">
        <v>901</v>
      </c>
    </row>
    <row r="206" spans="1:51" s="13" customFormat="1" ht="12">
      <c r="A206" s="13"/>
      <c r="B206" s="255"/>
      <c r="C206" s="256"/>
      <c r="D206" s="257" t="s">
        <v>144</v>
      </c>
      <c r="E206" s="258" t="s">
        <v>763</v>
      </c>
      <c r="F206" s="259" t="s">
        <v>91</v>
      </c>
      <c r="G206" s="256"/>
      <c r="H206" s="260">
        <v>2</v>
      </c>
      <c r="I206" s="261"/>
      <c r="J206" s="261"/>
      <c r="K206" s="256"/>
      <c r="L206" s="256"/>
      <c r="M206" s="262"/>
      <c r="N206" s="263"/>
      <c r="O206" s="264"/>
      <c r="P206" s="264"/>
      <c r="Q206" s="264"/>
      <c r="R206" s="264"/>
      <c r="S206" s="264"/>
      <c r="T206" s="264"/>
      <c r="U206" s="264"/>
      <c r="V206" s="264"/>
      <c r="W206" s="264"/>
      <c r="X206" s="265"/>
      <c r="Y206" s="13"/>
      <c r="Z206" s="13"/>
      <c r="AA206" s="13"/>
      <c r="AB206" s="13"/>
      <c r="AC206" s="13"/>
      <c r="AD206" s="13"/>
      <c r="AE206" s="13"/>
      <c r="AT206" s="266" t="s">
        <v>144</v>
      </c>
      <c r="AU206" s="266" t="s">
        <v>91</v>
      </c>
      <c r="AV206" s="13" t="s">
        <v>91</v>
      </c>
      <c r="AW206" s="13" t="s">
        <v>5</v>
      </c>
      <c r="AX206" s="13" t="s">
        <v>89</v>
      </c>
      <c r="AY206" s="266" t="s">
        <v>134</v>
      </c>
    </row>
    <row r="207" spans="1:65" s="2" customFormat="1" ht="21.75" customHeight="1">
      <c r="A207" s="38"/>
      <c r="B207" s="39"/>
      <c r="C207" s="283" t="s">
        <v>413</v>
      </c>
      <c r="D207" s="283" t="s">
        <v>331</v>
      </c>
      <c r="E207" s="284" t="s">
        <v>902</v>
      </c>
      <c r="F207" s="285" t="s">
        <v>903</v>
      </c>
      <c r="G207" s="286" t="s">
        <v>140</v>
      </c>
      <c r="H207" s="287">
        <v>2</v>
      </c>
      <c r="I207" s="288"/>
      <c r="J207" s="289"/>
      <c r="K207" s="290">
        <f>ROUND(P207*H207,2)</f>
        <v>0</v>
      </c>
      <c r="L207" s="285" t="s">
        <v>481</v>
      </c>
      <c r="M207" s="291"/>
      <c r="N207" s="292" t="s">
        <v>1</v>
      </c>
      <c r="O207" s="249" t="s">
        <v>44</v>
      </c>
      <c r="P207" s="250">
        <f>I207+J207</f>
        <v>0</v>
      </c>
      <c r="Q207" s="250">
        <f>ROUND(I207*H207,2)</f>
        <v>0</v>
      </c>
      <c r="R207" s="250">
        <f>ROUND(J207*H207,2)</f>
        <v>0</v>
      </c>
      <c r="S207" s="91"/>
      <c r="T207" s="251">
        <f>S207*H207</f>
        <v>0</v>
      </c>
      <c r="U207" s="251">
        <v>0.044</v>
      </c>
      <c r="V207" s="251">
        <f>U207*H207</f>
        <v>0.088</v>
      </c>
      <c r="W207" s="251">
        <v>0</v>
      </c>
      <c r="X207" s="252">
        <f>W207*H207</f>
        <v>0</v>
      </c>
      <c r="Y207" s="38"/>
      <c r="Z207" s="38"/>
      <c r="AA207" s="38"/>
      <c r="AB207" s="38"/>
      <c r="AC207" s="38"/>
      <c r="AD207" s="38"/>
      <c r="AE207" s="38"/>
      <c r="AR207" s="253" t="s">
        <v>904</v>
      </c>
      <c r="AT207" s="253" t="s">
        <v>331</v>
      </c>
      <c r="AU207" s="253" t="s">
        <v>91</v>
      </c>
      <c r="AY207" s="17" t="s">
        <v>134</v>
      </c>
      <c r="BE207" s="254">
        <f>IF(O207="základní",K207,0)</f>
        <v>0</v>
      </c>
      <c r="BF207" s="254">
        <f>IF(O207="snížená",K207,0)</f>
        <v>0</v>
      </c>
      <c r="BG207" s="254">
        <f>IF(O207="zákl. přenesená",K207,0)</f>
        <v>0</v>
      </c>
      <c r="BH207" s="254">
        <f>IF(O207="sníž. přenesená",K207,0)</f>
        <v>0</v>
      </c>
      <c r="BI207" s="254">
        <f>IF(O207="nulová",K207,0)</f>
        <v>0</v>
      </c>
      <c r="BJ207" s="17" t="s">
        <v>89</v>
      </c>
      <c r="BK207" s="254">
        <f>ROUND(P207*H207,2)</f>
        <v>0</v>
      </c>
      <c r="BL207" s="17" t="s">
        <v>904</v>
      </c>
      <c r="BM207" s="253" t="s">
        <v>905</v>
      </c>
    </row>
    <row r="208" spans="1:51" s="13" customFormat="1" ht="12">
      <c r="A208" s="13"/>
      <c r="B208" s="255"/>
      <c r="C208" s="256"/>
      <c r="D208" s="257" t="s">
        <v>144</v>
      </c>
      <c r="E208" s="258" t="s">
        <v>1</v>
      </c>
      <c r="F208" s="259" t="s">
        <v>763</v>
      </c>
      <c r="G208" s="256"/>
      <c r="H208" s="260">
        <v>2</v>
      </c>
      <c r="I208" s="261"/>
      <c r="J208" s="261"/>
      <c r="K208" s="256"/>
      <c r="L208" s="256"/>
      <c r="M208" s="262"/>
      <c r="N208" s="263"/>
      <c r="O208" s="264"/>
      <c r="P208" s="264"/>
      <c r="Q208" s="264"/>
      <c r="R208" s="264"/>
      <c r="S208" s="264"/>
      <c r="T208" s="264"/>
      <c r="U208" s="264"/>
      <c r="V208" s="264"/>
      <c r="W208" s="264"/>
      <c r="X208" s="265"/>
      <c r="Y208" s="13"/>
      <c r="Z208" s="13"/>
      <c r="AA208" s="13"/>
      <c r="AB208" s="13"/>
      <c r="AC208" s="13"/>
      <c r="AD208" s="13"/>
      <c r="AE208" s="13"/>
      <c r="AT208" s="266" t="s">
        <v>144</v>
      </c>
      <c r="AU208" s="266" t="s">
        <v>91</v>
      </c>
      <c r="AV208" s="13" t="s">
        <v>91</v>
      </c>
      <c r="AW208" s="13" t="s">
        <v>5</v>
      </c>
      <c r="AX208" s="13" t="s">
        <v>89</v>
      </c>
      <c r="AY208" s="266" t="s">
        <v>134</v>
      </c>
    </row>
    <row r="209" spans="1:65" s="2" customFormat="1" ht="21.75" customHeight="1">
      <c r="A209" s="38"/>
      <c r="B209" s="39"/>
      <c r="C209" s="241" t="s">
        <v>418</v>
      </c>
      <c r="D209" s="241" t="s">
        <v>137</v>
      </c>
      <c r="E209" s="242" t="s">
        <v>906</v>
      </c>
      <c r="F209" s="243" t="s">
        <v>907</v>
      </c>
      <c r="G209" s="244" t="s">
        <v>140</v>
      </c>
      <c r="H209" s="245">
        <v>3</v>
      </c>
      <c r="I209" s="246"/>
      <c r="J209" s="246"/>
      <c r="K209" s="247">
        <f>ROUND(P209*H209,2)</f>
        <v>0</v>
      </c>
      <c r="L209" s="243" t="s">
        <v>141</v>
      </c>
      <c r="M209" s="44"/>
      <c r="N209" s="248" t="s">
        <v>1</v>
      </c>
      <c r="O209" s="249" t="s">
        <v>44</v>
      </c>
      <c r="P209" s="250">
        <f>I209+J209</f>
        <v>0</v>
      </c>
      <c r="Q209" s="250">
        <f>ROUND(I209*H209,2)</f>
        <v>0</v>
      </c>
      <c r="R209" s="250">
        <f>ROUND(J209*H209,2)</f>
        <v>0</v>
      </c>
      <c r="S209" s="91"/>
      <c r="T209" s="251">
        <f>S209*H209</f>
        <v>0</v>
      </c>
      <c r="U209" s="251">
        <v>0</v>
      </c>
      <c r="V209" s="251">
        <f>U209*H209</f>
        <v>0</v>
      </c>
      <c r="W209" s="251">
        <v>0</v>
      </c>
      <c r="X209" s="252">
        <f>W209*H209</f>
        <v>0</v>
      </c>
      <c r="Y209" s="38"/>
      <c r="Z209" s="38"/>
      <c r="AA209" s="38"/>
      <c r="AB209" s="38"/>
      <c r="AC209" s="38"/>
      <c r="AD209" s="38"/>
      <c r="AE209" s="38"/>
      <c r="AR209" s="253" t="s">
        <v>539</v>
      </c>
      <c r="AT209" s="253" t="s">
        <v>137</v>
      </c>
      <c r="AU209" s="253" t="s">
        <v>91</v>
      </c>
      <c r="AY209" s="17" t="s">
        <v>134</v>
      </c>
      <c r="BE209" s="254">
        <f>IF(O209="základní",K209,0)</f>
        <v>0</v>
      </c>
      <c r="BF209" s="254">
        <f>IF(O209="snížená",K209,0)</f>
        <v>0</v>
      </c>
      <c r="BG209" s="254">
        <f>IF(O209="zákl. přenesená",K209,0)</f>
        <v>0</v>
      </c>
      <c r="BH209" s="254">
        <f>IF(O209="sníž. přenesená",K209,0)</f>
        <v>0</v>
      </c>
      <c r="BI209" s="254">
        <f>IF(O209="nulová",K209,0)</f>
        <v>0</v>
      </c>
      <c r="BJ209" s="17" t="s">
        <v>89</v>
      </c>
      <c r="BK209" s="254">
        <f>ROUND(P209*H209,2)</f>
        <v>0</v>
      </c>
      <c r="BL209" s="17" t="s">
        <v>539</v>
      </c>
      <c r="BM209" s="253" t="s">
        <v>908</v>
      </c>
    </row>
    <row r="210" spans="1:51" s="13" customFormat="1" ht="12">
      <c r="A210" s="13"/>
      <c r="B210" s="255"/>
      <c r="C210" s="256"/>
      <c r="D210" s="257" t="s">
        <v>144</v>
      </c>
      <c r="E210" s="258" t="s">
        <v>762</v>
      </c>
      <c r="F210" s="259" t="s">
        <v>91</v>
      </c>
      <c r="G210" s="256"/>
      <c r="H210" s="260">
        <v>2</v>
      </c>
      <c r="I210" s="261"/>
      <c r="J210" s="261"/>
      <c r="K210" s="256"/>
      <c r="L210" s="256"/>
      <c r="M210" s="262"/>
      <c r="N210" s="263"/>
      <c r="O210" s="264"/>
      <c r="P210" s="264"/>
      <c r="Q210" s="264"/>
      <c r="R210" s="264"/>
      <c r="S210" s="264"/>
      <c r="T210" s="264"/>
      <c r="U210" s="264"/>
      <c r="V210" s="264"/>
      <c r="W210" s="264"/>
      <c r="X210" s="265"/>
      <c r="Y210" s="13"/>
      <c r="Z210" s="13"/>
      <c r="AA210" s="13"/>
      <c r="AB210" s="13"/>
      <c r="AC210" s="13"/>
      <c r="AD210" s="13"/>
      <c r="AE210" s="13"/>
      <c r="AT210" s="266" t="s">
        <v>144</v>
      </c>
      <c r="AU210" s="266" t="s">
        <v>91</v>
      </c>
      <c r="AV210" s="13" t="s">
        <v>91</v>
      </c>
      <c r="AW210" s="13" t="s">
        <v>5</v>
      </c>
      <c r="AX210" s="13" t="s">
        <v>81</v>
      </c>
      <c r="AY210" s="266" t="s">
        <v>134</v>
      </c>
    </row>
    <row r="211" spans="1:51" s="13" customFormat="1" ht="12">
      <c r="A211" s="13"/>
      <c r="B211" s="255"/>
      <c r="C211" s="256"/>
      <c r="D211" s="257" t="s">
        <v>144</v>
      </c>
      <c r="E211" s="258" t="s">
        <v>1</v>
      </c>
      <c r="F211" s="259" t="s">
        <v>761</v>
      </c>
      <c r="G211" s="256"/>
      <c r="H211" s="260">
        <v>1</v>
      </c>
      <c r="I211" s="261"/>
      <c r="J211" s="261"/>
      <c r="K211" s="256"/>
      <c r="L211" s="256"/>
      <c r="M211" s="262"/>
      <c r="N211" s="263"/>
      <c r="O211" s="264"/>
      <c r="P211" s="264"/>
      <c r="Q211" s="264"/>
      <c r="R211" s="264"/>
      <c r="S211" s="264"/>
      <c r="T211" s="264"/>
      <c r="U211" s="264"/>
      <c r="V211" s="264"/>
      <c r="W211" s="264"/>
      <c r="X211" s="265"/>
      <c r="Y211" s="13"/>
      <c r="Z211" s="13"/>
      <c r="AA211" s="13"/>
      <c r="AB211" s="13"/>
      <c r="AC211" s="13"/>
      <c r="AD211" s="13"/>
      <c r="AE211" s="13"/>
      <c r="AT211" s="266" t="s">
        <v>144</v>
      </c>
      <c r="AU211" s="266" t="s">
        <v>91</v>
      </c>
      <c r="AV211" s="13" t="s">
        <v>91</v>
      </c>
      <c r="AW211" s="13" t="s">
        <v>5</v>
      </c>
      <c r="AX211" s="13" t="s">
        <v>81</v>
      </c>
      <c r="AY211" s="266" t="s">
        <v>134</v>
      </c>
    </row>
    <row r="212" spans="1:51" s="14" customFormat="1" ht="12">
      <c r="A212" s="14"/>
      <c r="B212" s="267"/>
      <c r="C212" s="268"/>
      <c r="D212" s="257" t="s">
        <v>144</v>
      </c>
      <c r="E212" s="269" t="s">
        <v>1</v>
      </c>
      <c r="F212" s="270" t="s">
        <v>161</v>
      </c>
      <c r="G212" s="268"/>
      <c r="H212" s="271">
        <v>3</v>
      </c>
      <c r="I212" s="272"/>
      <c r="J212" s="272"/>
      <c r="K212" s="268"/>
      <c r="L212" s="268"/>
      <c r="M212" s="273"/>
      <c r="N212" s="274"/>
      <c r="O212" s="275"/>
      <c r="P212" s="275"/>
      <c r="Q212" s="275"/>
      <c r="R212" s="275"/>
      <c r="S212" s="275"/>
      <c r="T212" s="275"/>
      <c r="U212" s="275"/>
      <c r="V212" s="275"/>
      <c r="W212" s="275"/>
      <c r="X212" s="276"/>
      <c r="Y212" s="14"/>
      <c r="Z212" s="14"/>
      <c r="AA212" s="14"/>
      <c r="AB212" s="14"/>
      <c r="AC212" s="14"/>
      <c r="AD212" s="14"/>
      <c r="AE212" s="14"/>
      <c r="AT212" s="277" t="s">
        <v>144</v>
      </c>
      <c r="AU212" s="277" t="s">
        <v>91</v>
      </c>
      <c r="AV212" s="14" t="s">
        <v>142</v>
      </c>
      <c r="AW212" s="14" t="s">
        <v>5</v>
      </c>
      <c r="AX212" s="14" t="s">
        <v>89</v>
      </c>
      <c r="AY212" s="277" t="s">
        <v>134</v>
      </c>
    </row>
    <row r="213" spans="1:65" s="2" customFormat="1" ht="21.75" customHeight="1">
      <c r="A213" s="38"/>
      <c r="B213" s="39"/>
      <c r="C213" s="283" t="s">
        <v>423</v>
      </c>
      <c r="D213" s="283" t="s">
        <v>331</v>
      </c>
      <c r="E213" s="284" t="s">
        <v>909</v>
      </c>
      <c r="F213" s="285" t="s">
        <v>910</v>
      </c>
      <c r="G213" s="286" t="s">
        <v>140</v>
      </c>
      <c r="H213" s="287">
        <v>2</v>
      </c>
      <c r="I213" s="288"/>
      <c r="J213" s="289"/>
      <c r="K213" s="290">
        <f>ROUND(P213*H213,2)</f>
        <v>0</v>
      </c>
      <c r="L213" s="285" t="s">
        <v>481</v>
      </c>
      <c r="M213" s="291"/>
      <c r="N213" s="292" t="s">
        <v>1</v>
      </c>
      <c r="O213" s="249" t="s">
        <v>44</v>
      </c>
      <c r="P213" s="250">
        <f>I213+J213</f>
        <v>0</v>
      </c>
      <c r="Q213" s="250">
        <f>ROUND(I213*H213,2)</f>
        <v>0</v>
      </c>
      <c r="R213" s="250">
        <f>ROUND(J213*H213,2)</f>
        <v>0</v>
      </c>
      <c r="S213" s="91"/>
      <c r="T213" s="251">
        <f>S213*H213</f>
        <v>0</v>
      </c>
      <c r="U213" s="251">
        <v>0.67</v>
      </c>
      <c r="V213" s="251">
        <f>U213*H213</f>
        <v>1.34</v>
      </c>
      <c r="W213" s="251">
        <v>0</v>
      </c>
      <c r="X213" s="252">
        <f>W213*H213</f>
        <v>0</v>
      </c>
      <c r="Y213" s="38"/>
      <c r="Z213" s="38"/>
      <c r="AA213" s="38"/>
      <c r="AB213" s="38"/>
      <c r="AC213" s="38"/>
      <c r="AD213" s="38"/>
      <c r="AE213" s="38"/>
      <c r="AR213" s="253" t="s">
        <v>904</v>
      </c>
      <c r="AT213" s="253" t="s">
        <v>331</v>
      </c>
      <c r="AU213" s="253" t="s">
        <v>91</v>
      </c>
      <c r="AY213" s="17" t="s">
        <v>134</v>
      </c>
      <c r="BE213" s="254">
        <f>IF(O213="základní",K213,0)</f>
        <v>0</v>
      </c>
      <c r="BF213" s="254">
        <f>IF(O213="snížená",K213,0)</f>
        <v>0</v>
      </c>
      <c r="BG213" s="254">
        <f>IF(O213="zákl. přenesená",K213,0)</f>
        <v>0</v>
      </c>
      <c r="BH213" s="254">
        <f>IF(O213="sníž. přenesená",K213,0)</f>
        <v>0</v>
      </c>
      <c r="BI213" s="254">
        <f>IF(O213="nulová",K213,0)</f>
        <v>0</v>
      </c>
      <c r="BJ213" s="17" t="s">
        <v>89</v>
      </c>
      <c r="BK213" s="254">
        <f>ROUND(P213*H213,2)</f>
        <v>0</v>
      </c>
      <c r="BL213" s="17" t="s">
        <v>904</v>
      </c>
      <c r="BM213" s="253" t="s">
        <v>911</v>
      </c>
    </row>
    <row r="214" spans="1:51" s="13" customFormat="1" ht="12">
      <c r="A214" s="13"/>
      <c r="B214" s="255"/>
      <c r="C214" s="256"/>
      <c r="D214" s="257" t="s">
        <v>144</v>
      </c>
      <c r="E214" s="258" t="s">
        <v>1</v>
      </c>
      <c r="F214" s="259" t="s">
        <v>762</v>
      </c>
      <c r="G214" s="256"/>
      <c r="H214" s="260">
        <v>2</v>
      </c>
      <c r="I214" s="261"/>
      <c r="J214" s="261"/>
      <c r="K214" s="256"/>
      <c r="L214" s="256"/>
      <c r="M214" s="262"/>
      <c r="N214" s="263"/>
      <c r="O214" s="264"/>
      <c r="P214" s="264"/>
      <c r="Q214" s="264"/>
      <c r="R214" s="264"/>
      <c r="S214" s="264"/>
      <c r="T214" s="264"/>
      <c r="U214" s="264"/>
      <c r="V214" s="264"/>
      <c r="W214" s="264"/>
      <c r="X214" s="265"/>
      <c r="Y214" s="13"/>
      <c r="Z214" s="13"/>
      <c r="AA214" s="13"/>
      <c r="AB214" s="13"/>
      <c r="AC214" s="13"/>
      <c r="AD214" s="13"/>
      <c r="AE214" s="13"/>
      <c r="AT214" s="266" t="s">
        <v>144</v>
      </c>
      <c r="AU214" s="266" t="s">
        <v>91</v>
      </c>
      <c r="AV214" s="13" t="s">
        <v>91</v>
      </c>
      <c r="AW214" s="13" t="s">
        <v>5</v>
      </c>
      <c r="AX214" s="13" t="s">
        <v>89</v>
      </c>
      <c r="AY214" s="266" t="s">
        <v>134</v>
      </c>
    </row>
    <row r="215" spans="1:65" s="2" customFormat="1" ht="21.75" customHeight="1">
      <c r="A215" s="38"/>
      <c r="B215" s="39"/>
      <c r="C215" s="241" t="s">
        <v>428</v>
      </c>
      <c r="D215" s="241" t="s">
        <v>137</v>
      </c>
      <c r="E215" s="242" t="s">
        <v>912</v>
      </c>
      <c r="F215" s="243" t="s">
        <v>913</v>
      </c>
      <c r="G215" s="244" t="s">
        <v>140</v>
      </c>
      <c r="H215" s="245">
        <v>1</v>
      </c>
      <c r="I215" s="246"/>
      <c r="J215" s="246"/>
      <c r="K215" s="247">
        <f>ROUND(P215*H215,2)</f>
        <v>0</v>
      </c>
      <c r="L215" s="243" t="s">
        <v>481</v>
      </c>
      <c r="M215" s="44"/>
      <c r="N215" s="248" t="s">
        <v>1</v>
      </c>
      <c r="O215" s="249" t="s">
        <v>44</v>
      </c>
      <c r="P215" s="250">
        <f>I215+J215</f>
        <v>0</v>
      </c>
      <c r="Q215" s="250">
        <f>ROUND(I215*H215,2)</f>
        <v>0</v>
      </c>
      <c r="R215" s="250">
        <f>ROUND(J215*H215,2)</f>
        <v>0</v>
      </c>
      <c r="S215" s="91"/>
      <c r="T215" s="251">
        <f>S215*H215</f>
        <v>0</v>
      </c>
      <c r="U215" s="251">
        <v>0.15</v>
      </c>
      <c r="V215" s="251">
        <f>U215*H215</f>
        <v>0.15</v>
      </c>
      <c r="W215" s="251">
        <v>0</v>
      </c>
      <c r="X215" s="252">
        <f>W215*H215</f>
        <v>0</v>
      </c>
      <c r="Y215" s="38"/>
      <c r="Z215" s="38"/>
      <c r="AA215" s="38"/>
      <c r="AB215" s="38"/>
      <c r="AC215" s="38"/>
      <c r="AD215" s="38"/>
      <c r="AE215" s="38"/>
      <c r="AR215" s="253" t="s">
        <v>539</v>
      </c>
      <c r="AT215" s="253" t="s">
        <v>137</v>
      </c>
      <c r="AU215" s="253" t="s">
        <v>91</v>
      </c>
      <c r="AY215" s="17" t="s">
        <v>134</v>
      </c>
      <c r="BE215" s="254">
        <f>IF(O215="základní",K215,0)</f>
        <v>0</v>
      </c>
      <c r="BF215" s="254">
        <f>IF(O215="snížená",K215,0)</f>
        <v>0</v>
      </c>
      <c r="BG215" s="254">
        <f>IF(O215="zákl. přenesená",K215,0)</f>
        <v>0</v>
      </c>
      <c r="BH215" s="254">
        <f>IF(O215="sníž. přenesená",K215,0)</f>
        <v>0</v>
      </c>
      <c r="BI215" s="254">
        <f>IF(O215="nulová",K215,0)</f>
        <v>0</v>
      </c>
      <c r="BJ215" s="17" t="s">
        <v>89</v>
      </c>
      <c r="BK215" s="254">
        <f>ROUND(P215*H215,2)</f>
        <v>0</v>
      </c>
      <c r="BL215" s="17" t="s">
        <v>539</v>
      </c>
      <c r="BM215" s="253" t="s">
        <v>914</v>
      </c>
    </row>
    <row r="216" spans="1:51" s="13" customFormat="1" ht="12">
      <c r="A216" s="13"/>
      <c r="B216" s="255"/>
      <c r="C216" s="256"/>
      <c r="D216" s="257" t="s">
        <v>144</v>
      </c>
      <c r="E216" s="258" t="s">
        <v>761</v>
      </c>
      <c r="F216" s="259" t="s">
        <v>89</v>
      </c>
      <c r="G216" s="256"/>
      <c r="H216" s="260">
        <v>1</v>
      </c>
      <c r="I216" s="261"/>
      <c r="J216" s="261"/>
      <c r="K216" s="256"/>
      <c r="L216" s="256"/>
      <c r="M216" s="262"/>
      <c r="N216" s="263"/>
      <c r="O216" s="264"/>
      <c r="P216" s="264"/>
      <c r="Q216" s="264"/>
      <c r="R216" s="264"/>
      <c r="S216" s="264"/>
      <c r="T216" s="264"/>
      <c r="U216" s="264"/>
      <c r="V216" s="264"/>
      <c r="W216" s="264"/>
      <c r="X216" s="265"/>
      <c r="Y216" s="13"/>
      <c r="Z216" s="13"/>
      <c r="AA216" s="13"/>
      <c r="AB216" s="13"/>
      <c r="AC216" s="13"/>
      <c r="AD216" s="13"/>
      <c r="AE216" s="13"/>
      <c r="AT216" s="266" t="s">
        <v>144</v>
      </c>
      <c r="AU216" s="266" t="s">
        <v>91</v>
      </c>
      <c r="AV216" s="13" t="s">
        <v>91</v>
      </c>
      <c r="AW216" s="13" t="s">
        <v>5</v>
      </c>
      <c r="AX216" s="13" t="s">
        <v>89</v>
      </c>
      <c r="AY216" s="266" t="s">
        <v>134</v>
      </c>
    </row>
    <row r="217" spans="1:65" s="2" customFormat="1" ht="21.75" customHeight="1">
      <c r="A217" s="38"/>
      <c r="B217" s="39"/>
      <c r="C217" s="241" t="s">
        <v>434</v>
      </c>
      <c r="D217" s="241" t="s">
        <v>137</v>
      </c>
      <c r="E217" s="242" t="s">
        <v>915</v>
      </c>
      <c r="F217" s="243" t="s">
        <v>916</v>
      </c>
      <c r="G217" s="244" t="s">
        <v>140</v>
      </c>
      <c r="H217" s="245">
        <v>1</v>
      </c>
      <c r="I217" s="246"/>
      <c r="J217" s="246"/>
      <c r="K217" s="247">
        <f>ROUND(P217*H217,2)</f>
        <v>0</v>
      </c>
      <c r="L217" s="243" t="s">
        <v>481</v>
      </c>
      <c r="M217" s="44"/>
      <c r="N217" s="248" t="s">
        <v>1</v>
      </c>
      <c r="O217" s="249" t="s">
        <v>44</v>
      </c>
      <c r="P217" s="250">
        <f>I217+J217</f>
        <v>0</v>
      </c>
      <c r="Q217" s="250">
        <f>ROUND(I217*H217,2)</f>
        <v>0</v>
      </c>
      <c r="R217" s="250">
        <f>ROUND(J217*H217,2)</f>
        <v>0</v>
      </c>
      <c r="S217" s="91"/>
      <c r="T217" s="251">
        <f>S217*H217</f>
        <v>0</v>
      </c>
      <c r="U217" s="251">
        <v>0</v>
      </c>
      <c r="V217" s="251">
        <f>U217*H217</f>
        <v>0</v>
      </c>
      <c r="W217" s="251">
        <v>0.035</v>
      </c>
      <c r="X217" s="252">
        <f>W217*H217</f>
        <v>0.035</v>
      </c>
      <c r="Y217" s="38"/>
      <c r="Z217" s="38"/>
      <c r="AA217" s="38"/>
      <c r="AB217" s="38"/>
      <c r="AC217" s="38"/>
      <c r="AD217" s="38"/>
      <c r="AE217" s="38"/>
      <c r="AR217" s="253" t="s">
        <v>539</v>
      </c>
      <c r="AT217" s="253" t="s">
        <v>137</v>
      </c>
      <c r="AU217" s="253" t="s">
        <v>91</v>
      </c>
      <c r="AY217" s="17" t="s">
        <v>134</v>
      </c>
      <c r="BE217" s="254">
        <f>IF(O217="základní",K217,0)</f>
        <v>0</v>
      </c>
      <c r="BF217" s="254">
        <f>IF(O217="snížená",K217,0)</f>
        <v>0</v>
      </c>
      <c r="BG217" s="254">
        <f>IF(O217="zákl. přenesená",K217,0)</f>
        <v>0</v>
      </c>
      <c r="BH217" s="254">
        <f>IF(O217="sníž. přenesená",K217,0)</f>
        <v>0</v>
      </c>
      <c r="BI217" s="254">
        <f>IF(O217="nulová",K217,0)</f>
        <v>0</v>
      </c>
      <c r="BJ217" s="17" t="s">
        <v>89</v>
      </c>
      <c r="BK217" s="254">
        <f>ROUND(P217*H217,2)</f>
        <v>0</v>
      </c>
      <c r="BL217" s="17" t="s">
        <v>539</v>
      </c>
      <c r="BM217" s="253" t="s">
        <v>917</v>
      </c>
    </row>
    <row r="218" spans="1:65" s="2" customFormat="1" ht="21.75" customHeight="1">
      <c r="A218" s="38"/>
      <c r="B218" s="39"/>
      <c r="C218" s="241" t="s">
        <v>438</v>
      </c>
      <c r="D218" s="241" t="s">
        <v>137</v>
      </c>
      <c r="E218" s="242" t="s">
        <v>918</v>
      </c>
      <c r="F218" s="243" t="s">
        <v>919</v>
      </c>
      <c r="G218" s="244" t="s">
        <v>140</v>
      </c>
      <c r="H218" s="245">
        <v>5</v>
      </c>
      <c r="I218" s="246"/>
      <c r="J218" s="246"/>
      <c r="K218" s="247">
        <f>ROUND(P218*H218,2)</f>
        <v>0</v>
      </c>
      <c r="L218" s="243" t="s">
        <v>141</v>
      </c>
      <c r="M218" s="44"/>
      <c r="N218" s="248" t="s">
        <v>1</v>
      </c>
      <c r="O218" s="249" t="s">
        <v>44</v>
      </c>
      <c r="P218" s="250">
        <f>I218+J218</f>
        <v>0</v>
      </c>
      <c r="Q218" s="250">
        <f>ROUND(I218*H218,2)</f>
        <v>0</v>
      </c>
      <c r="R218" s="250">
        <f>ROUND(J218*H218,2)</f>
        <v>0</v>
      </c>
      <c r="S218" s="91"/>
      <c r="T218" s="251">
        <f>S218*H218</f>
        <v>0</v>
      </c>
      <c r="U218" s="251">
        <v>0</v>
      </c>
      <c r="V218" s="251">
        <f>U218*H218</f>
        <v>0</v>
      </c>
      <c r="W218" s="251">
        <v>0</v>
      </c>
      <c r="X218" s="252">
        <f>W218*H218</f>
        <v>0</v>
      </c>
      <c r="Y218" s="38"/>
      <c r="Z218" s="38"/>
      <c r="AA218" s="38"/>
      <c r="AB218" s="38"/>
      <c r="AC218" s="38"/>
      <c r="AD218" s="38"/>
      <c r="AE218" s="38"/>
      <c r="AR218" s="253" t="s">
        <v>539</v>
      </c>
      <c r="AT218" s="253" t="s">
        <v>137</v>
      </c>
      <c r="AU218" s="253" t="s">
        <v>91</v>
      </c>
      <c r="AY218" s="17" t="s">
        <v>134</v>
      </c>
      <c r="BE218" s="254">
        <f>IF(O218="základní",K218,0)</f>
        <v>0</v>
      </c>
      <c r="BF218" s="254">
        <f>IF(O218="snížená",K218,0)</f>
        <v>0</v>
      </c>
      <c r="BG218" s="254">
        <f>IF(O218="zákl. přenesená",K218,0)</f>
        <v>0</v>
      </c>
      <c r="BH218" s="254">
        <f>IF(O218="sníž. přenesená",K218,0)</f>
        <v>0</v>
      </c>
      <c r="BI218" s="254">
        <f>IF(O218="nulová",K218,0)</f>
        <v>0</v>
      </c>
      <c r="BJ218" s="17" t="s">
        <v>89</v>
      </c>
      <c r="BK218" s="254">
        <f>ROUND(P218*H218,2)</f>
        <v>0</v>
      </c>
      <c r="BL218" s="17" t="s">
        <v>539</v>
      </c>
      <c r="BM218" s="253" t="s">
        <v>920</v>
      </c>
    </row>
    <row r="219" spans="1:51" s="13" customFormat="1" ht="12">
      <c r="A219" s="13"/>
      <c r="B219" s="255"/>
      <c r="C219" s="256"/>
      <c r="D219" s="257" t="s">
        <v>144</v>
      </c>
      <c r="E219" s="258" t="s">
        <v>1</v>
      </c>
      <c r="F219" s="259" t="s">
        <v>921</v>
      </c>
      <c r="G219" s="256"/>
      <c r="H219" s="260">
        <v>5</v>
      </c>
      <c r="I219" s="261"/>
      <c r="J219" s="261"/>
      <c r="K219" s="256"/>
      <c r="L219" s="256"/>
      <c r="M219" s="262"/>
      <c r="N219" s="263"/>
      <c r="O219" s="264"/>
      <c r="P219" s="264"/>
      <c r="Q219" s="264"/>
      <c r="R219" s="264"/>
      <c r="S219" s="264"/>
      <c r="T219" s="264"/>
      <c r="U219" s="264"/>
      <c r="V219" s="264"/>
      <c r="W219" s="264"/>
      <c r="X219" s="265"/>
      <c r="Y219" s="13"/>
      <c r="Z219" s="13"/>
      <c r="AA219" s="13"/>
      <c r="AB219" s="13"/>
      <c r="AC219" s="13"/>
      <c r="AD219" s="13"/>
      <c r="AE219" s="13"/>
      <c r="AT219" s="266" t="s">
        <v>144</v>
      </c>
      <c r="AU219" s="266" t="s">
        <v>91</v>
      </c>
      <c r="AV219" s="13" t="s">
        <v>91</v>
      </c>
      <c r="AW219" s="13" t="s">
        <v>5</v>
      </c>
      <c r="AX219" s="13" t="s">
        <v>89</v>
      </c>
      <c r="AY219" s="266" t="s">
        <v>134</v>
      </c>
    </row>
    <row r="220" spans="1:65" s="2" customFormat="1" ht="16.5" customHeight="1">
      <c r="A220" s="38"/>
      <c r="B220" s="39"/>
      <c r="C220" s="283" t="s">
        <v>442</v>
      </c>
      <c r="D220" s="283" t="s">
        <v>331</v>
      </c>
      <c r="E220" s="284" t="s">
        <v>922</v>
      </c>
      <c r="F220" s="285" t="s">
        <v>923</v>
      </c>
      <c r="G220" s="286" t="s">
        <v>140</v>
      </c>
      <c r="H220" s="287">
        <v>4</v>
      </c>
      <c r="I220" s="288"/>
      <c r="J220" s="289"/>
      <c r="K220" s="290">
        <f>ROUND(P220*H220,2)</f>
        <v>0</v>
      </c>
      <c r="L220" s="285" t="s">
        <v>481</v>
      </c>
      <c r="M220" s="291"/>
      <c r="N220" s="292" t="s">
        <v>1</v>
      </c>
      <c r="O220" s="249" t="s">
        <v>44</v>
      </c>
      <c r="P220" s="250">
        <f>I220+J220</f>
        <v>0</v>
      </c>
      <c r="Q220" s="250">
        <f>ROUND(I220*H220,2)</f>
        <v>0</v>
      </c>
      <c r="R220" s="250">
        <f>ROUND(J220*H220,2)</f>
        <v>0</v>
      </c>
      <c r="S220" s="91"/>
      <c r="T220" s="251">
        <f>S220*H220</f>
        <v>0</v>
      </c>
      <c r="U220" s="251">
        <v>0.0003</v>
      </c>
      <c r="V220" s="251">
        <f>U220*H220</f>
        <v>0.0012</v>
      </c>
      <c r="W220" s="251">
        <v>0</v>
      </c>
      <c r="X220" s="252">
        <f>W220*H220</f>
        <v>0</v>
      </c>
      <c r="Y220" s="38"/>
      <c r="Z220" s="38"/>
      <c r="AA220" s="38"/>
      <c r="AB220" s="38"/>
      <c r="AC220" s="38"/>
      <c r="AD220" s="38"/>
      <c r="AE220" s="38"/>
      <c r="AR220" s="253" t="s">
        <v>885</v>
      </c>
      <c r="AT220" s="253" t="s">
        <v>331</v>
      </c>
      <c r="AU220" s="253" t="s">
        <v>91</v>
      </c>
      <c r="AY220" s="17" t="s">
        <v>134</v>
      </c>
      <c r="BE220" s="254">
        <f>IF(O220="základní",K220,0)</f>
        <v>0</v>
      </c>
      <c r="BF220" s="254">
        <f>IF(O220="snížená",K220,0)</f>
        <v>0</v>
      </c>
      <c r="BG220" s="254">
        <f>IF(O220="zákl. přenesená",K220,0)</f>
        <v>0</v>
      </c>
      <c r="BH220" s="254">
        <f>IF(O220="sníž. přenesená",K220,0)</f>
        <v>0</v>
      </c>
      <c r="BI220" s="254">
        <f>IF(O220="nulová",K220,0)</f>
        <v>0</v>
      </c>
      <c r="BJ220" s="17" t="s">
        <v>89</v>
      </c>
      <c r="BK220" s="254">
        <f>ROUND(P220*H220,2)</f>
        <v>0</v>
      </c>
      <c r="BL220" s="17" t="s">
        <v>539</v>
      </c>
      <c r="BM220" s="253" t="s">
        <v>924</v>
      </c>
    </row>
    <row r="221" spans="1:65" s="2" customFormat="1" ht="16.5" customHeight="1">
      <c r="A221" s="38"/>
      <c r="B221" s="39"/>
      <c r="C221" s="283" t="s">
        <v>446</v>
      </c>
      <c r="D221" s="283" t="s">
        <v>331</v>
      </c>
      <c r="E221" s="284" t="s">
        <v>925</v>
      </c>
      <c r="F221" s="285" t="s">
        <v>926</v>
      </c>
      <c r="G221" s="286" t="s">
        <v>140</v>
      </c>
      <c r="H221" s="287">
        <v>1</v>
      </c>
      <c r="I221" s="288"/>
      <c r="J221" s="289"/>
      <c r="K221" s="290">
        <f>ROUND(P221*H221,2)</f>
        <v>0</v>
      </c>
      <c r="L221" s="285" t="s">
        <v>481</v>
      </c>
      <c r="M221" s="291"/>
      <c r="N221" s="292" t="s">
        <v>1</v>
      </c>
      <c r="O221" s="249" t="s">
        <v>44</v>
      </c>
      <c r="P221" s="250">
        <f>I221+J221</f>
        <v>0</v>
      </c>
      <c r="Q221" s="250">
        <f>ROUND(I221*H221,2)</f>
        <v>0</v>
      </c>
      <c r="R221" s="250">
        <f>ROUND(J221*H221,2)</f>
        <v>0</v>
      </c>
      <c r="S221" s="91"/>
      <c r="T221" s="251">
        <f>S221*H221</f>
        <v>0</v>
      </c>
      <c r="U221" s="251">
        <v>0.0004</v>
      </c>
      <c r="V221" s="251">
        <f>U221*H221</f>
        <v>0.0004</v>
      </c>
      <c r="W221" s="251">
        <v>0</v>
      </c>
      <c r="X221" s="252">
        <f>W221*H221</f>
        <v>0</v>
      </c>
      <c r="Y221" s="38"/>
      <c r="Z221" s="38"/>
      <c r="AA221" s="38"/>
      <c r="AB221" s="38"/>
      <c r="AC221" s="38"/>
      <c r="AD221" s="38"/>
      <c r="AE221" s="38"/>
      <c r="AR221" s="253" t="s">
        <v>885</v>
      </c>
      <c r="AT221" s="253" t="s">
        <v>331</v>
      </c>
      <c r="AU221" s="253" t="s">
        <v>91</v>
      </c>
      <c r="AY221" s="17" t="s">
        <v>134</v>
      </c>
      <c r="BE221" s="254">
        <f>IF(O221="základní",K221,0)</f>
        <v>0</v>
      </c>
      <c r="BF221" s="254">
        <f>IF(O221="snížená",K221,0)</f>
        <v>0</v>
      </c>
      <c r="BG221" s="254">
        <f>IF(O221="zákl. přenesená",K221,0)</f>
        <v>0</v>
      </c>
      <c r="BH221" s="254">
        <f>IF(O221="sníž. přenesená",K221,0)</f>
        <v>0</v>
      </c>
      <c r="BI221" s="254">
        <f>IF(O221="nulová",K221,0)</f>
        <v>0</v>
      </c>
      <c r="BJ221" s="17" t="s">
        <v>89</v>
      </c>
      <c r="BK221" s="254">
        <f>ROUND(P221*H221,2)</f>
        <v>0</v>
      </c>
      <c r="BL221" s="17" t="s">
        <v>539</v>
      </c>
      <c r="BM221" s="253" t="s">
        <v>927</v>
      </c>
    </row>
    <row r="222" spans="1:65" s="2" customFormat="1" ht="21.75" customHeight="1">
      <c r="A222" s="38"/>
      <c r="B222" s="39"/>
      <c r="C222" s="241" t="s">
        <v>450</v>
      </c>
      <c r="D222" s="241" t="s">
        <v>137</v>
      </c>
      <c r="E222" s="242" t="s">
        <v>928</v>
      </c>
      <c r="F222" s="243" t="s">
        <v>929</v>
      </c>
      <c r="G222" s="244" t="s">
        <v>140</v>
      </c>
      <c r="H222" s="245">
        <v>1</v>
      </c>
      <c r="I222" s="246"/>
      <c r="J222" s="246"/>
      <c r="K222" s="247">
        <f>ROUND(P222*H222,2)</f>
        <v>0</v>
      </c>
      <c r="L222" s="243" t="s">
        <v>141</v>
      </c>
      <c r="M222" s="44"/>
      <c r="N222" s="248" t="s">
        <v>1</v>
      </c>
      <c r="O222" s="249" t="s">
        <v>44</v>
      </c>
      <c r="P222" s="250">
        <f>I222+J222</f>
        <v>0</v>
      </c>
      <c r="Q222" s="250">
        <f>ROUND(I222*H222,2)</f>
        <v>0</v>
      </c>
      <c r="R222" s="250">
        <f>ROUND(J222*H222,2)</f>
        <v>0</v>
      </c>
      <c r="S222" s="91"/>
      <c r="T222" s="251">
        <f>S222*H222</f>
        <v>0</v>
      </c>
      <c r="U222" s="251">
        <v>0</v>
      </c>
      <c r="V222" s="251">
        <f>U222*H222</f>
        <v>0</v>
      </c>
      <c r="W222" s="251">
        <v>0</v>
      </c>
      <c r="X222" s="252">
        <f>W222*H222</f>
        <v>0</v>
      </c>
      <c r="Y222" s="38"/>
      <c r="Z222" s="38"/>
      <c r="AA222" s="38"/>
      <c r="AB222" s="38"/>
      <c r="AC222" s="38"/>
      <c r="AD222" s="38"/>
      <c r="AE222" s="38"/>
      <c r="AR222" s="253" t="s">
        <v>539</v>
      </c>
      <c r="AT222" s="253" t="s">
        <v>137</v>
      </c>
      <c r="AU222" s="253" t="s">
        <v>91</v>
      </c>
      <c r="AY222" s="17" t="s">
        <v>134</v>
      </c>
      <c r="BE222" s="254">
        <f>IF(O222="základní",K222,0)</f>
        <v>0</v>
      </c>
      <c r="BF222" s="254">
        <f>IF(O222="snížená",K222,0)</f>
        <v>0</v>
      </c>
      <c r="BG222" s="254">
        <f>IF(O222="zákl. přenesená",K222,0)</f>
        <v>0</v>
      </c>
      <c r="BH222" s="254">
        <f>IF(O222="sníž. přenesená",K222,0)</f>
        <v>0</v>
      </c>
      <c r="BI222" s="254">
        <f>IF(O222="nulová",K222,0)</f>
        <v>0</v>
      </c>
      <c r="BJ222" s="17" t="s">
        <v>89</v>
      </c>
      <c r="BK222" s="254">
        <f>ROUND(P222*H222,2)</f>
        <v>0</v>
      </c>
      <c r="BL222" s="17" t="s">
        <v>539</v>
      </c>
      <c r="BM222" s="253" t="s">
        <v>930</v>
      </c>
    </row>
    <row r="223" spans="1:63" s="12" customFormat="1" ht="22.8" customHeight="1">
      <c r="A223" s="12"/>
      <c r="B223" s="224"/>
      <c r="C223" s="225"/>
      <c r="D223" s="226" t="s">
        <v>80</v>
      </c>
      <c r="E223" s="239" t="s">
        <v>931</v>
      </c>
      <c r="F223" s="239" t="s">
        <v>932</v>
      </c>
      <c r="G223" s="225"/>
      <c r="H223" s="225"/>
      <c r="I223" s="228"/>
      <c r="J223" s="228"/>
      <c r="K223" s="240">
        <f>BK223</f>
        <v>0</v>
      </c>
      <c r="L223" s="225"/>
      <c r="M223" s="230"/>
      <c r="N223" s="231"/>
      <c r="O223" s="232"/>
      <c r="P223" s="232"/>
      <c r="Q223" s="233">
        <f>SUM(Q224:Q225)</f>
        <v>0</v>
      </c>
      <c r="R223" s="233">
        <f>SUM(R224:R225)</f>
        <v>0</v>
      </c>
      <c r="S223" s="232"/>
      <c r="T223" s="234">
        <f>SUM(T224:T225)</f>
        <v>0</v>
      </c>
      <c r="U223" s="232"/>
      <c r="V223" s="234">
        <f>SUM(V224:V225)</f>
        <v>0.0162</v>
      </c>
      <c r="W223" s="232"/>
      <c r="X223" s="235">
        <f>SUM(X224:X225)</f>
        <v>0</v>
      </c>
      <c r="Y223" s="12"/>
      <c r="Z223" s="12"/>
      <c r="AA223" s="12"/>
      <c r="AB223" s="12"/>
      <c r="AC223" s="12"/>
      <c r="AD223" s="12"/>
      <c r="AE223" s="12"/>
      <c r="AR223" s="236" t="s">
        <v>147</v>
      </c>
      <c r="AT223" s="237" t="s">
        <v>80</v>
      </c>
      <c r="AU223" s="237" t="s">
        <v>89</v>
      </c>
      <c r="AY223" s="236" t="s">
        <v>134</v>
      </c>
      <c r="BK223" s="238">
        <f>SUM(BK224:BK225)</f>
        <v>0</v>
      </c>
    </row>
    <row r="224" spans="1:65" s="2" customFormat="1" ht="21.75" customHeight="1">
      <c r="A224" s="38"/>
      <c r="B224" s="39"/>
      <c r="C224" s="241" t="s">
        <v>454</v>
      </c>
      <c r="D224" s="241" t="s">
        <v>137</v>
      </c>
      <c r="E224" s="242" t="s">
        <v>933</v>
      </c>
      <c r="F224" s="243" t="s">
        <v>934</v>
      </c>
      <c r="G224" s="244" t="s">
        <v>140</v>
      </c>
      <c r="H224" s="245">
        <v>2</v>
      </c>
      <c r="I224" s="246"/>
      <c r="J224" s="246"/>
      <c r="K224" s="247">
        <f>ROUND(P224*H224,2)</f>
        <v>0</v>
      </c>
      <c r="L224" s="243" t="s">
        <v>141</v>
      </c>
      <c r="M224" s="44"/>
      <c r="N224" s="248" t="s">
        <v>1</v>
      </c>
      <c r="O224" s="249" t="s">
        <v>44</v>
      </c>
      <c r="P224" s="250">
        <f>I224+J224</f>
        <v>0</v>
      </c>
      <c r="Q224" s="250">
        <f>ROUND(I224*H224,2)</f>
        <v>0</v>
      </c>
      <c r="R224" s="250">
        <f>ROUND(J224*H224,2)</f>
        <v>0</v>
      </c>
      <c r="S224" s="91"/>
      <c r="T224" s="251">
        <f>S224*H224</f>
        <v>0</v>
      </c>
      <c r="U224" s="251">
        <v>0</v>
      </c>
      <c r="V224" s="251">
        <f>U224*H224</f>
        <v>0</v>
      </c>
      <c r="W224" s="251">
        <v>0</v>
      </c>
      <c r="X224" s="252">
        <f>W224*H224</f>
        <v>0</v>
      </c>
      <c r="Y224" s="38"/>
      <c r="Z224" s="38"/>
      <c r="AA224" s="38"/>
      <c r="AB224" s="38"/>
      <c r="AC224" s="38"/>
      <c r="AD224" s="38"/>
      <c r="AE224" s="38"/>
      <c r="AR224" s="253" t="s">
        <v>539</v>
      </c>
      <c r="AT224" s="253" t="s">
        <v>137</v>
      </c>
      <c r="AU224" s="253" t="s">
        <v>91</v>
      </c>
      <c r="AY224" s="17" t="s">
        <v>134</v>
      </c>
      <c r="BE224" s="254">
        <f>IF(O224="základní",K224,0)</f>
        <v>0</v>
      </c>
      <c r="BF224" s="254">
        <f>IF(O224="snížená",K224,0)</f>
        <v>0</v>
      </c>
      <c r="BG224" s="254">
        <f>IF(O224="zákl. přenesená",K224,0)</f>
        <v>0</v>
      </c>
      <c r="BH224" s="254">
        <f>IF(O224="sníž. přenesená",K224,0)</f>
        <v>0</v>
      </c>
      <c r="BI224" s="254">
        <f>IF(O224="nulová",K224,0)</f>
        <v>0</v>
      </c>
      <c r="BJ224" s="17" t="s">
        <v>89</v>
      </c>
      <c r="BK224" s="254">
        <f>ROUND(P224*H224,2)</f>
        <v>0</v>
      </c>
      <c r="BL224" s="17" t="s">
        <v>539</v>
      </c>
      <c r="BM224" s="253" t="s">
        <v>935</v>
      </c>
    </row>
    <row r="225" spans="1:65" s="2" customFormat="1" ht="21.75" customHeight="1">
      <c r="A225" s="38"/>
      <c r="B225" s="39"/>
      <c r="C225" s="283" t="s">
        <v>458</v>
      </c>
      <c r="D225" s="283" t="s">
        <v>331</v>
      </c>
      <c r="E225" s="284" t="s">
        <v>936</v>
      </c>
      <c r="F225" s="285" t="s">
        <v>937</v>
      </c>
      <c r="G225" s="286" t="s">
        <v>140</v>
      </c>
      <c r="H225" s="287">
        <v>2</v>
      </c>
      <c r="I225" s="288"/>
      <c r="J225" s="289"/>
      <c r="K225" s="290">
        <f>ROUND(P225*H225,2)</f>
        <v>0</v>
      </c>
      <c r="L225" s="285" t="s">
        <v>141</v>
      </c>
      <c r="M225" s="291"/>
      <c r="N225" s="292" t="s">
        <v>1</v>
      </c>
      <c r="O225" s="249" t="s">
        <v>44</v>
      </c>
      <c r="P225" s="250">
        <f>I225+J225</f>
        <v>0</v>
      </c>
      <c r="Q225" s="250">
        <f>ROUND(I225*H225,2)</f>
        <v>0</v>
      </c>
      <c r="R225" s="250">
        <f>ROUND(J225*H225,2)</f>
        <v>0</v>
      </c>
      <c r="S225" s="91"/>
      <c r="T225" s="251">
        <f>S225*H225</f>
        <v>0</v>
      </c>
      <c r="U225" s="251">
        <v>0.0081</v>
      </c>
      <c r="V225" s="251">
        <f>U225*H225</f>
        <v>0.0162</v>
      </c>
      <c r="W225" s="251">
        <v>0</v>
      </c>
      <c r="X225" s="252">
        <f>W225*H225</f>
        <v>0</v>
      </c>
      <c r="Y225" s="38"/>
      <c r="Z225" s="38"/>
      <c r="AA225" s="38"/>
      <c r="AB225" s="38"/>
      <c r="AC225" s="38"/>
      <c r="AD225" s="38"/>
      <c r="AE225" s="38"/>
      <c r="AR225" s="253" t="s">
        <v>904</v>
      </c>
      <c r="AT225" s="253" t="s">
        <v>331</v>
      </c>
      <c r="AU225" s="253" t="s">
        <v>91</v>
      </c>
      <c r="AY225" s="17" t="s">
        <v>134</v>
      </c>
      <c r="BE225" s="254">
        <f>IF(O225="základní",K225,0)</f>
        <v>0</v>
      </c>
      <c r="BF225" s="254">
        <f>IF(O225="snížená",K225,0)</f>
        <v>0</v>
      </c>
      <c r="BG225" s="254">
        <f>IF(O225="zákl. přenesená",K225,0)</f>
        <v>0</v>
      </c>
      <c r="BH225" s="254">
        <f>IF(O225="sníž. přenesená",K225,0)</f>
        <v>0</v>
      </c>
      <c r="BI225" s="254">
        <f>IF(O225="nulová",K225,0)</f>
        <v>0</v>
      </c>
      <c r="BJ225" s="17" t="s">
        <v>89</v>
      </c>
      <c r="BK225" s="254">
        <f>ROUND(P225*H225,2)</f>
        <v>0</v>
      </c>
      <c r="BL225" s="17" t="s">
        <v>904</v>
      </c>
      <c r="BM225" s="253" t="s">
        <v>938</v>
      </c>
    </row>
    <row r="226" spans="1:63" s="12" customFormat="1" ht="22.8" customHeight="1">
      <c r="A226" s="12"/>
      <c r="B226" s="224"/>
      <c r="C226" s="225"/>
      <c r="D226" s="226" t="s">
        <v>80</v>
      </c>
      <c r="E226" s="239" t="s">
        <v>741</v>
      </c>
      <c r="F226" s="239" t="s">
        <v>742</v>
      </c>
      <c r="G226" s="225"/>
      <c r="H226" s="225"/>
      <c r="I226" s="228"/>
      <c r="J226" s="228"/>
      <c r="K226" s="240">
        <f>BK226</f>
        <v>0</v>
      </c>
      <c r="L226" s="225"/>
      <c r="M226" s="230"/>
      <c r="N226" s="231"/>
      <c r="O226" s="232"/>
      <c r="P226" s="232"/>
      <c r="Q226" s="233">
        <f>SUM(Q227:Q258)</f>
        <v>0</v>
      </c>
      <c r="R226" s="233">
        <f>SUM(R227:R258)</f>
        <v>0</v>
      </c>
      <c r="S226" s="232"/>
      <c r="T226" s="234">
        <f>SUM(T227:T258)</f>
        <v>0</v>
      </c>
      <c r="U226" s="232"/>
      <c r="V226" s="234">
        <f>SUM(V227:V258)</f>
        <v>4.051955519999999</v>
      </c>
      <c r="W226" s="232"/>
      <c r="X226" s="235">
        <f>SUM(X227:X258)</f>
        <v>0</v>
      </c>
      <c r="Y226" s="12"/>
      <c r="Z226" s="12"/>
      <c r="AA226" s="12"/>
      <c r="AB226" s="12"/>
      <c r="AC226" s="12"/>
      <c r="AD226" s="12"/>
      <c r="AE226" s="12"/>
      <c r="AR226" s="236" t="s">
        <v>147</v>
      </c>
      <c r="AT226" s="237" t="s">
        <v>80</v>
      </c>
      <c r="AU226" s="237" t="s">
        <v>89</v>
      </c>
      <c r="AY226" s="236" t="s">
        <v>134</v>
      </c>
      <c r="BK226" s="238">
        <f>SUM(BK227:BK258)</f>
        <v>0</v>
      </c>
    </row>
    <row r="227" spans="1:65" s="2" customFormat="1" ht="21.75" customHeight="1">
      <c r="A227" s="38"/>
      <c r="B227" s="39"/>
      <c r="C227" s="241" t="s">
        <v>462</v>
      </c>
      <c r="D227" s="241" t="s">
        <v>137</v>
      </c>
      <c r="E227" s="242" t="s">
        <v>939</v>
      </c>
      <c r="F227" s="243" t="s">
        <v>940</v>
      </c>
      <c r="G227" s="244" t="s">
        <v>746</v>
      </c>
      <c r="H227" s="245">
        <v>1</v>
      </c>
      <c r="I227" s="246"/>
      <c r="J227" s="246"/>
      <c r="K227" s="247">
        <f>ROUND(P227*H227,2)</f>
        <v>0</v>
      </c>
      <c r="L227" s="243" t="s">
        <v>141</v>
      </c>
      <c r="M227" s="44"/>
      <c r="N227" s="248" t="s">
        <v>1</v>
      </c>
      <c r="O227" s="249" t="s">
        <v>44</v>
      </c>
      <c r="P227" s="250">
        <f>I227+J227</f>
        <v>0</v>
      </c>
      <c r="Q227" s="250">
        <f>ROUND(I227*H227,2)</f>
        <v>0</v>
      </c>
      <c r="R227" s="250">
        <f>ROUND(J227*H227,2)</f>
        <v>0</v>
      </c>
      <c r="S227" s="91"/>
      <c r="T227" s="251">
        <f>S227*H227</f>
        <v>0</v>
      </c>
      <c r="U227" s="251">
        <v>0.0088</v>
      </c>
      <c r="V227" s="251">
        <f>U227*H227</f>
        <v>0.0088</v>
      </c>
      <c r="W227" s="251">
        <v>0</v>
      </c>
      <c r="X227" s="252">
        <f>W227*H227</f>
        <v>0</v>
      </c>
      <c r="Y227" s="38"/>
      <c r="Z227" s="38"/>
      <c r="AA227" s="38"/>
      <c r="AB227" s="38"/>
      <c r="AC227" s="38"/>
      <c r="AD227" s="38"/>
      <c r="AE227" s="38"/>
      <c r="AR227" s="253" t="s">
        <v>539</v>
      </c>
      <c r="AT227" s="253" t="s">
        <v>137</v>
      </c>
      <c r="AU227" s="253" t="s">
        <v>91</v>
      </c>
      <c r="AY227" s="17" t="s">
        <v>134</v>
      </c>
      <c r="BE227" s="254">
        <f>IF(O227="základní",K227,0)</f>
        <v>0</v>
      </c>
      <c r="BF227" s="254">
        <f>IF(O227="snížená",K227,0)</f>
        <v>0</v>
      </c>
      <c r="BG227" s="254">
        <f>IF(O227="zákl. přenesená",K227,0)</f>
        <v>0</v>
      </c>
      <c r="BH227" s="254">
        <f>IF(O227="sníž. přenesená",K227,0)</f>
        <v>0</v>
      </c>
      <c r="BI227" s="254">
        <f>IF(O227="nulová",K227,0)</f>
        <v>0</v>
      </c>
      <c r="BJ227" s="17" t="s">
        <v>89</v>
      </c>
      <c r="BK227" s="254">
        <f>ROUND(P227*H227,2)</f>
        <v>0</v>
      </c>
      <c r="BL227" s="17" t="s">
        <v>539</v>
      </c>
      <c r="BM227" s="253" t="s">
        <v>941</v>
      </c>
    </row>
    <row r="228" spans="1:65" s="2" customFormat="1" ht="21.75" customHeight="1">
      <c r="A228" s="38"/>
      <c r="B228" s="39"/>
      <c r="C228" s="241" t="s">
        <v>466</v>
      </c>
      <c r="D228" s="241" t="s">
        <v>137</v>
      </c>
      <c r="E228" s="242" t="s">
        <v>942</v>
      </c>
      <c r="F228" s="243" t="s">
        <v>943</v>
      </c>
      <c r="G228" s="244" t="s">
        <v>140</v>
      </c>
      <c r="H228" s="245">
        <v>4</v>
      </c>
      <c r="I228" s="246"/>
      <c r="J228" s="246"/>
      <c r="K228" s="247">
        <f>ROUND(P228*H228,2)</f>
        <v>0</v>
      </c>
      <c r="L228" s="243" t="s">
        <v>141</v>
      </c>
      <c r="M228" s="44"/>
      <c r="N228" s="248" t="s">
        <v>1</v>
      </c>
      <c r="O228" s="249" t="s">
        <v>44</v>
      </c>
      <c r="P228" s="250">
        <f>I228+J228</f>
        <v>0</v>
      </c>
      <c r="Q228" s="250">
        <f>ROUND(I228*H228,2)</f>
        <v>0</v>
      </c>
      <c r="R228" s="250">
        <f>ROUND(J228*H228,2)</f>
        <v>0</v>
      </c>
      <c r="S228" s="91"/>
      <c r="T228" s="251">
        <f>S228*H228</f>
        <v>0</v>
      </c>
      <c r="U228" s="251">
        <v>0</v>
      </c>
      <c r="V228" s="251">
        <f>U228*H228</f>
        <v>0</v>
      </c>
      <c r="W228" s="251">
        <v>0</v>
      </c>
      <c r="X228" s="252">
        <f>W228*H228</f>
        <v>0</v>
      </c>
      <c r="Y228" s="38"/>
      <c r="Z228" s="38"/>
      <c r="AA228" s="38"/>
      <c r="AB228" s="38"/>
      <c r="AC228" s="38"/>
      <c r="AD228" s="38"/>
      <c r="AE228" s="38"/>
      <c r="AR228" s="253" t="s">
        <v>539</v>
      </c>
      <c r="AT228" s="253" t="s">
        <v>137</v>
      </c>
      <c r="AU228" s="253" t="s">
        <v>91</v>
      </c>
      <c r="AY228" s="17" t="s">
        <v>134</v>
      </c>
      <c r="BE228" s="254">
        <f>IF(O228="základní",K228,0)</f>
        <v>0</v>
      </c>
      <c r="BF228" s="254">
        <f>IF(O228="snížená",K228,0)</f>
        <v>0</v>
      </c>
      <c r="BG228" s="254">
        <f>IF(O228="zákl. přenesená",K228,0)</f>
        <v>0</v>
      </c>
      <c r="BH228" s="254">
        <f>IF(O228="sníž. přenesená",K228,0)</f>
        <v>0</v>
      </c>
      <c r="BI228" s="254">
        <f>IF(O228="nulová",K228,0)</f>
        <v>0</v>
      </c>
      <c r="BJ228" s="17" t="s">
        <v>89</v>
      </c>
      <c r="BK228" s="254">
        <f>ROUND(P228*H228,2)</f>
        <v>0</v>
      </c>
      <c r="BL228" s="17" t="s">
        <v>539</v>
      </c>
      <c r="BM228" s="253" t="s">
        <v>944</v>
      </c>
    </row>
    <row r="229" spans="1:51" s="13" customFormat="1" ht="12">
      <c r="A229" s="13"/>
      <c r="B229" s="255"/>
      <c r="C229" s="256"/>
      <c r="D229" s="257" t="s">
        <v>144</v>
      </c>
      <c r="E229" s="258" t="s">
        <v>1</v>
      </c>
      <c r="F229" s="259" t="s">
        <v>882</v>
      </c>
      <c r="G229" s="256"/>
      <c r="H229" s="260">
        <v>4</v>
      </c>
      <c r="I229" s="261"/>
      <c r="J229" s="261"/>
      <c r="K229" s="256"/>
      <c r="L229" s="256"/>
      <c r="M229" s="262"/>
      <c r="N229" s="263"/>
      <c r="O229" s="264"/>
      <c r="P229" s="264"/>
      <c r="Q229" s="264"/>
      <c r="R229" s="264"/>
      <c r="S229" s="264"/>
      <c r="T229" s="264"/>
      <c r="U229" s="264"/>
      <c r="V229" s="264"/>
      <c r="W229" s="264"/>
      <c r="X229" s="265"/>
      <c r="Y229" s="13"/>
      <c r="Z229" s="13"/>
      <c r="AA229" s="13"/>
      <c r="AB229" s="13"/>
      <c r="AC229" s="13"/>
      <c r="AD229" s="13"/>
      <c r="AE229" s="13"/>
      <c r="AT229" s="266" t="s">
        <v>144</v>
      </c>
      <c r="AU229" s="266" t="s">
        <v>91</v>
      </c>
      <c r="AV229" s="13" t="s">
        <v>91</v>
      </c>
      <c r="AW229" s="13" t="s">
        <v>5</v>
      </c>
      <c r="AX229" s="13" t="s">
        <v>89</v>
      </c>
      <c r="AY229" s="266" t="s">
        <v>134</v>
      </c>
    </row>
    <row r="230" spans="1:65" s="2" customFormat="1" ht="21.75" customHeight="1">
      <c r="A230" s="38"/>
      <c r="B230" s="39"/>
      <c r="C230" s="241" t="s">
        <v>470</v>
      </c>
      <c r="D230" s="241" t="s">
        <v>137</v>
      </c>
      <c r="E230" s="242" t="s">
        <v>945</v>
      </c>
      <c r="F230" s="243" t="s">
        <v>946</v>
      </c>
      <c r="G230" s="244" t="s">
        <v>140</v>
      </c>
      <c r="H230" s="245">
        <v>1</v>
      </c>
      <c r="I230" s="246"/>
      <c r="J230" s="246"/>
      <c r="K230" s="247">
        <f>ROUND(P230*H230,2)</f>
        <v>0</v>
      </c>
      <c r="L230" s="243" t="s">
        <v>141</v>
      </c>
      <c r="M230" s="44"/>
      <c r="N230" s="248" t="s">
        <v>1</v>
      </c>
      <c r="O230" s="249" t="s">
        <v>44</v>
      </c>
      <c r="P230" s="250">
        <f>I230+J230</f>
        <v>0</v>
      </c>
      <c r="Q230" s="250">
        <f>ROUND(I230*H230,2)</f>
        <v>0</v>
      </c>
      <c r="R230" s="250">
        <f>ROUND(J230*H230,2)</f>
        <v>0</v>
      </c>
      <c r="S230" s="91"/>
      <c r="T230" s="251">
        <f>S230*H230</f>
        <v>0</v>
      </c>
      <c r="U230" s="251">
        <v>0</v>
      </c>
      <c r="V230" s="251">
        <f>U230*H230</f>
        <v>0</v>
      </c>
      <c r="W230" s="251">
        <v>0</v>
      </c>
      <c r="X230" s="252">
        <f>W230*H230</f>
        <v>0</v>
      </c>
      <c r="Y230" s="38"/>
      <c r="Z230" s="38"/>
      <c r="AA230" s="38"/>
      <c r="AB230" s="38"/>
      <c r="AC230" s="38"/>
      <c r="AD230" s="38"/>
      <c r="AE230" s="38"/>
      <c r="AR230" s="253" t="s">
        <v>539</v>
      </c>
      <c r="AT230" s="253" t="s">
        <v>137</v>
      </c>
      <c r="AU230" s="253" t="s">
        <v>91</v>
      </c>
      <c r="AY230" s="17" t="s">
        <v>134</v>
      </c>
      <c r="BE230" s="254">
        <f>IF(O230="základní",K230,0)</f>
        <v>0</v>
      </c>
      <c r="BF230" s="254">
        <f>IF(O230="snížená",K230,0)</f>
        <v>0</v>
      </c>
      <c r="BG230" s="254">
        <f>IF(O230="zákl. přenesená",K230,0)</f>
        <v>0</v>
      </c>
      <c r="BH230" s="254">
        <f>IF(O230="sníž. přenesená",K230,0)</f>
        <v>0</v>
      </c>
      <c r="BI230" s="254">
        <f>IF(O230="nulová",K230,0)</f>
        <v>0</v>
      </c>
      <c r="BJ230" s="17" t="s">
        <v>89</v>
      </c>
      <c r="BK230" s="254">
        <f>ROUND(P230*H230,2)</f>
        <v>0</v>
      </c>
      <c r="BL230" s="17" t="s">
        <v>539</v>
      </c>
      <c r="BM230" s="253" t="s">
        <v>947</v>
      </c>
    </row>
    <row r="231" spans="1:51" s="13" customFormat="1" ht="12">
      <c r="A231" s="13"/>
      <c r="B231" s="255"/>
      <c r="C231" s="256"/>
      <c r="D231" s="257" t="s">
        <v>144</v>
      </c>
      <c r="E231" s="258" t="s">
        <v>1</v>
      </c>
      <c r="F231" s="259" t="s">
        <v>761</v>
      </c>
      <c r="G231" s="256"/>
      <c r="H231" s="260">
        <v>1</v>
      </c>
      <c r="I231" s="261"/>
      <c r="J231" s="261"/>
      <c r="K231" s="256"/>
      <c r="L231" s="256"/>
      <c r="M231" s="262"/>
      <c r="N231" s="263"/>
      <c r="O231" s="264"/>
      <c r="P231" s="264"/>
      <c r="Q231" s="264"/>
      <c r="R231" s="264"/>
      <c r="S231" s="264"/>
      <c r="T231" s="264"/>
      <c r="U231" s="264"/>
      <c r="V231" s="264"/>
      <c r="W231" s="264"/>
      <c r="X231" s="265"/>
      <c r="Y231" s="13"/>
      <c r="Z231" s="13"/>
      <c r="AA231" s="13"/>
      <c r="AB231" s="13"/>
      <c r="AC231" s="13"/>
      <c r="AD231" s="13"/>
      <c r="AE231" s="13"/>
      <c r="AT231" s="266" t="s">
        <v>144</v>
      </c>
      <c r="AU231" s="266" t="s">
        <v>91</v>
      </c>
      <c r="AV231" s="13" t="s">
        <v>91</v>
      </c>
      <c r="AW231" s="13" t="s">
        <v>5</v>
      </c>
      <c r="AX231" s="13" t="s">
        <v>89</v>
      </c>
      <c r="AY231" s="266" t="s">
        <v>134</v>
      </c>
    </row>
    <row r="232" spans="1:65" s="2" customFormat="1" ht="21.75" customHeight="1">
      <c r="A232" s="38"/>
      <c r="B232" s="39"/>
      <c r="C232" s="241" t="s">
        <v>474</v>
      </c>
      <c r="D232" s="241" t="s">
        <v>137</v>
      </c>
      <c r="E232" s="242" t="s">
        <v>948</v>
      </c>
      <c r="F232" s="243" t="s">
        <v>949</v>
      </c>
      <c r="G232" s="244" t="s">
        <v>303</v>
      </c>
      <c r="H232" s="245">
        <v>1.728</v>
      </c>
      <c r="I232" s="246"/>
      <c r="J232" s="246"/>
      <c r="K232" s="247">
        <f>ROUND(P232*H232,2)</f>
        <v>0</v>
      </c>
      <c r="L232" s="243" t="s">
        <v>141</v>
      </c>
      <c r="M232" s="44"/>
      <c r="N232" s="248" t="s">
        <v>1</v>
      </c>
      <c r="O232" s="249" t="s">
        <v>44</v>
      </c>
      <c r="P232" s="250">
        <f>I232+J232</f>
        <v>0</v>
      </c>
      <c r="Q232" s="250">
        <f>ROUND(I232*H232,2)</f>
        <v>0</v>
      </c>
      <c r="R232" s="250">
        <f>ROUND(J232*H232,2)</f>
        <v>0</v>
      </c>
      <c r="S232" s="91"/>
      <c r="T232" s="251">
        <f>S232*H232</f>
        <v>0</v>
      </c>
      <c r="U232" s="251">
        <v>2.25634</v>
      </c>
      <c r="V232" s="251">
        <f>U232*H232</f>
        <v>3.8989555199999995</v>
      </c>
      <c r="W232" s="251">
        <v>0</v>
      </c>
      <c r="X232" s="252">
        <f>W232*H232</f>
        <v>0</v>
      </c>
      <c r="Y232" s="38"/>
      <c r="Z232" s="38"/>
      <c r="AA232" s="38"/>
      <c r="AB232" s="38"/>
      <c r="AC232" s="38"/>
      <c r="AD232" s="38"/>
      <c r="AE232" s="38"/>
      <c r="AR232" s="253" t="s">
        <v>539</v>
      </c>
      <c r="AT232" s="253" t="s">
        <v>137</v>
      </c>
      <c r="AU232" s="253" t="s">
        <v>91</v>
      </c>
      <c r="AY232" s="17" t="s">
        <v>134</v>
      </c>
      <c r="BE232" s="254">
        <f>IF(O232="základní",K232,0)</f>
        <v>0</v>
      </c>
      <c r="BF232" s="254">
        <f>IF(O232="snížená",K232,0)</f>
        <v>0</v>
      </c>
      <c r="BG232" s="254">
        <f>IF(O232="zákl. přenesená",K232,0)</f>
        <v>0</v>
      </c>
      <c r="BH232" s="254">
        <f>IF(O232="sníž. přenesená",K232,0)</f>
        <v>0</v>
      </c>
      <c r="BI232" s="254">
        <f>IF(O232="nulová",K232,0)</f>
        <v>0</v>
      </c>
      <c r="BJ232" s="17" t="s">
        <v>89</v>
      </c>
      <c r="BK232" s="254">
        <f>ROUND(P232*H232,2)</f>
        <v>0</v>
      </c>
      <c r="BL232" s="17" t="s">
        <v>539</v>
      </c>
      <c r="BM232" s="253" t="s">
        <v>950</v>
      </c>
    </row>
    <row r="233" spans="1:51" s="13" customFormat="1" ht="12">
      <c r="A233" s="13"/>
      <c r="B233" s="255"/>
      <c r="C233" s="256"/>
      <c r="D233" s="257" t="s">
        <v>144</v>
      </c>
      <c r="E233" s="258" t="s">
        <v>764</v>
      </c>
      <c r="F233" s="259" t="s">
        <v>951</v>
      </c>
      <c r="G233" s="256"/>
      <c r="H233" s="260">
        <v>1.728</v>
      </c>
      <c r="I233" s="261"/>
      <c r="J233" s="261"/>
      <c r="K233" s="256"/>
      <c r="L233" s="256"/>
      <c r="M233" s="262"/>
      <c r="N233" s="263"/>
      <c r="O233" s="264"/>
      <c r="P233" s="264"/>
      <c r="Q233" s="264"/>
      <c r="R233" s="264"/>
      <c r="S233" s="264"/>
      <c r="T233" s="264"/>
      <c r="U233" s="264"/>
      <c r="V233" s="264"/>
      <c r="W233" s="264"/>
      <c r="X233" s="265"/>
      <c r="Y233" s="13"/>
      <c r="Z233" s="13"/>
      <c r="AA233" s="13"/>
      <c r="AB233" s="13"/>
      <c r="AC233" s="13"/>
      <c r="AD233" s="13"/>
      <c r="AE233" s="13"/>
      <c r="AT233" s="266" t="s">
        <v>144</v>
      </c>
      <c r="AU233" s="266" t="s">
        <v>91</v>
      </c>
      <c r="AV233" s="13" t="s">
        <v>91</v>
      </c>
      <c r="AW233" s="13" t="s">
        <v>5</v>
      </c>
      <c r="AX233" s="13" t="s">
        <v>89</v>
      </c>
      <c r="AY233" s="266" t="s">
        <v>134</v>
      </c>
    </row>
    <row r="234" spans="1:65" s="2" customFormat="1" ht="21.75" customHeight="1">
      <c r="A234" s="38"/>
      <c r="B234" s="39"/>
      <c r="C234" s="241" t="s">
        <v>478</v>
      </c>
      <c r="D234" s="241" t="s">
        <v>137</v>
      </c>
      <c r="E234" s="242" t="s">
        <v>749</v>
      </c>
      <c r="F234" s="243" t="s">
        <v>750</v>
      </c>
      <c r="G234" s="244" t="s">
        <v>294</v>
      </c>
      <c r="H234" s="245">
        <v>25</v>
      </c>
      <c r="I234" s="246"/>
      <c r="J234" s="246"/>
      <c r="K234" s="247">
        <f>ROUND(P234*H234,2)</f>
        <v>0</v>
      </c>
      <c r="L234" s="243" t="s">
        <v>141</v>
      </c>
      <c r="M234" s="44"/>
      <c r="N234" s="248" t="s">
        <v>1</v>
      </c>
      <c r="O234" s="249" t="s">
        <v>44</v>
      </c>
      <c r="P234" s="250">
        <f>I234+J234</f>
        <v>0</v>
      </c>
      <c r="Q234" s="250">
        <f>ROUND(I234*H234,2)</f>
        <v>0</v>
      </c>
      <c r="R234" s="250">
        <f>ROUND(J234*H234,2)</f>
        <v>0</v>
      </c>
      <c r="S234" s="91"/>
      <c r="T234" s="251">
        <f>S234*H234</f>
        <v>0</v>
      </c>
      <c r="U234" s="251">
        <v>0</v>
      </c>
      <c r="V234" s="251">
        <f>U234*H234</f>
        <v>0</v>
      </c>
      <c r="W234" s="251">
        <v>0</v>
      </c>
      <c r="X234" s="252">
        <f>W234*H234</f>
        <v>0</v>
      </c>
      <c r="Y234" s="38"/>
      <c r="Z234" s="38"/>
      <c r="AA234" s="38"/>
      <c r="AB234" s="38"/>
      <c r="AC234" s="38"/>
      <c r="AD234" s="38"/>
      <c r="AE234" s="38"/>
      <c r="AR234" s="253" t="s">
        <v>539</v>
      </c>
      <c r="AT234" s="253" t="s">
        <v>137</v>
      </c>
      <c r="AU234" s="253" t="s">
        <v>91</v>
      </c>
      <c r="AY234" s="17" t="s">
        <v>134</v>
      </c>
      <c r="BE234" s="254">
        <f>IF(O234="základní",K234,0)</f>
        <v>0</v>
      </c>
      <c r="BF234" s="254">
        <f>IF(O234="snížená",K234,0)</f>
        <v>0</v>
      </c>
      <c r="BG234" s="254">
        <f>IF(O234="zákl. přenesená",K234,0)</f>
        <v>0</v>
      </c>
      <c r="BH234" s="254">
        <f>IF(O234="sníž. přenesená",K234,0)</f>
        <v>0</v>
      </c>
      <c r="BI234" s="254">
        <f>IF(O234="nulová",K234,0)</f>
        <v>0</v>
      </c>
      <c r="BJ234" s="17" t="s">
        <v>89</v>
      </c>
      <c r="BK234" s="254">
        <f>ROUND(P234*H234,2)</f>
        <v>0</v>
      </c>
      <c r="BL234" s="17" t="s">
        <v>539</v>
      </c>
      <c r="BM234" s="253" t="s">
        <v>952</v>
      </c>
    </row>
    <row r="235" spans="1:51" s="13" customFormat="1" ht="12">
      <c r="A235" s="13"/>
      <c r="B235" s="255"/>
      <c r="C235" s="256"/>
      <c r="D235" s="257" t="s">
        <v>144</v>
      </c>
      <c r="E235" s="258" t="s">
        <v>779</v>
      </c>
      <c r="F235" s="259" t="s">
        <v>953</v>
      </c>
      <c r="G235" s="256"/>
      <c r="H235" s="260">
        <v>25</v>
      </c>
      <c r="I235" s="261"/>
      <c r="J235" s="261"/>
      <c r="K235" s="256"/>
      <c r="L235" s="256"/>
      <c r="M235" s="262"/>
      <c r="N235" s="263"/>
      <c r="O235" s="264"/>
      <c r="P235" s="264"/>
      <c r="Q235" s="264"/>
      <c r="R235" s="264"/>
      <c r="S235" s="264"/>
      <c r="T235" s="264"/>
      <c r="U235" s="264"/>
      <c r="V235" s="264"/>
      <c r="W235" s="264"/>
      <c r="X235" s="265"/>
      <c r="Y235" s="13"/>
      <c r="Z235" s="13"/>
      <c r="AA235" s="13"/>
      <c r="AB235" s="13"/>
      <c r="AC235" s="13"/>
      <c r="AD235" s="13"/>
      <c r="AE235" s="13"/>
      <c r="AT235" s="266" t="s">
        <v>144</v>
      </c>
      <c r="AU235" s="266" t="s">
        <v>91</v>
      </c>
      <c r="AV235" s="13" t="s">
        <v>91</v>
      </c>
      <c r="AW235" s="13" t="s">
        <v>5</v>
      </c>
      <c r="AX235" s="13" t="s">
        <v>89</v>
      </c>
      <c r="AY235" s="266" t="s">
        <v>134</v>
      </c>
    </row>
    <row r="236" spans="1:65" s="2" customFormat="1" ht="21.75" customHeight="1">
      <c r="A236" s="38"/>
      <c r="B236" s="39"/>
      <c r="C236" s="241" t="s">
        <v>483</v>
      </c>
      <c r="D236" s="241" t="s">
        <v>137</v>
      </c>
      <c r="E236" s="242" t="s">
        <v>954</v>
      </c>
      <c r="F236" s="243" t="s">
        <v>955</v>
      </c>
      <c r="G236" s="244" t="s">
        <v>294</v>
      </c>
      <c r="H236" s="245">
        <v>66</v>
      </c>
      <c r="I236" s="246"/>
      <c r="J236" s="246"/>
      <c r="K236" s="247">
        <f>ROUND(P236*H236,2)</f>
        <v>0</v>
      </c>
      <c r="L236" s="243" t="s">
        <v>141</v>
      </c>
      <c r="M236" s="44"/>
      <c r="N236" s="248" t="s">
        <v>1</v>
      </c>
      <c r="O236" s="249" t="s">
        <v>44</v>
      </c>
      <c r="P236" s="250">
        <f>I236+J236</f>
        <v>0</v>
      </c>
      <c r="Q236" s="250">
        <f>ROUND(I236*H236,2)</f>
        <v>0</v>
      </c>
      <c r="R236" s="250">
        <f>ROUND(J236*H236,2)</f>
        <v>0</v>
      </c>
      <c r="S236" s="91"/>
      <c r="T236" s="251">
        <f>S236*H236</f>
        <v>0</v>
      </c>
      <c r="U236" s="251">
        <v>0</v>
      </c>
      <c r="V236" s="251">
        <f>U236*H236</f>
        <v>0</v>
      </c>
      <c r="W236" s="251">
        <v>0</v>
      </c>
      <c r="X236" s="252">
        <f>W236*H236</f>
        <v>0</v>
      </c>
      <c r="Y236" s="38"/>
      <c r="Z236" s="38"/>
      <c r="AA236" s="38"/>
      <c r="AB236" s="38"/>
      <c r="AC236" s="38"/>
      <c r="AD236" s="38"/>
      <c r="AE236" s="38"/>
      <c r="AR236" s="253" t="s">
        <v>539</v>
      </c>
      <c r="AT236" s="253" t="s">
        <v>137</v>
      </c>
      <c r="AU236" s="253" t="s">
        <v>91</v>
      </c>
      <c r="AY236" s="17" t="s">
        <v>134</v>
      </c>
      <c r="BE236" s="254">
        <f>IF(O236="základní",K236,0)</f>
        <v>0</v>
      </c>
      <c r="BF236" s="254">
        <f>IF(O236="snížená",K236,0)</f>
        <v>0</v>
      </c>
      <c r="BG236" s="254">
        <f>IF(O236="zákl. přenesená",K236,0)</f>
        <v>0</v>
      </c>
      <c r="BH236" s="254">
        <f>IF(O236="sníž. přenesená",K236,0)</f>
        <v>0</v>
      </c>
      <c r="BI236" s="254">
        <f>IF(O236="nulová",K236,0)</f>
        <v>0</v>
      </c>
      <c r="BJ236" s="17" t="s">
        <v>89</v>
      </c>
      <c r="BK236" s="254">
        <f>ROUND(P236*H236,2)</f>
        <v>0</v>
      </c>
      <c r="BL236" s="17" t="s">
        <v>539</v>
      </c>
      <c r="BM236" s="253" t="s">
        <v>956</v>
      </c>
    </row>
    <row r="237" spans="1:51" s="13" customFormat="1" ht="12">
      <c r="A237" s="13"/>
      <c r="B237" s="255"/>
      <c r="C237" s="256"/>
      <c r="D237" s="257" t="s">
        <v>144</v>
      </c>
      <c r="E237" s="258" t="s">
        <v>1</v>
      </c>
      <c r="F237" s="259" t="s">
        <v>957</v>
      </c>
      <c r="G237" s="256"/>
      <c r="H237" s="260">
        <v>66</v>
      </c>
      <c r="I237" s="261"/>
      <c r="J237" s="261"/>
      <c r="K237" s="256"/>
      <c r="L237" s="256"/>
      <c r="M237" s="262"/>
      <c r="N237" s="263"/>
      <c r="O237" s="264"/>
      <c r="P237" s="264"/>
      <c r="Q237" s="264"/>
      <c r="R237" s="264"/>
      <c r="S237" s="264"/>
      <c r="T237" s="264"/>
      <c r="U237" s="264"/>
      <c r="V237" s="264"/>
      <c r="W237" s="264"/>
      <c r="X237" s="265"/>
      <c r="Y237" s="13"/>
      <c r="Z237" s="13"/>
      <c r="AA237" s="13"/>
      <c r="AB237" s="13"/>
      <c r="AC237" s="13"/>
      <c r="AD237" s="13"/>
      <c r="AE237" s="13"/>
      <c r="AT237" s="266" t="s">
        <v>144</v>
      </c>
      <c r="AU237" s="266" t="s">
        <v>91</v>
      </c>
      <c r="AV237" s="13" t="s">
        <v>91</v>
      </c>
      <c r="AW237" s="13" t="s">
        <v>5</v>
      </c>
      <c r="AX237" s="13" t="s">
        <v>89</v>
      </c>
      <c r="AY237" s="266" t="s">
        <v>134</v>
      </c>
    </row>
    <row r="238" spans="1:65" s="2" customFormat="1" ht="21.75" customHeight="1">
      <c r="A238" s="38"/>
      <c r="B238" s="39"/>
      <c r="C238" s="241" t="s">
        <v>487</v>
      </c>
      <c r="D238" s="241" t="s">
        <v>137</v>
      </c>
      <c r="E238" s="242" t="s">
        <v>958</v>
      </c>
      <c r="F238" s="243" t="s">
        <v>959</v>
      </c>
      <c r="G238" s="244" t="s">
        <v>294</v>
      </c>
      <c r="H238" s="245">
        <v>41</v>
      </c>
      <c r="I238" s="246"/>
      <c r="J238" s="246"/>
      <c r="K238" s="247">
        <f>ROUND(P238*H238,2)</f>
        <v>0</v>
      </c>
      <c r="L238" s="243" t="s">
        <v>141</v>
      </c>
      <c r="M238" s="44"/>
      <c r="N238" s="248" t="s">
        <v>1</v>
      </c>
      <c r="O238" s="249" t="s">
        <v>44</v>
      </c>
      <c r="P238" s="250">
        <f>I238+J238</f>
        <v>0</v>
      </c>
      <c r="Q238" s="250">
        <f>ROUND(I238*H238,2)</f>
        <v>0</v>
      </c>
      <c r="R238" s="250">
        <f>ROUND(J238*H238,2)</f>
        <v>0</v>
      </c>
      <c r="S238" s="91"/>
      <c r="T238" s="251">
        <f>S238*H238</f>
        <v>0</v>
      </c>
      <c r="U238" s="251">
        <v>0</v>
      </c>
      <c r="V238" s="251">
        <f>U238*H238</f>
        <v>0</v>
      </c>
      <c r="W238" s="251">
        <v>0</v>
      </c>
      <c r="X238" s="252">
        <f>W238*H238</f>
        <v>0</v>
      </c>
      <c r="Y238" s="38"/>
      <c r="Z238" s="38"/>
      <c r="AA238" s="38"/>
      <c r="AB238" s="38"/>
      <c r="AC238" s="38"/>
      <c r="AD238" s="38"/>
      <c r="AE238" s="38"/>
      <c r="AR238" s="253" t="s">
        <v>539</v>
      </c>
      <c r="AT238" s="253" t="s">
        <v>137</v>
      </c>
      <c r="AU238" s="253" t="s">
        <v>91</v>
      </c>
      <c r="AY238" s="17" t="s">
        <v>134</v>
      </c>
      <c r="BE238" s="254">
        <f>IF(O238="základní",K238,0)</f>
        <v>0</v>
      </c>
      <c r="BF238" s="254">
        <f>IF(O238="snížená",K238,0)</f>
        <v>0</v>
      </c>
      <c r="BG238" s="254">
        <f>IF(O238="zákl. přenesená",K238,0)</f>
        <v>0</v>
      </c>
      <c r="BH238" s="254">
        <f>IF(O238="sníž. přenesená",K238,0)</f>
        <v>0</v>
      </c>
      <c r="BI238" s="254">
        <f>IF(O238="nulová",K238,0)</f>
        <v>0</v>
      </c>
      <c r="BJ238" s="17" t="s">
        <v>89</v>
      </c>
      <c r="BK238" s="254">
        <f>ROUND(P238*H238,2)</f>
        <v>0</v>
      </c>
      <c r="BL238" s="17" t="s">
        <v>539</v>
      </c>
      <c r="BM238" s="253" t="s">
        <v>960</v>
      </c>
    </row>
    <row r="239" spans="1:51" s="13" customFormat="1" ht="12">
      <c r="A239" s="13"/>
      <c r="B239" s="255"/>
      <c r="C239" s="256"/>
      <c r="D239" s="257" t="s">
        <v>144</v>
      </c>
      <c r="E239" s="258" t="s">
        <v>781</v>
      </c>
      <c r="F239" s="259" t="s">
        <v>961</v>
      </c>
      <c r="G239" s="256"/>
      <c r="H239" s="260">
        <v>41</v>
      </c>
      <c r="I239" s="261"/>
      <c r="J239" s="261"/>
      <c r="K239" s="256"/>
      <c r="L239" s="256"/>
      <c r="M239" s="262"/>
      <c r="N239" s="263"/>
      <c r="O239" s="264"/>
      <c r="P239" s="264"/>
      <c r="Q239" s="264"/>
      <c r="R239" s="264"/>
      <c r="S239" s="264"/>
      <c r="T239" s="264"/>
      <c r="U239" s="264"/>
      <c r="V239" s="264"/>
      <c r="W239" s="264"/>
      <c r="X239" s="265"/>
      <c r="Y239" s="13"/>
      <c r="Z239" s="13"/>
      <c r="AA239" s="13"/>
      <c r="AB239" s="13"/>
      <c r="AC239" s="13"/>
      <c r="AD239" s="13"/>
      <c r="AE239" s="13"/>
      <c r="AT239" s="266" t="s">
        <v>144</v>
      </c>
      <c r="AU239" s="266" t="s">
        <v>91</v>
      </c>
      <c r="AV239" s="13" t="s">
        <v>91</v>
      </c>
      <c r="AW239" s="13" t="s">
        <v>5</v>
      </c>
      <c r="AX239" s="13" t="s">
        <v>89</v>
      </c>
      <c r="AY239" s="266" t="s">
        <v>134</v>
      </c>
    </row>
    <row r="240" spans="1:65" s="2" customFormat="1" ht="21.75" customHeight="1">
      <c r="A240" s="38"/>
      <c r="B240" s="39"/>
      <c r="C240" s="241" t="s">
        <v>491</v>
      </c>
      <c r="D240" s="241" t="s">
        <v>137</v>
      </c>
      <c r="E240" s="242" t="s">
        <v>962</v>
      </c>
      <c r="F240" s="243" t="s">
        <v>963</v>
      </c>
      <c r="G240" s="244" t="s">
        <v>294</v>
      </c>
      <c r="H240" s="245">
        <v>29</v>
      </c>
      <c r="I240" s="246"/>
      <c r="J240" s="246"/>
      <c r="K240" s="247">
        <f>ROUND(P240*H240,2)</f>
        <v>0</v>
      </c>
      <c r="L240" s="243" t="s">
        <v>141</v>
      </c>
      <c r="M240" s="44"/>
      <c r="N240" s="248" t="s">
        <v>1</v>
      </c>
      <c r="O240" s="249" t="s">
        <v>44</v>
      </c>
      <c r="P240" s="250">
        <f>I240+J240</f>
        <v>0</v>
      </c>
      <c r="Q240" s="250">
        <f>ROUND(I240*H240,2)</f>
        <v>0</v>
      </c>
      <c r="R240" s="250">
        <f>ROUND(J240*H240,2)</f>
        <v>0</v>
      </c>
      <c r="S240" s="91"/>
      <c r="T240" s="251">
        <f>S240*H240</f>
        <v>0</v>
      </c>
      <c r="U240" s="251">
        <v>0</v>
      </c>
      <c r="V240" s="251">
        <f>U240*H240</f>
        <v>0</v>
      </c>
      <c r="W240" s="251">
        <v>0</v>
      </c>
      <c r="X240" s="252">
        <f>W240*H240</f>
        <v>0</v>
      </c>
      <c r="Y240" s="38"/>
      <c r="Z240" s="38"/>
      <c r="AA240" s="38"/>
      <c r="AB240" s="38"/>
      <c r="AC240" s="38"/>
      <c r="AD240" s="38"/>
      <c r="AE240" s="38"/>
      <c r="AR240" s="253" t="s">
        <v>539</v>
      </c>
      <c r="AT240" s="253" t="s">
        <v>137</v>
      </c>
      <c r="AU240" s="253" t="s">
        <v>91</v>
      </c>
      <c r="AY240" s="17" t="s">
        <v>134</v>
      </c>
      <c r="BE240" s="254">
        <f>IF(O240="základní",K240,0)</f>
        <v>0</v>
      </c>
      <c r="BF240" s="254">
        <f>IF(O240="snížená",K240,0)</f>
        <v>0</v>
      </c>
      <c r="BG240" s="254">
        <f>IF(O240="zákl. přenesená",K240,0)</f>
        <v>0</v>
      </c>
      <c r="BH240" s="254">
        <f>IF(O240="sníž. přenesená",K240,0)</f>
        <v>0</v>
      </c>
      <c r="BI240" s="254">
        <f>IF(O240="nulová",K240,0)</f>
        <v>0</v>
      </c>
      <c r="BJ240" s="17" t="s">
        <v>89</v>
      </c>
      <c r="BK240" s="254">
        <f>ROUND(P240*H240,2)</f>
        <v>0</v>
      </c>
      <c r="BL240" s="17" t="s">
        <v>539</v>
      </c>
      <c r="BM240" s="253" t="s">
        <v>964</v>
      </c>
    </row>
    <row r="241" spans="1:51" s="13" customFormat="1" ht="12">
      <c r="A241" s="13"/>
      <c r="B241" s="255"/>
      <c r="C241" s="256"/>
      <c r="D241" s="257" t="s">
        <v>144</v>
      </c>
      <c r="E241" s="258" t="s">
        <v>780</v>
      </c>
      <c r="F241" s="259" t="s">
        <v>965</v>
      </c>
      <c r="G241" s="256"/>
      <c r="H241" s="260">
        <v>29</v>
      </c>
      <c r="I241" s="261"/>
      <c r="J241" s="261"/>
      <c r="K241" s="256"/>
      <c r="L241" s="256"/>
      <c r="M241" s="262"/>
      <c r="N241" s="263"/>
      <c r="O241" s="264"/>
      <c r="P241" s="264"/>
      <c r="Q241" s="264"/>
      <c r="R241" s="264"/>
      <c r="S241" s="264"/>
      <c r="T241" s="264"/>
      <c r="U241" s="264"/>
      <c r="V241" s="264"/>
      <c r="W241" s="264"/>
      <c r="X241" s="265"/>
      <c r="Y241" s="13"/>
      <c r="Z241" s="13"/>
      <c r="AA241" s="13"/>
      <c r="AB241" s="13"/>
      <c r="AC241" s="13"/>
      <c r="AD241" s="13"/>
      <c r="AE241" s="13"/>
      <c r="AT241" s="266" t="s">
        <v>144</v>
      </c>
      <c r="AU241" s="266" t="s">
        <v>91</v>
      </c>
      <c r="AV241" s="13" t="s">
        <v>91</v>
      </c>
      <c r="AW241" s="13" t="s">
        <v>5</v>
      </c>
      <c r="AX241" s="13" t="s">
        <v>89</v>
      </c>
      <c r="AY241" s="266" t="s">
        <v>134</v>
      </c>
    </row>
    <row r="242" spans="1:65" s="2" customFormat="1" ht="21.75" customHeight="1">
      <c r="A242" s="38"/>
      <c r="B242" s="39"/>
      <c r="C242" s="241" t="s">
        <v>495</v>
      </c>
      <c r="D242" s="241" t="s">
        <v>137</v>
      </c>
      <c r="E242" s="242" t="s">
        <v>966</v>
      </c>
      <c r="F242" s="243" t="s">
        <v>967</v>
      </c>
      <c r="G242" s="244" t="s">
        <v>294</v>
      </c>
      <c r="H242" s="245">
        <v>54</v>
      </c>
      <c r="I242" s="246"/>
      <c r="J242" s="246"/>
      <c r="K242" s="247">
        <f>ROUND(P242*H242,2)</f>
        <v>0</v>
      </c>
      <c r="L242" s="243" t="s">
        <v>141</v>
      </c>
      <c r="M242" s="44"/>
      <c r="N242" s="248" t="s">
        <v>1</v>
      </c>
      <c r="O242" s="249" t="s">
        <v>44</v>
      </c>
      <c r="P242" s="250">
        <f>I242+J242</f>
        <v>0</v>
      </c>
      <c r="Q242" s="250">
        <f>ROUND(I242*H242,2)</f>
        <v>0</v>
      </c>
      <c r="R242" s="250">
        <f>ROUND(J242*H242,2)</f>
        <v>0</v>
      </c>
      <c r="S242" s="91"/>
      <c r="T242" s="251">
        <f>S242*H242</f>
        <v>0</v>
      </c>
      <c r="U242" s="251">
        <v>0</v>
      </c>
      <c r="V242" s="251">
        <f>U242*H242</f>
        <v>0</v>
      </c>
      <c r="W242" s="251">
        <v>0</v>
      </c>
      <c r="X242" s="252">
        <f>W242*H242</f>
        <v>0</v>
      </c>
      <c r="Y242" s="38"/>
      <c r="Z242" s="38"/>
      <c r="AA242" s="38"/>
      <c r="AB242" s="38"/>
      <c r="AC242" s="38"/>
      <c r="AD242" s="38"/>
      <c r="AE242" s="38"/>
      <c r="AR242" s="253" t="s">
        <v>539</v>
      </c>
      <c r="AT242" s="253" t="s">
        <v>137</v>
      </c>
      <c r="AU242" s="253" t="s">
        <v>91</v>
      </c>
      <c r="AY242" s="17" t="s">
        <v>134</v>
      </c>
      <c r="BE242" s="254">
        <f>IF(O242="základní",K242,0)</f>
        <v>0</v>
      </c>
      <c r="BF242" s="254">
        <f>IF(O242="snížená",K242,0)</f>
        <v>0</v>
      </c>
      <c r="BG242" s="254">
        <f>IF(O242="zákl. přenesená",K242,0)</f>
        <v>0</v>
      </c>
      <c r="BH242" s="254">
        <f>IF(O242="sníž. přenesená",K242,0)</f>
        <v>0</v>
      </c>
      <c r="BI242" s="254">
        <f>IF(O242="nulová",K242,0)</f>
        <v>0</v>
      </c>
      <c r="BJ242" s="17" t="s">
        <v>89</v>
      </c>
      <c r="BK242" s="254">
        <f>ROUND(P242*H242,2)</f>
        <v>0</v>
      </c>
      <c r="BL242" s="17" t="s">
        <v>539</v>
      </c>
      <c r="BM242" s="253" t="s">
        <v>968</v>
      </c>
    </row>
    <row r="243" spans="1:51" s="13" customFormat="1" ht="12">
      <c r="A243" s="13"/>
      <c r="B243" s="255"/>
      <c r="C243" s="256"/>
      <c r="D243" s="257" t="s">
        <v>144</v>
      </c>
      <c r="E243" s="258" t="s">
        <v>787</v>
      </c>
      <c r="F243" s="259" t="s">
        <v>969</v>
      </c>
      <c r="G243" s="256"/>
      <c r="H243" s="260">
        <v>54</v>
      </c>
      <c r="I243" s="261"/>
      <c r="J243" s="261"/>
      <c r="K243" s="256"/>
      <c r="L243" s="256"/>
      <c r="M243" s="262"/>
      <c r="N243" s="263"/>
      <c r="O243" s="264"/>
      <c r="P243" s="264"/>
      <c r="Q243" s="264"/>
      <c r="R243" s="264"/>
      <c r="S243" s="264"/>
      <c r="T243" s="264"/>
      <c r="U243" s="264"/>
      <c r="V243" s="264"/>
      <c r="W243" s="264"/>
      <c r="X243" s="265"/>
      <c r="Y243" s="13"/>
      <c r="Z243" s="13"/>
      <c r="AA243" s="13"/>
      <c r="AB243" s="13"/>
      <c r="AC243" s="13"/>
      <c r="AD243" s="13"/>
      <c r="AE243" s="13"/>
      <c r="AT243" s="266" t="s">
        <v>144</v>
      </c>
      <c r="AU243" s="266" t="s">
        <v>91</v>
      </c>
      <c r="AV243" s="13" t="s">
        <v>91</v>
      </c>
      <c r="AW243" s="13" t="s">
        <v>5</v>
      </c>
      <c r="AX243" s="13" t="s">
        <v>89</v>
      </c>
      <c r="AY243" s="266" t="s">
        <v>134</v>
      </c>
    </row>
    <row r="244" spans="1:65" s="2" customFormat="1" ht="21.75" customHeight="1">
      <c r="A244" s="38"/>
      <c r="B244" s="39"/>
      <c r="C244" s="241" t="s">
        <v>499</v>
      </c>
      <c r="D244" s="241" t="s">
        <v>137</v>
      </c>
      <c r="E244" s="242" t="s">
        <v>753</v>
      </c>
      <c r="F244" s="243" t="s">
        <v>754</v>
      </c>
      <c r="G244" s="244" t="s">
        <v>294</v>
      </c>
      <c r="H244" s="245">
        <v>95</v>
      </c>
      <c r="I244" s="246"/>
      <c r="J244" s="246"/>
      <c r="K244" s="247">
        <f>ROUND(P244*H244,2)</f>
        <v>0</v>
      </c>
      <c r="L244" s="243" t="s">
        <v>141</v>
      </c>
      <c r="M244" s="44"/>
      <c r="N244" s="248" t="s">
        <v>1</v>
      </c>
      <c r="O244" s="249" t="s">
        <v>44</v>
      </c>
      <c r="P244" s="250">
        <f>I244+J244</f>
        <v>0</v>
      </c>
      <c r="Q244" s="250">
        <f>ROUND(I244*H244,2)</f>
        <v>0</v>
      </c>
      <c r="R244" s="250">
        <f>ROUND(J244*H244,2)</f>
        <v>0</v>
      </c>
      <c r="S244" s="91"/>
      <c r="T244" s="251">
        <f>S244*H244</f>
        <v>0</v>
      </c>
      <c r="U244" s="251">
        <v>9E-05</v>
      </c>
      <c r="V244" s="251">
        <f>U244*H244</f>
        <v>0.00855</v>
      </c>
      <c r="W244" s="251">
        <v>0</v>
      </c>
      <c r="X244" s="252">
        <f>W244*H244</f>
        <v>0</v>
      </c>
      <c r="Y244" s="38"/>
      <c r="Z244" s="38"/>
      <c r="AA244" s="38"/>
      <c r="AB244" s="38"/>
      <c r="AC244" s="38"/>
      <c r="AD244" s="38"/>
      <c r="AE244" s="38"/>
      <c r="AR244" s="253" t="s">
        <v>539</v>
      </c>
      <c r="AT244" s="253" t="s">
        <v>137</v>
      </c>
      <c r="AU244" s="253" t="s">
        <v>91</v>
      </c>
      <c r="AY244" s="17" t="s">
        <v>134</v>
      </c>
      <c r="BE244" s="254">
        <f>IF(O244="základní",K244,0)</f>
        <v>0</v>
      </c>
      <c r="BF244" s="254">
        <f>IF(O244="snížená",K244,0)</f>
        <v>0</v>
      </c>
      <c r="BG244" s="254">
        <f>IF(O244="zákl. přenesená",K244,0)</f>
        <v>0</v>
      </c>
      <c r="BH244" s="254">
        <f>IF(O244="sníž. přenesená",K244,0)</f>
        <v>0</v>
      </c>
      <c r="BI244" s="254">
        <f>IF(O244="nulová",K244,0)</f>
        <v>0</v>
      </c>
      <c r="BJ244" s="17" t="s">
        <v>89</v>
      </c>
      <c r="BK244" s="254">
        <f>ROUND(P244*H244,2)</f>
        <v>0</v>
      </c>
      <c r="BL244" s="17" t="s">
        <v>539</v>
      </c>
      <c r="BM244" s="253" t="s">
        <v>970</v>
      </c>
    </row>
    <row r="245" spans="1:65" s="2" customFormat="1" ht="21.75" customHeight="1">
      <c r="A245" s="38"/>
      <c r="B245" s="39"/>
      <c r="C245" s="241" t="s">
        <v>503</v>
      </c>
      <c r="D245" s="241" t="s">
        <v>137</v>
      </c>
      <c r="E245" s="242" t="s">
        <v>971</v>
      </c>
      <c r="F245" s="243" t="s">
        <v>972</v>
      </c>
      <c r="G245" s="244" t="s">
        <v>294</v>
      </c>
      <c r="H245" s="245">
        <v>109</v>
      </c>
      <c r="I245" s="246"/>
      <c r="J245" s="246"/>
      <c r="K245" s="247">
        <f>ROUND(P245*H245,2)</f>
        <v>0</v>
      </c>
      <c r="L245" s="243" t="s">
        <v>141</v>
      </c>
      <c r="M245" s="44"/>
      <c r="N245" s="248" t="s">
        <v>1</v>
      </c>
      <c r="O245" s="249" t="s">
        <v>44</v>
      </c>
      <c r="P245" s="250">
        <f>I245+J245</f>
        <v>0</v>
      </c>
      <c r="Q245" s="250">
        <f>ROUND(I245*H245,2)</f>
        <v>0</v>
      </c>
      <c r="R245" s="250">
        <f>ROUND(J245*H245,2)</f>
        <v>0</v>
      </c>
      <c r="S245" s="91"/>
      <c r="T245" s="251">
        <f>S245*H245</f>
        <v>0</v>
      </c>
      <c r="U245" s="251">
        <v>0</v>
      </c>
      <c r="V245" s="251">
        <f>U245*H245</f>
        <v>0</v>
      </c>
      <c r="W245" s="251">
        <v>0</v>
      </c>
      <c r="X245" s="252">
        <f>W245*H245</f>
        <v>0</v>
      </c>
      <c r="Y245" s="38"/>
      <c r="Z245" s="38"/>
      <c r="AA245" s="38"/>
      <c r="AB245" s="38"/>
      <c r="AC245" s="38"/>
      <c r="AD245" s="38"/>
      <c r="AE245" s="38"/>
      <c r="AR245" s="253" t="s">
        <v>539</v>
      </c>
      <c r="AT245" s="253" t="s">
        <v>137</v>
      </c>
      <c r="AU245" s="253" t="s">
        <v>91</v>
      </c>
      <c r="AY245" s="17" t="s">
        <v>134</v>
      </c>
      <c r="BE245" s="254">
        <f>IF(O245="základní",K245,0)</f>
        <v>0</v>
      </c>
      <c r="BF245" s="254">
        <f>IF(O245="snížená",K245,0)</f>
        <v>0</v>
      </c>
      <c r="BG245" s="254">
        <f>IF(O245="zákl. přenesená",K245,0)</f>
        <v>0</v>
      </c>
      <c r="BH245" s="254">
        <f>IF(O245="sníž. přenesená",K245,0)</f>
        <v>0</v>
      </c>
      <c r="BI245" s="254">
        <f>IF(O245="nulová",K245,0)</f>
        <v>0</v>
      </c>
      <c r="BJ245" s="17" t="s">
        <v>89</v>
      </c>
      <c r="BK245" s="254">
        <f>ROUND(P245*H245,2)</f>
        <v>0</v>
      </c>
      <c r="BL245" s="17" t="s">
        <v>539</v>
      </c>
      <c r="BM245" s="253" t="s">
        <v>973</v>
      </c>
    </row>
    <row r="246" spans="1:51" s="13" customFormat="1" ht="12">
      <c r="A246" s="13"/>
      <c r="B246" s="255"/>
      <c r="C246" s="256"/>
      <c r="D246" s="257" t="s">
        <v>144</v>
      </c>
      <c r="E246" s="258" t="s">
        <v>776</v>
      </c>
      <c r="F246" s="259" t="s">
        <v>777</v>
      </c>
      <c r="G246" s="256"/>
      <c r="H246" s="260">
        <v>109</v>
      </c>
      <c r="I246" s="261"/>
      <c r="J246" s="261"/>
      <c r="K246" s="256"/>
      <c r="L246" s="256"/>
      <c r="M246" s="262"/>
      <c r="N246" s="263"/>
      <c r="O246" s="264"/>
      <c r="P246" s="264"/>
      <c r="Q246" s="264"/>
      <c r="R246" s="264"/>
      <c r="S246" s="264"/>
      <c r="T246" s="264"/>
      <c r="U246" s="264"/>
      <c r="V246" s="264"/>
      <c r="W246" s="264"/>
      <c r="X246" s="265"/>
      <c r="Y246" s="13"/>
      <c r="Z246" s="13"/>
      <c r="AA246" s="13"/>
      <c r="AB246" s="13"/>
      <c r="AC246" s="13"/>
      <c r="AD246" s="13"/>
      <c r="AE246" s="13"/>
      <c r="AT246" s="266" t="s">
        <v>144</v>
      </c>
      <c r="AU246" s="266" t="s">
        <v>91</v>
      </c>
      <c r="AV246" s="13" t="s">
        <v>91</v>
      </c>
      <c r="AW246" s="13" t="s">
        <v>5</v>
      </c>
      <c r="AX246" s="13" t="s">
        <v>89</v>
      </c>
      <c r="AY246" s="266" t="s">
        <v>134</v>
      </c>
    </row>
    <row r="247" spans="1:65" s="2" customFormat="1" ht="21.75" customHeight="1">
      <c r="A247" s="38"/>
      <c r="B247" s="39"/>
      <c r="C247" s="283" t="s">
        <v>507</v>
      </c>
      <c r="D247" s="283" t="s">
        <v>331</v>
      </c>
      <c r="E247" s="284" t="s">
        <v>974</v>
      </c>
      <c r="F247" s="285" t="s">
        <v>975</v>
      </c>
      <c r="G247" s="286" t="s">
        <v>294</v>
      </c>
      <c r="H247" s="287">
        <v>109</v>
      </c>
      <c r="I247" s="288"/>
      <c r="J247" s="289"/>
      <c r="K247" s="290">
        <f>ROUND(P247*H247,2)</f>
        <v>0</v>
      </c>
      <c r="L247" s="285" t="s">
        <v>141</v>
      </c>
      <c r="M247" s="291"/>
      <c r="N247" s="292" t="s">
        <v>1</v>
      </c>
      <c r="O247" s="249" t="s">
        <v>44</v>
      </c>
      <c r="P247" s="250">
        <f>I247+J247</f>
        <v>0</v>
      </c>
      <c r="Q247" s="250">
        <f>ROUND(I247*H247,2)</f>
        <v>0</v>
      </c>
      <c r="R247" s="250">
        <f>ROUND(J247*H247,2)</f>
        <v>0</v>
      </c>
      <c r="S247" s="91"/>
      <c r="T247" s="251">
        <f>S247*H247</f>
        <v>0</v>
      </c>
      <c r="U247" s="251">
        <v>0.00019</v>
      </c>
      <c r="V247" s="251">
        <f>U247*H247</f>
        <v>0.020710000000000003</v>
      </c>
      <c r="W247" s="251">
        <v>0</v>
      </c>
      <c r="X247" s="252">
        <f>W247*H247</f>
        <v>0</v>
      </c>
      <c r="Y247" s="38"/>
      <c r="Z247" s="38"/>
      <c r="AA247" s="38"/>
      <c r="AB247" s="38"/>
      <c r="AC247" s="38"/>
      <c r="AD247" s="38"/>
      <c r="AE247" s="38"/>
      <c r="AR247" s="253" t="s">
        <v>904</v>
      </c>
      <c r="AT247" s="253" t="s">
        <v>331</v>
      </c>
      <c r="AU247" s="253" t="s">
        <v>91</v>
      </c>
      <c r="AY247" s="17" t="s">
        <v>134</v>
      </c>
      <c r="BE247" s="254">
        <f>IF(O247="základní",K247,0)</f>
        <v>0</v>
      </c>
      <c r="BF247" s="254">
        <f>IF(O247="snížená",K247,0)</f>
        <v>0</v>
      </c>
      <c r="BG247" s="254">
        <f>IF(O247="zákl. přenesená",K247,0)</f>
        <v>0</v>
      </c>
      <c r="BH247" s="254">
        <f>IF(O247="sníž. přenesená",K247,0)</f>
        <v>0</v>
      </c>
      <c r="BI247" s="254">
        <f>IF(O247="nulová",K247,0)</f>
        <v>0</v>
      </c>
      <c r="BJ247" s="17" t="s">
        <v>89</v>
      </c>
      <c r="BK247" s="254">
        <f>ROUND(P247*H247,2)</f>
        <v>0</v>
      </c>
      <c r="BL247" s="17" t="s">
        <v>904</v>
      </c>
      <c r="BM247" s="253" t="s">
        <v>976</v>
      </c>
    </row>
    <row r="248" spans="1:51" s="13" customFormat="1" ht="12">
      <c r="A248" s="13"/>
      <c r="B248" s="255"/>
      <c r="C248" s="256"/>
      <c r="D248" s="257" t="s">
        <v>144</v>
      </c>
      <c r="E248" s="258" t="s">
        <v>1</v>
      </c>
      <c r="F248" s="259" t="s">
        <v>776</v>
      </c>
      <c r="G248" s="256"/>
      <c r="H248" s="260">
        <v>109</v>
      </c>
      <c r="I248" s="261"/>
      <c r="J248" s="261"/>
      <c r="K248" s="256"/>
      <c r="L248" s="256"/>
      <c r="M248" s="262"/>
      <c r="N248" s="263"/>
      <c r="O248" s="264"/>
      <c r="P248" s="264"/>
      <c r="Q248" s="264"/>
      <c r="R248" s="264"/>
      <c r="S248" s="264"/>
      <c r="T248" s="264"/>
      <c r="U248" s="264"/>
      <c r="V248" s="264"/>
      <c r="W248" s="264"/>
      <c r="X248" s="265"/>
      <c r="Y248" s="13"/>
      <c r="Z248" s="13"/>
      <c r="AA248" s="13"/>
      <c r="AB248" s="13"/>
      <c r="AC248" s="13"/>
      <c r="AD248" s="13"/>
      <c r="AE248" s="13"/>
      <c r="AT248" s="266" t="s">
        <v>144</v>
      </c>
      <c r="AU248" s="266" t="s">
        <v>91</v>
      </c>
      <c r="AV248" s="13" t="s">
        <v>91</v>
      </c>
      <c r="AW248" s="13" t="s">
        <v>5</v>
      </c>
      <c r="AX248" s="13" t="s">
        <v>89</v>
      </c>
      <c r="AY248" s="266" t="s">
        <v>134</v>
      </c>
    </row>
    <row r="249" spans="1:65" s="2" customFormat="1" ht="21.75" customHeight="1">
      <c r="A249" s="38"/>
      <c r="B249" s="39"/>
      <c r="C249" s="241" t="s">
        <v>511</v>
      </c>
      <c r="D249" s="241" t="s">
        <v>137</v>
      </c>
      <c r="E249" s="242" t="s">
        <v>977</v>
      </c>
      <c r="F249" s="243" t="s">
        <v>978</v>
      </c>
      <c r="G249" s="244" t="s">
        <v>294</v>
      </c>
      <c r="H249" s="245">
        <v>50</v>
      </c>
      <c r="I249" s="246"/>
      <c r="J249" s="246"/>
      <c r="K249" s="247">
        <f>ROUND(P249*H249,2)</f>
        <v>0</v>
      </c>
      <c r="L249" s="243" t="s">
        <v>141</v>
      </c>
      <c r="M249" s="44"/>
      <c r="N249" s="248" t="s">
        <v>1</v>
      </c>
      <c r="O249" s="249" t="s">
        <v>44</v>
      </c>
      <c r="P249" s="250">
        <f>I249+J249</f>
        <v>0</v>
      </c>
      <c r="Q249" s="250">
        <f>ROUND(I249*H249,2)</f>
        <v>0</v>
      </c>
      <c r="R249" s="250">
        <f>ROUND(J249*H249,2)</f>
        <v>0</v>
      </c>
      <c r="S249" s="91"/>
      <c r="T249" s="251">
        <f>S249*H249</f>
        <v>0</v>
      </c>
      <c r="U249" s="251">
        <v>0</v>
      </c>
      <c r="V249" s="251">
        <f>U249*H249</f>
        <v>0</v>
      </c>
      <c r="W249" s="251">
        <v>0</v>
      </c>
      <c r="X249" s="252">
        <f>W249*H249</f>
        <v>0</v>
      </c>
      <c r="Y249" s="38"/>
      <c r="Z249" s="38"/>
      <c r="AA249" s="38"/>
      <c r="AB249" s="38"/>
      <c r="AC249" s="38"/>
      <c r="AD249" s="38"/>
      <c r="AE249" s="38"/>
      <c r="AR249" s="253" t="s">
        <v>539</v>
      </c>
      <c r="AT249" s="253" t="s">
        <v>137</v>
      </c>
      <c r="AU249" s="253" t="s">
        <v>91</v>
      </c>
      <c r="AY249" s="17" t="s">
        <v>134</v>
      </c>
      <c r="BE249" s="254">
        <f>IF(O249="základní",K249,0)</f>
        <v>0</v>
      </c>
      <c r="BF249" s="254">
        <f>IF(O249="snížená",K249,0)</f>
        <v>0</v>
      </c>
      <c r="BG249" s="254">
        <f>IF(O249="zákl. přenesená",K249,0)</f>
        <v>0</v>
      </c>
      <c r="BH249" s="254">
        <f>IF(O249="sníž. přenesená",K249,0)</f>
        <v>0</v>
      </c>
      <c r="BI249" s="254">
        <f>IF(O249="nulová",K249,0)</f>
        <v>0</v>
      </c>
      <c r="BJ249" s="17" t="s">
        <v>89</v>
      </c>
      <c r="BK249" s="254">
        <f>ROUND(P249*H249,2)</f>
        <v>0</v>
      </c>
      <c r="BL249" s="17" t="s">
        <v>539</v>
      </c>
      <c r="BM249" s="253" t="s">
        <v>979</v>
      </c>
    </row>
    <row r="250" spans="1:51" s="13" customFormat="1" ht="12">
      <c r="A250" s="13"/>
      <c r="B250" s="255"/>
      <c r="C250" s="256"/>
      <c r="D250" s="257" t="s">
        <v>144</v>
      </c>
      <c r="E250" s="258" t="s">
        <v>778</v>
      </c>
      <c r="F250" s="259" t="s">
        <v>980</v>
      </c>
      <c r="G250" s="256"/>
      <c r="H250" s="260">
        <v>50</v>
      </c>
      <c r="I250" s="261"/>
      <c r="J250" s="261"/>
      <c r="K250" s="256"/>
      <c r="L250" s="256"/>
      <c r="M250" s="262"/>
      <c r="N250" s="263"/>
      <c r="O250" s="264"/>
      <c r="P250" s="264"/>
      <c r="Q250" s="264"/>
      <c r="R250" s="264"/>
      <c r="S250" s="264"/>
      <c r="T250" s="264"/>
      <c r="U250" s="264"/>
      <c r="V250" s="264"/>
      <c r="W250" s="264"/>
      <c r="X250" s="265"/>
      <c r="Y250" s="13"/>
      <c r="Z250" s="13"/>
      <c r="AA250" s="13"/>
      <c r="AB250" s="13"/>
      <c r="AC250" s="13"/>
      <c r="AD250" s="13"/>
      <c r="AE250" s="13"/>
      <c r="AT250" s="266" t="s">
        <v>144</v>
      </c>
      <c r="AU250" s="266" t="s">
        <v>91</v>
      </c>
      <c r="AV250" s="13" t="s">
        <v>91</v>
      </c>
      <c r="AW250" s="13" t="s">
        <v>5</v>
      </c>
      <c r="AX250" s="13" t="s">
        <v>89</v>
      </c>
      <c r="AY250" s="266" t="s">
        <v>134</v>
      </c>
    </row>
    <row r="251" spans="1:65" s="2" customFormat="1" ht="21.75" customHeight="1">
      <c r="A251" s="38"/>
      <c r="B251" s="39"/>
      <c r="C251" s="283" t="s">
        <v>515</v>
      </c>
      <c r="D251" s="283" t="s">
        <v>331</v>
      </c>
      <c r="E251" s="284" t="s">
        <v>981</v>
      </c>
      <c r="F251" s="285" t="s">
        <v>982</v>
      </c>
      <c r="G251" s="286" t="s">
        <v>294</v>
      </c>
      <c r="H251" s="287">
        <v>50</v>
      </c>
      <c r="I251" s="288"/>
      <c r="J251" s="289"/>
      <c r="K251" s="290">
        <f>ROUND(P251*H251,2)</f>
        <v>0</v>
      </c>
      <c r="L251" s="285" t="s">
        <v>141</v>
      </c>
      <c r="M251" s="291"/>
      <c r="N251" s="292" t="s">
        <v>1</v>
      </c>
      <c r="O251" s="249" t="s">
        <v>44</v>
      </c>
      <c r="P251" s="250">
        <f>I251+J251</f>
        <v>0</v>
      </c>
      <c r="Q251" s="250">
        <f>ROUND(I251*H251,2)</f>
        <v>0</v>
      </c>
      <c r="R251" s="250">
        <f>ROUND(J251*H251,2)</f>
        <v>0</v>
      </c>
      <c r="S251" s="91"/>
      <c r="T251" s="251">
        <f>S251*H251</f>
        <v>0</v>
      </c>
      <c r="U251" s="251">
        <v>0.00075</v>
      </c>
      <c r="V251" s="251">
        <f>U251*H251</f>
        <v>0.0375</v>
      </c>
      <c r="W251" s="251">
        <v>0</v>
      </c>
      <c r="X251" s="252">
        <f>W251*H251</f>
        <v>0</v>
      </c>
      <c r="Y251" s="38"/>
      <c r="Z251" s="38"/>
      <c r="AA251" s="38"/>
      <c r="AB251" s="38"/>
      <c r="AC251" s="38"/>
      <c r="AD251" s="38"/>
      <c r="AE251" s="38"/>
      <c r="AR251" s="253" t="s">
        <v>904</v>
      </c>
      <c r="AT251" s="253" t="s">
        <v>331</v>
      </c>
      <c r="AU251" s="253" t="s">
        <v>91</v>
      </c>
      <c r="AY251" s="17" t="s">
        <v>134</v>
      </c>
      <c r="BE251" s="254">
        <f>IF(O251="základní",K251,0)</f>
        <v>0</v>
      </c>
      <c r="BF251" s="254">
        <f>IF(O251="snížená",K251,0)</f>
        <v>0</v>
      </c>
      <c r="BG251" s="254">
        <f>IF(O251="zákl. přenesená",K251,0)</f>
        <v>0</v>
      </c>
      <c r="BH251" s="254">
        <f>IF(O251="sníž. přenesená",K251,0)</f>
        <v>0</v>
      </c>
      <c r="BI251" s="254">
        <f>IF(O251="nulová",K251,0)</f>
        <v>0</v>
      </c>
      <c r="BJ251" s="17" t="s">
        <v>89</v>
      </c>
      <c r="BK251" s="254">
        <f>ROUND(P251*H251,2)</f>
        <v>0</v>
      </c>
      <c r="BL251" s="17" t="s">
        <v>904</v>
      </c>
      <c r="BM251" s="253" t="s">
        <v>983</v>
      </c>
    </row>
    <row r="252" spans="1:51" s="13" customFormat="1" ht="12">
      <c r="A252" s="13"/>
      <c r="B252" s="255"/>
      <c r="C252" s="256"/>
      <c r="D252" s="257" t="s">
        <v>144</v>
      </c>
      <c r="E252" s="258" t="s">
        <v>1</v>
      </c>
      <c r="F252" s="259" t="s">
        <v>778</v>
      </c>
      <c r="G252" s="256"/>
      <c r="H252" s="260">
        <v>50</v>
      </c>
      <c r="I252" s="261"/>
      <c r="J252" s="261"/>
      <c r="K252" s="256"/>
      <c r="L252" s="256"/>
      <c r="M252" s="262"/>
      <c r="N252" s="263"/>
      <c r="O252" s="264"/>
      <c r="P252" s="264"/>
      <c r="Q252" s="264"/>
      <c r="R252" s="264"/>
      <c r="S252" s="264"/>
      <c r="T252" s="264"/>
      <c r="U252" s="264"/>
      <c r="V252" s="264"/>
      <c r="W252" s="264"/>
      <c r="X252" s="265"/>
      <c r="Y252" s="13"/>
      <c r="Z252" s="13"/>
      <c r="AA252" s="13"/>
      <c r="AB252" s="13"/>
      <c r="AC252" s="13"/>
      <c r="AD252" s="13"/>
      <c r="AE252" s="13"/>
      <c r="AT252" s="266" t="s">
        <v>144</v>
      </c>
      <c r="AU252" s="266" t="s">
        <v>91</v>
      </c>
      <c r="AV252" s="13" t="s">
        <v>91</v>
      </c>
      <c r="AW252" s="13" t="s">
        <v>5</v>
      </c>
      <c r="AX252" s="13" t="s">
        <v>89</v>
      </c>
      <c r="AY252" s="266" t="s">
        <v>134</v>
      </c>
    </row>
    <row r="253" spans="1:65" s="2" customFormat="1" ht="21.75" customHeight="1">
      <c r="A253" s="38"/>
      <c r="B253" s="39"/>
      <c r="C253" s="241" t="s">
        <v>519</v>
      </c>
      <c r="D253" s="241" t="s">
        <v>137</v>
      </c>
      <c r="E253" s="242" t="s">
        <v>984</v>
      </c>
      <c r="F253" s="243" t="s">
        <v>985</v>
      </c>
      <c r="G253" s="244" t="s">
        <v>140</v>
      </c>
      <c r="H253" s="245">
        <v>5</v>
      </c>
      <c r="I253" s="246"/>
      <c r="J253" s="246"/>
      <c r="K253" s="247">
        <f>ROUND(P253*H253,2)</f>
        <v>0</v>
      </c>
      <c r="L253" s="243" t="s">
        <v>481</v>
      </c>
      <c r="M253" s="44"/>
      <c r="N253" s="248" t="s">
        <v>1</v>
      </c>
      <c r="O253" s="249" t="s">
        <v>44</v>
      </c>
      <c r="P253" s="250">
        <f>I253+J253</f>
        <v>0</v>
      </c>
      <c r="Q253" s="250">
        <f>ROUND(I253*H253,2)</f>
        <v>0</v>
      </c>
      <c r="R253" s="250">
        <f>ROUND(J253*H253,2)</f>
        <v>0</v>
      </c>
      <c r="S253" s="91"/>
      <c r="T253" s="251">
        <f>S253*H253</f>
        <v>0</v>
      </c>
      <c r="U253" s="251">
        <v>0.008</v>
      </c>
      <c r="V253" s="251">
        <f>U253*H253</f>
        <v>0.04</v>
      </c>
      <c r="W253" s="251">
        <v>0</v>
      </c>
      <c r="X253" s="252">
        <f>W253*H253</f>
        <v>0</v>
      </c>
      <c r="Y253" s="38"/>
      <c r="Z253" s="38"/>
      <c r="AA253" s="38"/>
      <c r="AB253" s="38"/>
      <c r="AC253" s="38"/>
      <c r="AD253" s="38"/>
      <c r="AE253" s="38"/>
      <c r="AR253" s="253" t="s">
        <v>539</v>
      </c>
      <c r="AT253" s="253" t="s">
        <v>137</v>
      </c>
      <c r="AU253" s="253" t="s">
        <v>91</v>
      </c>
      <c r="AY253" s="17" t="s">
        <v>134</v>
      </c>
      <c r="BE253" s="254">
        <f>IF(O253="základní",K253,0)</f>
        <v>0</v>
      </c>
      <c r="BF253" s="254">
        <f>IF(O253="snížená",K253,0)</f>
        <v>0</v>
      </c>
      <c r="BG253" s="254">
        <f>IF(O253="zákl. přenesená",K253,0)</f>
        <v>0</v>
      </c>
      <c r="BH253" s="254">
        <f>IF(O253="sníž. přenesená",K253,0)</f>
        <v>0</v>
      </c>
      <c r="BI253" s="254">
        <f>IF(O253="nulová",K253,0)</f>
        <v>0</v>
      </c>
      <c r="BJ253" s="17" t="s">
        <v>89</v>
      </c>
      <c r="BK253" s="254">
        <f>ROUND(P253*H253,2)</f>
        <v>0</v>
      </c>
      <c r="BL253" s="17" t="s">
        <v>539</v>
      </c>
      <c r="BM253" s="253" t="s">
        <v>986</v>
      </c>
    </row>
    <row r="254" spans="1:51" s="13" customFormat="1" ht="12">
      <c r="A254" s="13"/>
      <c r="B254" s="255"/>
      <c r="C254" s="256"/>
      <c r="D254" s="257" t="s">
        <v>144</v>
      </c>
      <c r="E254" s="258" t="s">
        <v>1</v>
      </c>
      <c r="F254" s="259" t="s">
        <v>921</v>
      </c>
      <c r="G254" s="256"/>
      <c r="H254" s="260">
        <v>5</v>
      </c>
      <c r="I254" s="261"/>
      <c r="J254" s="261"/>
      <c r="K254" s="256"/>
      <c r="L254" s="256"/>
      <c r="M254" s="262"/>
      <c r="N254" s="263"/>
      <c r="O254" s="264"/>
      <c r="P254" s="264"/>
      <c r="Q254" s="264"/>
      <c r="R254" s="264"/>
      <c r="S254" s="264"/>
      <c r="T254" s="264"/>
      <c r="U254" s="264"/>
      <c r="V254" s="264"/>
      <c r="W254" s="264"/>
      <c r="X254" s="265"/>
      <c r="Y254" s="13"/>
      <c r="Z254" s="13"/>
      <c r="AA254" s="13"/>
      <c r="AB254" s="13"/>
      <c r="AC254" s="13"/>
      <c r="AD254" s="13"/>
      <c r="AE254" s="13"/>
      <c r="AT254" s="266" t="s">
        <v>144</v>
      </c>
      <c r="AU254" s="266" t="s">
        <v>91</v>
      </c>
      <c r="AV254" s="13" t="s">
        <v>91</v>
      </c>
      <c r="AW254" s="13" t="s">
        <v>5</v>
      </c>
      <c r="AX254" s="13" t="s">
        <v>89</v>
      </c>
      <c r="AY254" s="266" t="s">
        <v>134</v>
      </c>
    </row>
    <row r="255" spans="1:65" s="2" customFormat="1" ht="21.75" customHeight="1">
      <c r="A255" s="38"/>
      <c r="B255" s="39"/>
      <c r="C255" s="283" t="s">
        <v>523</v>
      </c>
      <c r="D255" s="283" t="s">
        <v>331</v>
      </c>
      <c r="E255" s="284" t="s">
        <v>987</v>
      </c>
      <c r="F255" s="285" t="s">
        <v>988</v>
      </c>
      <c r="G255" s="286" t="s">
        <v>294</v>
      </c>
      <c r="H255" s="287">
        <v>4.8</v>
      </c>
      <c r="I255" s="288"/>
      <c r="J255" s="289"/>
      <c r="K255" s="290">
        <f>ROUND(P255*H255,2)</f>
        <v>0</v>
      </c>
      <c r="L255" s="285" t="s">
        <v>141</v>
      </c>
      <c r="M255" s="291"/>
      <c r="N255" s="292" t="s">
        <v>1</v>
      </c>
      <c r="O255" s="249" t="s">
        <v>44</v>
      </c>
      <c r="P255" s="250">
        <f>I255+J255</f>
        <v>0</v>
      </c>
      <c r="Q255" s="250">
        <f>ROUND(I255*H255,2)</f>
        <v>0</v>
      </c>
      <c r="R255" s="250">
        <f>ROUND(J255*H255,2)</f>
        <v>0</v>
      </c>
      <c r="S255" s="91"/>
      <c r="T255" s="251">
        <f>S255*H255</f>
        <v>0</v>
      </c>
      <c r="U255" s="251">
        <v>0.0078</v>
      </c>
      <c r="V255" s="251">
        <f>U255*H255</f>
        <v>0.037439999999999994</v>
      </c>
      <c r="W255" s="251">
        <v>0</v>
      </c>
      <c r="X255" s="252">
        <f>W255*H255</f>
        <v>0</v>
      </c>
      <c r="Y255" s="38"/>
      <c r="Z255" s="38"/>
      <c r="AA255" s="38"/>
      <c r="AB255" s="38"/>
      <c r="AC255" s="38"/>
      <c r="AD255" s="38"/>
      <c r="AE255" s="38"/>
      <c r="AR255" s="253" t="s">
        <v>904</v>
      </c>
      <c r="AT255" s="253" t="s">
        <v>331</v>
      </c>
      <c r="AU255" s="253" t="s">
        <v>91</v>
      </c>
      <c r="AY255" s="17" t="s">
        <v>134</v>
      </c>
      <c r="BE255" s="254">
        <f>IF(O255="základní",K255,0)</f>
        <v>0</v>
      </c>
      <c r="BF255" s="254">
        <f>IF(O255="snížená",K255,0)</f>
        <v>0</v>
      </c>
      <c r="BG255" s="254">
        <f>IF(O255="zákl. přenesená",K255,0)</f>
        <v>0</v>
      </c>
      <c r="BH255" s="254">
        <f>IF(O255="sníž. přenesená",K255,0)</f>
        <v>0</v>
      </c>
      <c r="BI255" s="254">
        <f>IF(O255="nulová",K255,0)</f>
        <v>0</v>
      </c>
      <c r="BJ255" s="17" t="s">
        <v>89</v>
      </c>
      <c r="BK255" s="254">
        <f>ROUND(P255*H255,2)</f>
        <v>0</v>
      </c>
      <c r="BL255" s="17" t="s">
        <v>904</v>
      </c>
      <c r="BM255" s="253" t="s">
        <v>989</v>
      </c>
    </row>
    <row r="256" spans="1:51" s="13" customFormat="1" ht="12">
      <c r="A256" s="13"/>
      <c r="B256" s="255"/>
      <c r="C256" s="256"/>
      <c r="D256" s="257" t="s">
        <v>144</v>
      </c>
      <c r="E256" s="258" t="s">
        <v>1</v>
      </c>
      <c r="F256" s="259" t="s">
        <v>990</v>
      </c>
      <c r="G256" s="256"/>
      <c r="H256" s="260">
        <v>4.8</v>
      </c>
      <c r="I256" s="261"/>
      <c r="J256" s="261"/>
      <c r="K256" s="256"/>
      <c r="L256" s="256"/>
      <c r="M256" s="262"/>
      <c r="N256" s="263"/>
      <c r="O256" s="264"/>
      <c r="P256" s="264"/>
      <c r="Q256" s="264"/>
      <c r="R256" s="264"/>
      <c r="S256" s="264"/>
      <c r="T256" s="264"/>
      <c r="U256" s="264"/>
      <c r="V256" s="264"/>
      <c r="W256" s="264"/>
      <c r="X256" s="265"/>
      <c r="Y256" s="13"/>
      <c r="Z256" s="13"/>
      <c r="AA256" s="13"/>
      <c r="AB256" s="13"/>
      <c r="AC256" s="13"/>
      <c r="AD256" s="13"/>
      <c r="AE256" s="13"/>
      <c r="AT256" s="266" t="s">
        <v>144</v>
      </c>
      <c r="AU256" s="266" t="s">
        <v>91</v>
      </c>
      <c r="AV256" s="13" t="s">
        <v>91</v>
      </c>
      <c r="AW256" s="13" t="s">
        <v>5</v>
      </c>
      <c r="AX256" s="13" t="s">
        <v>89</v>
      </c>
      <c r="AY256" s="266" t="s">
        <v>134</v>
      </c>
    </row>
    <row r="257" spans="1:65" s="2" customFormat="1" ht="21.75" customHeight="1">
      <c r="A257" s="38"/>
      <c r="B257" s="39"/>
      <c r="C257" s="241" t="s">
        <v>527</v>
      </c>
      <c r="D257" s="241" t="s">
        <v>137</v>
      </c>
      <c r="E257" s="242" t="s">
        <v>757</v>
      </c>
      <c r="F257" s="243" t="s">
        <v>758</v>
      </c>
      <c r="G257" s="244" t="s">
        <v>303</v>
      </c>
      <c r="H257" s="245">
        <v>21.173</v>
      </c>
      <c r="I257" s="246"/>
      <c r="J257" s="246"/>
      <c r="K257" s="247">
        <f>ROUND(P257*H257,2)</f>
        <v>0</v>
      </c>
      <c r="L257" s="243" t="s">
        <v>141</v>
      </c>
      <c r="M257" s="44"/>
      <c r="N257" s="248" t="s">
        <v>1</v>
      </c>
      <c r="O257" s="249" t="s">
        <v>44</v>
      </c>
      <c r="P257" s="250">
        <f>I257+J257</f>
        <v>0</v>
      </c>
      <c r="Q257" s="250">
        <f>ROUND(I257*H257,2)</f>
        <v>0</v>
      </c>
      <c r="R257" s="250">
        <f>ROUND(J257*H257,2)</f>
        <v>0</v>
      </c>
      <c r="S257" s="91"/>
      <c r="T257" s="251">
        <f>S257*H257</f>
        <v>0</v>
      </c>
      <c r="U257" s="251">
        <v>0</v>
      </c>
      <c r="V257" s="251">
        <f>U257*H257</f>
        <v>0</v>
      </c>
      <c r="W257" s="251">
        <v>0</v>
      </c>
      <c r="X257" s="252">
        <f>W257*H257</f>
        <v>0</v>
      </c>
      <c r="Y257" s="38"/>
      <c r="Z257" s="38"/>
      <c r="AA257" s="38"/>
      <c r="AB257" s="38"/>
      <c r="AC257" s="38"/>
      <c r="AD257" s="38"/>
      <c r="AE257" s="38"/>
      <c r="AR257" s="253" t="s">
        <v>539</v>
      </c>
      <c r="AT257" s="253" t="s">
        <v>137</v>
      </c>
      <c r="AU257" s="253" t="s">
        <v>91</v>
      </c>
      <c r="AY257" s="17" t="s">
        <v>134</v>
      </c>
      <c r="BE257" s="254">
        <f>IF(O257="základní",K257,0)</f>
        <v>0</v>
      </c>
      <c r="BF257" s="254">
        <f>IF(O257="snížená",K257,0)</f>
        <v>0</v>
      </c>
      <c r="BG257" s="254">
        <f>IF(O257="zákl. přenesená",K257,0)</f>
        <v>0</v>
      </c>
      <c r="BH257" s="254">
        <f>IF(O257="sníž. přenesená",K257,0)</f>
        <v>0</v>
      </c>
      <c r="BI257" s="254">
        <f>IF(O257="nulová",K257,0)</f>
        <v>0</v>
      </c>
      <c r="BJ257" s="17" t="s">
        <v>89</v>
      </c>
      <c r="BK257" s="254">
        <f>ROUND(P257*H257,2)</f>
        <v>0</v>
      </c>
      <c r="BL257" s="17" t="s">
        <v>539</v>
      </c>
      <c r="BM257" s="253" t="s">
        <v>991</v>
      </c>
    </row>
    <row r="258" spans="1:51" s="13" customFormat="1" ht="12">
      <c r="A258" s="13"/>
      <c r="B258" s="255"/>
      <c r="C258" s="256"/>
      <c r="D258" s="257" t="s">
        <v>144</v>
      </c>
      <c r="E258" s="258" t="s">
        <v>1</v>
      </c>
      <c r="F258" s="259" t="s">
        <v>992</v>
      </c>
      <c r="G258" s="256"/>
      <c r="H258" s="260">
        <v>21.173</v>
      </c>
      <c r="I258" s="261"/>
      <c r="J258" s="261"/>
      <c r="K258" s="256"/>
      <c r="L258" s="256"/>
      <c r="M258" s="262"/>
      <c r="N258" s="278"/>
      <c r="O258" s="279"/>
      <c r="P258" s="279"/>
      <c r="Q258" s="279"/>
      <c r="R258" s="279"/>
      <c r="S258" s="279"/>
      <c r="T258" s="279"/>
      <c r="U258" s="279"/>
      <c r="V258" s="279"/>
      <c r="W258" s="279"/>
      <c r="X258" s="280"/>
      <c r="Y258" s="13"/>
      <c r="Z258" s="13"/>
      <c r="AA258" s="13"/>
      <c r="AB258" s="13"/>
      <c r="AC258" s="13"/>
      <c r="AD258" s="13"/>
      <c r="AE258" s="13"/>
      <c r="AT258" s="266" t="s">
        <v>144</v>
      </c>
      <c r="AU258" s="266" t="s">
        <v>91</v>
      </c>
      <c r="AV258" s="13" t="s">
        <v>91</v>
      </c>
      <c r="AW258" s="13" t="s">
        <v>5</v>
      </c>
      <c r="AX258" s="13" t="s">
        <v>89</v>
      </c>
      <c r="AY258" s="266" t="s">
        <v>134</v>
      </c>
    </row>
    <row r="259" spans="1:31" s="2" customFormat="1" ht="6.95" customHeight="1">
      <c r="A259" s="38"/>
      <c r="B259" s="66"/>
      <c r="C259" s="67"/>
      <c r="D259" s="67"/>
      <c r="E259" s="67"/>
      <c r="F259" s="67"/>
      <c r="G259" s="67"/>
      <c r="H259" s="67"/>
      <c r="I259" s="185"/>
      <c r="J259" s="185"/>
      <c r="K259" s="67"/>
      <c r="L259" s="67"/>
      <c r="M259" s="44"/>
      <c r="N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</row>
  </sheetData>
  <sheetProtection password="CC35" sheet="1" objects="1" scenarios="1" formatColumns="0" formatRows="0" autoFilter="0"/>
  <autoFilter ref="C127:L258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37" customWidth="1"/>
    <col min="11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7"/>
      <c r="J2" s="13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100</v>
      </c>
      <c r="AZ2" s="281" t="s">
        <v>993</v>
      </c>
      <c r="BA2" s="281" t="s">
        <v>1</v>
      </c>
      <c r="BB2" s="281" t="s">
        <v>1</v>
      </c>
      <c r="BC2" s="281" t="s">
        <v>994</v>
      </c>
      <c r="BD2" s="281" t="s">
        <v>91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40"/>
      <c r="K3" s="139"/>
      <c r="L3" s="139"/>
      <c r="M3" s="20"/>
      <c r="AT3" s="17" t="s">
        <v>91</v>
      </c>
      <c r="AZ3" s="281" t="s">
        <v>995</v>
      </c>
      <c r="BA3" s="281" t="s">
        <v>1</v>
      </c>
      <c r="BB3" s="281" t="s">
        <v>1</v>
      </c>
      <c r="BC3" s="281" t="s">
        <v>996</v>
      </c>
      <c r="BD3" s="281" t="s">
        <v>91</v>
      </c>
    </row>
    <row r="4" spans="2:56" s="1" customFormat="1" ht="24.95" customHeight="1">
      <c r="B4" s="20"/>
      <c r="D4" s="141" t="s">
        <v>101</v>
      </c>
      <c r="I4" s="137"/>
      <c r="J4" s="137"/>
      <c r="M4" s="20"/>
      <c r="N4" s="142" t="s">
        <v>11</v>
      </c>
      <c r="AT4" s="17" t="s">
        <v>4</v>
      </c>
      <c r="AZ4" s="281" t="s">
        <v>997</v>
      </c>
      <c r="BA4" s="281" t="s">
        <v>1</v>
      </c>
      <c r="BB4" s="281" t="s">
        <v>1</v>
      </c>
      <c r="BC4" s="281" t="s">
        <v>998</v>
      </c>
      <c r="BD4" s="281" t="s">
        <v>91</v>
      </c>
    </row>
    <row r="5" spans="2:56" s="1" customFormat="1" ht="6.95" customHeight="1">
      <c r="B5" s="20"/>
      <c r="I5" s="137"/>
      <c r="J5" s="137"/>
      <c r="M5" s="20"/>
      <c r="AZ5" s="281" t="s">
        <v>999</v>
      </c>
      <c r="BA5" s="281" t="s">
        <v>1</v>
      </c>
      <c r="BB5" s="281" t="s">
        <v>1</v>
      </c>
      <c r="BC5" s="281" t="s">
        <v>1000</v>
      </c>
      <c r="BD5" s="281" t="s">
        <v>91</v>
      </c>
    </row>
    <row r="6" spans="2:13" s="1" customFormat="1" ht="12" customHeight="1">
      <c r="B6" s="20"/>
      <c r="D6" s="143" t="s">
        <v>17</v>
      </c>
      <c r="I6" s="137"/>
      <c r="J6" s="137"/>
      <c r="M6" s="20"/>
    </row>
    <row r="7" spans="2:13" s="1" customFormat="1" ht="16.5" customHeight="1">
      <c r="B7" s="20"/>
      <c r="E7" s="144" t="str">
        <f>'Rekapitulace stavby'!K6</f>
        <v>Ostrov, Úprava křižovatky ulic Jáchymovská – Hroznětínská</v>
      </c>
      <c r="F7" s="143"/>
      <c r="G7" s="143"/>
      <c r="H7" s="143"/>
      <c r="I7" s="137"/>
      <c r="J7" s="137"/>
      <c r="M7" s="20"/>
    </row>
    <row r="8" spans="1:31" s="2" customFormat="1" ht="12" customHeight="1">
      <c r="A8" s="38"/>
      <c r="B8" s="44"/>
      <c r="C8" s="38"/>
      <c r="D8" s="143" t="s">
        <v>102</v>
      </c>
      <c r="E8" s="38"/>
      <c r="F8" s="38"/>
      <c r="G8" s="38"/>
      <c r="H8" s="38"/>
      <c r="I8" s="145"/>
      <c r="J8" s="145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6" t="s">
        <v>1001</v>
      </c>
      <c r="F9" s="38"/>
      <c r="G9" s="38"/>
      <c r="H9" s="38"/>
      <c r="I9" s="145"/>
      <c r="J9" s="145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5"/>
      <c r="J10" s="145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3" t="s">
        <v>19</v>
      </c>
      <c r="E11" s="38"/>
      <c r="F11" s="147" t="s">
        <v>1</v>
      </c>
      <c r="G11" s="38"/>
      <c r="H11" s="38"/>
      <c r="I11" s="148" t="s">
        <v>20</v>
      </c>
      <c r="J11" s="149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3" t="s">
        <v>21</v>
      </c>
      <c r="E12" s="38"/>
      <c r="F12" s="147" t="s">
        <v>22</v>
      </c>
      <c r="G12" s="38"/>
      <c r="H12" s="38"/>
      <c r="I12" s="148" t="s">
        <v>23</v>
      </c>
      <c r="J12" s="150" t="str">
        <f>'Rekapitulace stavby'!AN8</f>
        <v>23. 2. 2020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145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3" t="s">
        <v>25</v>
      </c>
      <c r="E14" s="38"/>
      <c r="F14" s="38"/>
      <c r="G14" s="38"/>
      <c r="H14" s="38"/>
      <c r="I14" s="148" t="s">
        <v>26</v>
      </c>
      <c r="J14" s="149" t="s">
        <v>27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7" t="s">
        <v>28</v>
      </c>
      <c r="F15" s="38"/>
      <c r="G15" s="38"/>
      <c r="H15" s="38"/>
      <c r="I15" s="148" t="s">
        <v>29</v>
      </c>
      <c r="J15" s="149" t="s">
        <v>30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5"/>
      <c r="J16" s="145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3" t="s">
        <v>31</v>
      </c>
      <c r="E17" s="38"/>
      <c r="F17" s="38"/>
      <c r="G17" s="38"/>
      <c r="H17" s="38"/>
      <c r="I17" s="148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29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5"/>
      <c r="J19" s="145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3" t="s">
        <v>33</v>
      </c>
      <c r="E20" s="38"/>
      <c r="F20" s="38"/>
      <c r="G20" s="38"/>
      <c r="H20" s="38"/>
      <c r="I20" s="148" t="s">
        <v>26</v>
      </c>
      <c r="J20" s="149" t="s">
        <v>34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7" t="s">
        <v>35</v>
      </c>
      <c r="F21" s="38"/>
      <c r="G21" s="38"/>
      <c r="H21" s="38"/>
      <c r="I21" s="148" t="s">
        <v>29</v>
      </c>
      <c r="J21" s="149" t="s">
        <v>36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5"/>
      <c r="J22" s="145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3" t="s">
        <v>37</v>
      </c>
      <c r="E23" s="38"/>
      <c r="F23" s="38"/>
      <c r="G23" s="38"/>
      <c r="H23" s="38"/>
      <c r="I23" s="148" t="s">
        <v>26</v>
      </c>
      <c r="J23" s="149" t="s">
        <v>34</v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7" t="s">
        <v>35</v>
      </c>
      <c r="F24" s="38"/>
      <c r="G24" s="38"/>
      <c r="H24" s="38"/>
      <c r="I24" s="148" t="s">
        <v>29</v>
      </c>
      <c r="J24" s="149" t="s">
        <v>36</v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5"/>
      <c r="J25" s="145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3" t="s">
        <v>38</v>
      </c>
      <c r="E26" s="38"/>
      <c r="F26" s="38"/>
      <c r="G26" s="38"/>
      <c r="H26" s="38"/>
      <c r="I26" s="145"/>
      <c r="J26" s="145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4"/>
      <c r="K27" s="151"/>
      <c r="L27" s="151"/>
      <c r="M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5"/>
      <c r="J28" s="145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6"/>
      <c r="E29" s="156"/>
      <c r="F29" s="156"/>
      <c r="G29" s="156"/>
      <c r="H29" s="156"/>
      <c r="I29" s="157"/>
      <c r="J29" s="157"/>
      <c r="K29" s="156"/>
      <c r="L29" s="156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3" t="s">
        <v>104</v>
      </c>
      <c r="F30" s="38"/>
      <c r="G30" s="38"/>
      <c r="H30" s="38"/>
      <c r="I30" s="145"/>
      <c r="J30" s="145"/>
      <c r="K30" s="158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3" t="s">
        <v>105</v>
      </c>
      <c r="F31" s="38"/>
      <c r="G31" s="38"/>
      <c r="H31" s="38"/>
      <c r="I31" s="145"/>
      <c r="J31" s="145"/>
      <c r="K31" s="158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39</v>
      </c>
      <c r="E32" s="38"/>
      <c r="F32" s="38"/>
      <c r="G32" s="38"/>
      <c r="H32" s="38"/>
      <c r="I32" s="145"/>
      <c r="J32" s="145"/>
      <c r="K32" s="160">
        <f>ROUND(K118,2)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6"/>
      <c r="E33" s="156"/>
      <c r="F33" s="156"/>
      <c r="G33" s="156"/>
      <c r="H33" s="156"/>
      <c r="I33" s="157"/>
      <c r="J33" s="157"/>
      <c r="K33" s="156"/>
      <c r="L33" s="156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41</v>
      </c>
      <c r="G34" s="38"/>
      <c r="H34" s="38"/>
      <c r="I34" s="162" t="s">
        <v>40</v>
      </c>
      <c r="J34" s="145"/>
      <c r="K34" s="161" t="s">
        <v>42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43</v>
      </c>
      <c r="E35" s="143" t="s">
        <v>44</v>
      </c>
      <c r="F35" s="158">
        <f>ROUND((SUM(BE118:BE151)),2)</f>
        <v>0</v>
      </c>
      <c r="G35" s="38"/>
      <c r="H35" s="38"/>
      <c r="I35" s="164">
        <v>0.21</v>
      </c>
      <c r="J35" s="145"/>
      <c r="K35" s="158">
        <f>ROUND(((SUM(BE118:BE151))*I35),2)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3" t="s">
        <v>45</v>
      </c>
      <c r="F36" s="158">
        <f>ROUND((SUM(BF118:BF151)),2)</f>
        <v>0</v>
      </c>
      <c r="G36" s="38"/>
      <c r="H36" s="38"/>
      <c r="I36" s="164">
        <v>0.15</v>
      </c>
      <c r="J36" s="145"/>
      <c r="K36" s="158">
        <f>ROUND(((SUM(BF118:BF151))*I36),2)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3" t="s">
        <v>46</v>
      </c>
      <c r="F37" s="158">
        <f>ROUND((SUM(BG118:BG151)),2)</f>
        <v>0</v>
      </c>
      <c r="G37" s="38"/>
      <c r="H37" s="38"/>
      <c r="I37" s="164">
        <v>0.21</v>
      </c>
      <c r="J37" s="145"/>
      <c r="K37" s="158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3" t="s">
        <v>47</v>
      </c>
      <c r="F38" s="158">
        <f>ROUND((SUM(BH118:BH151)),2)</f>
        <v>0</v>
      </c>
      <c r="G38" s="38"/>
      <c r="H38" s="38"/>
      <c r="I38" s="164">
        <v>0.15</v>
      </c>
      <c r="J38" s="145"/>
      <c r="K38" s="158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3" t="s">
        <v>48</v>
      </c>
      <c r="F39" s="158">
        <f>ROUND((SUM(BI118:BI151)),2)</f>
        <v>0</v>
      </c>
      <c r="G39" s="38"/>
      <c r="H39" s="38"/>
      <c r="I39" s="164">
        <v>0</v>
      </c>
      <c r="J39" s="145"/>
      <c r="K39" s="158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45"/>
      <c r="J40" s="145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70"/>
      <c r="J41" s="170"/>
      <c r="K41" s="171">
        <f>SUM(K32:K39)</f>
        <v>0</v>
      </c>
      <c r="L41" s="172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45"/>
      <c r="J42" s="145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I43" s="137"/>
      <c r="J43" s="137"/>
      <c r="M43" s="20"/>
    </row>
    <row r="44" spans="2:13" s="1" customFormat="1" ht="14.4" customHeight="1">
      <c r="B44" s="20"/>
      <c r="I44" s="137"/>
      <c r="J44" s="137"/>
      <c r="M44" s="20"/>
    </row>
    <row r="45" spans="2:13" s="1" customFormat="1" ht="14.4" customHeight="1">
      <c r="B45" s="20"/>
      <c r="I45" s="137"/>
      <c r="J45" s="137"/>
      <c r="M45" s="20"/>
    </row>
    <row r="46" spans="2:13" s="1" customFormat="1" ht="14.4" customHeight="1">
      <c r="B46" s="20"/>
      <c r="I46" s="137"/>
      <c r="J46" s="137"/>
      <c r="M46" s="20"/>
    </row>
    <row r="47" spans="2:13" s="1" customFormat="1" ht="14.4" customHeight="1">
      <c r="B47" s="20"/>
      <c r="I47" s="137"/>
      <c r="J47" s="137"/>
      <c r="M47" s="20"/>
    </row>
    <row r="48" spans="2:13" s="1" customFormat="1" ht="14.4" customHeight="1">
      <c r="B48" s="20"/>
      <c r="I48" s="137"/>
      <c r="J48" s="137"/>
      <c r="M48" s="20"/>
    </row>
    <row r="49" spans="2:13" s="1" customFormat="1" ht="14.4" customHeight="1">
      <c r="B49" s="20"/>
      <c r="I49" s="137"/>
      <c r="J49" s="137"/>
      <c r="M49" s="20"/>
    </row>
    <row r="50" spans="2:13" s="2" customFormat="1" ht="14.4" customHeight="1">
      <c r="B50" s="63"/>
      <c r="D50" s="173" t="s">
        <v>52</v>
      </c>
      <c r="E50" s="174"/>
      <c r="F50" s="174"/>
      <c r="G50" s="173" t="s">
        <v>53</v>
      </c>
      <c r="H50" s="174"/>
      <c r="I50" s="175"/>
      <c r="J50" s="175"/>
      <c r="K50" s="174"/>
      <c r="L50" s="174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76" t="s">
        <v>54</v>
      </c>
      <c r="E61" s="177"/>
      <c r="F61" s="178" t="s">
        <v>55</v>
      </c>
      <c r="G61" s="176" t="s">
        <v>54</v>
      </c>
      <c r="H61" s="177"/>
      <c r="I61" s="179"/>
      <c r="J61" s="180" t="s">
        <v>55</v>
      </c>
      <c r="K61" s="177"/>
      <c r="L61" s="17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73" t="s">
        <v>56</v>
      </c>
      <c r="E65" s="181"/>
      <c r="F65" s="181"/>
      <c r="G65" s="173" t="s">
        <v>57</v>
      </c>
      <c r="H65" s="181"/>
      <c r="I65" s="182"/>
      <c r="J65" s="182"/>
      <c r="K65" s="181"/>
      <c r="L65" s="181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76" t="s">
        <v>54</v>
      </c>
      <c r="E76" s="177"/>
      <c r="F76" s="178" t="s">
        <v>55</v>
      </c>
      <c r="G76" s="176" t="s">
        <v>54</v>
      </c>
      <c r="H76" s="177"/>
      <c r="I76" s="179"/>
      <c r="J76" s="180" t="s">
        <v>55</v>
      </c>
      <c r="K76" s="177"/>
      <c r="L76" s="17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3"/>
      <c r="C77" s="184"/>
      <c r="D77" s="184"/>
      <c r="E77" s="184"/>
      <c r="F77" s="184"/>
      <c r="G77" s="184"/>
      <c r="H77" s="184"/>
      <c r="I77" s="185"/>
      <c r="J77" s="185"/>
      <c r="K77" s="184"/>
      <c r="L77" s="184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6"/>
      <c r="C81" s="187"/>
      <c r="D81" s="187"/>
      <c r="E81" s="187"/>
      <c r="F81" s="187"/>
      <c r="G81" s="187"/>
      <c r="H81" s="187"/>
      <c r="I81" s="188"/>
      <c r="J81" s="188"/>
      <c r="K81" s="187"/>
      <c r="L81" s="187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5"/>
      <c r="J82" s="145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5"/>
      <c r="J83" s="145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145"/>
      <c r="J84" s="145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9" t="str">
        <f>E7</f>
        <v>Ostrov, Úprava křižovatky ulic Jáchymovská – Hroznětínská</v>
      </c>
      <c r="F85" s="32"/>
      <c r="G85" s="32"/>
      <c r="H85" s="32"/>
      <c r="I85" s="145"/>
      <c r="J85" s="145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145"/>
      <c r="J86" s="145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SO801 - Vegetační úpravy</v>
      </c>
      <c r="F87" s="40"/>
      <c r="G87" s="40"/>
      <c r="H87" s="40"/>
      <c r="I87" s="145"/>
      <c r="J87" s="145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5"/>
      <c r="J88" s="145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Ostrov</v>
      </c>
      <c r="G89" s="40"/>
      <c r="H89" s="40"/>
      <c r="I89" s="148" t="s">
        <v>23</v>
      </c>
      <c r="J89" s="150" t="str">
        <f>IF(J12="","",J12)</f>
        <v>23. 2. 2020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5"/>
      <c r="J90" s="145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Ostrov</v>
      </c>
      <c r="G91" s="40"/>
      <c r="H91" s="40"/>
      <c r="I91" s="148" t="s">
        <v>33</v>
      </c>
      <c r="J91" s="190" t="str">
        <f>E21</f>
        <v>Ing. Igor Hrazdil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31</v>
      </c>
      <c r="D92" s="40"/>
      <c r="E92" s="40"/>
      <c r="F92" s="27" t="str">
        <f>IF(E18="","",E18)</f>
        <v>Vyplň údaj</v>
      </c>
      <c r="G92" s="40"/>
      <c r="H92" s="40"/>
      <c r="I92" s="148" t="s">
        <v>37</v>
      </c>
      <c r="J92" s="190" t="str">
        <f>E24</f>
        <v>Ing. Igor Hrazdil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5"/>
      <c r="J93" s="145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1" t="s">
        <v>107</v>
      </c>
      <c r="D94" s="192"/>
      <c r="E94" s="192"/>
      <c r="F94" s="192"/>
      <c r="G94" s="192"/>
      <c r="H94" s="192"/>
      <c r="I94" s="193" t="s">
        <v>108</v>
      </c>
      <c r="J94" s="193" t="s">
        <v>109</v>
      </c>
      <c r="K94" s="194" t="s">
        <v>110</v>
      </c>
      <c r="L94" s="192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5"/>
      <c r="J95" s="145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5" t="s">
        <v>111</v>
      </c>
      <c r="D96" s="40"/>
      <c r="E96" s="40"/>
      <c r="F96" s="40"/>
      <c r="G96" s="40"/>
      <c r="H96" s="40"/>
      <c r="I96" s="196">
        <f>Q118</f>
        <v>0</v>
      </c>
      <c r="J96" s="196">
        <f>R118</f>
        <v>0</v>
      </c>
      <c r="K96" s="110">
        <f>K118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97"/>
      <c r="C97" s="198"/>
      <c r="D97" s="199" t="s">
        <v>113</v>
      </c>
      <c r="E97" s="200"/>
      <c r="F97" s="200"/>
      <c r="G97" s="200"/>
      <c r="H97" s="200"/>
      <c r="I97" s="201">
        <f>Q119</f>
        <v>0</v>
      </c>
      <c r="J97" s="201">
        <f>R119</f>
        <v>0</v>
      </c>
      <c r="K97" s="202">
        <f>K119</f>
        <v>0</v>
      </c>
      <c r="L97" s="198"/>
      <c r="M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4"/>
      <c r="C98" s="205"/>
      <c r="D98" s="206" t="s">
        <v>251</v>
      </c>
      <c r="E98" s="207"/>
      <c r="F98" s="207"/>
      <c r="G98" s="207"/>
      <c r="H98" s="207"/>
      <c r="I98" s="208">
        <f>Q120</f>
        <v>0</v>
      </c>
      <c r="J98" s="208">
        <f>R120</f>
        <v>0</v>
      </c>
      <c r="K98" s="209">
        <f>K120</f>
        <v>0</v>
      </c>
      <c r="L98" s="205"/>
      <c r="M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45"/>
      <c r="J99" s="145"/>
      <c r="K99" s="40"/>
      <c r="L99" s="40"/>
      <c r="M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85"/>
      <c r="J100" s="185"/>
      <c r="K100" s="67"/>
      <c r="L100" s="67"/>
      <c r="M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88"/>
      <c r="J104" s="188"/>
      <c r="K104" s="69"/>
      <c r="L104" s="69"/>
      <c r="M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115</v>
      </c>
      <c r="D105" s="40"/>
      <c r="E105" s="40"/>
      <c r="F105" s="40"/>
      <c r="G105" s="40"/>
      <c r="H105" s="40"/>
      <c r="I105" s="145"/>
      <c r="J105" s="145"/>
      <c r="K105" s="40"/>
      <c r="L105" s="40"/>
      <c r="M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45"/>
      <c r="J106" s="145"/>
      <c r="K106" s="40"/>
      <c r="L106" s="40"/>
      <c r="M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17</v>
      </c>
      <c r="D107" s="40"/>
      <c r="E107" s="40"/>
      <c r="F107" s="40"/>
      <c r="G107" s="40"/>
      <c r="H107" s="40"/>
      <c r="I107" s="145"/>
      <c r="J107" s="145"/>
      <c r="K107" s="40"/>
      <c r="L107" s="40"/>
      <c r="M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89" t="str">
        <f>E7</f>
        <v>Ostrov, Úprava křižovatky ulic Jáchymovská – Hroznětínská</v>
      </c>
      <c r="F108" s="32"/>
      <c r="G108" s="32"/>
      <c r="H108" s="32"/>
      <c r="I108" s="145"/>
      <c r="J108" s="145"/>
      <c r="K108" s="40"/>
      <c r="L108" s="40"/>
      <c r="M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102</v>
      </c>
      <c r="D109" s="40"/>
      <c r="E109" s="40"/>
      <c r="F109" s="40"/>
      <c r="G109" s="40"/>
      <c r="H109" s="40"/>
      <c r="I109" s="145"/>
      <c r="J109" s="145"/>
      <c r="K109" s="40"/>
      <c r="L109" s="40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SO801 - Vegetační úpravy</v>
      </c>
      <c r="F110" s="40"/>
      <c r="G110" s="40"/>
      <c r="H110" s="40"/>
      <c r="I110" s="145"/>
      <c r="J110" s="145"/>
      <c r="K110" s="40"/>
      <c r="L110" s="40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5"/>
      <c r="J111" s="145"/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21</v>
      </c>
      <c r="D112" s="40"/>
      <c r="E112" s="40"/>
      <c r="F112" s="27" t="str">
        <f>F12</f>
        <v>Ostrov</v>
      </c>
      <c r="G112" s="40"/>
      <c r="H112" s="40"/>
      <c r="I112" s="148" t="s">
        <v>23</v>
      </c>
      <c r="J112" s="150" t="str">
        <f>IF(J12="","",J12)</f>
        <v>23. 2. 2020</v>
      </c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5"/>
      <c r="J113" s="145"/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25</v>
      </c>
      <c r="D114" s="40"/>
      <c r="E114" s="40"/>
      <c r="F114" s="27" t="str">
        <f>E15</f>
        <v>Město Ostrov</v>
      </c>
      <c r="G114" s="40"/>
      <c r="H114" s="40"/>
      <c r="I114" s="148" t="s">
        <v>33</v>
      </c>
      <c r="J114" s="190" t="str">
        <f>E21</f>
        <v>Ing. Igor Hrazdil</v>
      </c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31</v>
      </c>
      <c r="D115" s="40"/>
      <c r="E115" s="40"/>
      <c r="F115" s="27" t="str">
        <f>IF(E18="","",E18)</f>
        <v>Vyplň údaj</v>
      </c>
      <c r="G115" s="40"/>
      <c r="H115" s="40"/>
      <c r="I115" s="148" t="s">
        <v>37</v>
      </c>
      <c r="J115" s="190" t="str">
        <f>E24</f>
        <v>Ing. Igor Hrazdil</v>
      </c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45"/>
      <c r="J116" s="145"/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11"/>
      <c r="B117" s="212"/>
      <c r="C117" s="213" t="s">
        <v>116</v>
      </c>
      <c r="D117" s="214" t="s">
        <v>64</v>
      </c>
      <c r="E117" s="214" t="s">
        <v>60</v>
      </c>
      <c r="F117" s="214" t="s">
        <v>61</v>
      </c>
      <c r="G117" s="214" t="s">
        <v>117</v>
      </c>
      <c r="H117" s="214" t="s">
        <v>118</v>
      </c>
      <c r="I117" s="215" t="s">
        <v>119</v>
      </c>
      <c r="J117" s="215" t="s">
        <v>120</v>
      </c>
      <c r="K117" s="214" t="s">
        <v>110</v>
      </c>
      <c r="L117" s="216" t="s">
        <v>121</v>
      </c>
      <c r="M117" s="217"/>
      <c r="N117" s="100" t="s">
        <v>1</v>
      </c>
      <c r="O117" s="101" t="s">
        <v>43</v>
      </c>
      <c r="P117" s="101" t="s">
        <v>122</v>
      </c>
      <c r="Q117" s="101" t="s">
        <v>123</v>
      </c>
      <c r="R117" s="101" t="s">
        <v>124</v>
      </c>
      <c r="S117" s="101" t="s">
        <v>125</v>
      </c>
      <c r="T117" s="101" t="s">
        <v>126</v>
      </c>
      <c r="U117" s="101" t="s">
        <v>127</v>
      </c>
      <c r="V117" s="101" t="s">
        <v>128</v>
      </c>
      <c r="W117" s="101" t="s">
        <v>129</v>
      </c>
      <c r="X117" s="102" t="s">
        <v>130</v>
      </c>
      <c r="Y117" s="211"/>
      <c r="Z117" s="211"/>
      <c r="AA117" s="211"/>
      <c r="AB117" s="211"/>
      <c r="AC117" s="211"/>
      <c r="AD117" s="211"/>
      <c r="AE117" s="211"/>
    </row>
    <row r="118" spans="1:63" s="2" customFormat="1" ht="22.8" customHeight="1">
      <c r="A118" s="38"/>
      <c r="B118" s="39"/>
      <c r="C118" s="107" t="s">
        <v>131</v>
      </c>
      <c r="D118" s="40"/>
      <c r="E118" s="40"/>
      <c r="F118" s="40"/>
      <c r="G118" s="40"/>
      <c r="H118" s="40"/>
      <c r="I118" s="145"/>
      <c r="J118" s="145"/>
      <c r="K118" s="218">
        <f>BK118</f>
        <v>0</v>
      </c>
      <c r="L118" s="40"/>
      <c r="M118" s="44"/>
      <c r="N118" s="103"/>
      <c r="O118" s="219"/>
      <c r="P118" s="104"/>
      <c r="Q118" s="220">
        <f>Q119</f>
        <v>0</v>
      </c>
      <c r="R118" s="220">
        <f>R119</f>
        <v>0</v>
      </c>
      <c r="S118" s="104"/>
      <c r="T118" s="221">
        <f>T119</f>
        <v>0</v>
      </c>
      <c r="U118" s="104"/>
      <c r="V118" s="221">
        <f>V119</f>
        <v>1.12717775</v>
      </c>
      <c r="W118" s="104"/>
      <c r="X118" s="222">
        <f>X119</f>
        <v>0</v>
      </c>
      <c r="Y118" s="38"/>
      <c r="Z118" s="38"/>
      <c r="AA118" s="38"/>
      <c r="AB118" s="38"/>
      <c r="AC118" s="38"/>
      <c r="AD118" s="38"/>
      <c r="AE118" s="38"/>
      <c r="AT118" s="17" t="s">
        <v>80</v>
      </c>
      <c r="AU118" s="17" t="s">
        <v>112</v>
      </c>
      <c r="BK118" s="223">
        <f>BK119</f>
        <v>0</v>
      </c>
    </row>
    <row r="119" spans="1:63" s="12" customFormat="1" ht="25.9" customHeight="1">
      <c r="A119" s="12"/>
      <c r="B119" s="224"/>
      <c r="C119" s="225"/>
      <c r="D119" s="226" t="s">
        <v>80</v>
      </c>
      <c r="E119" s="227" t="s">
        <v>132</v>
      </c>
      <c r="F119" s="227" t="s">
        <v>133</v>
      </c>
      <c r="G119" s="225"/>
      <c r="H119" s="225"/>
      <c r="I119" s="228"/>
      <c r="J119" s="228"/>
      <c r="K119" s="229">
        <f>BK119</f>
        <v>0</v>
      </c>
      <c r="L119" s="225"/>
      <c r="M119" s="230"/>
      <c r="N119" s="231"/>
      <c r="O119" s="232"/>
      <c r="P119" s="232"/>
      <c r="Q119" s="233">
        <f>Q120</f>
        <v>0</v>
      </c>
      <c r="R119" s="233">
        <f>R120</f>
        <v>0</v>
      </c>
      <c r="S119" s="232"/>
      <c r="T119" s="234">
        <f>T120</f>
        <v>0</v>
      </c>
      <c r="U119" s="232"/>
      <c r="V119" s="234">
        <f>V120</f>
        <v>1.12717775</v>
      </c>
      <c r="W119" s="232"/>
      <c r="X119" s="235">
        <f>X120</f>
        <v>0</v>
      </c>
      <c r="Y119" s="12"/>
      <c r="Z119" s="12"/>
      <c r="AA119" s="12"/>
      <c r="AB119" s="12"/>
      <c r="AC119" s="12"/>
      <c r="AD119" s="12"/>
      <c r="AE119" s="12"/>
      <c r="AR119" s="236" t="s">
        <v>89</v>
      </c>
      <c r="AT119" s="237" t="s">
        <v>80</v>
      </c>
      <c r="AU119" s="237" t="s">
        <v>81</v>
      </c>
      <c r="AY119" s="236" t="s">
        <v>134</v>
      </c>
      <c r="BK119" s="238">
        <f>BK120</f>
        <v>0</v>
      </c>
    </row>
    <row r="120" spans="1:63" s="12" customFormat="1" ht="22.8" customHeight="1">
      <c r="A120" s="12"/>
      <c r="B120" s="224"/>
      <c r="C120" s="225"/>
      <c r="D120" s="226" t="s">
        <v>80</v>
      </c>
      <c r="E120" s="239" t="s">
        <v>89</v>
      </c>
      <c r="F120" s="239" t="s">
        <v>259</v>
      </c>
      <c r="G120" s="225"/>
      <c r="H120" s="225"/>
      <c r="I120" s="228"/>
      <c r="J120" s="228"/>
      <c r="K120" s="240">
        <f>BK120</f>
        <v>0</v>
      </c>
      <c r="L120" s="225"/>
      <c r="M120" s="230"/>
      <c r="N120" s="231"/>
      <c r="O120" s="232"/>
      <c r="P120" s="232"/>
      <c r="Q120" s="233">
        <f>SUM(Q121:Q151)</f>
        <v>0</v>
      </c>
      <c r="R120" s="233">
        <f>SUM(R121:R151)</f>
        <v>0</v>
      </c>
      <c r="S120" s="232"/>
      <c r="T120" s="234">
        <f>SUM(T121:T151)</f>
        <v>0</v>
      </c>
      <c r="U120" s="232"/>
      <c r="V120" s="234">
        <f>SUM(V121:V151)</f>
        <v>1.12717775</v>
      </c>
      <c r="W120" s="232"/>
      <c r="X120" s="235">
        <f>SUM(X121:X151)</f>
        <v>0</v>
      </c>
      <c r="Y120" s="12"/>
      <c r="Z120" s="12"/>
      <c r="AA120" s="12"/>
      <c r="AB120" s="12"/>
      <c r="AC120" s="12"/>
      <c r="AD120" s="12"/>
      <c r="AE120" s="12"/>
      <c r="AR120" s="236" t="s">
        <v>89</v>
      </c>
      <c r="AT120" s="237" t="s">
        <v>80</v>
      </c>
      <c r="AU120" s="237" t="s">
        <v>89</v>
      </c>
      <c r="AY120" s="236" t="s">
        <v>134</v>
      </c>
      <c r="BK120" s="238">
        <f>SUM(BK121:BK151)</f>
        <v>0</v>
      </c>
    </row>
    <row r="121" spans="1:65" s="2" customFormat="1" ht="21.75" customHeight="1">
      <c r="A121" s="38"/>
      <c r="B121" s="39"/>
      <c r="C121" s="241" t="s">
        <v>89</v>
      </c>
      <c r="D121" s="241" t="s">
        <v>137</v>
      </c>
      <c r="E121" s="242" t="s">
        <v>1002</v>
      </c>
      <c r="F121" s="243" t="s">
        <v>1003</v>
      </c>
      <c r="G121" s="244" t="s">
        <v>303</v>
      </c>
      <c r="H121" s="245">
        <v>3.27</v>
      </c>
      <c r="I121" s="246"/>
      <c r="J121" s="246"/>
      <c r="K121" s="247">
        <f>ROUND(P121*H121,2)</f>
        <v>0</v>
      </c>
      <c r="L121" s="243" t="s">
        <v>141</v>
      </c>
      <c r="M121" s="44"/>
      <c r="N121" s="248" t="s">
        <v>1</v>
      </c>
      <c r="O121" s="249" t="s">
        <v>44</v>
      </c>
      <c r="P121" s="250">
        <f>I121+J121</f>
        <v>0</v>
      </c>
      <c r="Q121" s="250">
        <f>ROUND(I121*H121,2)</f>
        <v>0</v>
      </c>
      <c r="R121" s="250">
        <f>ROUND(J121*H121,2)</f>
        <v>0</v>
      </c>
      <c r="S121" s="91"/>
      <c r="T121" s="251">
        <f>S121*H121</f>
        <v>0</v>
      </c>
      <c r="U121" s="251">
        <v>0</v>
      </c>
      <c r="V121" s="251">
        <f>U121*H121</f>
        <v>0</v>
      </c>
      <c r="W121" s="251">
        <v>0</v>
      </c>
      <c r="X121" s="252">
        <f>W121*H121</f>
        <v>0</v>
      </c>
      <c r="Y121" s="38"/>
      <c r="Z121" s="38"/>
      <c r="AA121" s="38"/>
      <c r="AB121" s="38"/>
      <c r="AC121" s="38"/>
      <c r="AD121" s="38"/>
      <c r="AE121" s="38"/>
      <c r="AR121" s="253" t="s">
        <v>142</v>
      </c>
      <c r="AT121" s="253" t="s">
        <v>137</v>
      </c>
      <c r="AU121" s="253" t="s">
        <v>91</v>
      </c>
      <c r="AY121" s="17" t="s">
        <v>134</v>
      </c>
      <c r="BE121" s="254">
        <f>IF(O121="základní",K121,0)</f>
        <v>0</v>
      </c>
      <c r="BF121" s="254">
        <f>IF(O121="snížená",K121,0)</f>
        <v>0</v>
      </c>
      <c r="BG121" s="254">
        <f>IF(O121="zákl. přenesená",K121,0)</f>
        <v>0</v>
      </c>
      <c r="BH121" s="254">
        <f>IF(O121="sníž. přenesená",K121,0)</f>
        <v>0</v>
      </c>
      <c r="BI121" s="254">
        <f>IF(O121="nulová",K121,0)</f>
        <v>0</v>
      </c>
      <c r="BJ121" s="17" t="s">
        <v>89</v>
      </c>
      <c r="BK121" s="254">
        <f>ROUND(P121*H121,2)</f>
        <v>0</v>
      </c>
      <c r="BL121" s="17" t="s">
        <v>142</v>
      </c>
      <c r="BM121" s="253" t="s">
        <v>1004</v>
      </c>
    </row>
    <row r="122" spans="1:51" s="13" customFormat="1" ht="12">
      <c r="A122" s="13"/>
      <c r="B122" s="255"/>
      <c r="C122" s="256"/>
      <c r="D122" s="257" t="s">
        <v>144</v>
      </c>
      <c r="E122" s="258" t="s">
        <v>995</v>
      </c>
      <c r="F122" s="259" t="s">
        <v>1005</v>
      </c>
      <c r="G122" s="256"/>
      <c r="H122" s="260">
        <v>3.27</v>
      </c>
      <c r="I122" s="261"/>
      <c r="J122" s="261"/>
      <c r="K122" s="256"/>
      <c r="L122" s="256"/>
      <c r="M122" s="262"/>
      <c r="N122" s="263"/>
      <c r="O122" s="264"/>
      <c r="P122" s="264"/>
      <c r="Q122" s="264"/>
      <c r="R122" s="264"/>
      <c r="S122" s="264"/>
      <c r="T122" s="264"/>
      <c r="U122" s="264"/>
      <c r="V122" s="264"/>
      <c r="W122" s="264"/>
      <c r="X122" s="265"/>
      <c r="Y122" s="13"/>
      <c r="Z122" s="13"/>
      <c r="AA122" s="13"/>
      <c r="AB122" s="13"/>
      <c r="AC122" s="13"/>
      <c r="AD122" s="13"/>
      <c r="AE122" s="13"/>
      <c r="AT122" s="266" t="s">
        <v>144</v>
      </c>
      <c r="AU122" s="266" t="s">
        <v>91</v>
      </c>
      <c r="AV122" s="13" t="s">
        <v>91</v>
      </c>
      <c r="AW122" s="13" t="s">
        <v>5</v>
      </c>
      <c r="AX122" s="13" t="s">
        <v>89</v>
      </c>
      <c r="AY122" s="266" t="s">
        <v>134</v>
      </c>
    </row>
    <row r="123" spans="1:65" s="2" customFormat="1" ht="21.75" customHeight="1">
      <c r="A123" s="38"/>
      <c r="B123" s="39"/>
      <c r="C123" s="241" t="s">
        <v>91</v>
      </c>
      <c r="D123" s="241" t="s">
        <v>137</v>
      </c>
      <c r="E123" s="242" t="s">
        <v>1006</v>
      </c>
      <c r="F123" s="243" t="s">
        <v>1007</v>
      </c>
      <c r="G123" s="244" t="s">
        <v>303</v>
      </c>
      <c r="H123" s="245">
        <v>3.27</v>
      </c>
      <c r="I123" s="246"/>
      <c r="J123" s="246"/>
      <c r="K123" s="247">
        <f>ROUND(P123*H123,2)</f>
        <v>0</v>
      </c>
      <c r="L123" s="243" t="s">
        <v>141</v>
      </c>
      <c r="M123" s="44"/>
      <c r="N123" s="248" t="s">
        <v>1</v>
      </c>
      <c r="O123" s="249" t="s">
        <v>44</v>
      </c>
      <c r="P123" s="250">
        <f>I123+J123</f>
        <v>0</v>
      </c>
      <c r="Q123" s="250">
        <f>ROUND(I123*H123,2)</f>
        <v>0</v>
      </c>
      <c r="R123" s="250">
        <f>ROUND(J123*H123,2)</f>
        <v>0</v>
      </c>
      <c r="S123" s="91"/>
      <c r="T123" s="251">
        <f>S123*H123</f>
        <v>0</v>
      </c>
      <c r="U123" s="251">
        <v>0</v>
      </c>
      <c r="V123" s="251">
        <f>U123*H123</f>
        <v>0</v>
      </c>
      <c r="W123" s="251">
        <v>0</v>
      </c>
      <c r="X123" s="252">
        <f>W123*H123</f>
        <v>0</v>
      </c>
      <c r="Y123" s="38"/>
      <c r="Z123" s="38"/>
      <c r="AA123" s="38"/>
      <c r="AB123" s="38"/>
      <c r="AC123" s="38"/>
      <c r="AD123" s="38"/>
      <c r="AE123" s="38"/>
      <c r="AR123" s="253" t="s">
        <v>142</v>
      </c>
      <c r="AT123" s="253" t="s">
        <v>137</v>
      </c>
      <c r="AU123" s="253" t="s">
        <v>91</v>
      </c>
      <c r="AY123" s="17" t="s">
        <v>134</v>
      </c>
      <c r="BE123" s="254">
        <f>IF(O123="základní",K123,0)</f>
        <v>0</v>
      </c>
      <c r="BF123" s="254">
        <f>IF(O123="snížená",K123,0)</f>
        <v>0</v>
      </c>
      <c r="BG123" s="254">
        <f>IF(O123="zákl. přenesená",K123,0)</f>
        <v>0</v>
      </c>
      <c r="BH123" s="254">
        <f>IF(O123="sníž. přenesená",K123,0)</f>
        <v>0</v>
      </c>
      <c r="BI123" s="254">
        <f>IF(O123="nulová",K123,0)</f>
        <v>0</v>
      </c>
      <c r="BJ123" s="17" t="s">
        <v>89</v>
      </c>
      <c r="BK123" s="254">
        <f>ROUND(P123*H123,2)</f>
        <v>0</v>
      </c>
      <c r="BL123" s="17" t="s">
        <v>142</v>
      </c>
      <c r="BM123" s="253" t="s">
        <v>1008</v>
      </c>
    </row>
    <row r="124" spans="1:51" s="13" customFormat="1" ht="12">
      <c r="A124" s="13"/>
      <c r="B124" s="255"/>
      <c r="C124" s="256"/>
      <c r="D124" s="257" t="s">
        <v>144</v>
      </c>
      <c r="E124" s="258" t="s">
        <v>1</v>
      </c>
      <c r="F124" s="259" t="s">
        <v>995</v>
      </c>
      <c r="G124" s="256"/>
      <c r="H124" s="260">
        <v>3.27</v>
      </c>
      <c r="I124" s="261"/>
      <c r="J124" s="261"/>
      <c r="K124" s="256"/>
      <c r="L124" s="256"/>
      <c r="M124" s="262"/>
      <c r="N124" s="263"/>
      <c r="O124" s="264"/>
      <c r="P124" s="264"/>
      <c r="Q124" s="264"/>
      <c r="R124" s="264"/>
      <c r="S124" s="264"/>
      <c r="T124" s="264"/>
      <c r="U124" s="264"/>
      <c r="V124" s="264"/>
      <c r="W124" s="264"/>
      <c r="X124" s="265"/>
      <c r="Y124" s="13"/>
      <c r="Z124" s="13"/>
      <c r="AA124" s="13"/>
      <c r="AB124" s="13"/>
      <c r="AC124" s="13"/>
      <c r="AD124" s="13"/>
      <c r="AE124" s="13"/>
      <c r="AT124" s="266" t="s">
        <v>144</v>
      </c>
      <c r="AU124" s="266" t="s">
        <v>91</v>
      </c>
      <c r="AV124" s="13" t="s">
        <v>91</v>
      </c>
      <c r="AW124" s="13" t="s">
        <v>5</v>
      </c>
      <c r="AX124" s="13" t="s">
        <v>89</v>
      </c>
      <c r="AY124" s="266" t="s">
        <v>134</v>
      </c>
    </row>
    <row r="125" spans="1:65" s="2" customFormat="1" ht="21.75" customHeight="1">
      <c r="A125" s="38"/>
      <c r="B125" s="39"/>
      <c r="C125" s="241" t="s">
        <v>147</v>
      </c>
      <c r="D125" s="241" t="s">
        <v>137</v>
      </c>
      <c r="E125" s="242" t="s">
        <v>1009</v>
      </c>
      <c r="F125" s="243" t="s">
        <v>1010</v>
      </c>
      <c r="G125" s="244" t="s">
        <v>303</v>
      </c>
      <c r="H125" s="245">
        <v>3.27</v>
      </c>
      <c r="I125" s="246"/>
      <c r="J125" s="246"/>
      <c r="K125" s="247">
        <f>ROUND(P125*H125,2)</f>
        <v>0</v>
      </c>
      <c r="L125" s="243" t="s">
        <v>141</v>
      </c>
      <c r="M125" s="44"/>
      <c r="N125" s="248" t="s">
        <v>1</v>
      </c>
      <c r="O125" s="249" t="s">
        <v>44</v>
      </c>
      <c r="P125" s="250">
        <f>I125+J125</f>
        <v>0</v>
      </c>
      <c r="Q125" s="250">
        <f>ROUND(I125*H125,2)</f>
        <v>0</v>
      </c>
      <c r="R125" s="250">
        <f>ROUND(J125*H125,2)</f>
        <v>0</v>
      </c>
      <c r="S125" s="91"/>
      <c r="T125" s="251">
        <f>S125*H125</f>
        <v>0</v>
      </c>
      <c r="U125" s="251">
        <v>0</v>
      </c>
      <c r="V125" s="251">
        <f>U125*H125</f>
        <v>0</v>
      </c>
      <c r="W125" s="251">
        <v>0</v>
      </c>
      <c r="X125" s="252">
        <f>W125*H125</f>
        <v>0</v>
      </c>
      <c r="Y125" s="38"/>
      <c r="Z125" s="38"/>
      <c r="AA125" s="38"/>
      <c r="AB125" s="38"/>
      <c r="AC125" s="38"/>
      <c r="AD125" s="38"/>
      <c r="AE125" s="38"/>
      <c r="AR125" s="253" t="s">
        <v>142</v>
      </c>
      <c r="AT125" s="253" t="s">
        <v>137</v>
      </c>
      <c r="AU125" s="253" t="s">
        <v>91</v>
      </c>
      <c r="AY125" s="17" t="s">
        <v>134</v>
      </c>
      <c r="BE125" s="254">
        <f>IF(O125="základní",K125,0)</f>
        <v>0</v>
      </c>
      <c r="BF125" s="254">
        <f>IF(O125="snížená",K125,0)</f>
        <v>0</v>
      </c>
      <c r="BG125" s="254">
        <f>IF(O125="zákl. přenesená",K125,0)</f>
        <v>0</v>
      </c>
      <c r="BH125" s="254">
        <f>IF(O125="sníž. přenesená",K125,0)</f>
        <v>0</v>
      </c>
      <c r="BI125" s="254">
        <f>IF(O125="nulová",K125,0)</f>
        <v>0</v>
      </c>
      <c r="BJ125" s="17" t="s">
        <v>89</v>
      </c>
      <c r="BK125" s="254">
        <f>ROUND(P125*H125,2)</f>
        <v>0</v>
      </c>
      <c r="BL125" s="17" t="s">
        <v>142</v>
      </c>
      <c r="BM125" s="253" t="s">
        <v>1011</v>
      </c>
    </row>
    <row r="126" spans="1:51" s="13" customFormat="1" ht="12">
      <c r="A126" s="13"/>
      <c r="B126" s="255"/>
      <c r="C126" s="256"/>
      <c r="D126" s="257" t="s">
        <v>144</v>
      </c>
      <c r="E126" s="258" t="s">
        <v>1</v>
      </c>
      <c r="F126" s="259" t="s">
        <v>995</v>
      </c>
      <c r="G126" s="256"/>
      <c r="H126" s="260">
        <v>3.27</v>
      </c>
      <c r="I126" s="261"/>
      <c r="J126" s="261"/>
      <c r="K126" s="256"/>
      <c r="L126" s="256"/>
      <c r="M126" s="262"/>
      <c r="N126" s="263"/>
      <c r="O126" s="264"/>
      <c r="P126" s="264"/>
      <c r="Q126" s="264"/>
      <c r="R126" s="264"/>
      <c r="S126" s="264"/>
      <c r="T126" s="264"/>
      <c r="U126" s="264"/>
      <c r="V126" s="264"/>
      <c r="W126" s="264"/>
      <c r="X126" s="265"/>
      <c r="Y126" s="13"/>
      <c r="Z126" s="13"/>
      <c r="AA126" s="13"/>
      <c r="AB126" s="13"/>
      <c r="AC126" s="13"/>
      <c r="AD126" s="13"/>
      <c r="AE126" s="13"/>
      <c r="AT126" s="266" t="s">
        <v>144</v>
      </c>
      <c r="AU126" s="266" t="s">
        <v>91</v>
      </c>
      <c r="AV126" s="13" t="s">
        <v>91</v>
      </c>
      <c r="AW126" s="13" t="s">
        <v>5</v>
      </c>
      <c r="AX126" s="13" t="s">
        <v>89</v>
      </c>
      <c r="AY126" s="266" t="s">
        <v>134</v>
      </c>
    </row>
    <row r="127" spans="1:65" s="2" customFormat="1" ht="21.75" customHeight="1">
      <c r="A127" s="38"/>
      <c r="B127" s="39"/>
      <c r="C127" s="241" t="s">
        <v>142</v>
      </c>
      <c r="D127" s="241" t="s">
        <v>137</v>
      </c>
      <c r="E127" s="242" t="s">
        <v>1012</v>
      </c>
      <c r="F127" s="243" t="s">
        <v>1013</v>
      </c>
      <c r="G127" s="244" t="s">
        <v>262</v>
      </c>
      <c r="H127" s="245">
        <v>16.35</v>
      </c>
      <c r="I127" s="246"/>
      <c r="J127" s="246"/>
      <c r="K127" s="247">
        <f>ROUND(P127*H127,2)</f>
        <v>0</v>
      </c>
      <c r="L127" s="243" t="s">
        <v>141</v>
      </c>
      <c r="M127" s="44"/>
      <c r="N127" s="248" t="s">
        <v>1</v>
      </c>
      <c r="O127" s="249" t="s">
        <v>44</v>
      </c>
      <c r="P127" s="250">
        <f>I127+J127</f>
        <v>0</v>
      </c>
      <c r="Q127" s="250">
        <f>ROUND(I127*H127,2)</f>
        <v>0</v>
      </c>
      <c r="R127" s="250">
        <f>ROUND(J127*H127,2)</f>
        <v>0</v>
      </c>
      <c r="S127" s="91"/>
      <c r="T127" s="251">
        <f>S127*H127</f>
        <v>0</v>
      </c>
      <c r="U127" s="251">
        <v>0</v>
      </c>
      <c r="V127" s="251">
        <f>U127*H127</f>
        <v>0</v>
      </c>
      <c r="W127" s="251">
        <v>0</v>
      </c>
      <c r="X127" s="252">
        <f>W127*H127</f>
        <v>0</v>
      </c>
      <c r="Y127" s="38"/>
      <c r="Z127" s="38"/>
      <c r="AA127" s="38"/>
      <c r="AB127" s="38"/>
      <c r="AC127" s="38"/>
      <c r="AD127" s="38"/>
      <c r="AE127" s="38"/>
      <c r="AR127" s="253" t="s">
        <v>142</v>
      </c>
      <c r="AT127" s="253" t="s">
        <v>137</v>
      </c>
      <c r="AU127" s="253" t="s">
        <v>91</v>
      </c>
      <c r="AY127" s="17" t="s">
        <v>134</v>
      </c>
      <c r="BE127" s="254">
        <f>IF(O127="základní",K127,0)</f>
        <v>0</v>
      </c>
      <c r="BF127" s="254">
        <f>IF(O127="snížená",K127,0)</f>
        <v>0</v>
      </c>
      <c r="BG127" s="254">
        <f>IF(O127="zákl. přenesená",K127,0)</f>
        <v>0</v>
      </c>
      <c r="BH127" s="254">
        <f>IF(O127="sníž. přenesená",K127,0)</f>
        <v>0</v>
      </c>
      <c r="BI127" s="254">
        <f>IF(O127="nulová",K127,0)</f>
        <v>0</v>
      </c>
      <c r="BJ127" s="17" t="s">
        <v>89</v>
      </c>
      <c r="BK127" s="254">
        <f>ROUND(P127*H127,2)</f>
        <v>0</v>
      </c>
      <c r="BL127" s="17" t="s">
        <v>142</v>
      </c>
      <c r="BM127" s="253" t="s">
        <v>1014</v>
      </c>
    </row>
    <row r="128" spans="1:51" s="13" customFormat="1" ht="12">
      <c r="A128" s="13"/>
      <c r="B128" s="255"/>
      <c r="C128" s="256"/>
      <c r="D128" s="257" t="s">
        <v>144</v>
      </c>
      <c r="E128" s="258" t="s">
        <v>1</v>
      </c>
      <c r="F128" s="259" t="s">
        <v>993</v>
      </c>
      <c r="G128" s="256"/>
      <c r="H128" s="260">
        <v>16.35</v>
      </c>
      <c r="I128" s="261"/>
      <c r="J128" s="261"/>
      <c r="K128" s="256"/>
      <c r="L128" s="256"/>
      <c r="M128" s="262"/>
      <c r="N128" s="263"/>
      <c r="O128" s="264"/>
      <c r="P128" s="264"/>
      <c r="Q128" s="264"/>
      <c r="R128" s="264"/>
      <c r="S128" s="264"/>
      <c r="T128" s="264"/>
      <c r="U128" s="264"/>
      <c r="V128" s="264"/>
      <c r="W128" s="264"/>
      <c r="X128" s="265"/>
      <c r="Y128" s="13"/>
      <c r="Z128" s="13"/>
      <c r="AA128" s="13"/>
      <c r="AB128" s="13"/>
      <c r="AC128" s="13"/>
      <c r="AD128" s="13"/>
      <c r="AE128" s="13"/>
      <c r="AT128" s="266" t="s">
        <v>144</v>
      </c>
      <c r="AU128" s="266" t="s">
        <v>91</v>
      </c>
      <c r="AV128" s="13" t="s">
        <v>91</v>
      </c>
      <c r="AW128" s="13" t="s">
        <v>5</v>
      </c>
      <c r="AX128" s="13" t="s">
        <v>89</v>
      </c>
      <c r="AY128" s="266" t="s">
        <v>134</v>
      </c>
    </row>
    <row r="129" spans="1:65" s="2" customFormat="1" ht="21.75" customHeight="1">
      <c r="A129" s="38"/>
      <c r="B129" s="39"/>
      <c r="C129" s="241" t="s">
        <v>187</v>
      </c>
      <c r="D129" s="241" t="s">
        <v>137</v>
      </c>
      <c r="E129" s="242" t="s">
        <v>815</v>
      </c>
      <c r="F129" s="243" t="s">
        <v>816</v>
      </c>
      <c r="G129" s="244" t="s">
        <v>262</v>
      </c>
      <c r="H129" s="245">
        <v>16.35</v>
      </c>
      <c r="I129" s="246"/>
      <c r="J129" s="246"/>
      <c r="K129" s="247">
        <f>ROUND(P129*H129,2)</f>
        <v>0</v>
      </c>
      <c r="L129" s="243" t="s">
        <v>141</v>
      </c>
      <c r="M129" s="44"/>
      <c r="N129" s="248" t="s">
        <v>1</v>
      </c>
      <c r="O129" s="249" t="s">
        <v>44</v>
      </c>
      <c r="P129" s="250">
        <f>I129+J129</f>
        <v>0</v>
      </c>
      <c r="Q129" s="250">
        <f>ROUND(I129*H129,2)</f>
        <v>0</v>
      </c>
      <c r="R129" s="250">
        <f>ROUND(J129*H129,2)</f>
        <v>0</v>
      </c>
      <c r="S129" s="91"/>
      <c r="T129" s="251">
        <f>S129*H129</f>
        <v>0</v>
      </c>
      <c r="U129" s="251">
        <v>0</v>
      </c>
      <c r="V129" s="251">
        <f>U129*H129</f>
        <v>0</v>
      </c>
      <c r="W129" s="251">
        <v>0</v>
      </c>
      <c r="X129" s="252">
        <f>W129*H129</f>
        <v>0</v>
      </c>
      <c r="Y129" s="38"/>
      <c r="Z129" s="38"/>
      <c r="AA129" s="38"/>
      <c r="AB129" s="38"/>
      <c r="AC129" s="38"/>
      <c r="AD129" s="38"/>
      <c r="AE129" s="38"/>
      <c r="AR129" s="253" t="s">
        <v>142</v>
      </c>
      <c r="AT129" s="253" t="s">
        <v>137</v>
      </c>
      <c r="AU129" s="253" t="s">
        <v>91</v>
      </c>
      <c r="AY129" s="17" t="s">
        <v>134</v>
      </c>
      <c r="BE129" s="254">
        <f>IF(O129="základní",K129,0)</f>
        <v>0</v>
      </c>
      <c r="BF129" s="254">
        <f>IF(O129="snížená",K129,0)</f>
        <v>0</v>
      </c>
      <c r="BG129" s="254">
        <f>IF(O129="zákl. přenesená",K129,0)</f>
        <v>0</v>
      </c>
      <c r="BH129" s="254">
        <f>IF(O129="sníž. přenesená",K129,0)</f>
        <v>0</v>
      </c>
      <c r="BI129" s="254">
        <f>IF(O129="nulová",K129,0)</f>
        <v>0</v>
      </c>
      <c r="BJ129" s="17" t="s">
        <v>89</v>
      </c>
      <c r="BK129" s="254">
        <f>ROUND(P129*H129,2)</f>
        <v>0</v>
      </c>
      <c r="BL129" s="17" t="s">
        <v>142</v>
      </c>
      <c r="BM129" s="253" t="s">
        <v>1015</v>
      </c>
    </row>
    <row r="130" spans="1:51" s="13" customFormat="1" ht="12">
      <c r="A130" s="13"/>
      <c r="B130" s="255"/>
      <c r="C130" s="256"/>
      <c r="D130" s="257" t="s">
        <v>144</v>
      </c>
      <c r="E130" s="258" t="s">
        <v>993</v>
      </c>
      <c r="F130" s="259" t="s">
        <v>994</v>
      </c>
      <c r="G130" s="256"/>
      <c r="H130" s="260">
        <v>16.35</v>
      </c>
      <c r="I130" s="261"/>
      <c r="J130" s="261"/>
      <c r="K130" s="256"/>
      <c r="L130" s="256"/>
      <c r="M130" s="262"/>
      <c r="N130" s="263"/>
      <c r="O130" s="264"/>
      <c r="P130" s="264"/>
      <c r="Q130" s="264"/>
      <c r="R130" s="264"/>
      <c r="S130" s="264"/>
      <c r="T130" s="264"/>
      <c r="U130" s="264"/>
      <c r="V130" s="264"/>
      <c r="W130" s="264"/>
      <c r="X130" s="265"/>
      <c r="Y130" s="13"/>
      <c r="Z130" s="13"/>
      <c r="AA130" s="13"/>
      <c r="AB130" s="13"/>
      <c r="AC130" s="13"/>
      <c r="AD130" s="13"/>
      <c r="AE130" s="13"/>
      <c r="AT130" s="266" t="s">
        <v>144</v>
      </c>
      <c r="AU130" s="266" t="s">
        <v>91</v>
      </c>
      <c r="AV130" s="13" t="s">
        <v>91</v>
      </c>
      <c r="AW130" s="13" t="s">
        <v>5</v>
      </c>
      <c r="AX130" s="13" t="s">
        <v>89</v>
      </c>
      <c r="AY130" s="266" t="s">
        <v>134</v>
      </c>
    </row>
    <row r="131" spans="1:65" s="2" customFormat="1" ht="21.75" customHeight="1">
      <c r="A131" s="38"/>
      <c r="B131" s="39"/>
      <c r="C131" s="283" t="s">
        <v>284</v>
      </c>
      <c r="D131" s="283" t="s">
        <v>331</v>
      </c>
      <c r="E131" s="284" t="s">
        <v>819</v>
      </c>
      <c r="F131" s="285" t="s">
        <v>820</v>
      </c>
      <c r="G131" s="286" t="s">
        <v>303</v>
      </c>
      <c r="H131" s="287">
        <v>0.948</v>
      </c>
      <c r="I131" s="288"/>
      <c r="J131" s="289"/>
      <c r="K131" s="290">
        <f>ROUND(P131*H131,2)</f>
        <v>0</v>
      </c>
      <c r="L131" s="285" t="s">
        <v>141</v>
      </c>
      <c r="M131" s="291"/>
      <c r="N131" s="292" t="s">
        <v>1</v>
      </c>
      <c r="O131" s="249" t="s">
        <v>44</v>
      </c>
      <c r="P131" s="250">
        <f>I131+J131</f>
        <v>0</v>
      </c>
      <c r="Q131" s="250">
        <f>ROUND(I131*H131,2)</f>
        <v>0</v>
      </c>
      <c r="R131" s="250">
        <f>ROUND(J131*H131,2)</f>
        <v>0</v>
      </c>
      <c r="S131" s="91"/>
      <c r="T131" s="251">
        <f>S131*H131</f>
        <v>0</v>
      </c>
      <c r="U131" s="251">
        <v>0.21</v>
      </c>
      <c r="V131" s="251">
        <f>U131*H131</f>
        <v>0.19907999999999998</v>
      </c>
      <c r="W131" s="251">
        <v>0</v>
      </c>
      <c r="X131" s="252">
        <f>W131*H131</f>
        <v>0</v>
      </c>
      <c r="Y131" s="38"/>
      <c r="Z131" s="38"/>
      <c r="AA131" s="38"/>
      <c r="AB131" s="38"/>
      <c r="AC131" s="38"/>
      <c r="AD131" s="38"/>
      <c r="AE131" s="38"/>
      <c r="AR131" s="253" t="s">
        <v>206</v>
      </c>
      <c r="AT131" s="253" t="s">
        <v>331</v>
      </c>
      <c r="AU131" s="253" t="s">
        <v>91</v>
      </c>
      <c r="AY131" s="17" t="s">
        <v>134</v>
      </c>
      <c r="BE131" s="254">
        <f>IF(O131="základní",K131,0)</f>
        <v>0</v>
      </c>
      <c r="BF131" s="254">
        <f>IF(O131="snížená",K131,0)</f>
        <v>0</v>
      </c>
      <c r="BG131" s="254">
        <f>IF(O131="zákl. přenesená",K131,0)</f>
        <v>0</v>
      </c>
      <c r="BH131" s="254">
        <f>IF(O131="sníž. přenesená",K131,0)</f>
        <v>0</v>
      </c>
      <c r="BI131" s="254">
        <f>IF(O131="nulová",K131,0)</f>
        <v>0</v>
      </c>
      <c r="BJ131" s="17" t="s">
        <v>89</v>
      </c>
      <c r="BK131" s="254">
        <f>ROUND(P131*H131,2)</f>
        <v>0</v>
      </c>
      <c r="BL131" s="17" t="s">
        <v>142</v>
      </c>
      <c r="BM131" s="253" t="s">
        <v>1016</v>
      </c>
    </row>
    <row r="132" spans="1:51" s="13" customFormat="1" ht="12">
      <c r="A132" s="13"/>
      <c r="B132" s="255"/>
      <c r="C132" s="256"/>
      <c r="D132" s="257" t="s">
        <v>144</v>
      </c>
      <c r="E132" s="256"/>
      <c r="F132" s="259" t="s">
        <v>1017</v>
      </c>
      <c r="G132" s="256"/>
      <c r="H132" s="260">
        <v>0.948</v>
      </c>
      <c r="I132" s="261"/>
      <c r="J132" s="261"/>
      <c r="K132" s="256"/>
      <c r="L132" s="256"/>
      <c r="M132" s="262"/>
      <c r="N132" s="263"/>
      <c r="O132" s="264"/>
      <c r="P132" s="264"/>
      <c r="Q132" s="264"/>
      <c r="R132" s="264"/>
      <c r="S132" s="264"/>
      <c r="T132" s="264"/>
      <c r="U132" s="264"/>
      <c r="V132" s="264"/>
      <c r="W132" s="264"/>
      <c r="X132" s="265"/>
      <c r="Y132" s="13"/>
      <c r="Z132" s="13"/>
      <c r="AA132" s="13"/>
      <c r="AB132" s="13"/>
      <c r="AC132" s="13"/>
      <c r="AD132" s="13"/>
      <c r="AE132" s="13"/>
      <c r="AT132" s="266" t="s">
        <v>144</v>
      </c>
      <c r="AU132" s="266" t="s">
        <v>91</v>
      </c>
      <c r="AV132" s="13" t="s">
        <v>91</v>
      </c>
      <c r="AW132" s="13" t="s">
        <v>4</v>
      </c>
      <c r="AX132" s="13" t="s">
        <v>89</v>
      </c>
      <c r="AY132" s="266" t="s">
        <v>134</v>
      </c>
    </row>
    <row r="133" spans="1:65" s="2" customFormat="1" ht="21.75" customHeight="1">
      <c r="A133" s="38"/>
      <c r="B133" s="39"/>
      <c r="C133" s="241" t="s">
        <v>288</v>
      </c>
      <c r="D133" s="241" t="s">
        <v>137</v>
      </c>
      <c r="E133" s="242" t="s">
        <v>1018</v>
      </c>
      <c r="F133" s="243" t="s">
        <v>1019</v>
      </c>
      <c r="G133" s="244" t="s">
        <v>140</v>
      </c>
      <c r="H133" s="245">
        <v>65.4</v>
      </c>
      <c r="I133" s="246"/>
      <c r="J133" s="246"/>
      <c r="K133" s="247">
        <f>ROUND(P133*H133,2)</f>
        <v>0</v>
      </c>
      <c r="L133" s="243" t="s">
        <v>141</v>
      </c>
      <c r="M133" s="44"/>
      <c r="N133" s="248" t="s">
        <v>1</v>
      </c>
      <c r="O133" s="249" t="s">
        <v>44</v>
      </c>
      <c r="P133" s="250">
        <f>I133+J133</f>
        <v>0</v>
      </c>
      <c r="Q133" s="250">
        <f>ROUND(I133*H133,2)</f>
        <v>0</v>
      </c>
      <c r="R133" s="250">
        <f>ROUND(J133*H133,2)</f>
        <v>0</v>
      </c>
      <c r="S133" s="91"/>
      <c r="T133" s="251">
        <f>S133*H133</f>
        <v>0</v>
      </c>
      <c r="U133" s="251">
        <v>0</v>
      </c>
      <c r="V133" s="251">
        <f>U133*H133</f>
        <v>0</v>
      </c>
      <c r="W133" s="251">
        <v>0</v>
      </c>
      <c r="X133" s="252">
        <f>W133*H133</f>
        <v>0</v>
      </c>
      <c r="Y133" s="38"/>
      <c r="Z133" s="38"/>
      <c r="AA133" s="38"/>
      <c r="AB133" s="38"/>
      <c r="AC133" s="38"/>
      <c r="AD133" s="38"/>
      <c r="AE133" s="38"/>
      <c r="AR133" s="253" t="s">
        <v>142</v>
      </c>
      <c r="AT133" s="253" t="s">
        <v>137</v>
      </c>
      <c r="AU133" s="253" t="s">
        <v>91</v>
      </c>
      <c r="AY133" s="17" t="s">
        <v>134</v>
      </c>
      <c r="BE133" s="254">
        <f>IF(O133="základní",K133,0)</f>
        <v>0</v>
      </c>
      <c r="BF133" s="254">
        <f>IF(O133="snížená",K133,0)</f>
        <v>0</v>
      </c>
      <c r="BG133" s="254">
        <f>IF(O133="zákl. přenesená",K133,0)</f>
        <v>0</v>
      </c>
      <c r="BH133" s="254">
        <f>IF(O133="sníž. přenesená",K133,0)</f>
        <v>0</v>
      </c>
      <c r="BI133" s="254">
        <f>IF(O133="nulová",K133,0)</f>
        <v>0</v>
      </c>
      <c r="BJ133" s="17" t="s">
        <v>89</v>
      </c>
      <c r="BK133" s="254">
        <f>ROUND(P133*H133,2)</f>
        <v>0</v>
      </c>
      <c r="BL133" s="17" t="s">
        <v>142</v>
      </c>
      <c r="BM133" s="253" t="s">
        <v>1020</v>
      </c>
    </row>
    <row r="134" spans="1:51" s="13" customFormat="1" ht="12">
      <c r="A134" s="13"/>
      <c r="B134" s="255"/>
      <c r="C134" s="256"/>
      <c r="D134" s="257" t="s">
        <v>144</v>
      </c>
      <c r="E134" s="258" t="s">
        <v>997</v>
      </c>
      <c r="F134" s="259" t="s">
        <v>1021</v>
      </c>
      <c r="G134" s="256"/>
      <c r="H134" s="260">
        <v>65.4</v>
      </c>
      <c r="I134" s="261"/>
      <c r="J134" s="261"/>
      <c r="K134" s="256"/>
      <c r="L134" s="256"/>
      <c r="M134" s="262"/>
      <c r="N134" s="263"/>
      <c r="O134" s="264"/>
      <c r="P134" s="264"/>
      <c r="Q134" s="264"/>
      <c r="R134" s="264"/>
      <c r="S134" s="264"/>
      <c r="T134" s="264"/>
      <c r="U134" s="264"/>
      <c r="V134" s="264"/>
      <c r="W134" s="264"/>
      <c r="X134" s="265"/>
      <c r="Y134" s="13"/>
      <c r="Z134" s="13"/>
      <c r="AA134" s="13"/>
      <c r="AB134" s="13"/>
      <c r="AC134" s="13"/>
      <c r="AD134" s="13"/>
      <c r="AE134" s="13"/>
      <c r="AT134" s="266" t="s">
        <v>144</v>
      </c>
      <c r="AU134" s="266" t="s">
        <v>91</v>
      </c>
      <c r="AV134" s="13" t="s">
        <v>91</v>
      </c>
      <c r="AW134" s="13" t="s">
        <v>5</v>
      </c>
      <c r="AX134" s="13" t="s">
        <v>89</v>
      </c>
      <c r="AY134" s="266" t="s">
        <v>134</v>
      </c>
    </row>
    <row r="135" spans="1:65" s="2" customFormat="1" ht="21.75" customHeight="1">
      <c r="A135" s="38"/>
      <c r="B135" s="39"/>
      <c r="C135" s="241" t="s">
        <v>206</v>
      </c>
      <c r="D135" s="241" t="s">
        <v>137</v>
      </c>
      <c r="E135" s="242" t="s">
        <v>1022</v>
      </c>
      <c r="F135" s="243" t="s">
        <v>1023</v>
      </c>
      <c r="G135" s="244" t="s">
        <v>140</v>
      </c>
      <c r="H135" s="245">
        <v>65.4</v>
      </c>
      <c r="I135" s="246"/>
      <c r="J135" s="246"/>
      <c r="K135" s="247">
        <f>ROUND(P135*H135,2)</f>
        <v>0</v>
      </c>
      <c r="L135" s="243" t="s">
        <v>141</v>
      </c>
      <c r="M135" s="44"/>
      <c r="N135" s="248" t="s">
        <v>1</v>
      </c>
      <c r="O135" s="249" t="s">
        <v>44</v>
      </c>
      <c r="P135" s="250">
        <f>I135+J135</f>
        <v>0</v>
      </c>
      <c r="Q135" s="250">
        <f>ROUND(I135*H135,2)</f>
        <v>0</v>
      </c>
      <c r="R135" s="250">
        <f>ROUND(J135*H135,2)</f>
        <v>0</v>
      </c>
      <c r="S135" s="91"/>
      <c r="T135" s="251">
        <f>S135*H135</f>
        <v>0</v>
      </c>
      <c r="U135" s="251">
        <v>0</v>
      </c>
      <c r="V135" s="251">
        <f>U135*H135</f>
        <v>0</v>
      </c>
      <c r="W135" s="251">
        <v>0</v>
      </c>
      <c r="X135" s="252">
        <f>W135*H135</f>
        <v>0</v>
      </c>
      <c r="Y135" s="38"/>
      <c r="Z135" s="38"/>
      <c r="AA135" s="38"/>
      <c r="AB135" s="38"/>
      <c r="AC135" s="38"/>
      <c r="AD135" s="38"/>
      <c r="AE135" s="38"/>
      <c r="AR135" s="253" t="s">
        <v>142</v>
      </c>
      <c r="AT135" s="253" t="s">
        <v>137</v>
      </c>
      <c r="AU135" s="253" t="s">
        <v>91</v>
      </c>
      <c r="AY135" s="17" t="s">
        <v>134</v>
      </c>
      <c r="BE135" s="254">
        <f>IF(O135="základní",K135,0)</f>
        <v>0</v>
      </c>
      <c r="BF135" s="254">
        <f>IF(O135="snížená",K135,0)</f>
        <v>0</v>
      </c>
      <c r="BG135" s="254">
        <f>IF(O135="zákl. přenesená",K135,0)</f>
        <v>0</v>
      </c>
      <c r="BH135" s="254">
        <f>IF(O135="sníž. přenesená",K135,0)</f>
        <v>0</v>
      </c>
      <c r="BI135" s="254">
        <f>IF(O135="nulová",K135,0)</f>
        <v>0</v>
      </c>
      <c r="BJ135" s="17" t="s">
        <v>89</v>
      </c>
      <c r="BK135" s="254">
        <f>ROUND(P135*H135,2)</f>
        <v>0</v>
      </c>
      <c r="BL135" s="17" t="s">
        <v>142</v>
      </c>
      <c r="BM135" s="253" t="s">
        <v>1024</v>
      </c>
    </row>
    <row r="136" spans="1:51" s="13" customFormat="1" ht="12">
      <c r="A136" s="13"/>
      <c r="B136" s="255"/>
      <c r="C136" s="256"/>
      <c r="D136" s="257" t="s">
        <v>144</v>
      </c>
      <c r="E136" s="258" t="s">
        <v>1</v>
      </c>
      <c r="F136" s="259" t="s">
        <v>997</v>
      </c>
      <c r="G136" s="256"/>
      <c r="H136" s="260">
        <v>65.4</v>
      </c>
      <c r="I136" s="261"/>
      <c r="J136" s="261"/>
      <c r="K136" s="256"/>
      <c r="L136" s="256"/>
      <c r="M136" s="262"/>
      <c r="N136" s="263"/>
      <c r="O136" s="264"/>
      <c r="P136" s="264"/>
      <c r="Q136" s="264"/>
      <c r="R136" s="264"/>
      <c r="S136" s="264"/>
      <c r="T136" s="264"/>
      <c r="U136" s="264"/>
      <c r="V136" s="264"/>
      <c r="W136" s="264"/>
      <c r="X136" s="265"/>
      <c r="Y136" s="13"/>
      <c r="Z136" s="13"/>
      <c r="AA136" s="13"/>
      <c r="AB136" s="13"/>
      <c r="AC136" s="13"/>
      <c r="AD136" s="13"/>
      <c r="AE136" s="13"/>
      <c r="AT136" s="266" t="s">
        <v>144</v>
      </c>
      <c r="AU136" s="266" t="s">
        <v>91</v>
      </c>
      <c r="AV136" s="13" t="s">
        <v>91</v>
      </c>
      <c r="AW136" s="13" t="s">
        <v>5</v>
      </c>
      <c r="AX136" s="13" t="s">
        <v>89</v>
      </c>
      <c r="AY136" s="266" t="s">
        <v>134</v>
      </c>
    </row>
    <row r="137" spans="1:65" s="2" customFormat="1" ht="16.5" customHeight="1">
      <c r="A137" s="38"/>
      <c r="B137" s="39"/>
      <c r="C137" s="283" t="s">
        <v>135</v>
      </c>
      <c r="D137" s="283" t="s">
        <v>331</v>
      </c>
      <c r="E137" s="284" t="s">
        <v>1025</v>
      </c>
      <c r="F137" s="285" t="s">
        <v>1026</v>
      </c>
      <c r="G137" s="286" t="s">
        <v>140</v>
      </c>
      <c r="H137" s="287">
        <v>65.4</v>
      </c>
      <c r="I137" s="288"/>
      <c r="J137" s="289"/>
      <c r="K137" s="290">
        <f>ROUND(P137*H137,2)</f>
        <v>0</v>
      </c>
      <c r="L137" s="285" t="s">
        <v>481</v>
      </c>
      <c r="M137" s="291"/>
      <c r="N137" s="292" t="s">
        <v>1</v>
      </c>
      <c r="O137" s="249" t="s">
        <v>44</v>
      </c>
      <c r="P137" s="250">
        <f>I137+J137</f>
        <v>0</v>
      </c>
      <c r="Q137" s="250">
        <f>ROUND(I137*H137,2)</f>
        <v>0</v>
      </c>
      <c r="R137" s="250">
        <f>ROUND(J137*H137,2)</f>
        <v>0</v>
      </c>
      <c r="S137" s="91"/>
      <c r="T137" s="251">
        <f>S137*H137</f>
        <v>0</v>
      </c>
      <c r="U137" s="251">
        <v>0.009</v>
      </c>
      <c r="V137" s="251">
        <f>U137*H137</f>
        <v>0.5886</v>
      </c>
      <c r="W137" s="251">
        <v>0</v>
      </c>
      <c r="X137" s="252">
        <f>W137*H137</f>
        <v>0</v>
      </c>
      <c r="Y137" s="38"/>
      <c r="Z137" s="38"/>
      <c r="AA137" s="38"/>
      <c r="AB137" s="38"/>
      <c r="AC137" s="38"/>
      <c r="AD137" s="38"/>
      <c r="AE137" s="38"/>
      <c r="AR137" s="253" t="s">
        <v>206</v>
      </c>
      <c r="AT137" s="253" t="s">
        <v>331</v>
      </c>
      <c r="AU137" s="253" t="s">
        <v>91</v>
      </c>
      <c r="AY137" s="17" t="s">
        <v>134</v>
      </c>
      <c r="BE137" s="254">
        <f>IF(O137="základní",K137,0)</f>
        <v>0</v>
      </c>
      <c r="BF137" s="254">
        <f>IF(O137="snížená",K137,0)</f>
        <v>0</v>
      </c>
      <c r="BG137" s="254">
        <f>IF(O137="zákl. přenesená",K137,0)</f>
        <v>0</v>
      </c>
      <c r="BH137" s="254">
        <f>IF(O137="sníž. přenesená",K137,0)</f>
        <v>0</v>
      </c>
      <c r="BI137" s="254">
        <f>IF(O137="nulová",K137,0)</f>
        <v>0</v>
      </c>
      <c r="BJ137" s="17" t="s">
        <v>89</v>
      </c>
      <c r="BK137" s="254">
        <f>ROUND(P137*H137,2)</f>
        <v>0</v>
      </c>
      <c r="BL137" s="17" t="s">
        <v>142</v>
      </c>
      <c r="BM137" s="253" t="s">
        <v>1027</v>
      </c>
    </row>
    <row r="138" spans="1:51" s="13" customFormat="1" ht="12">
      <c r="A138" s="13"/>
      <c r="B138" s="255"/>
      <c r="C138" s="256"/>
      <c r="D138" s="257" t="s">
        <v>144</v>
      </c>
      <c r="E138" s="258" t="s">
        <v>1</v>
      </c>
      <c r="F138" s="259" t="s">
        <v>997</v>
      </c>
      <c r="G138" s="256"/>
      <c r="H138" s="260">
        <v>65.4</v>
      </c>
      <c r="I138" s="261"/>
      <c r="J138" s="261"/>
      <c r="K138" s="256"/>
      <c r="L138" s="256"/>
      <c r="M138" s="262"/>
      <c r="N138" s="263"/>
      <c r="O138" s="264"/>
      <c r="P138" s="264"/>
      <c r="Q138" s="264"/>
      <c r="R138" s="264"/>
      <c r="S138" s="264"/>
      <c r="T138" s="264"/>
      <c r="U138" s="264"/>
      <c r="V138" s="264"/>
      <c r="W138" s="264"/>
      <c r="X138" s="265"/>
      <c r="Y138" s="13"/>
      <c r="Z138" s="13"/>
      <c r="AA138" s="13"/>
      <c r="AB138" s="13"/>
      <c r="AC138" s="13"/>
      <c r="AD138" s="13"/>
      <c r="AE138" s="13"/>
      <c r="AT138" s="266" t="s">
        <v>144</v>
      </c>
      <c r="AU138" s="266" t="s">
        <v>91</v>
      </c>
      <c r="AV138" s="13" t="s">
        <v>91</v>
      </c>
      <c r="AW138" s="13" t="s">
        <v>5</v>
      </c>
      <c r="AX138" s="13" t="s">
        <v>89</v>
      </c>
      <c r="AY138" s="266" t="s">
        <v>134</v>
      </c>
    </row>
    <row r="139" spans="1:65" s="2" customFormat="1" ht="21.75" customHeight="1">
      <c r="A139" s="38"/>
      <c r="B139" s="39"/>
      <c r="C139" s="241" t="s">
        <v>300</v>
      </c>
      <c r="D139" s="241" t="s">
        <v>137</v>
      </c>
      <c r="E139" s="242" t="s">
        <v>1028</v>
      </c>
      <c r="F139" s="243" t="s">
        <v>1029</v>
      </c>
      <c r="G139" s="244" t="s">
        <v>262</v>
      </c>
      <c r="H139" s="245">
        <v>16.35</v>
      </c>
      <c r="I139" s="246"/>
      <c r="J139" s="246"/>
      <c r="K139" s="247">
        <f>ROUND(P139*H139,2)</f>
        <v>0</v>
      </c>
      <c r="L139" s="243" t="s">
        <v>141</v>
      </c>
      <c r="M139" s="44"/>
      <c r="N139" s="248" t="s">
        <v>1</v>
      </c>
      <c r="O139" s="249" t="s">
        <v>44</v>
      </c>
      <c r="P139" s="250">
        <f>I139+J139</f>
        <v>0</v>
      </c>
      <c r="Q139" s="250">
        <f>ROUND(I139*H139,2)</f>
        <v>0</v>
      </c>
      <c r="R139" s="250">
        <f>ROUND(J139*H139,2)</f>
        <v>0</v>
      </c>
      <c r="S139" s="91"/>
      <c r="T139" s="251">
        <f>S139*H139</f>
        <v>0</v>
      </c>
      <c r="U139" s="251">
        <v>0</v>
      </c>
      <c r="V139" s="251">
        <f>U139*H139</f>
        <v>0</v>
      </c>
      <c r="W139" s="251">
        <v>0</v>
      </c>
      <c r="X139" s="252">
        <f>W139*H139</f>
        <v>0</v>
      </c>
      <c r="Y139" s="38"/>
      <c r="Z139" s="38"/>
      <c r="AA139" s="38"/>
      <c r="AB139" s="38"/>
      <c r="AC139" s="38"/>
      <c r="AD139" s="38"/>
      <c r="AE139" s="38"/>
      <c r="AR139" s="253" t="s">
        <v>142</v>
      </c>
      <c r="AT139" s="253" t="s">
        <v>137</v>
      </c>
      <c r="AU139" s="253" t="s">
        <v>91</v>
      </c>
      <c r="AY139" s="17" t="s">
        <v>134</v>
      </c>
      <c r="BE139" s="254">
        <f>IF(O139="základní",K139,0)</f>
        <v>0</v>
      </c>
      <c r="BF139" s="254">
        <f>IF(O139="snížená",K139,0)</f>
        <v>0</v>
      </c>
      <c r="BG139" s="254">
        <f>IF(O139="zákl. přenesená",K139,0)</f>
        <v>0</v>
      </c>
      <c r="BH139" s="254">
        <f>IF(O139="sníž. přenesená",K139,0)</f>
        <v>0</v>
      </c>
      <c r="BI139" s="254">
        <f>IF(O139="nulová",K139,0)</f>
        <v>0</v>
      </c>
      <c r="BJ139" s="17" t="s">
        <v>89</v>
      </c>
      <c r="BK139" s="254">
        <f>ROUND(P139*H139,2)</f>
        <v>0</v>
      </c>
      <c r="BL139" s="17" t="s">
        <v>142</v>
      </c>
      <c r="BM139" s="253" t="s">
        <v>1030</v>
      </c>
    </row>
    <row r="140" spans="1:51" s="13" customFormat="1" ht="12">
      <c r="A140" s="13"/>
      <c r="B140" s="255"/>
      <c r="C140" s="256"/>
      <c r="D140" s="257" t="s">
        <v>144</v>
      </c>
      <c r="E140" s="258" t="s">
        <v>1</v>
      </c>
      <c r="F140" s="259" t="s">
        <v>993</v>
      </c>
      <c r="G140" s="256"/>
      <c r="H140" s="260">
        <v>16.35</v>
      </c>
      <c r="I140" s="261"/>
      <c r="J140" s="261"/>
      <c r="K140" s="256"/>
      <c r="L140" s="256"/>
      <c r="M140" s="262"/>
      <c r="N140" s="263"/>
      <c r="O140" s="264"/>
      <c r="P140" s="264"/>
      <c r="Q140" s="264"/>
      <c r="R140" s="264"/>
      <c r="S140" s="264"/>
      <c r="T140" s="264"/>
      <c r="U140" s="264"/>
      <c r="V140" s="264"/>
      <c r="W140" s="264"/>
      <c r="X140" s="265"/>
      <c r="Y140" s="13"/>
      <c r="Z140" s="13"/>
      <c r="AA140" s="13"/>
      <c r="AB140" s="13"/>
      <c r="AC140" s="13"/>
      <c r="AD140" s="13"/>
      <c r="AE140" s="13"/>
      <c r="AT140" s="266" t="s">
        <v>144</v>
      </c>
      <c r="AU140" s="266" t="s">
        <v>91</v>
      </c>
      <c r="AV140" s="13" t="s">
        <v>91</v>
      </c>
      <c r="AW140" s="13" t="s">
        <v>5</v>
      </c>
      <c r="AX140" s="13" t="s">
        <v>89</v>
      </c>
      <c r="AY140" s="266" t="s">
        <v>134</v>
      </c>
    </row>
    <row r="141" spans="1:65" s="2" customFormat="1" ht="21.75" customHeight="1">
      <c r="A141" s="38"/>
      <c r="B141" s="39"/>
      <c r="C141" s="283" t="s">
        <v>306</v>
      </c>
      <c r="D141" s="283" t="s">
        <v>331</v>
      </c>
      <c r="E141" s="284" t="s">
        <v>1031</v>
      </c>
      <c r="F141" s="285" t="s">
        <v>1032</v>
      </c>
      <c r="G141" s="286" t="s">
        <v>262</v>
      </c>
      <c r="H141" s="287">
        <v>17.985</v>
      </c>
      <c r="I141" s="288"/>
      <c r="J141" s="289"/>
      <c r="K141" s="290">
        <f>ROUND(P141*H141,2)</f>
        <v>0</v>
      </c>
      <c r="L141" s="285" t="s">
        <v>141</v>
      </c>
      <c r="M141" s="291"/>
      <c r="N141" s="292" t="s">
        <v>1</v>
      </c>
      <c r="O141" s="249" t="s">
        <v>44</v>
      </c>
      <c r="P141" s="250">
        <f>I141+J141</f>
        <v>0</v>
      </c>
      <c r="Q141" s="250">
        <f>ROUND(I141*H141,2)</f>
        <v>0</v>
      </c>
      <c r="R141" s="250">
        <f>ROUND(J141*H141,2)</f>
        <v>0</v>
      </c>
      <c r="S141" s="91"/>
      <c r="T141" s="251">
        <f>S141*H141</f>
        <v>0</v>
      </c>
      <c r="U141" s="251">
        <v>0.00015</v>
      </c>
      <c r="V141" s="251">
        <f>U141*H141</f>
        <v>0.0026977499999999996</v>
      </c>
      <c r="W141" s="251">
        <v>0</v>
      </c>
      <c r="X141" s="252">
        <f>W141*H141</f>
        <v>0</v>
      </c>
      <c r="Y141" s="38"/>
      <c r="Z141" s="38"/>
      <c r="AA141" s="38"/>
      <c r="AB141" s="38"/>
      <c r="AC141" s="38"/>
      <c r="AD141" s="38"/>
      <c r="AE141" s="38"/>
      <c r="AR141" s="253" t="s">
        <v>206</v>
      </c>
      <c r="AT141" s="253" t="s">
        <v>331</v>
      </c>
      <c r="AU141" s="253" t="s">
        <v>91</v>
      </c>
      <c r="AY141" s="17" t="s">
        <v>134</v>
      </c>
      <c r="BE141" s="254">
        <f>IF(O141="základní",K141,0)</f>
        <v>0</v>
      </c>
      <c r="BF141" s="254">
        <f>IF(O141="snížená",K141,0)</f>
        <v>0</v>
      </c>
      <c r="BG141" s="254">
        <f>IF(O141="zákl. přenesená",K141,0)</f>
        <v>0</v>
      </c>
      <c r="BH141" s="254">
        <f>IF(O141="sníž. přenesená",K141,0)</f>
        <v>0</v>
      </c>
      <c r="BI141" s="254">
        <f>IF(O141="nulová",K141,0)</f>
        <v>0</v>
      </c>
      <c r="BJ141" s="17" t="s">
        <v>89</v>
      </c>
      <c r="BK141" s="254">
        <f>ROUND(P141*H141,2)</f>
        <v>0</v>
      </c>
      <c r="BL141" s="17" t="s">
        <v>142</v>
      </c>
      <c r="BM141" s="253" t="s">
        <v>1033</v>
      </c>
    </row>
    <row r="142" spans="1:51" s="13" customFormat="1" ht="12">
      <c r="A142" s="13"/>
      <c r="B142" s="255"/>
      <c r="C142" s="256"/>
      <c r="D142" s="257" t="s">
        <v>144</v>
      </c>
      <c r="E142" s="258" t="s">
        <v>1</v>
      </c>
      <c r="F142" s="259" t="s">
        <v>1034</v>
      </c>
      <c r="G142" s="256"/>
      <c r="H142" s="260">
        <v>17.985</v>
      </c>
      <c r="I142" s="261"/>
      <c r="J142" s="261"/>
      <c r="K142" s="256"/>
      <c r="L142" s="256"/>
      <c r="M142" s="262"/>
      <c r="N142" s="263"/>
      <c r="O142" s="264"/>
      <c r="P142" s="264"/>
      <c r="Q142" s="264"/>
      <c r="R142" s="264"/>
      <c r="S142" s="264"/>
      <c r="T142" s="264"/>
      <c r="U142" s="264"/>
      <c r="V142" s="264"/>
      <c r="W142" s="264"/>
      <c r="X142" s="265"/>
      <c r="Y142" s="13"/>
      <c r="Z142" s="13"/>
      <c r="AA142" s="13"/>
      <c r="AB142" s="13"/>
      <c r="AC142" s="13"/>
      <c r="AD142" s="13"/>
      <c r="AE142" s="13"/>
      <c r="AT142" s="266" t="s">
        <v>144</v>
      </c>
      <c r="AU142" s="266" t="s">
        <v>91</v>
      </c>
      <c r="AV142" s="13" t="s">
        <v>91</v>
      </c>
      <c r="AW142" s="13" t="s">
        <v>5</v>
      </c>
      <c r="AX142" s="13" t="s">
        <v>89</v>
      </c>
      <c r="AY142" s="266" t="s">
        <v>134</v>
      </c>
    </row>
    <row r="143" spans="1:65" s="2" customFormat="1" ht="21.75" customHeight="1">
      <c r="A143" s="38"/>
      <c r="B143" s="39"/>
      <c r="C143" s="241" t="s">
        <v>311</v>
      </c>
      <c r="D143" s="241" t="s">
        <v>137</v>
      </c>
      <c r="E143" s="242" t="s">
        <v>1035</v>
      </c>
      <c r="F143" s="243" t="s">
        <v>1036</v>
      </c>
      <c r="G143" s="244" t="s">
        <v>262</v>
      </c>
      <c r="H143" s="245">
        <v>16.35</v>
      </c>
      <c r="I143" s="246"/>
      <c r="J143" s="246"/>
      <c r="K143" s="247">
        <f>ROUND(P143*H143,2)</f>
        <v>0</v>
      </c>
      <c r="L143" s="243" t="s">
        <v>141</v>
      </c>
      <c r="M143" s="44"/>
      <c r="N143" s="248" t="s">
        <v>1</v>
      </c>
      <c r="O143" s="249" t="s">
        <v>44</v>
      </c>
      <c r="P143" s="250">
        <f>I143+J143</f>
        <v>0</v>
      </c>
      <c r="Q143" s="250">
        <f>ROUND(I143*H143,2)</f>
        <v>0</v>
      </c>
      <c r="R143" s="250">
        <f>ROUND(J143*H143,2)</f>
        <v>0</v>
      </c>
      <c r="S143" s="91"/>
      <c r="T143" s="251">
        <f>S143*H143</f>
        <v>0</v>
      </c>
      <c r="U143" s="251">
        <v>0</v>
      </c>
      <c r="V143" s="251">
        <f>U143*H143</f>
        <v>0</v>
      </c>
      <c r="W143" s="251">
        <v>0</v>
      </c>
      <c r="X143" s="252">
        <f>W143*H143</f>
        <v>0</v>
      </c>
      <c r="Y143" s="38"/>
      <c r="Z143" s="38"/>
      <c r="AA143" s="38"/>
      <c r="AB143" s="38"/>
      <c r="AC143" s="38"/>
      <c r="AD143" s="38"/>
      <c r="AE143" s="38"/>
      <c r="AR143" s="253" t="s">
        <v>142</v>
      </c>
      <c r="AT143" s="253" t="s">
        <v>137</v>
      </c>
      <c r="AU143" s="253" t="s">
        <v>91</v>
      </c>
      <c r="AY143" s="17" t="s">
        <v>134</v>
      </c>
      <c r="BE143" s="254">
        <f>IF(O143="základní",K143,0)</f>
        <v>0</v>
      </c>
      <c r="BF143" s="254">
        <f>IF(O143="snížená",K143,0)</f>
        <v>0</v>
      </c>
      <c r="BG143" s="254">
        <f>IF(O143="zákl. přenesená",K143,0)</f>
        <v>0</v>
      </c>
      <c r="BH143" s="254">
        <f>IF(O143="sníž. přenesená",K143,0)</f>
        <v>0</v>
      </c>
      <c r="BI143" s="254">
        <f>IF(O143="nulová",K143,0)</f>
        <v>0</v>
      </c>
      <c r="BJ143" s="17" t="s">
        <v>89</v>
      </c>
      <c r="BK143" s="254">
        <f>ROUND(P143*H143,2)</f>
        <v>0</v>
      </c>
      <c r="BL143" s="17" t="s">
        <v>142</v>
      </c>
      <c r="BM143" s="253" t="s">
        <v>1037</v>
      </c>
    </row>
    <row r="144" spans="1:51" s="13" customFormat="1" ht="12">
      <c r="A144" s="13"/>
      <c r="B144" s="255"/>
      <c r="C144" s="256"/>
      <c r="D144" s="257" t="s">
        <v>144</v>
      </c>
      <c r="E144" s="258" t="s">
        <v>1</v>
      </c>
      <c r="F144" s="259" t="s">
        <v>993</v>
      </c>
      <c r="G144" s="256"/>
      <c r="H144" s="260">
        <v>16.35</v>
      </c>
      <c r="I144" s="261"/>
      <c r="J144" s="261"/>
      <c r="K144" s="256"/>
      <c r="L144" s="256"/>
      <c r="M144" s="262"/>
      <c r="N144" s="263"/>
      <c r="O144" s="264"/>
      <c r="P144" s="264"/>
      <c r="Q144" s="264"/>
      <c r="R144" s="264"/>
      <c r="S144" s="264"/>
      <c r="T144" s="264"/>
      <c r="U144" s="264"/>
      <c r="V144" s="264"/>
      <c r="W144" s="264"/>
      <c r="X144" s="265"/>
      <c r="Y144" s="13"/>
      <c r="Z144" s="13"/>
      <c r="AA144" s="13"/>
      <c r="AB144" s="13"/>
      <c r="AC144" s="13"/>
      <c r="AD144" s="13"/>
      <c r="AE144" s="13"/>
      <c r="AT144" s="266" t="s">
        <v>144</v>
      </c>
      <c r="AU144" s="266" t="s">
        <v>91</v>
      </c>
      <c r="AV144" s="13" t="s">
        <v>91</v>
      </c>
      <c r="AW144" s="13" t="s">
        <v>5</v>
      </c>
      <c r="AX144" s="13" t="s">
        <v>89</v>
      </c>
      <c r="AY144" s="266" t="s">
        <v>134</v>
      </c>
    </row>
    <row r="145" spans="1:65" s="2" customFormat="1" ht="21.75" customHeight="1">
      <c r="A145" s="38"/>
      <c r="B145" s="39"/>
      <c r="C145" s="283" t="s">
        <v>316</v>
      </c>
      <c r="D145" s="283" t="s">
        <v>331</v>
      </c>
      <c r="E145" s="284" t="s">
        <v>1038</v>
      </c>
      <c r="F145" s="285" t="s">
        <v>1039</v>
      </c>
      <c r="G145" s="286" t="s">
        <v>303</v>
      </c>
      <c r="H145" s="287">
        <v>1.684</v>
      </c>
      <c r="I145" s="288"/>
      <c r="J145" s="289"/>
      <c r="K145" s="290">
        <f>ROUND(P145*H145,2)</f>
        <v>0</v>
      </c>
      <c r="L145" s="285" t="s">
        <v>141</v>
      </c>
      <c r="M145" s="291"/>
      <c r="N145" s="292" t="s">
        <v>1</v>
      </c>
      <c r="O145" s="249" t="s">
        <v>44</v>
      </c>
      <c r="P145" s="250">
        <f>I145+J145</f>
        <v>0</v>
      </c>
      <c r="Q145" s="250">
        <f>ROUND(I145*H145,2)</f>
        <v>0</v>
      </c>
      <c r="R145" s="250">
        <f>ROUND(J145*H145,2)</f>
        <v>0</v>
      </c>
      <c r="S145" s="91"/>
      <c r="T145" s="251">
        <f>S145*H145</f>
        <v>0</v>
      </c>
      <c r="U145" s="251">
        <v>0.2</v>
      </c>
      <c r="V145" s="251">
        <f>U145*H145</f>
        <v>0.3368</v>
      </c>
      <c r="W145" s="251">
        <v>0</v>
      </c>
      <c r="X145" s="252">
        <f>W145*H145</f>
        <v>0</v>
      </c>
      <c r="Y145" s="38"/>
      <c r="Z145" s="38"/>
      <c r="AA145" s="38"/>
      <c r="AB145" s="38"/>
      <c r="AC145" s="38"/>
      <c r="AD145" s="38"/>
      <c r="AE145" s="38"/>
      <c r="AR145" s="253" t="s">
        <v>206</v>
      </c>
      <c r="AT145" s="253" t="s">
        <v>331</v>
      </c>
      <c r="AU145" s="253" t="s">
        <v>91</v>
      </c>
      <c r="AY145" s="17" t="s">
        <v>134</v>
      </c>
      <c r="BE145" s="254">
        <f>IF(O145="základní",K145,0)</f>
        <v>0</v>
      </c>
      <c r="BF145" s="254">
        <f>IF(O145="snížená",K145,0)</f>
        <v>0</v>
      </c>
      <c r="BG145" s="254">
        <f>IF(O145="zákl. přenesená",K145,0)</f>
        <v>0</v>
      </c>
      <c r="BH145" s="254">
        <f>IF(O145="sníž. přenesená",K145,0)</f>
        <v>0</v>
      </c>
      <c r="BI145" s="254">
        <f>IF(O145="nulová",K145,0)</f>
        <v>0</v>
      </c>
      <c r="BJ145" s="17" t="s">
        <v>89</v>
      </c>
      <c r="BK145" s="254">
        <f>ROUND(P145*H145,2)</f>
        <v>0</v>
      </c>
      <c r="BL145" s="17" t="s">
        <v>142</v>
      </c>
      <c r="BM145" s="253" t="s">
        <v>1040</v>
      </c>
    </row>
    <row r="146" spans="1:51" s="13" customFormat="1" ht="12">
      <c r="A146" s="13"/>
      <c r="B146" s="255"/>
      <c r="C146" s="256"/>
      <c r="D146" s="257" t="s">
        <v>144</v>
      </c>
      <c r="E146" s="258" t="s">
        <v>1</v>
      </c>
      <c r="F146" s="259" t="s">
        <v>993</v>
      </c>
      <c r="G146" s="256"/>
      <c r="H146" s="260">
        <v>16.35</v>
      </c>
      <c r="I146" s="261"/>
      <c r="J146" s="261"/>
      <c r="K146" s="256"/>
      <c r="L146" s="256"/>
      <c r="M146" s="262"/>
      <c r="N146" s="263"/>
      <c r="O146" s="264"/>
      <c r="P146" s="264"/>
      <c r="Q146" s="264"/>
      <c r="R146" s="264"/>
      <c r="S146" s="264"/>
      <c r="T146" s="264"/>
      <c r="U146" s="264"/>
      <c r="V146" s="264"/>
      <c r="W146" s="264"/>
      <c r="X146" s="265"/>
      <c r="Y146" s="13"/>
      <c r="Z146" s="13"/>
      <c r="AA146" s="13"/>
      <c r="AB146" s="13"/>
      <c r="AC146" s="13"/>
      <c r="AD146" s="13"/>
      <c r="AE146" s="13"/>
      <c r="AT146" s="266" t="s">
        <v>144</v>
      </c>
      <c r="AU146" s="266" t="s">
        <v>91</v>
      </c>
      <c r="AV146" s="13" t="s">
        <v>91</v>
      </c>
      <c r="AW146" s="13" t="s">
        <v>5</v>
      </c>
      <c r="AX146" s="13" t="s">
        <v>89</v>
      </c>
      <c r="AY146" s="266" t="s">
        <v>134</v>
      </c>
    </row>
    <row r="147" spans="1:51" s="13" customFormat="1" ht="12">
      <c r="A147" s="13"/>
      <c r="B147" s="255"/>
      <c r="C147" s="256"/>
      <c r="D147" s="257" t="s">
        <v>144</v>
      </c>
      <c r="E147" s="256"/>
      <c r="F147" s="259" t="s">
        <v>1041</v>
      </c>
      <c r="G147" s="256"/>
      <c r="H147" s="260">
        <v>1.684</v>
      </c>
      <c r="I147" s="261"/>
      <c r="J147" s="261"/>
      <c r="K147" s="256"/>
      <c r="L147" s="256"/>
      <c r="M147" s="262"/>
      <c r="N147" s="263"/>
      <c r="O147" s="264"/>
      <c r="P147" s="264"/>
      <c r="Q147" s="264"/>
      <c r="R147" s="264"/>
      <c r="S147" s="264"/>
      <c r="T147" s="264"/>
      <c r="U147" s="264"/>
      <c r="V147" s="264"/>
      <c r="W147" s="264"/>
      <c r="X147" s="265"/>
      <c r="Y147" s="13"/>
      <c r="Z147" s="13"/>
      <c r="AA147" s="13"/>
      <c r="AB147" s="13"/>
      <c r="AC147" s="13"/>
      <c r="AD147" s="13"/>
      <c r="AE147" s="13"/>
      <c r="AT147" s="266" t="s">
        <v>144</v>
      </c>
      <c r="AU147" s="266" t="s">
        <v>91</v>
      </c>
      <c r="AV147" s="13" t="s">
        <v>91</v>
      </c>
      <c r="AW147" s="13" t="s">
        <v>4</v>
      </c>
      <c r="AX147" s="13" t="s">
        <v>89</v>
      </c>
      <c r="AY147" s="266" t="s">
        <v>134</v>
      </c>
    </row>
    <row r="148" spans="1:65" s="2" customFormat="1" ht="21.75" customHeight="1">
      <c r="A148" s="38"/>
      <c r="B148" s="39"/>
      <c r="C148" s="241" t="s">
        <v>321</v>
      </c>
      <c r="D148" s="241" t="s">
        <v>137</v>
      </c>
      <c r="E148" s="242" t="s">
        <v>1042</v>
      </c>
      <c r="F148" s="243" t="s">
        <v>1043</v>
      </c>
      <c r="G148" s="244" t="s">
        <v>303</v>
      </c>
      <c r="H148" s="245">
        <v>0.245</v>
      </c>
      <c r="I148" s="246"/>
      <c r="J148" s="246"/>
      <c r="K148" s="247">
        <f>ROUND(P148*H148,2)</f>
        <v>0</v>
      </c>
      <c r="L148" s="243" t="s">
        <v>141</v>
      </c>
      <c r="M148" s="44"/>
      <c r="N148" s="248" t="s">
        <v>1</v>
      </c>
      <c r="O148" s="249" t="s">
        <v>44</v>
      </c>
      <c r="P148" s="250">
        <f>I148+J148</f>
        <v>0</v>
      </c>
      <c r="Q148" s="250">
        <f>ROUND(I148*H148,2)</f>
        <v>0</v>
      </c>
      <c r="R148" s="250">
        <f>ROUND(J148*H148,2)</f>
        <v>0</v>
      </c>
      <c r="S148" s="91"/>
      <c r="T148" s="251">
        <f>S148*H148</f>
        <v>0</v>
      </c>
      <c r="U148" s="251">
        <v>0</v>
      </c>
      <c r="V148" s="251">
        <f>U148*H148</f>
        <v>0</v>
      </c>
      <c r="W148" s="251">
        <v>0</v>
      </c>
      <c r="X148" s="252">
        <f>W148*H148</f>
        <v>0</v>
      </c>
      <c r="Y148" s="38"/>
      <c r="Z148" s="38"/>
      <c r="AA148" s="38"/>
      <c r="AB148" s="38"/>
      <c r="AC148" s="38"/>
      <c r="AD148" s="38"/>
      <c r="AE148" s="38"/>
      <c r="AR148" s="253" t="s">
        <v>142</v>
      </c>
      <c r="AT148" s="253" t="s">
        <v>137</v>
      </c>
      <c r="AU148" s="253" t="s">
        <v>91</v>
      </c>
      <c r="AY148" s="17" t="s">
        <v>134</v>
      </c>
      <c r="BE148" s="254">
        <f>IF(O148="základní",K148,0)</f>
        <v>0</v>
      </c>
      <c r="BF148" s="254">
        <f>IF(O148="snížená",K148,0)</f>
        <v>0</v>
      </c>
      <c r="BG148" s="254">
        <f>IF(O148="zákl. přenesená",K148,0)</f>
        <v>0</v>
      </c>
      <c r="BH148" s="254">
        <f>IF(O148="sníž. přenesená",K148,0)</f>
        <v>0</v>
      </c>
      <c r="BI148" s="254">
        <f>IF(O148="nulová",K148,0)</f>
        <v>0</v>
      </c>
      <c r="BJ148" s="17" t="s">
        <v>89</v>
      </c>
      <c r="BK148" s="254">
        <f>ROUND(P148*H148,2)</f>
        <v>0</v>
      </c>
      <c r="BL148" s="17" t="s">
        <v>142</v>
      </c>
      <c r="BM148" s="253" t="s">
        <v>1044</v>
      </c>
    </row>
    <row r="149" spans="1:51" s="13" customFormat="1" ht="12">
      <c r="A149" s="13"/>
      <c r="B149" s="255"/>
      <c r="C149" s="256"/>
      <c r="D149" s="257" t="s">
        <v>144</v>
      </c>
      <c r="E149" s="258" t="s">
        <v>999</v>
      </c>
      <c r="F149" s="259" t="s">
        <v>1045</v>
      </c>
      <c r="G149" s="256"/>
      <c r="H149" s="260">
        <v>0.245</v>
      </c>
      <c r="I149" s="261"/>
      <c r="J149" s="261"/>
      <c r="K149" s="256"/>
      <c r="L149" s="256"/>
      <c r="M149" s="262"/>
      <c r="N149" s="263"/>
      <c r="O149" s="264"/>
      <c r="P149" s="264"/>
      <c r="Q149" s="264"/>
      <c r="R149" s="264"/>
      <c r="S149" s="264"/>
      <c r="T149" s="264"/>
      <c r="U149" s="264"/>
      <c r="V149" s="264"/>
      <c r="W149" s="264"/>
      <c r="X149" s="265"/>
      <c r="Y149" s="13"/>
      <c r="Z149" s="13"/>
      <c r="AA149" s="13"/>
      <c r="AB149" s="13"/>
      <c r="AC149" s="13"/>
      <c r="AD149" s="13"/>
      <c r="AE149" s="13"/>
      <c r="AT149" s="266" t="s">
        <v>144</v>
      </c>
      <c r="AU149" s="266" t="s">
        <v>91</v>
      </c>
      <c r="AV149" s="13" t="s">
        <v>91</v>
      </c>
      <c r="AW149" s="13" t="s">
        <v>5</v>
      </c>
      <c r="AX149" s="13" t="s">
        <v>89</v>
      </c>
      <c r="AY149" s="266" t="s">
        <v>134</v>
      </c>
    </row>
    <row r="150" spans="1:65" s="2" customFormat="1" ht="21.75" customHeight="1">
      <c r="A150" s="38"/>
      <c r="B150" s="39"/>
      <c r="C150" s="241" t="s">
        <v>9</v>
      </c>
      <c r="D150" s="241" t="s">
        <v>137</v>
      </c>
      <c r="E150" s="242" t="s">
        <v>1046</v>
      </c>
      <c r="F150" s="243" t="s">
        <v>1047</v>
      </c>
      <c r="G150" s="244" t="s">
        <v>303</v>
      </c>
      <c r="H150" s="245">
        <v>0.245</v>
      </c>
      <c r="I150" s="246"/>
      <c r="J150" s="246"/>
      <c r="K150" s="247">
        <f>ROUND(P150*H150,2)</f>
        <v>0</v>
      </c>
      <c r="L150" s="243" t="s">
        <v>141</v>
      </c>
      <c r="M150" s="44"/>
      <c r="N150" s="248" t="s">
        <v>1</v>
      </c>
      <c r="O150" s="249" t="s">
        <v>44</v>
      </c>
      <c r="P150" s="250">
        <f>I150+J150</f>
        <v>0</v>
      </c>
      <c r="Q150" s="250">
        <f>ROUND(I150*H150,2)</f>
        <v>0</v>
      </c>
      <c r="R150" s="250">
        <f>ROUND(J150*H150,2)</f>
        <v>0</v>
      </c>
      <c r="S150" s="91"/>
      <c r="T150" s="251">
        <f>S150*H150</f>
        <v>0</v>
      </c>
      <c r="U150" s="251">
        <v>0</v>
      </c>
      <c r="V150" s="251">
        <f>U150*H150</f>
        <v>0</v>
      </c>
      <c r="W150" s="251">
        <v>0</v>
      </c>
      <c r="X150" s="252">
        <f>W150*H150</f>
        <v>0</v>
      </c>
      <c r="Y150" s="38"/>
      <c r="Z150" s="38"/>
      <c r="AA150" s="38"/>
      <c r="AB150" s="38"/>
      <c r="AC150" s="38"/>
      <c r="AD150" s="38"/>
      <c r="AE150" s="38"/>
      <c r="AR150" s="253" t="s">
        <v>142</v>
      </c>
      <c r="AT150" s="253" t="s">
        <v>137</v>
      </c>
      <c r="AU150" s="253" t="s">
        <v>91</v>
      </c>
      <c r="AY150" s="17" t="s">
        <v>134</v>
      </c>
      <c r="BE150" s="254">
        <f>IF(O150="základní",K150,0)</f>
        <v>0</v>
      </c>
      <c r="BF150" s="254">
        <f>IF(O150="snížená",K150,0)</f>
        <v>0</v>
      </c>
      <c r="BG150" s="254">
        <f>IF(O150="zákl. přenesená",K150,0)</f>
        <v>0</v>
      </c>
      <c r="BH150" s="254">
        <f>IF(O150="sníž. přenesená",K150,0)</f>
        <v>0</v>
      </c>
      <c r="BI150" s="254">
        <f>IF(O150="nulová",K150,0)</f>
        <v>0</v>
      </c>
      <c r="BJ150" s="17" t="s">
        <v>89</v>
      </c>
      <c r="BK150" s="254">
        <f>ROUND(P150*H150,2)</f>
        <v>0</v>
      </c>
      <c r="BL150" s="17" t="s">
        <v>142</v>
      </c>
      <c r="BM150" s="253" t="s">
        <v>1048</v>
      </c>
    </row>
    <row r="151" spans="1:51" s="13" customFormat="1" ht="12">
      <c r="A151" s="13"/>
      <c r="B151" s="255"/>
      <c r="C151" s="256"/>
      <c r="D151" s="257" t="s">
        <v>144</v>
      </c>
      <c r="E151" s="258" t="s">
        <v>1</v>
      </c>
      <c r="F151" s="259" t="s">
        <v>999</v>
      </c>
      <c r="G151" s="256"/>
      <c r="H151" s="260">
        <v>0.245</v>
      </c>
      <c r="I151" s="261"/>
      <c r="J151" s="261"/>
      <c r="K151" s="256"/>
      <c r="L151" s="256"/>
      <c r="M151" s="262"/>
      <c r="N151" s="278"/>
      <c r="O151" s="279"/>
      <c r="P151" s="279"/>
      <c r="Q151" s="279"/>
      <c r="R151" s="279"/>
      <c r="S151" s="279"/>
      <c r="T151" s="279"/>
      <c r="U151" s="279"/>
      <c r="V151" s="279"/>
      <c r="W151" s="279"/>
      <c r="X151" s="280"/>
      <c r="Y151" s="13"/>
      <c r="Z151" s="13"/>
      <c r="AA151" s="13"/>
      <c r="AB151" s="13"/>
      <c r="AC151" s="13"/>
      <c r="AD151" s="13"/>
      <c r="AE151" s="13"/>
      <c r="AT151" s="266" t="s">
        <v>144</v>
      </c>
      <c r="AU151" s="266" t="s">
        <v>91</v>
      </c>
      <c r="AV151" s="13" t="s">
        <v>91</v>
      </c>
      <c r="AW151" s="13" t="s">
        <v>5</v>
      </c>
      <c r="AX151" s="13" t="s">
        <v>89</v>
      </c>
      <c r="AY151" s="266" t="s">
        <v>134</v>
      </c>
    </row>
    <row r="152" spans="1:31" s="2" customFormat="1" ht="6.95" customHeight="1">
      <c r="A152" s="38"/>
      <c r="B152" s="66"/>
      <c r="C152" s="67"/>
      <c r="D152" s="67"/>
      <c r="E152" s="67"/>
      <c r="F152" s="67"/>
      <c r="G152" s="67"/>
      <c r="H152" s="67"/>
      <c r="I152" s="185"/>
      <c r="J152" s="185"/>
      <c r="K152" s="67"/>
      <c r="L152" s="67"/>
      <c r="M152" s="44"/>
      <c r="N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</sheetData>
  <sheetProtection password="CC35" sheet="1" objects="1" scenarios="1" formatColumns="0" formatRows="0" autoFilter="0"/>
  <autoFilter ref="C117:L15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0"/>
    </row>
    <row r="4" spans="2:8" s="1" customFormat="1" ht="24.95" customHeight="1">
      <c r="B4" s="20"/>
      <c r="C4" s="141" t="s">
        <v>1049</v>
      </c>
      <c r="H4" s="20"/>
    </row>
    <row r="5" spans="2:8" s="1" customFormat="1" ht="12" customHeight="1">
      <c r="B5" s="20"/>
      <c r="C5" s="304" t="s">
        <v>14</v>
      </c>
      <c r="D5" s="153" t="s">
        <v>15</v>
      </c>
      <c r="E5" s="1"/>
      <c r="F5" s="1"/>
      <c r="H5" s="20"/>
    </row>
    <row r="6" spans="2:8" s="1" customFormat="1" ht="36.95" customHeight="1">
      <c r="B6" s="20"/>
      <c r="C6" s="305" t="s">
        <v>17</v>
      </c>
      <c r="D6" s="306" t="s">
        <v>18</v>
      </c>
      <c r="E6" s="1"/>
      <c r="F6" s="1"/>
      <c r="H6" s="20"/>
    </row>
    <row r="7" spans="2:8" s="1" customFormat="1" ht="16.5" customHeight="1">
      <c r="B7" s="20"/>
      <c r="C7" s="143" t="s">
        <v>23</v>
      </c>
      <c r="D7" s="307" t="str">
        <f>'Rekapitulace stavby'!AN8</f>
        <v>23. 2. 2020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211"/>
      <c r="B9" s="308"/>
      <c r="C9" s="309" t="s">
        <v>60</v>
      </c>
      <c r="D9" s="310" t="s">
        <v>61</v>
      </c>
      <c r="E9" s="310" t="s">
        <v>117</v>
      </c>
      <c r="F9" s="311" t="s">
        <v>1050</v>
      </c>
      <c r="G9" s="211"/>
      <c r="H9" s="308"/>
    </row>
    <row r="10" spans="1:8" s="2" customFormat="1" ht="26.4" customHeight="1">
      <c r="A10" s="38"/>
      <c r="B10" s="44"/>
      <c r="C10" s="312" t="s">
        <v>1051</v>
      </c>
      <c r="D10" s="312" t="s">
        <v>87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13" t="s">
        <v>158</v>
      </c>
      <c r="D11" s="314" t="s">
        <v>1</v>
      </c>
      <c r="E11" s="315" t="s">
        <v>1</v>
      </c>
      <c r="F11" s="316">
        <v>3</v>
      </c>
      <c r="G11" s="38"/>
      <c r="H11" s="44"/>
    </row>
    <row r="12" spans="1:8" s="2" customFormat="1" ht="16.8" customHeight="1">
      <c r="A12" s="38"/>
      <c r="B12" s="44"/>
      <c r="C12" s="317" t="s">
        <v>158</v>
      </c>
      <c r="D12" s="317" t="s">
        <v>147</v>
      </c>
      <c r="E12" s="17" t="s">
        <v>1</v>
      </c>
      <c r="F12" s="318">
        <v>3</v>
      </c>
      <c r="G12" s="38"/>
      <c r="H12" s="44"/>
    </row>
    <row r="13" spans="1:8" s="2" customFormat="1" ht="16.8" customHeight="1">
      <c r="A13" s="38"/>
      <c r="B13" s="44"/>
      <c r="C13" s="313" t="s">
        <v>148</v>
      </c>
      <c r="D13" s="314" t="s">
        <v>1</v>
      </c>
      <c r="E13" s="315" t="s">
        <v>1</v>
      </c>
      <c r="F13" s="316">
        <v>3</v>
      </c>
      <c r="G13" s="38"/>
      <c r="H13" s="44"/>
    </row>
    <row r="14" spans="1:8" s="2" customFormat="1" ht="16.8" customHeight="1">
      <c r="A14" s="38"/>
      <c r="B14" s="44"/>
      <c r="C14" s="317" t="s">
        <v>148</v>
      </c>
      <c r="D14" s="317" t="s">
        <v>147</v>
      </c>
      <c r="E14" s="17" t="s">
        <v>1</v>
      </c>
      <c r="F14" s="318">
        <v>3</v>
      </c>
      <c r="G14" s="38"/>
      <c r="H14" s="44"/>
    </row>
    <row r="15" spans="1:8" s="2" customFormat="1" ht="16.8" customHeight="1">
      <c r="A15" s="38"/>
      <c r="B15" s="44"/>
      <c r="C15" s="313" t="s">
        <v>145</v>
      </c>
      <c r="D15" s="314" t="s">
        <v>1</v>
      </c>
      <c r="E15" s="315" t="s">
        <v>1</v>
      </c>
      <c r="F15" s="316">
        <v>4</v>
      </c>
      <c r="G15" s="38"/>
      <c r="H15" s="44"/>
    </row>
    <row r="16" spans="1:8" s="2" customFormat="1" ht="16.8" customHeight="1">
      <c r="A16" s="38"/>
      <c r="B16" s="44"/>
      <c r="C16" s="317" t="s">
        <v>145</v>
      </c>
      <c r="D16" s="317" t="s">
        <v>142</v>
      </c>
      <c r="E16" s="17" t="s">
        <v>1</v>
      </c>
      <c r="F16" s="318">
        <v>4</v>
      </c>
      <c r="G16" s="38"/>
      <c r="H16" s="44"/>
    </row>
    <row r="17" spans="1:8" s="2" customFormat="1" ht="16.8" customHeight="1">
      <c r="A17" s="38"/>
      <c r="B17" s="44"/>
      <c r="C17" s="313" t="s">
        <v>154</v>
      </c>
      <c r="D17" s="314" t="s">
        <v>1</v>
      </c>
      <c r="E17" s="315" t="s">
        <v>1</v>
      </c>
      <c r="F17" s="316">
        <v>2</v>
      </c>
      <c r="G17" s="38"/>
      <c r="H17" s="44"/>
    </row>
    <row r="18" spans="1:8" s="2" customFormat="1" ht="16.8" customHeight="1">
      <c r="A18" s="38"/>
      <c r="B18" s="44"/>
      <c r="C18" s="317" t="s">
        <v>154</v>
      </c>
      <c r="D18" s="317" t="s">
        <v>91</v>
      </c>
      <c r="E18" s="17" t="s">
        <v>1</v>
      </c>
      <c r="F18" s="318">
        <v>2</v>
      </c>
      <c r="G18" s="38"/>
      <c r="H18" s="44"/>
    </row>
    <row r="19" spans="1:8" s="2" customFormat="1" ht="16.8" customHeight="1">
      <c r="A19" s="38"/>
      <c r="B19" s="44"/>
      <c r="C19" s="313" t="s">
        <v>149</v>
      </c>
      <c r="D19" s="314" t="s">
        <v>1</v>
      </c>
      <c r="E19" s="315" t="s">
        <v>1</v>
      </c>
      <c r="F19" s="316">
        <v>2</v>
      </c>
      <c r="G19" s="38"/>
      <c r="H19" s="44"/>
    </row>
    <row r="20" spans="1:8" s="2" customFormat="1" ht="16.8" customHeight="1">
      <c r="A20" s="38"/>
      <c r="B20" s="44"/>
      <c r="C20" s="317" t="s">
        <v>149</v>
      </c>
      <c r="D20" s="317" t="s">
        <v>91</v>
      </c>
      <c r="E20" s="17" t="s">
        <v>1</v>
      </c>
      <c r="F20" s="318">
        <v>2</v>
      </c>
      <c r="G20" s="38"/>
      <c r="H20" s="44"/>
    </row>
    <row r="21" spans="1:8" s="2" customFormat="1" ht="16.8" customHeight="1">
      <c r="A21" s="38"/>
      <c r="B21" s="44"/>
      <c r="C21" s="313" t="s">
        <v>156</v>
      </c>
      <c r="D21" s="314" t="s">
        <v>1</v>
      </c>
      <c r="E21" s="315" t="s">
        <v>1</v>
      </c>
      <c r="F21" s="316">
        <v>1</v>
      </c>
      <c r="G21" s="38"/>
      <c r="H21" s="44"/>
    </row>
    <row r="22" spans="1:8" s="2" customFormat="1" ht="16.8" customHeight="1">
      <c r="A22" s="38"/>
      <c r="B22" s="44"/>
      <c r="C22" s="317" t="s">
        <v>156</v>
      </c>
      <c r="D22" s="317" t="s">
        <v>89</v>
      </c>
      <c r="E22" s="17" t="s">
        <v>1</v>
      </c>
      <c r="F22" s="318">
        <v>1</v>
      </c>
      <c r="G22" s="38"/>
      <c r="H22" s="44"/>
    </row>
    <row r="23" spans="1:8" s="2" customFormat="1" ht="16.8" customHeight="1">
      <c r="A23" s="38"/>
      <c r="B23" s="44"/>
      <c r="C23" s="313" t="s">
        <v>155</v>
      </c>
      <c r="D23" s="314" t="s">
        <v>1</v>
      </c>
      <c r="E23" s="315" t="s">
        <v>1</v>
      </c>
      <c r="F23" s="316">
        <v>1</v>
      </c>
      <c r="G23" s="38"/>
      <c r="H23" s="44"/>
    </row>
    <row r="24" spans="1:8" s="2" customFormat="1" ht="16.8" customHeight="1">
      <c r="A24" s="38"/>
      <c r="B24" s="44"/>
      <c r="C24" s="317" t="s">
        <v>155</v>
      </c>
      <c r="D24" s="317" t="s">
        <v>89</v>
      </c>
      <c r="E24" s="17" t="s">
        <v>1</v>
      </c>
      <c r="F24" s="318">
        <v>1</v>
      </c>
      <c r="G24" s="38"/>
      <c r="H24" s="44"/>
    </row>
    <row r="25" spans="1:8" s="2" customFormat="1" ht="16.8" customHeight="1">
      <c r="A25" s="38"/>
      <c r="B25" s="44"/>
      <c r="C25" s="313" t="s">
        <v>157</v>
      </c>
      <c r="D25" s="314" t="s">
        <v>1</v>
      </c>
      <c r="E25" s="315" t="s">
        <v>1</v>
      </c>
      <c r="F25" s="316">
        <v>1</v>
      </c>
      <c r="G25" s="38"/>
      <c r="H25" s="44"/>
    </row>
    <row r="26" spans="1:8" s="2" customFormat="1" ht="16.8" customHeight="1">
      <c r="A26" s="38"/>
      <c r="B26" s="44"/>
      <c r="C26" s="317" t="s">
        <v>157</v>
      </c>
      <c r="D26" s="317" t="s">
        <v>89</v>
      </c>
      <c r="E26" s="17" t="s">
        <v>1</v>
      </c>
      <c r="F26" s="318">
        <v>1</v>
      </c>
      <c r="G26" s="38"/>
      <c r="H26" s="44"/>
    </row>
    <row r="27" spans="1:8" s="2" customFormat="1" ht="16.8" customHeight="1">
      <c r="A27" s="38"/>
      <c r="B27" s="44"/>
      <c r="C27" s="313" t="s">
        <v>146</v>
      </c>
      <c r="D27" s="314" t="s">
        <v>1</v>
      </c>
      <c r="E27" s="315" t="s">
        <v>1</v>
      </c>
      <c r="F27" s="316">
        <v>3</v>
      </c>
      <c r="G27" s="38"/>
      <c r="H27" s="44"/>
    </row>
    <row r="28" spans="1:8" s="2" customFormat="1" ht="16.8" customHeight="1">
      <c r="A28" s="38"/>
      <c r="B28" s="44"/>
      <c r="C28" s="317" t="s">
        <v>146</v>
      </c>
      <c r="D28" s="317" t="s">
        <v>147</v>
      </c>
      <c r="E28" s="17" t="s">
        <v>1</v>
      </c>
      <c r="F28" s="318">
        <v>3</v>
      </c>
      <c r="G28" s="38"/>
      <c r="H28" s="44"/>
    </row>
    <row r="29" spans="1:8" s="2" customFormat="1" ht="16.8" customHeight="1">
      <c r="A29" s="38"/>
      <c r="B29" s="44"/>
      <c r="C29" s="313" t="s">
        <v>152</v>
      </c>
      <c r="D29" s="314" t="s">
        <v>1</v>
      </c>
      <c r="E29" s="315" t="s">
        <v>1</v>
      </c>
      <c r="F29" s="316">
        <v>1</v>
      </c>
      <c r="G29" s="38"/>
      <c r="H29" s="44"/>
    </row>
    <row r="30" spans="1:8" s="2" customFormat="1" ht="16.8" customHeight="1">
      <c r="A30" s="38"/>
      <c r="B30" s="44"/>
      <c r="C30" s="317" t="s">
        <v>152</v>
      </c>
      <c r="D30" s="317" t="s">
        <v>89</v>
      </c>
      <c r="E30" s="17" t="s">
        <v>1</v>
      </c>
      <c r="F30" s="318">
        <v>1</v>
      </c>
      <c r="G30" s="38"/>
      <c r="H30" s="44"/>
    </row>
    <row r="31" spans="1:8" s="2" customFormat="1" ht="16.8" customHeight="1">
      <c r="A31" s="38"/>
      <c r="B31" s="44"/>
      <c r="C31" s="313" t="s">
        <v>151</v>
      </c>
      <c r="D31" s="314" t="s">
        <v>1</v>
      </c>
      <c r="E31" s="315" t="s">
        <v>1</v>
      </c>
      <c r="F31" s="316">
        <v>3</v>
      </c>
      <c r="G31" s="38"/>
      <c r="H31" s="44"/>
    </row>
    <row r="32" spans="1:8" s="2" customFormat="1" ht="16.8" customHeight="1">
      <c r="A32" s="38"/>
      <c r="B32" s="44"/>
      <c r="C32" s="317" t="s">
        <v>151</v>
      </c>
      <c r="D32" s="317" t="s">
        <v>147</v>
      </c>
      <c r="E32" s="17" t="s">
        <v>1</v>
      </c>
      <c r="F32" s="318">
        <v>3</v>
      </c>
      <c r="G32" s="38"/>
      <c r="H32" s="44"/>
    </row>
    <row r="33" spans="1:8" s="2" customFormat="1" ht="16.8" customHeight="1">
      <c r="A33" s="38"/>
      <c r="B33" s="44"/>
      <c r="C33" s="313" t="s">
        <v>153</v>
      </c>
      <c r="D33" s="314" t="s">
        <v>1</v>
      </c>
      <c r="E33" s="315" t="s">
        <v>1</v>
      </c>
      <c r="F33" s="316">
        <v>1</v>
      </c>
      <c r="G33" s="38"/>
      <c r="H33" s="44"/>
    </row>
    <row r="34" spans="1:8" s="2" customFormat="1" ht="16.8" customHeight="1">
      <c r="A34" s="38"/>
      <c r="B34" s="44"/>
      <c r="C34" s="317" t="s">
        <v>153</v>
      </c>
      <c r="D34" s="317" t="s">
        <v>89</v>
      </c>
      <c r="E34" s="17" t="s">
        <v>1</v>
      </c>
      <c r="F34" s="318">
        <v>1</v>
      </c>
      <c r="G34" s="38"/>
      <c r="H34" s="44"/>
    </row>
    <row r="35" spans="1:8" s="2" customFormat="1" ht="16.8" customHeight="1">
      <c r="A35" s="38"/>
      <c r="B35" s="44"/>
      <c r="C35" s="313" t="s">
        <v>150</v>
      </c>
      <c r="D35" s="314" t="s">
        <v>1</v>
      </c>
      <c r="E35" s="315" t="s">
        <v>1</v>
      </c>
      <c r="F35" s="316">
        <v>2</v>
      </c>
      <c r="G35" s="38"/>
      <c r="H35" s="44"/>
    </row>
    <row r="36" spans="1:8" s="2" customFormat="1" ht="16.8" customHeight="1">
      <c r="A36" s="38"/>
      <c r="B36" s="44"/>
      <c r="C36" s="317" t="s">
        <v>150</v>
      </c>
      <c r="D36" s="317" t="s">
        <v>91</v>
      </c>
      <c r="E36" s="17" t="s">
        <v>1</v>
      </c>
      <c r="F36" s="318">
        <v>2</v>
      </c>
      <c r="G36" s="38"/>
      <c r="H36" s="44"/>
    </row>
    <row r="37" spans="1:8" s="2" customFormat="1" ht="16.8" customHeight="1">
      <c r="A37" s="38"/>
      <c r="B37" s="44"/>
      <c r="C37" s="313" t="s">
        <v>169</v>
      </c>
      <c r="D37" s="314" t="s">
        <v>1</v>
      </c>
      <c r="E37" s="315" t="s">
        <v>1</v>
      </c>
      <c r="F37" s="316">
        <v>4</v>
      </c>
      <c r="G37" s="38"/>
      <c r="H37" s="44"/>
    </row>
    <row r="38" spans="1:8" s="2" customFormat="1" ht="16.8" customHeight="1">
      <c r="A38" s="38"/>
      <c r="B38" s="44"/>
      <c r="C38" s="317" t="s">
        <v>169</v>
      </c>
      <c r="D38" s="317" t="s">
        <v>142</v>
      </c>
      <c r="E38" s="17" t="s">
        <v>1</v>
      </c>
      <c r="F38" s="318">
        <v>4</v>
      </c>
      <c r="G38" s="38"/>
      <c r="H38" s="44"/>
    </row>
    <row r="39" spans="1:8" s="2" customFormat="1" ht="16.8" customHeight="1">
      <c r="A39" s="38"/>
      <c r="B39" s="44"/>
      <c r="C39" s="313" t="s">
        <v>159</v>
      </c>
      <c r="D39" s="314" t="s">
        <v>1</v>
      </c>
      <c r="E39" s="315" t="s">
        <v>1</v>
      </c>
      <c r="F39" s="316">
        <v>2</v>
      </c>
      <c r="G39" s="38"/>
      <c r="H39" s="44"/>
    </row>
    <row r="40" spans="1:8" s="2" customFormat="1" ht="16.8" customHeight="1">
      <c r="A40" s="38"/>
      <c r="B40" s="44"/>
      <c r="C40" s="317" t="s">
        <v>159</v>
      </c>
      <c r="D40" s="317" t="s">
        <v>91</v>
      </c>
      <c r="E40" s="17" t="s">
        <v>1</v>
      </c>
      <c r="F40" s="318">
        <v>2</v>
      </c>
      <c r="G40" s="38"/>
      <c r="H40" s="44"/>
    </row>
    <row r="41" spans="1:8" s="2" customFormat="1" ht="16.8" customHeight="1">
      <c r="A41" s="38"/>
      <c r="B41" s="44"/>
      <c r="C41" s="313" t="s">
        <v>160</v>
      </c>
      <c r="D41" s="314" t="s">
        <v>1</v>
      </c>
      <c r="E41" s="315" t="s">
        <v>1</v>
      </c>
      <c r="F41" s="316">
        <v>2</v>
      </c>
      <c r="G41" s="38"/>
      <c r="H41" s="44"/>
    </row>
    <row r="42" spans="1:8" s="2" customFormat="1" ht="16.8" customHeight="1">
      <c r="A42" s="38"/>
      <c r="B42" s="44"/>
      <c r="C42" s="317" t="s">
        <v>160</v>
      </c>
      <c r="D42" s="317" t="s">
        <v>91</v>
      </c>
      <c r="E42" s="17" t="s">
        <v>1</v>
      </c>
      <c r="F42" s="318">
        <v>2</v>
      </c>
      <c r="G42" s="38"/>
      <c r="H42" s="44"/>
    </row>
    <row r="43" spans="1:8" s="2" customFormat="1" ht="26.4" customHeight="1">
      <c r="A43" s="38"/>
      <c r="B43" s="44"/>
      <c r="C43" s="312" t="s">
        <v>1052</v>
      </c>
      <c r="D43" s="312" t="s">
        <v>93</v>
      </c>
      <c r="E43" s="38"/>
      <c r="F43" s="38"/>
      <c r="G43" s="38"/>
      <c r="H43" s="44"/>
    </row>
    <row r="44" spans="1:8" s="2" customFormat="1" ht="16.8" customHeight="1">
      <c r="A44" s="38"/>
      <c r="B44" s="44"/>
      <c r="C44" s="313" t="s">
        <v>174</v>
      </c>
      <c r="D44" s="314" t="s">
        <v>1</v>
      </c>
      <c r="E44" s="315" t="s">
        <v>1</v>
      </c>
      <c r="F44" s="316">
        <v>399.32</v>
      </c>
      <c r="G44" s="38"/>
      <c r="H44" s="44"/>
    </row>
    <row r="45" spans="1:8" s="2" customFormat="1" ht="16.8" customHeight="1">
      <c r="A45" s="38"/>
      <c r="B45" s="44"/>
      <c r="C45" s="317" t="s">
        <v>174</v>
      </c>
      <c r="D45" s="317" t="s">
        <v>175</v>
      </c>
      <c r="E45" s="17" t="s">
        <v>1</v>
      </c>
      <c r="F45" s="318">
        <v>399.32</v>
      </c>
      <c r="G45" s="38"/>
      <c r="H45" s="44"/>
    </row>
    <row r="46" spans="1:8" s="2" customFormat="1" ht="16.8" customHeight="1">
      <c r="A46" s="38"/>
      <c r="B46" s="44"/>
      <c r="C46" s="319" t="s">
        <v>1053</v>
      </c>
      <c r="D46" s="38"/>
      <c r="E46" s="38"/>
      <c r="F46" s="38"/>
      <c r="G46" s="38"/>
      <c r="H46" s="44"/>
    </row>
    <row r="47" spans="1:8" s="2" customFormat="1" ht="12">
      <c r="A47" s="38"/>
      <c r="B47" s="44"/>
      <c r="C47" s="317" t="s">
        <v>391</v>
      </c>
      <c r="D47" s="317" t="s">
        <v>392</v>
      </c>
      <c r="E47" s="17" t="s">
        <v>262</v>
      </c>
      <c r="F47" s="318">
        <v>399.32</v>
      </c>
      <c r="G47" s="38"/>
      <c r="H47" s="44"/>
    </row>
    <row r="48" spans="1:8" s="2" customFormat="1" ht="16.8" customHeight="1">
      <c r="A48" s="38"/>
      <c r="B48" s="44"/>
      <c r="C48" s="317" t="s">
        <v>387</v>
      </c>
      <c r="D48" s="317" t="s">
        <v>388</v>
      </c>
      <c r="E48" s="17" t="s">
        <v>262</v>
      </c>
      <c r="F48" s="318">
        <v>399.32</v>
      </c>
      <c r="G48" s="38"/>
      <c r="H48" s="44"/>
    </row>
    <row r="49" spans="1:8" s="2" customFormat="1" ht="16.8" customHeight="1">
      <c r="A49" s="38"/>
      <c r="B49" s="44"/>
      <c r="C49" s="313" t="s">
        <v>176</v>
      </c>
      <c r="D49" s="314" t="s">
        <v>1</v>
      </c>
      <c r="E49" s="315" t="s">
        <v>1</v>
      </c>
      <c r="F49" s="316">
        <v>317.63</v>
      </c>
      <c r="G49" s="38"/>
      <c r="H49" s="44"/>
    </row>
    <row r="50" spans="1:8" s="2" customFormat="1" ht="16.8" customHeight="1">
      <c r="A50" s="38"/>
      <c r="B50" s="44"/>
      <c r="C50" s="317" t="s">
        <v>176</v>
      </c>
      <c r="D50" s="317" t="s">
        <v>177</v>
      </c>
      <c r="E50" s="17" t="s">
        <v>1</v>
      </c>
      <c r="F50" s="318">
        <v>317.63</v>
      </c>
      <c r="G50" s="38"/>
      <c r="H50" s="44"/>
    </row>
    <row r="51" spans="1:8" s="2" customFormat="1" ht="16.8" customHeight="1">
      <c r="A51" s="38"/>
      <c r="B51" s="44"/>
      <c r="C51" s="319" t="s">
        <v>1053</v>
      </c>
      <c r="D51" s="38"/>
      <c r="E51" s="38"/>
      <c r="F51" s="38"/>
      <c r="G51" s="38"/>
      <c r="H51" s="44"/>
    </row>
    <row r="52" spans="1:8" s="2" customFormat="1" ht="16.8" customHeight="1">
      <c r="A52" s="38"/>
      <c r="B52" s="44"/>
      <c r="C52" s="317" t="s">
        <v>366</v>
      </c>
      <c r="D52" s="317" t="s">
        <v>367</v>
      </c>
      <c r="E52" s="17" t="s">
        <v>262</v>
      </c>
      <c r="F52" s="318">
        <v>317.63</v>
      </c>
      <c r="G52" s="38"/>
      <c r="H52" s="44"/>
    </row>
    <row r="53" spans="1:8" s="2" customFormat="1" ht="16.8" customHeight="1">
      <c r="A53" s="38"/>
      <c r="B53" s="44"/>
      <c r="C53" s="317" t="s">
        <v>383</v>
      </c>
      <c r="D53" s="317" t="s">
        <v>384</v>
      </c>
      <c r="E53" s="17" t="s">
        <v>262</v>
      </c>
      <c r="F53" s="318">
        <v>317.63</v>
      </c>
      <c r="G53" s="38"/>
      <c r="H53" s="44"/>
    </row>
    <row r="54" spans="1:8" s="2" customFormat="1" ht="16.8" customHeight="1">
      <c r="A54" s="38"/>
      <c r="B54" s="44"/>
      <c r="C54" s="313" t="s">
        <v>149</v>
      </c>
      <c r="D54" s="314" t="s">
        <v>1</v>
      </c>
      <c r="E54" s="315" t="s">
        <v>1</v>
      </c>
      <c r="F54" s="316">
        <v>1</v>
      </c>
      <c r="G54" s="38"/>
      <c r="H54" s="44"/>
    </row>
    <row r="55" spans="1:8" s="2" customFormat="1" ht="16.8" customHeight="1">
      <c r="A55" s="38"/>
      <c r="B55" s="44"/>
      <c r="C55" s="317" t="s">
        <v>149</v>
      </c>
      <c r="D55" s="317" t="s">
        <v>89</v>
      </c>
      <c r="E55" s="17" t="s">
        <v>1</v>
      </c>
      <c r="F55" s="318">
        <v>1</v>
      </c>
      <c r="G55" s="38"/>
      <c r="H55" s="44"/>
    </row>
    <row r="56" spans="1:8" s="2" customFormat="1" ht="16.8" customHeight="1">
      <c r="A56" s="38"/>
      <c r="B56" s="44"/>
      <c r="C56" s="319" t="s">
        <v>1053</v>
      </c>
      <c r="D56" s="38"/>
      <c r="E56" s="38"/>
      <c r="F56" s="38"/>
      <c r="G56" s="38"/>
      <c r="H56" s="44"/>
    </row>
    <row r="57" spans="1:8" s="2" customFormat="1" ht="16.8" customHeight="1">
      <c r="A57" s="38"/>
      <c r="B57" s="44"/>
      <c r="C57" s="317" t="s">
        <v>520</v>
      </c>
      <c r="D57" s="317" t="s">
        <v>521</v>
      </c>
      <c r="E57" s="17" t="s">
        <v>140</v>
      </c>
      <c r="F57" s="318">
        <v>4</v>
      </c>
      <c r="G57" s="38"/>
      <c r="H57" s="44"/>
    </row>
    <row r="58" spans="1:8" s="2" customFormat="1" ht="16.8" customHeight="1">
      <c r="A58" s="38"/>
      <c r="B58" s="44"/>
      <c r="C58" s="317" t="s">
        <v>524</v>
      </c>
      <c r="D58" s="317" t="s">
        <v>525</v>
      </c>
      <c r="E58" s="17" t="s">
        <v>140</v>
      </c>
      <c r="F58" s="318">
        <v>1</v>
      </c>
      <c r="G58" s="38"/>
      <c r="H58" s="44"/>
    </row>
    <row r="59" spans="1:8" s="2" customFormat="1" ht="16.8" customHeight="1">
      <c r="A59" s="38"/>
      <c r="B59" s="44"/>
      <c r="C59" s="313" t="s">
        <v>225</v>
      </c>
      <c r="D59" s="314" t="s">
        <v>1</v>
      </c>
      <c r="E59" s="315" t="s">
        <v>1</v>
      </c>
      <c r="F59" s="316">
        <v>237.95</v>
      </c>
      <c r="G59" s="38"/>
      <c r="H59" s="44"/>
    </row>
    <row r="60" spans="1:8" s="2" customFormat="1" ht="16.8" customHeight="1">
      <c r="A60" s="38"/>
      <c r="B60" s="44"/>
      <c r="C60" s="317" t="s">
        <v>225</v>
      </c>
      <c r="D60" s="317" t="s">
        <v>264</v>
      </c>
      <c r="E60" s="17" t="s">
        <v>1</v>
      </c>
      <c r="F60" s="318">
        <v>237.95</v>
      </c>
      <c r="G60" s="38"/>
      <c r="H60" s="44"/>
    </row>
    <row r="61" spans="1:8" s="2" customFormat="1" ht="16.8" customHeight="1">
      <c r="A61" s="38"/>
      <c r="B61" s="44"/>
      <c r="C61" s="319" t="s">
        <v>1053</v>
      </c>
      <c r="D61" s="38"/>
      <c r="E61" s="38"/>
      <c r="F61" s="38"/>
      <c r="G61" s="38"/>
      <c r="H61" s="44"/>
    </row>
    <row r="62" spans="1:8" s="2" customFormat="1" ht="16.8" customHeight="1">
      <c r="A62" s="38"/>
      <c r="B62" s="44"/>
      <c r="C62" s="317" t="s">
        <v>260</v>
      </c>
      <c r="D62" s="317" t="s">
        <v>261</v>
      </c>
      <c r="E62" s="17" t="s">
        <v>262</v>
      </c>
      <c r="F62" s="318">
        <v>237.95</v>
      </c>
      <c r="G62" s="38"/>
      <c r="H62" s="44"/>
    </row>
    <row r="63" spans="1:8" s="2" customFormat="1" ht="16.8" customHeight="1">
      <c r="A63" s="38"/>
      <c r="B63" s="44"/>
      <c r="C63" s="317" t="s">
        <v>281</v>
      </c>
      <c r="D63" s="317" t="s">
        <v>282</v>
      </c>
      <c r="E63" s="17" t="s">
        <v>262</v>
      </c>
      <c r="F63" s="318">
        <v>237.95</v>
      </c>
      <c r="G63" s="38"/>
      <c r="H63" s="44"/>
    </row>
    <row r="64" spans="1:8" s="2" customFormat="1" ht="16.8" customHeight="1">
      <c r="A64" s="38"/>
      <c r="B64" s="44"/>
      <c r="C64" s="313" t="s">
        <v>268</v>
      </c>
      <c r="D64" s="314" t="s">
        <v>1</v>
      </c>
      <c r="E64" s="315" t="s">
        <v>1</v>
      </c>
      <c r="F64" s="316">
        <v>21.16</v>
      </c>
      <c r="G64" s="38"/>
      <c r="H64" s="44"/>
    </row>
    <row r="65" spans="1:8" s="2" customFormat="1" ht="16.8" customHeight="1">
      <c r="A65" s="38"/>
      <c r="B65" s="44"/>
      <c r="C65" s="317" t="s">
        <v>268</v>
      </c>
      <c r="D65" s="317" t="s">
        <v>269</v>
      </c>
      <c r="E65" s="17" t="s">
        <v>1</v>
      </c>
      <c r="F65" s="318">
        <v>21.16</v>
      </c>
      <c r="G65" s="38"/>
      <c r="H65" s="44"/>
    </row>
    <row r="66" spans="1:8" s="2" customFormat="1" ht="16.8" customHeight="1">
      <c r="A66" s="38"/>
      <c r="B66" s="44"/>
      <c r="C66" s="313" t="s">
        <v>228</v>
      </c>
      <c r="D66" s="314" t="s">
        <v>1</v>
      </c>
      <c r="E66" s="315" t="s">
        <v>1</v>
      </c>
      <c r="F66" s="316">
        <v>75.53</v>
      </c>
      <c r="G66" s="38"/>
      <c r="H66" s="44"/>
    </row>
    <row r="67" spans="1:8" s="2" customFormat="1" ht="16.8" customHeight="1">
      <c r="A67" s="38"/>
      <c r="B67" s="44"/>
      <c r="C67" s="317" t="s">
        <v>228</v>
      </c>
      <c r="D67" s="317" t="s">
        <v>278</v>
      </c>
      <c r="E67" s="17" t="s">
        <v>1</v>
      </c>
      <c r="F67" s="318">
        <v>75.53</v>
      </c>
      <c r="G67" s="38"/>
      <c r="H67" s="44"/>
    </row>
    <row r="68" spans="1:8" s="2" customFormat="1" ht="16.8" customHeight="1">
      <c r="A68" s="38"/>
      <c r="B68" s="44"/>
      <c r="C68" s="319" t="s">
        <v>1053</v>
      </c>
      <c r="D68" s="38"/>
      <c r="E68" s="38"/>
      <c r="F68" s="38"/>
      <c r="G68" s="38"/>
      <c r="H68" s="44"/>
    </row>
    <row r="69" spans="1:8" s="2" customFormat="1" ht="16.8" customHeight="1">
      <c r="A69" s="38"/>
      <c r="B69" s="44"/>
      <c r="C69" s="317" t="s">
        <v>274</v>
      </c>
      <c r="D69" s="317" t="s">
        <v>275</v>
      </c>
      <c r="E69" s="17" t="s">
        <v>262</v>
      </c>
      <c r="F69" s="318">
        <v>96.47</v>
      </c>
      <c r="G69" s="38"/>
      <c r="H69" s="44"/>
    </row>
    <row r="70" spans="1:8" s="2" customFormat="1" ht="16.8" customHeight="1">
      <c r="A70" s="38"/>
      <c r="B70" s="44"/>
      <c r="C70" s="317" t="s">
        <v>270</v>
      </c>
      <c r="D70" s="317" t="s">
        <v>271</v>
      </c>
      <c r="E70" s="17" t="s">
        <v>262</v>
      </c>
      <c r="F70" s="318">
        <v>92.68</v>
      </c>
      <c r="G70" s="38"/>
      <c r="H70" s="44"/>
    </row>
    <row r="71" spans="1:8" s="2" customFormat="1" ht="16.8" customHeight="1">
      <c r="A71" s="38"/>
      <c r="B71" s="44"/>
      <c r="C71" s="313" t="s">
        <v>279</v>
      </c>
      <c r="D71" s="314" t="s">
        <v>1</v>
      </c>
      <c r="E71" s="315" t="s">
        <v>1</v>
      </c>
      <c r="F71" s="316">
        <v>17.94</v>
      </c>
      <c r="G71" s="38"/>
      <c r="H71" s="44"/>
    </row>
    <row r="72" spans="1:8" s="2" customFormat="1" ht="16.8" customHeight="1">
      <c r="A72" s="38"/>
      <c r="B72" s="44"/>
      <c r="C72" s="317" t="s">
        <v>279</v>
      </c>
      <c r="D72" s="317" t="s">
        <v>280</v>
      </c>
      <c r="E72" s="17" t="s">
        <v>1</v>
      </c>
      <c r="F72" s="318">
        <v>17.94</v>
      </c>
      <c r="G72" s="38"/>
      <c r="H72" s="44"/>
    </row>
    <row r="73" spans="1:8" s="2" customFormat="1" ht="16.8" customHeight="1">
      <c r="A73" s="38"/>
      <c r="B73" s="44"/>
      <c r="C73" s="313" t="s">
        <v>227</v>
      </c>
      <c r="D73" s="314" t="s">
        <v>1</v>
      </c>
      <c r="E73" s="315" t="s">
        <v>1</v>
      </c>
      <c r="F73" s="316">
        <v>3</v>
      </c>
      <c r="G73" s="38"/>
      <c r="H73" s="44"/>
    </row>
    <row r="74" spans="1:8" s="2" customFormat="1" ht="16.8" customHeight="1">
      <c r="A74" s="38"/>
      <c r="B74" s="44"/>
      <c r="C74" s="317" t="s">
        <v>227</v>
      </c>
      <c r="D74" s="317" t="s">
        <v>277</v>
      </c>
      <c r="E74" s="17" t="s">
        <v>1</v>
      </c>
      <c r="F74" s="318">
        <v>3</v>
      </c>
      <c r="G74" s="38"/>
      <c r="H74" s="44"/>
    </row>
    <row r="75" spans="1:8" s="2" customFormat="1" ht="16.8" customHeight="1">
      <c r="A75" s="38"/>
      <c r="B75" s="44"/>
      <c r="C75" s="319" t="s">
        <v>1053</v>
      </c>
      <c r="D75" s="38"/>
      <c r="E75" s="38"/>
      <c r="F75" s="38"/>
      <c r="G75" s="38"/>
      <c r="H75" s="44"/>
    </row>
    <row r="76" spans="1:8" s="2" customFormat="1" ht="16.8" customHeight="1">
      <c r="A76" s="38"/>
      <c r="B76" s="44"/>
      <c r="C76" s="317" t="s">
        <v>274</v>
      </c>
      <c r="D76" s="317" t="s">
        <v>275</v>
      </c>
      <c r="E76" s="17" t="s">
        <v>262</v>
      </c>
      <c r="F76" s="318">
        <v>96.47</v>
      </c>
      <c r="G76" s="38"/>
      <c r="H76" s="44"/>
    </row>
    <row r="77" spans="1:8" s="2" customFormat="1" ht="16.8" customHeight="1">
      <c r="A77" s="38"/>
      <c r="B77" s="44"/>
      <c r="C77" s="317" t="s">
        <v>270</v>
      </c>
      <c r="D77" s="317" t="s">
        <v>271</v>
      </c>
      <c r="E77" s="17" t="s">
        <v>262</v>
      </c>
      <c r="F77" s="318">
        <v>92.68</v>
      </c>
      <c r="G77" s="38"/>
      <c r="H77" s="44"/>
    </row>
    <row r="78" spans="1:8" s="2" customFormat="1" ht="16.8" customHeight="1">
      <c r="A78" s="38"/>
      <c r="B78" s="44"/>
      <c r="C78" s="313" t="s">
        <v>195</v>
      </c>
      <c r="D78" s="314" t="s">
        <v>1</v>
      </c>
      <c r="E78" s="315" t="s">
        <v>1</v>
      </c>
      <c r="F78" s="316">
        <v>212.15</v>
      </c>
      <c r="G78" s="38"/>
      <c r="H78" s="44"/>
    </row>
    <row r="79" spans="1:8" s="2" customFormat="1" ht="16.8" customHeight="1">
      <c r="A79" s="38"/>
      <c r="B79" s="44"/>
      <c r="C79" s="317" t="s">
        <v>191</v>
      </c>
      <c r="D79" s="317" t="s">
        <v>192</v>
      </c>
      <c r="E79" s="17" t="s">
        <v>1</v>
      </c>
      <c r="F79" s="318">
        <v>197.91</v>
      </c>
      <c r="G79" s="38"/>
      <c r="H79" s="44"/>
    </row>
    <row r="80" spans="1:8" s="2" customFormat="1" ht="16.8" customHeight="1">
      <c r="A80" s="38"/>
      <c r="B80" s="44"/>
      <c r="C80" s="317" t="s">
        <v>193</v>
      </c>
      <c r="D80" s="317" t="s">
        <v>194</v>
      </c>
      <c r="E80" s="17" t="s">
        <v>1</v>
      </c>
      <c r="F80" s="318">
        <v>14.24</v>
      </c>
      <c r="G80" s="38"/>
      <c r="H80" s="44"/>
    </row>
    <row r="81" spans="1:8" s="2" customFormat="1" ht="16.8" customHeight="1">
      <c r="A81" s="38"/>
      <c r="B81" s="44"/>
      <c r="C81" s="317" t="s">
        <v>195</v>
      </c>
      <c r="D81" s="317" t="s">
        <v>161</v>
      </c>
      <c r="E81" s="17" t="s">
        <v>1</v>
      </c>
      <c r="F81" s="318">
        <v>212.15</v>
      </c>
      <c r="G81" s="38"/>
      <c r="H81" s="44"/>
    </row>
    <row r="82" spans="1:8" s="2" customFormat="1" ht="16.8" customHeight="1">
      <c r="A82" s="38"/>
      <c r="B82" s="44"/>
      <c r="C82" s="319" t="s">
        <v>1053</v>
      </c>
      <c r="D82" s="38"/>
      <c r="E82" s="38"/>
      <c r="F82" s="38"/>
      <c r="G82" s="38"/>
      <c r="H82" s="44"/>
    </row>
    <row r="83" spans="1:8" s="2" customFormat="1" ht="16.8" customHeight="1">
      <c r="A83" s="38"/>
      <c r="B83" s="44"/>
      <c r="C83" s="317" t="s">
        <v>395</v>
      </c>
      <c r="D83" s="317" t="s">
        <v>396</v>
      </c>
      <c r="E83" s="17" t="s">
        <v>262</v>
      </c>
      <c r="F83" s="318">
        <v>212.15</v>
      </c>
      <c r="G83" s="38"/>
      <c r="H83" s="44"/>
    </row>
    <row r="84" spans="1:8" s="2" customFormat="1" ht="16.8" customHeight="1">
      <c r="A84" s="38"/>
      <c r="B84" s="44"/>
      <c r="C84" s="317" t="s">
        <v>338</v>
      </c>
      <c r="D84" s="317" t="s">
        <v>339</v>
      </c>
      <c r="E84" s="17" t="s">
        <v>262</v>
      </c>
      <c r="F84" s="318">
        <v>340.82</v>
      </c>
      <c r="G84" s="38"/>
      <c r="H84" s="44"/>
    </row>
    <row r="85" spans="1:8" s="2" customFormat="1" ht="16.8" customHeight="1">
      <c r="A85" s="38"/>
      <c r="B85" s="44"/>
      <c r="C85" s="317" t="s">
        <v>357</v>
      </c>
      <c r="D85" s="317" t="s">
        <v>358</v>
      </c>
      <c r="E85" s="17" t="s">
        <v>262</v>
      </c>
      <c r="F85" s="318">
        <v>212.15</v>
      </c>
      <c r="G85" s="38"/>
      <c r="H85" s="44"/>
    </row>
    <row r="86" spans="1:8" s="2" customFormat="1" ht="16.8" customHeight="1">
      <c r="A86" s="38"/>
      <c r="B86" s="44"/>
      <c r="C86" s="313" t="s">
        <v>191</v>
      </c>
      <c r="D86" s="314" t="s">
        <v>1</v>
      </c>
      <c r="E86" s="315" t="s">
        <v>1</v>
      </c>
      <c r="F86" s="316">
        <v>197.91</v>
      </c>
      <c r="G86" s="38"/>
      <c r="H86" s="44"/>
    </row>
    <row r="87" spans="1:8" s="2" customFormat="1" ht="16.8" customHeight="1">
      <c r="A87" s="38"/>
      <c r="B87" s="44"/>
      <c r="C87" s="317" t="s">
        <v>191</v>
      </c>
      <c r="D87" s="317" t="s">
        <v>192</v>
      </c>
      <c r="E87" s="17" t="s">
        <v>1</v>
      </c>
      <c r="F87" s="318">
        <v>197.91</v>
      </c>
      <c r="G87" s="38"/>
      <c r="H87" s="44"/>
    </row>
    <row r="88" spans="1:8" s="2" customFormat="1" ht="16.8" customHeight="1">
      <c r="A88" s="38"/>
      <c r="B88" s="44"/>
      <c r="C88" s="319" t="s">
        <v>1053</v>
      </c>
      <c r="D88" s="38"/>
      <c r="E88" s="38"/>
      <c r="F88" s="38"/>
      <c r="G88" s="38"/>
      <c r="H88" s="44"/>
    </row>
    <row r="89" spans="1:8" s="2" customFormat="1" ht="16.8" customHeight="1">
      <c r="A89" s="38"/>
      <c r="B89" s="44"/>
      <c r="C89" s="317" t="s">
        <v>395</v>
      </c>
      <c r="D89" s="317" t="s">
        <v>396</v>
      </c>
      <c r="E89" s="17" t="s">
        <v>262</v>
      </c>
      <c r="F89" s="318">
        <v>212.15</v>
      </c>
      <c r="G89" s="38"/>
      <c r="H89" s="44"/>
    </row>
    <row r="90" spans="1:8" s="2" customFormat="1" ht="16.8" customHeight="1">
      <c r="A90" s="38"/>
      <c r="B90" s="44"/>
      <c r="C90" s="317" t="s">
        <v>399</v>
      </c>
      <c r="D90" s="317" t="s">
        <v>400</v>
      </c>
      <c r="E90" s="17" t="s">
        <v>262</v>
      </c>
      <c r="F90" s="318">
        <v>203.847</v>
      </c>
      <c r="G90" s="38"/>
      <c r="H90" s="44"/>
    </row>
    <row r="91" spans="1:8" s="2" customFormat="1" ht="16.8" customHeight="1">
      <c r="A91" s="38"/>
      <c r="B91" s="44"/>
      <c r="C91" s="313" t="s">
        <v>193</v>
      </c>
      <c r="D91" s="314" t="s">
        <v>1</v>
      </c>
      <c r="E91" s="315" t="s">
        <v>1</v>
      </c>
      <c r="F91" s="316">
        <v>14.24</v>
      </c>
      <c r="G91" s="38"/>
      <c r="H91" s="44"/>
    </row>
    <row r="92" spans="1:8" s="2" customFormat="1" ht="16.8" customHeight="1">
      <c r="A92" s="38"/>
      <c r="B92" s="44"/>
      <c r="C92" s="317" t="s">
        <v>193</v>
      </c>
      <c r="D92" s="317" t="s">
        <v>194</v>
      </c>
      <c r="E92" s="17" t="s">
        <v>1</v>
      </c>
      <c r="F92" s="318">
        <v>14.24</v>
      </c>
      <c r="G92" s="38"/>
      <c r="H92" s="44"/>
    </row>
    <row r="93" spans="1:8" s="2" customFormat="1" ht="16.8" customHeight="1">
      <c r="A93" s="38"/>
      <c r="B93" s="44"/>
      <c r="C93" s="319" t="s">
        <v>1053</v>
      </c>
      <c r="D93" s="38"/>
      <c r="E93" s="38"/>
      <c r="F93" s="38"/>
      <c r="G93" s="38"/>
      <c r="H93" s="44"/>
    </row>
    <row r="94" spans="1:8" s="2" customFormat="1" ht="16.8" customHeight="1">
      <c r="A94" s="38"/>
      <c r="B94" s="44"/>
      <c r="C94" s="317" t="s">
        <v>395</v>
      </c>
      <c r="D94" s="317" t="s">
        <v>396</v>
      </c>
      <c r="E94" s="17" t="s">
        <v>262</v>
      </c>
      <c r="F94" s="318">
        <v>212.15</v>
      </c>
      <c r="G94" s="38"/>
      <c r="H94" s="44"/>
    </row>
    <row r="95" spans="1:8" s="2" customFormat="1" ht="16.8" customHeight="1">
      <c r="A95" s="38"/>
      <c r="B95" s="44"/>
      <c r="C95" s="317" t="s">
        <v>404</v>
      </c>
      <c r="D95" s="317" t="s">
        <v>405</v>
      </c>
      <c r="E95" s="17" t="s">
        <v>262</v>
      </c>
      <c r="F95" s="318">
        <v>14.667</v>
      </c>
      <c r="G95" s="38"/>
      <c r="H95" s="44"/>
    </row>
    <row r="96" spans="1:8" s="2" customFormat="1" ht="16.8" customHeight="1">
      <c r="A96" s="38"/>
      <c r="B96" s="44"/>
      <c r="C96" s="313" t="s">
        <v>197</v>
      </c>
      <c r="D96" s="314" t="s">
        <v>1</v>
      </c>
      <c r="E96" s="315" t="s">
        <v>1</v>
      </c>
      <c r="F96" s="316">
        <v>99.49</v>
      </c>
      <c r="G96" s="38"/>
      <c r="H96" s="44"/>
    </row>
    <row r="97" spans="1:8" s="2" customFormat="1" ht="16.8" customHeight="1">
      <c r="A97" s="38"/>
      <c r="B97" s="44"/>
      <c r="C97" s="317" t="s">
        <v>180</v>
      </c>
      <c r="D97" s="317" t="s">
        <v>181</v>
      </c>
      <c r="E97" s="17" t="s">
        <v>1</v>
      </c>
      <c r="F97" s="318">
        <v>40.64</v>
      </c>
      <c r="G97" s="38"/>
      <c r="H97" s="44"/>
    </row>
    <row r="98" spans="1:8" s="2" customFormat="1" ht="16.8" customHeight="1">
      <c r="A98" s="38"/>
      <c r="B98" s="44"/>
      <c r="C98" s="317" t="s">
        <v>182</v>
      </c>
      <c r="D98" s="317" t="s">
        <v>183</v>
      </c>
      <c r="E98" s="17" t="s">
        <v>1</v>
      </c>
      <c r="F98" s="318">
        <v>30.06</v>
      </c>
      <c r="G98" s="38"/>
      <c r="H98" s="44"/>
    </row>
    <row r="99" spans="1:8" s="2" customFormat="1" ht="16.8" customHeight="1">
      <c r="A99" s="38"/>
      <c r="B99" s="44"/>
      <c r="C99" s="317" t="s">
        <v>184</v>
      </c>
      <c r="D99" s="317" t="s">
        <v>185</v>
      </c>
      <c r="E99" s="17" t="s">
        <v>1</v>
      </c>
      <c r="F99" s="318">
        <v>5.32</v>
      </c>
      <c r="G99" s="38"/>
      <c r="H99" s="44"/>
    </row>
    <row r="100" spans="1:8" s="2" customFormat="1" ht="16.8" customHeight="1">
      <c r="A100" s="38"/>
      <c r="B100" s="44"/>
      <c r="C100" s="317" t="s">
        <v>189</v>
      </c>
      <c r="D100" s="317" t="s">
        <v>412</v>
      </c>
      <c r="E100" s="17" t="s">
        <v>1</v>
      </c>
      <c r="F100" s="318">
        <v>23.47</v>
      </c>
      <c r="G100" s="38"/>
      <c r="H100" s="44"/>
    </row>
    <row r="101" spans="1:8" s="2" customFormat="1" ht="16.8" customHeight="1">
      <c r="A101" s="38"/>
      <c r="B101" s="44"/>
      <c r="C101" s="317" t="s">
        <v>197</v>
      </c>
      <c r="D101" s="317" t="s">
        <v>161</v>
      </c>
      <c r="E101" s="17" t="s">
        <v>1</v>
      </c>
      <c r="F101" s="318">
        <v>99.49</v>
      </c>
      <c r="G101" s="38"/>
      <c r="H101" s="44"/>
    </row>
    <row r="102" spans="1:8" s="2" customFormat="1" ht="16.8" customHeight="1">
      <c r="A102" s="38"/>
      <c r="B102" s="44"/>
      <c r="C102" s="319" t="s">
        <v>1053</v>
      </c>
      <c r="D102" s="38"/>
      <c r="E102" s="38"/>
      <c r="F102" s="38"/>
      <c r="G102" s="38"/>
      <c r="H102" s="44"/>
    </row>
    <row r="103" spans="1:8" s="2" customFormat="1" ht="16.8" customHeight="1">
      <c r="A103" s="38"/>
      <c r="B103" s="44"/>
      <c r="C103" s="317" t="s">
        <v>409</v>
      </c>
      <c r="D103" s="317" t="s">
        <v>410</v>
      </c>
      <c r="E103" s="17" t="s">
        <v>262</v>
      </c>
      <c r="F103" s="318">
        <v>99.49</v>
      </c>
      <c r="G103" s="38"/>
      <c r="H103" s="44"/>
    </row>
    <row r="104" spans="1:8" s="2" customFormat="1" ht="16.8" customHeight="1">
      <c r="A104" s="38"/>
      <c r="B104" s="44"/>
      <c r="C104" s="317" t="s">
        <v>338</v>
      </c>
      <c r="D104" s="317" t="s">
        <v>339</v>
      </c>
      <c r="E104" s="17" t="s">
        <v>262</v>
      </c>
      <c r="F104" s="318">
        <v>340.82</v>
      </c>
      <c r="G104" s="38"/>
      <c r="H104" s="44"/>
    </row>
    <row r="105" spans="1:8" s="2" customFormat="1" ht="16.8" customHeight="1">
      <c r="A105" s="38"/>
      <c r="B105" s="44"/>
      <c r="C105" s="317" t="s">
        <v>361</v>
      </c>
      <c r="D105" s="317" t="s">
        <v>362</v>
      </c>
      <c r="E105" s="17" t="s">
        <v>262</v>
      </c>
      <c r="F105" s="318">
        <v>128.67</v>
      </c>
      <c r="G105" s="38"/>
      <c r="H105" s="44"/>
    </row>
    <row r="106" spans="1:8" s="2" customFormat="1" ht="16.8" customHeight="1">
      <c r="A106" s="38"/>
      <c r="B106" s="44"/>
      <c r="C106" s="313" t="s">
        <v>189</v>
      </c>
      <c r="D106" s="314" t="s">
        <v>1</v>
      </c>
      <c r="E106" s="315" t="s">
        <v>1</v>
      </c>
      <c r="F106" s="316">
        <v>23.47</v>
      </c>
      <c r="G106" s="38"/>
      <c r="H106" s="44"/>
    </row>
    <row r="107" spans="1:8" s="2" customFormat="1" ht="16.8" customHeight="1">
      <c r="A107" s="38"/>
      <c r="B107" s="44"/>
      <c r="C107" s="317" t="s">
        <v>189</v>
      </c>
      <c r="D107" s="317" t="s">
        <v>412</v>
      </c>
      <c r="E107" s="17" t="s">
        <v>1</v>
      </c>
      <c r="F107" s="318">
        <v>23.47</v>
      </c>
      <c r="G107" s="38"/>
      <c r="H107" s="44"/>
    </row>
    <row r="108" spans="1:8" s="2" customFormat="1" ht="16.8" customHeight="1">
      <c r="A108" s="38"/>
      <c r="B108" s="44"/>
      <c r="C108" s="319" t="s">
        <v>1053</v>
      </c>
      <c r="D108" s="38"/>
      <c r="E108" s="38"/>
      <c r="F108" s="38"/>
      <c r="G108" s="38"/>
      <c r="H108" s="44"/>
    </row>
    <row r="109" spans="1:8" s="2" customFormat="1" ht="16.8" customHeight="1">
      <c r="A109" s="38"/>
      <c r="B109" s="44"/>
      <c r="C109" s="317" t="s">
        <v>409</v>
      </c>
      <c r="D109" s="317" t="s">
        <v>410</v>
      </c>
      <c r="E109" s="17" t="s">
        <v>262</v>
      </c>
      <c r="F109" s="318">
        <v>99.49</v>
      </c>
      <c r="G109" s="38"/>
      <c r="H109" s="44"/>
    </row>
    <row r="110" spans="1:8" s="2" customFormat="1" ht="16.8" customHeight="1">
      <c r="A110" s="38"/>
      <c r="B110" s="44"/>
      <c r="C110" s="317" t="s">
        <v>378</v>
      </c>
      <c r="D110" s="317" t="s">
        <v>379</v>
      </c>
      <c r="E110" s="17" t="s">
        <v>262</v>
      </c>
      <c r="F110" s="318">
        <v>58.85</v>
      </c>
      <c r="G110" s="38"/>
      <c r="H110" s="44"/>
    </row>
    <row r="111" spans="1:8" s="2" customFormat="1" ht="16.8" customHeight="1">
      <c r="A111" s="38"/>
      <c r="B111" s="44"/>
      <c r="C111" s="317" t="s">
        <v>429</v>
      </c>
      <c r="D111" s="317" t="s">
        <v>430</v>
      </c>
      <c r="E111" s="17" t="s">
        <v>262</v>
      </c>
      <c r="F111" s="318">
        <v>24.174</v>
      </c>
      <c r="G111" s="38"/>
      <c r="H111" s="44"/>
    </row>
    <row r="112" spans="1:8" s="2" customFormat="1" ht="16.8" customHeight="1">
      <c r="A112" s="38"/>
      <c r="B112" s="44"/>
      <c r="C112" s="313" t="s">
        <v>180</v>
      </c>
      <c r="D112" s="314" t="s">
        <v>1</v>
      </c>
      <c r="E112" s="315" t="s">
        <v>1</v>
      </c>
      <c r="F112" s="316">
        <v>40.64</v>
      </c>
      <c r="G112" s="38"/>
      <c r="H112" s="44"/>
    </row>
    <row r="113" spans="1:8" s="2" customFormat="1" ht="16.8" customHeight="1">
      <c r="A113" s="38"/>
      <c r="B113" s="44"/>
      <c r="C113" s="317" t="s">
        <v>180</v>
      </c>
      <c r="D113" s="317" t="s">
        <v>181</v>
      </c>
      <c r="E113" s="17" t="s">
        <v>1</v>
      </c>
      <c r="F113" s="318">
        <v>40.64</v>
      </c>
      <c r="G113" s="38"/>
      <c r="H113" s="44"/>
    </row>
    <row r="114" spans="1:8" s="2" customFormat="1" ht="16.8" customHeight="1">
      <c r="A114" s="38"/>
      <c r="B114" s="44"/>
      <c r="C114" s="319" t="s">
        <v>1053</v>
      </c>
      <c r="D114" s="38"/>
      <c r="E114" s="38"/>
      <c r="F114" s="38"/>
      <c r="G114" s="38"/>
      <c r="H114" s="44"/>
    </row>
    <row r="115" spans="1:8" s="2" customFormat="1" ht="16.8" customHeight="1">
      <c r="A115" s="38"/>
      <c r="B115" s="44"/>
      <c r="C115" s="317" t="s">
        <v>409</v>
      </c>
      <c r="D115" s="317" t="s">
        <v>410</v>
      </c>
      <c r="E115" s="17" t="s">
        <v>262</v>
      </c>
      <c r="F115" s="318">
        <v>99.49</v>
      </c>
      <c r="G115" s="38"/>
      <c r="H115" s="44"/>
    </row>
    <row r="116" spans="1:8" s="2" customFormat="1" ht="16.8" customHeight="1">
      <c r="A116" s="38"/>
      <c r="B116" s="44"/>
      <c r="C116" s="317" t="s">
        <v>370</v>
      </c>
      <c r="D116" s="317" t="s">
        <v>371</v>
      </c>
      <c r="E116" s="17" t="s">
        <v>262</v>
      </c>
      <c r="F116" s="318">
        <v>40.64</v>
      </c>
      <c r="G116" s="38"/>
      <c r="H116" s="44"/>
    </row>
    <row r="117" spans="1:8" s="2" customFormat="1" ht="16.8" customHeight="1">
      <c r="A117" s="38"/>
      <c r="B117" s="44"/>
      <c r="C117" s="317" t="s">
        <v>424</v>
      </c>
      <c r="D117" s="317" t="s">
        <v>425</v>
      </c>
      <c r="E117" s="17" t="s">
        <v>262</v>
      </c>
      <c r="F117" s="318">
        <v>41.859</v>
      </c>
      <c r="G117" s="38"/>
      <c r="H117" s="44"/>
    </row>
    <row r="118" spans="1:8" s="2" customFormat="1" ht="16.8" customHeight="1">
      <c r="A118" s="38"/>
      <c r="B118" s="44"/>
      <c r="C118" s="313" t="s">
        <v>182</v>
      </c>
      <c r="D118" s="314" t="s">
        <v>1</v>
      </c>
      <c r="E118" s="315" t="s">
        <v>1</v>
      </c>
      <c r="F118" s="316">
        <v>30.06</v>
      </c>
      <c r="G118" s="38"/>
      <c r="H118" s="44"/>
    </row>
    <row r="119" spans="1:8" s="2" customFormat="1" ht="16.8" customHeight="1">
      <c r="A119" s="38"/>
      <c r="B119" s="44"/>
      <c r="C119" s="317" t="s">
        <v>182</v>
      </c>
      <c r="D119" s="317" t="s">
        <v>183</v>
      </c>
      <c r="E119" s="17" t="s">
        <v>1</v>
      </c>
      <c r="F119" s="318">
        <v>30.06</v>
      </c>
      <c r="G119" s="38"/>
      <c r="H119" s="44"/>
    </row>
    <row r="120" spans="1:8" s="2" customFormat="1" ht="16.8" customHeight="1">
      <c r="A120" s="38"/>
      <c r="B120" s="44"/>
      <c r="C120" s="319" t="s">
        <v>1053</v>
      </c>
      <c r="D120" s="38"/>
      <c r="E120" s="38"/>
      <c r="F120" s="38"/>
      <c r="G120" s="38"/>
      <c r="H120" s="44"/>
    </row>
    <row r="121" spans="1:8" s="2" customFormat="1" ht="16.8" customHeight="1">
      <c r="A121" s="38"/>
      <c r="B121" s="44"/>
      <c r="C121" s="317" t="s">
        <v>409</v>
      </c>
      <c r="D121" s="317" t="s">
        <v>410</v>
      </c>
      <c r="E121" s="17" t="s">
        <v>262</v>
      </c>
      <c r="F121" s="318">
        <v>99.49</v>
      </c>
      <c r="G121" s="38"/>
      <c r="H121" s="44"/>
    </row>
    <row r="122" spans="1:8" s="2" customFormat="1" ht="16.8" customHeight="1">
      <c r="A122" s="38"/>
      <c r="B122" s="44"/>
      <c r="C122" s="317" t="s">
        <v>378</v>
      </c>
      <c r="D122" s="317" t="s">
        <v>379</v>
      </c>
      <c r="E122" s="17" t="s">
        <v>262</v>
      </c>
      <c r="F122" s="318">
        <v>58.85</v>
      </c>
      <c r="G122" s="38"/>
      <c r="H122" s="44"/>
    </row>
    <row r="123" spans="1:8" s="2" customFormat="1" ht="16.8" customHeight="1">
      <c r="A123" s="38"/>
      <c r="B123" s="44"/>
      <c r="C123" s="317" t="s">
        <v>419</v>
      </c>
      <c r="D123" s="317" t="s">
        <v>420</v>
      </c>
      <c r="E123" s="17" t="s">
        <v>262</v>
      </c>
      <c r="F123" s="318">
        <v>30.962</v>
      </c>
      <c r="G123" s="38"/>
      <c r="H123" s="44"/>
    </row>
    <row r="124" spans="1:8" s="2" customFormat="1" ht="16.8" customHeight="1">
      <c r="A124" s="38"/>
      <c r="B124" s="44"/>
      <c r="C124" s="313" t="s">
        <v>184</v>
      </c>
      <c r="D124" s="314" t="s">
        <v>1</v>
      </c>
      <c r="E124" s="315" t="s">
        <v>1</v>
      </c>
      <c r="F124" s="316">
        <v>5.32</v>
      </c>
      <c r="G124" s="38"/>
      <c r="H124" s="44"/>
    </row>
    <row r="125" spans="1:8" s="2" customFormat="1" ht="16.8" customHeight="1">
      <c r="A125" s="38"/>
      <c r="B125" s="44"/>
      <c r="C125" s="317" t="s">
        <v>184</v>
      </c>
      <c r="D125" s="317" t="s">
        <v>185</v>
      </c>
      <c r="E125" s="17" t="s">
        <v>1</v>
      </c>
      <c r="F125" s="318">
        <v>5.32</v>
      </c>
      <c r="G125" s="38"/>
      <c r="H125" s="44"/>
    </row>
    <row r="126" spans="1:8" s="2" customFormat="1" ht="16.8" customHeight="1">
      <c r="A126" s="38"/>
      <c r="B126" s="44"/>
      <c r="C126" s="319" t="s">
        <v>1053</v>
      </c>
      <c r="D126" s="38"/>
      <c r="E126" s="38"/>
      <c r="F126" s="38"/>
      <c r="G126" s="38"/>
      <c r="H126" s="44"/>
    </row>
    <row r="127" spans="1:8" s="2" customFormat="1" ht="16.8" customHeight="1">
      <c r="A127" s="38"/>
      <c r="B127" s="44"/>
      <c r="C127" s="317" t="s">
        <v>409</v>
      </c>
      <c r="D127" s="317" t="s">
        <v>410</v>
      </c>
      <c r="E127" s="17" t="s">
        <v>262</v>
      </c>
      <c r="F127" s="318">
        <v>99.49</v>
      </c>
      <c r="G127" s="38"/>
      <c r="H127" s="44"/>
    </row>
    <row r="128" spans="1:8" s="2" customFormat="1" ht="16.8" customHeight="1">
      <c r="A128" s="38"/>
      <c r="B128" s="44"/>
      <c r="C128" s="317" t="s">
        <v>378</v>
      </c>
      <c r="D128" s="317" t="s">
        <v>379</v>
      </c>
      <c r="E128" s="17" t="s">
        <v>262</v>
      </c>
      <c r="F128" s="318">
        <v>58.85</v>
      </c>
      <c r="G128" s="38"/>
      <c r="H128" s="44"/>
    </row>
    <row r="129" spans="1:8" s="2" customFormat="1" ht="16.8" customHeight="1">
      <c r="A129" s="38"/>
      <c r="B129" s="44"/>
      <c r="C129" s="317" t="s">
        <v>414</v>
      </c>
      <c r="D129" s="317" t="s">
        <v>415</v>
      </c>
      <c r="E129" s="17" t="s">
        <v>262</v>
      </c>
      <c r="F129" s="318">
        <v>5.48</v>
      </c>
      <c r="G129" s="38"/>
      <c r="H129" s="44"/>
    </row>
    <row r="130" spans="1:8" s="2" customFormat="1" ht="16.8" customHeight="1">
      <c r="A130" s="38"/>
      <c r="B130" s="44"/>
      <c r="C130" s="313" t="s">
        <v>146</v>
      </c>
      <c r="D130" s="314" t="s">
        <v>1</v>
      </c>
      <c r="E130" s="315" t="s">
        <v>1</v>
      </c>
      <c r="F130" s="316">
        <v>1</v>
      </c>
      <c r="G130" s="38"/>
      <c r="H130" s="44"/>
    </row>
    <row r="131" spans="1:8" s="2" customFormat="1" ht="16.8" customHeight="1">
      <c r="A131" s="38"/>
      <c r="B131" s="44"/>
      <c r="C131" s="317" t="s">
        <v>146</v>
      </c>
      <c r="D131" s="317" t="s">
        <v>89</v>
      </c>
      <c r="E131" s="17" t="s">
        <v>1</v>
      </c>
      <c r="F131" s="318">
        <v>1</v>
      </c>
      <c r="G131" s="38"/>
      <c r="H131" s="44"/>
    </row>
    <row r="132" spans="1:8" s="2" customFormat="1" ht="16.8" customHeight="1">
      <c r="A132" s="38"/>
      <c r="B132" s="44"/>
      <c r="C132" s="319" t="s">
        <v>1053</v>
      </c>
      <c r="D132" s="38"/>
      <c r="E132" s="38"/>
      <c r="F132" s="38"/>
      <c r="G132" s="38"/>
      <c r="H132" s="44"/>
    </row>
    <row r="133" spans="1:8" s="2" customFormat="1" ht="16.8" customHeight="1">
      <c r="A133" s="38"/>
      <c r="B133" s="44"/>
      <c r="C133" s="317" t="s">
        <v>520</v>
      </c>
      <c r="D133" s="317" t="s">
        <v>521</v>
      </c>
      <c r="E133" s="17" t="s">
        <v>140</v>
      </c>
      <c r="F133" s="318">
        <v>4</v>
      </c>
      <c r="G133" s="38"/>
      <c r="H133" s="44"/>
    </row>
    <row r="134" spans="1:8" s="2" customFormat="1" ht="16.8" customHeight="1">
      <c r="A134" s="38"/>
      <c r="B134" s="44"/>
      <c r="C134" s="317" t="s">
        <v>528</v>
      </c>
      <c r="D134" s="317" t="s">
        <v>529</v>
      </c>
      <c r="E134" s="17" t="s">
        <v>140</v>
      </c>
      <c r="F134" s="318">
        <v>1</v>
      </c>
      <c r="G134" s="38"/>
      <c r="H134" s="44"/>
    </row>
    <row r="135" spans="1:8" s="2" customFormat="1" ht="16.8" customHeight="1">
      <c r="A135" s="38"/>
      <c r="B135" s="44"/>
      <c r="C135" s="313" t="s">
        <v>223</v>
      </c>
      <c r="D135" s="314" t="s">
        <v>1</v>
      </c>
      <c r="E135" s="315" t="s">
        <v>1</v>
      </c>
      <c r="F135" s="316">
        <v>1</v>
      </c>
      <c r="G135" s="38"/>
      <c r="H135" s="44"/>
    </row>
    <row r="136" spans="1:8" s="2" customFormat="1" ht="16.8" customHeight="1">
      <c r="A136" s="38"/>
      <c r="B136" s="44"/>
      <c r="C136" s="317" t="s">
        <v>223</v>
      </c>
      <c r="D136" s="317" t="s">
        <v>89</v>
      </c>
      <c r="E136" s="17" t="s">
        <v>1</v>
      </c>
      <c r="F136" s="318">
        <v>1</v>
      </c>
      <c r="G136" s="38"/>
      <c r="H136" s="44"/>
    </row>
    <row r="137" spans="1:8" s="2" customFormat="1" ht="16.8" customHeight="1">
      <c r="A137" s="38"/>
      <c r="B137" s="44"/>
      <c r="C137" s="319" t="s">
        <v>1053</v>
      </c>
      <c r="D137" s="38"/>
      <c r="E137" s="38"/>
      <c r="F137" s="38"/>
      <c r="G137" s="38"/>
      <c r="H137" s="44"/>
    </row>
    <row r="138" spans="1:8" s="2" customFormat="1" ht="16.8" customHeight="1">
      <c r="A138" s="38"/>
      <c r="B138" s="44"/>
      <c r="C138" s="317" t="s">
        <v>520</v>
      </c>
      <c r="D138" s="317" t="s">
        <v>521</v>
      </c>
      <c r="E138" s="17" t="s">
        <v>140</v>
      </c>
      <c r="F138" s="318">
        <v>4</v>
      </c>
      <c r="G138" s="38"/>
      <c r="H138" s="44"/>
    </row>
    <row r="139" spans="1:8" s="2" customFormat="1" ht="16.8" customHeight="1">
      <c r="A139" s="38"/>
      <c r="B139" s="44"/>
      <c r="C139" s="317" t="s">
        <v>532</v>
      </c>
      <c r="D139" s="317" t="s">
        <v>533</v>
      </c>
      <c r="E139" s="17" t="s">
        <v>140</v>
      </c>
      <c r="F139" s="318">
        <v>1</v>
      </c>
      <c r="G139" s="38"/>
      <c r="H139" s="44"/>
    </row>
    <row r="140" spans="1:8" s="2" customFormat="1" ht="16.8" customHeight="1">
      <c r="A140" s="38"/>
      <c r="B140" s="44"/>
      <c r="C140" s="313" t="s">
        <v>235</v>
      </c>
      <c r="D140" s="314" t="s">
        <v>1</v>
      </c>
      <c r="E140" s="315" t="s">
        <v>1</v>
      </c>
      <c r="F140" s="316">
        <v>0.72</v>
      </c>
      <c r="G140" s="38"/>
      <c r="H140" s="44"/>
    </row>
    <row r="141" spans="1:8" s="2" customFormat="1" ht="16.8" customHeight="1">
      <c r="A141" s="38"/>
      <c r="B141" s="44"/>
      <c r="C141" s="317" t="s">
        <v>235</v>
      </c>
      <c r="D141" s="317" t="s">
        <v>347</v>
      </c>
      <c r="E141" s="17" t="s">
        <v>1</v>
      </c>
      <c r="F141" s="318">
        <v>0.72</v>
      </c>
      <c r="G141" s="38"/>
      <c r="H141" s="44"/>
    </row>
    <row r="142" spans="1:8" s="2" customFormat="1" ht="16.8" customHeight="1">
      <c r="A142" s="38"/>
      <c r="B142" s="44"/>
      <c r="C142" s="319" t="s">
        <v>1053</v>
      </c>
      <c r="D142" s="38"/>
      <c r="E142" s="38"/>
      <c r="F142" s="38"/>
      <c r="G142" s="38"/>
      <c r="H142" s="44"/>
    </row>
    <row r="143" spans="1:8" s="2" customFormat="1" ht="16.8" customHeight="1">
      <c r="A143" s="38"/>
      <c r="B143" s="44"/>
      <c r="C143" s="317" t="s">
        <v>344</v>
      </c>
      <c r="D143" s="317" t="s">
        <v>345</v>
      </c>
      <c r="E143" s="17" t="s">
        <v>303</v>
      </c>
      <c r="F143" s="318">
        <v>0.72</v>
      </c>
      <c r="G143" s="38"/>
      <c r="H143" s="44"/>
    </row>
    <row r="144" spans="1:8" s="2" customFormat="1" ht="16.8" customHeight="1">
      <c r="A144" s="38"/>
      <c r="B144" s="44"/>
      <c r="C144" s="317" t="s">
        <v>322</v>
      </c>
      <c r="D144" s="317" t="s">
        <v>323</v>
      </c>
      <c r="E144" s="17" t="s">
        <v>303</v>
      </c>
      <c r="F144" s="318">
        <v>5.22</v>
      </c>
      <c r="G144" s="38"/>
      <c r="H144" s="44"/>
    </row>
    <row r="145" spans="1:8" s="2" customFormat="1" ht="16.8" customHeight="1">
      <c r="A145" s="38"/>
      <c r="B145" s="44"/>
      <c r="C145" s="313" t="s">
        <v>214</v>
      </c>
      <c r="D145" s="314" t="s">
        <v>1</v>
      </c>
      <c r="E145" s="315" t="s">
        <v>1</v>
      </c>
      <c r="F145" s="316">
        <v>10.78</v>
      </c>
      <c r="G145" s="38"/>
      <c r="H145" s="44"/>
    </row>
    <row r="146" spans="1:8" s="2" customFormat="1" ht="16.8" customHeight="1">
      <c r="A146" s="38"/>
      <c r="B146" s="44"/>
      <c r="C146" s="317" t="s">
        <v>214</v>
      </c>
      <c r="D146" s="317" t="s">
        <v>215</v>
      </c>
      <c r="E146" s="17" t="s">
        <v>1</v>
      </c>
      <c r="F146" s="318">
        <v>10.78</v>
      </c>
      <c r="G146" s="38"/>
      <c r="H146" s="44"/>
    </row>
    <row r="147" spans="1:8" s="2" customFormat="1" ht="16.8" customHeight="1">
      <c r="A147" s="38"/>
      <c r="B147" s="44"/>
      <c r="C147" s="319" t="s">
        <v>1053</v>
      </c>
      <c r="D147" s="38"/>
      <c r="E147" s="38"/>
      <c r="F147" s="38"/>
      <c r="G147" s="38"/>
      <c r="H147" s="44"/>
    </row>
    <row r="148" spans="1:8" s="2" customFormat="1" ht="12">
      <c r="A148" s="38"/>
      <c r="B148" s="44"/>
      <c r="C148" s="317" t="s">
        <v>640</v>
      </c>
      <c r="D148" s="317" t="s">
        <v>641</v>
      </c>
      <c r="E148" s="17" t="s">
        <v>294</v>
      </c>
      <c r="F148" s="318">
        <v>12.24</v>
      </c>
      <c r="G148" s="38"/>
      <c r="H148" s="44"/>
    </row>
    <row r="149" spans="1:8" s="2" customFormat="1" ht="16.8" customHeight="1">
      <c r="A149" s="38"/>
      <c r="B149" s="44"/>
      <c r="C149" s="317" t="s">
        <v>644</v>
      </c>
      <c r="D149" s="317" t="s">
        <v>645</v>
      </c>
      <c r="E149" s="17" t="s">
        <v>140</v>
      </c>
      <c r="F149" s="318">
        <v>21.991</v>
      </c>
      <c r="G149" s="38"/>
      <c r="H149" s="44"/>
    </row>
    <row r="150" spans="1:8" s="2" customFormat="1" ht="16.8" customHeight="1">
      <c r="A150" s="38"/>
      <c r="B150" s="44"/>
      <c r="C150" s="313" t="s">
        <v>216</v>
      </c>
      <c r="D150" s="314" t="s">
        <v>1</v>
      </c>
      <c r="E150" s="315" t="s">
        <v>1</v>
      </c>
      <c r="F150" s="316">
        <v>1.46</v>
      </c>
      <c r="G150" s="38"/>
      <c r="H150" s="44"/>
    </row>
    <row r="151" spans="1:8" s="2" customFormat="1" ht="16.8" customHeight="1">
      <c r="A151" s="38"/>
      <c r="B151" s="44"/>
      <c r="C151" s="317" t="s">
        <v>216</v>
      </c>
      <c r="D151" s="317" t="s">
        <v>217</v>
      </c>
      <c r="E151" s="17" t="s">
        <v>1</v>
      </c>
      <c r="F151" s="318">
        <v>1.46</v>
      </c>
      <c r="G151" s="38"/>
      <c r="H151" s="44"/>
    </row>
    <row r="152" spans="1:8" s="2" customFormat="1" ht="16.8" customHeight="1">
      <c r="A152" s="38"/>
      <c r="B152" s="44"/>
      <c r="C152" s="319" t="s">
        <v>1053</v>
      </c>
      <c r="D152" s="38"/>
      <c r="E152" s="38"/>
      <c r="F152" s="38"/>
      <c r="G152" s="38"/>
      <c r="H152" s="44"/>
    </row>
    <row r="153" spans="1:8" s="2" customFormat="1" ht="12">
      <c r="A153" s="38"/>
      <c r="B153" s="44"/>
      <c r="C153" s="317" t="s">
        <v>640</v>
      </c>
      <c r="D153" s="317" t="s">
        <v>641</v>
      </c>
      <c r="E153" s="17" t="s">
        <v>294</v>
      </c>
      <c r="F153" s="318">
        <v>12.24</v>
      </c>
      <c r="G153" s="38"/>
      <c r="H153" s="44"/>
    </row>
    <row r="154" spans="1:8" s="2" customFormat="1" ht="16.8" customHeight="1">
      <c r="A154" s="38"/>
      <c r="B154" s="44"/>
      <c r="C154" s="317" t="s">
        <v>649</v>
      </c>
      <c r="D154" s="317" t="s">
        <v>650</v>
      </c>
      <c r="E154" s="17" t="s">
        <v>140</v>
      </c>
      <c r="F154" s="318">
        <v>1.928</v>
      </c>
      <c r="G154" s="38"/>
      <c r="H154" s="44"/>
    </row>
    <row r="155" spans="1:8" s="2" customFormat="1" ht="16.8" customHeight="1">
      <c r="A155" s="38"/>
      <c r="B155" s="44"/>
      <c r="C155" s="313" t="s">
        <v>201</v>
      </c>
      <c r="D155" s="314" t="s">
        <v>1</v>
      </c>
      <c r="E155" s="315" t="s">
        <v>1</v>
      </c>
      <c r="F155" s="316">
        <v>31.38</v>
      </c>
      <c r="G155" s="38"/>
      <c r="H155" s="44"/>
    </row>
    <row r="156" spans="1:8" s="2" customFormat="1" ht="16.8" customHeight="1">
      <c r="A156" s="38"/>
      <c r="B156" s="44"/>
      <c r="C156" s="317" t="s">
        <v>201</v>
      </c>
      <c r="D156" s="317" t="s">
        <v>202</v>
      </c>
      <c r="E156" s="17" t="s">
        <v>1</v>
      </c>
      <c r="F156" s="318">
        <v>31.38</v>
      </c>
      <c r="G156" s="38"/>
      <c r="H156" s="44"/>
    </row>
    <row r="157" spans="1:8" s="2" customFormat="1" ht="16.8" customHeight="1">
      <c r="A157" s="38"/>
      <c r="B157" s="44"/>
      <c r="C157" s="319" t="s">
        <v>1053</v>
      </c>
      <c r="D157" s="38"/>
      <c r="E157" s="38"/>
      <c r="F157" s="38"/>
      <c r="G157" s="38"/>
      <c r="H157" s="44"/>
    </row>
    <row r="158" spans="1:8" s="2" customFormat="1" ht="12">
      <c r="A158" s="38"/>
      <c r="B158" s="44"/>
      <c r="C158" s="317" t="s">
        <v>595</v>
      </c>
      <c r="D158" s="317" t="s">
        <v>596</v>
      </c>
      <c r="E158" s="17" t="s">
        <v>294</v>
      </c>
      <c r="F158" s="318">
        <v>156.74</v>
      </c>
      <c r="G158" s="38"/>
      <c r="H158" s="44"/>
    </row>
    <row r="159" spans="1:8" s="2" customFormat="1" ht="16.8" customHeight="1">
      <c r="A159" s="38"/>
      <c r="B159" s="44"/>
      <c r="C159" s="317" t="s">
        <v>605</v>
      </c>
      <c r="D159" s="317" t="s">
        <v>606</v>
      </c>
      <c r="E159" s="17" t="s">
        <v>140</v>
      </c>
      <c r="F159" s="318">
        <v>32.008</v>
      </c>
      <c r="G159" s="38"/>
      <c r="H159" s="44"/>
    </row>
    <row r="160" spans="1:8" s="2" customFormat="1" ht="16.8" customHeight="1">
      <c r="A160" s="38"/>
      <c r="B160" s="44"/>
      <c r="C160" s="313" t="s">
        <v>199</v>
      </c>
      <c r="D160" s="314" t="s">
        <v>1</v>
      </c>
      <c r="E160" s="315" t="s">
        <v>1</v>
      </c>
      <c r="F160" s="316">
        <v>47.51</v>
      </c>
      <c r="G160" s="38"/>
      <c r="H160" s="44"/>
    </row>
    <row r="161" spans="1:8" s="2" customFormat="1" ht="16.8" customHeight="1">
      <c r="A161" s="38"/>
      <c r="B161" s="44"/>
      <c r="C161" s="317" t="s">
        <v>199</v>
      </c>
      <c r="D161" s="317" t="s">
        <v>200</v>
      </c>
      <c r="E161" s="17" t="s">
        <v>1</v>
      </c>
      <c r="F161" s="318">
        <v>47.51</v>
      </c>
      <c r="G161" s="38"/>
      <c r="H161" s="44"/>
    </row>
    <row r="162" spans="1:8" s="2" customFormat="1" ht="16.8" customHeight="1">
      <c r="A162" s="38"/>
      <c r="B162" s="44"/>
      <c r="C162" s="319" t="s">
        <v>1053</v>
      </c>
      <c r="D162" s="38"/>
      <c r="E162" s="38"/>
      <c r="F162" s="38"/>
      <c r="G162" s="38"/>
      <c r="H162" s="44"/>
    </row>
    <row r="163" spans="1:8" s="2" customFormat="1" ht="12">
      <c r="A163" s="38"/>
      <c r="B163" s="44"/>
      <c r="C163" s="317" t="s">
        <v>595</v>
      </c>
      <c r="D163" s="317" t="s">
        <v>596</v>
      </c>
      <c r="E163" s="17" t="s">
        <v>294</v>
      </c>
      <c r="F163" s="318">
        <v>156.74</v>
      </c>
      <c r="G163" s="38"/>
      <c r="H163" s="44"/>
    </row>
    <row r="164" spans="1:8" s="2" customFormat="1" ht="16.8" customHeight="1">
      <c r="A164" s="38"/>
      <c r="B164" s="44"/>
      <c r="C164" s="317" t="s">
        <v>600</v>
      </c>
      <c r="D164" s="317" t="s">
        <v>601</v>
      </c>
      <c r="E164" s="17" t="s">
        <v>140</v>
      </c>
      <c r="F164" s="318">
        <v>48.46</v>
      </c>
      <c r="G164" s="38"/>
      <c r="H164" s="44"/>
    </row>
    <row r="165" spans="1:8" s="2" customFormat="1" ht="16.8" customHeight="1">
      <c r="A165" s="38"/>
      <c r="B165" s="44"/>
      <c r="C165" s="313" t="s">
        <v>203</v>
      </c>
      <c r="D165" s="314" t="s">
        <v>1</v>
      </c>
      <c r="E165" s="315" t="s">
        <v>1</v>
      </c>
      <c r="F165" s="316">
        <v>56.07</v>
      </c>
      <c r="G165" s="38"/>
      <c r="H165" s="44"/>
    </row>
    <row r="166" spans="1:8" s="2" customFormat="1" ht="16.8" customHeight="1">
      <c r="A166" s="38"/>
      <c r="B166" s="44"/>
      <c r="C166" s="317" t="s">
        <v>203</v>
      </c>
      <c r="D166" s="317" t="s">
        <v>204</v>
      </c>
      <c r="E166" s="17" t="s">
        <v>1</v>
      </c>
      <c r="F166" s="318">
        <v>56.07</v>
      </c>
      <c r="G166" s="38"/>
      <c r="H166" s="44"/>
    </row>
    <row r="167" spans="1:8" s="2" customFormat="1" ht="16.8" customHeight="1">
      <c r="A167" s="38"/>
      <c r="B167" s="44"/>
      <c r="C167" s="319" t="s">
        <v>1053</v>
      </c>
      <c r="D167" s="38"/>
      <c r="E167" s="38"/>
      <c r="F167" s="38"/>
      <c r="G167" s="38"/>
      <c r="H167" s="44"/>
    </row>
    <row r="168" spans="1:8" s="2" customFormat="1" ht="12">
      <c r="A168" s="38"/>
      <c r="B168" s="44"/>
      <c r="C168" s="317" t="s">
        <v>595</v>
      </c>
      <c r="D168" s="317" t="s">
        <v>596</v>
      </c>
      <c r="E168" s="17" t="s">
        <v>294</v>
      </c>
      <c r="F168" s="318">
        <v>156.74</v>
      </c>
      <c r="G168" s="38"/>
      <c r="H168" s="44"/>
    </row>
    <row r="169" spans="1:8" s="2" customFormat="1" ht="16.8" customHeight="1">
      <c r="A169" s="38"/>
      <c r="B169" s="44"/>
      <c r="C169" s="317" t="s">
        <v>610</v>
      </c>
      <c r="D169" s="317" t="s">
        <v>611</v>
      </c>
      <c r="E169" s="17" t="s">
        <v>140</v>
      </c>
      <c r="F169" s="318">
        <v>57.191</v>
      </c>
      <c r="G169" s="38"/>
      <c r="H169" s="44"/>
    </row>
    <row r="170" spans="1:8" s="2" customFormat="1" ht="16.8" customHeight="1">
      <c r="A170" s="38"/>
      <c r="B170" s="44"/>
      <c r="C170" s="313" t="s">
        <v>205</v>
      </c>
      <c r="D170" s="314" t="s">
        <v>1</v>
      </c>
      <c r="E170" s="315" t="s">
        <v>1</v>
      </c>
      <c r="F170" s="316">
        <v>8</v>
      </c>
      <c r="G170" s="38"/>
      <c r="H170" s="44"/>
    </row>
    <row r="171" spans="1:8" s="2" customFormat="1" ht="16.8" customHeight="1">
      <c r="A171" s="38"/>
      <c r="B171" s="44"/>
      <c r="C171" s="317" t="s">
        <v>205</v>
      </c>
      <c r="D171" s="317" t="s">
        <v>206</v>
      </c>
      <c r="E171" s="17" t="s">
        <v>1</v>
      </c>
      <c r="F171" s="318">
        <v>8</v>
      </c>
      <c r="G171" s="38"/>
      <c r="H171" s="44"/>
    </row>
    <row r="172" spans="1:8" s="2" customFormat="1" ht="16.8" customHeight="1">
      <c r="A172" s="38"/>
      <c r="B172" s="44"/>
      <c r="C172" s="319" t="s">
        <v>1053</v>
      </c>
      <c r="D172" s="38"/>
      <c r="E172" s="38"/>
      <c r="F172" s="38"/>
      <c r="G172" s="38"/>
      <c r="H172" s="44"/>
    </row>
    <row r="173" spans="1:8" s="2" customFormat="1" ht="12">
      <c r="A173" s="38"/>
      <c r="B173" s="44"/>
      <c r="C173" s="317" t="s">
        <v>595</v>
      </c>
      <c r="D173" s="317" t="s">
        <v>596</v>
      </c>
      <c r="E173" s="17" t="s">
        <v>294</v>
      </c>
      <c r="F173" s="318">
        <v>156.74</v>
      </c>
      <c r="G173" s="38"/>
      <c r="H173" s="44"/>
    </row>
    <row r="174" spans="1:8" s="2" customFormat="1" ht="16.8" customHeight="1">
      <c r="A174" s="38"/>
      <c r="B174" s="44"/>
      <c r="C174" s="317" t="s">
        <v>615</v>
      </c>
      <c r="D174" s="317" t="s">
        <v>616</v>
      </c>
      <c r="E174" s="17" t="s">
        <v>140</v>
      </c>
      <c r="F174" s="318">
        <v>8.16</v>
      </c>
      <c r="G174" s="38"/>
      <c r="H174" s="44"/>
    </row>
    <row r="175" spans="1:8" s="2" customFormat="1" ht="16.8" customHeight="1">
      <c r="A175" s="38"/>
      <c r="B175" s="44"/>
      <c r="C175" s="313" t="s">
        <v>207</v>
      </c>
      <c r="D175" s="314" t="s">
        <v>1</v>
      </c>
      <c r="E175" s="315" t="s">
        <v>1</v>
      </c>
      <c r="F175" s="316">
        <v>3.87</v>
      </c>
      <c r="G175" s="38"/>
      <c r="H175" s="44"/>
    </row>
    <row r="176" spans="1:8" s="2" customFormat="1" ht="16.8" customHeight="1">
      <c r="A176" s="38"/>
      <c r="B176" s="44"/>
      <c r="C176" s="317" t="s">
        <v>207</v>
      </c>
      <c r="D176" s="317" t="s">
        <v>208</v>
      </c>
      <c r="E176" s="17" t="s">
        <v>1</v>
      </c>
      <c r="F176" s="318">
        <v>3.87</v>
      </c>
      <c r="G176" s="38"/>
      <c r="H176" s="44"/>
    </row>
    <row r="177" spans="1:8" s="2" customFormat="1" ht="16.8" customHeight="1">
      <c r="A177" s="38"/>
      <c r="B177" s="44"/>
      <c r="C177" s="319" t="s">
        <v>1053</v>
      </c>
      <c r="D177" s="38"/>
      <c r="E177" s="38"/>
      <c r="F177" s="38"/>
      <c r="G177" s="38"/>
      <c r="H177" s="44"/>
    </row>
    <row r="178" spans="1:8" s="2" customFormat="1" ht="12">
      <c r="A178" s="38"/>
      <c r="B178" s="44"/>
      <c r="C178" s="317" t="s">
        <v>595</v>
      </c>
      <c r="D178" s="317" t="s">
        <v>596</v>
      </c>
      <c r="E178" s="17" t="s">
        <v>294</v>
      </c>
      <c r="F178" s="318">
        <v>156.74</v>
      </c>
      <c r="G178" s="38"/>
      <c r="H178" s="44"/>
    </row>
    <row r="179" spans="1:8" s="2" customFormat="1" ht="16.8" customHeight="1">
      <c r="A179" s="38"/>
      <c r="B179" s="44"/>
      <c r="C179" s="317" t="s">
        <v>620</v>
      </c>
      <c r="D179" s="317" t="s">
        <v>621</v>
      </c>
      <c r="E179" s="17" t="s">
        <v>140</v>
      </c>
      <c r="F179" s="318">
        <v>5.11</v>
      </c>
      <c r="G179" s="38"/>
      <c r="H179" s="44"/>
    </row>
    <row r="180" spans="1:8" s="2" customFormat="1" ht="16.8" customHeight="1">
      <c r="A180" s="38"/>
      <c r="B180" s="44"/>
      <c r="C180" s="313" t="s">
        <v>209</v>
      </c>
      <c r="D180" s="314" t="s">
        <v>1</v>
      </c>
      <c r="E180" s="315" t="s">
        <v>1</v>
      </c>
      <c r="F180" s="316">
        <v>3.15</v>
      </c>
      <c r="G180" s="38"/>
      <c r="H180" s="44"/>
    </row>
    <row r="181" spans="1:8" s="2" customFormat="1" ht="16.8" customHeight="1">
      <c r="A181" s="38"/>
      <c r="B181" s="44"/>
      <c r="C181" s="317" t="s">
        <v>209</v>
      </c>
      <c r="D181" s="317" t="s">
        <v>210</v>
      </c>
      <c r="E181" s="17" t="s">
        <v>1</v>
      </c>
      <c r="F181" s="318">
        <v>3.15</v>
      </c>
      <c r="G181" s="38"/>
      <c r="H181" s="44"/>
    </row>
    <row r="182" spans="1:8" s="2" customFormat="1" ht="16.8" customHeight="1">
      <c r="A182" s="38"/>
      <c r="B182" s="44"/>
      <c r="C182" s="319" t="s">
        <v>1053</v>
      </c>
      <c r="D182" s="38"/>
      <c r="E182" s="38"/>
      <c r="F182" s="38"/>
      <c r="G182" s="38"/>
      <c r="H182" s="44"/>
    </row>
    <row r="183" spans="1:8" s="2" customFormat="1" ht="12">
      <c r="A183" s="38"/>
      <c r="B183" s="44"/>
      <c r="C183" s="317" t="s">
        <v>595</v>
      </c>
      <c r="D183" s="317" t="s">
        <v>596</v>
      </c>
      <c r="E183" s="17" t="s">
        <v>294</v>
      </c>
      <c r="F183" s="318">
        <v>156.74</v>
      </c>
      <c r="G183" s="38"/>
      <c r="H183" s="44"/>
    </row>
    <row r="184" spans="1:8" s="2" customFormat="1" ht="16.8" customHeight="1">
      <c r="A184" s="38"/>
      <c r="B184" s="44"/>
      <c r="C184" s="317" t="s">
        <v>625</v>
      </c>
      <c r="D184" s="317" t="s">
        <v>626</v>
      </c>
      <c r="E184" s="17" t="s">
        <v>140</v>
      </c>
      <c r="F184" s="318">
        <v>4.16</v>
      </c>
      <c r="G184" s="38"/>
      <c r="H184" s="44"/>
    </row>
    <row r="185" spans="1:8" s="2" customFormat="1" ht="16.8" customHeight="1">
      <c r="A185" s="38"/>
      <c r="B185" s="44"/>
      <c r="C185" s="313" t="s">
        <v>211</v>
      </c>
      <c r="D185" s="314" t="s">
        <v>1</v>
      </c>
      <c r="E185" s="315" t="s">
        <v>1</v>
      </c>
      <c r="F185" s="316">
        <v>3.76</v>
      </c>
      <c r="G185" s="38"/>
      <c r="H185" s="44"/>
    </row>
    <row r="186" spans="1:8" s="2" customFormat="1" ht="16.8" customHeight="1">
      <c r="A186" s="38"/>
      <c r="B186" s="44"/>
      <c r="C186" s="317" t="s">
        <v>211</v>
      </c>
      <c r="D186" s="317" t="s">
        <v>212</v>
      </c>
      <c r="E186" s="17" t="s">
        <v>1</v>
      </c>
      <c r="F186" s="318">
        <v>3.76</v>
      </c>
      <c r="G186" s="38"/>
      <c r="H186" s="44"/>
    </row>
    <row r="187" spans="1:8" s="2" customFormat="1" ht="16.8" customHeight="1">
      <c r="A187" s="38"/>
      <c r="B187" s="44"/>
      <c r="C187" s="319" t="s">
        <v>1053</v>
      </c>
      <c r="D187" s="38"/>
      <c r="E187" s="38"/>
      <c r="F187" s="38"/>
      <c r="G187" s="38"/>
      <c r="H187" s="44"/>
    </row>
    <row r="188" spans="1:8" s="2" customFormat="1" ht="12">
      <c r="A188" s="38"/>
      <c r="B188" s="44"/>
      <c r="C188" s="317" t="s">
        <v>595</v>
      </c>
      <c r="D188" s="317" t="s">
        <v>596</v>
      </c>
      <c r="E188" s="17" t="s">
        <v>294</v>
      </c>
      <c r="F188" s="318">
        <v>156.74</v>
      </c>
      <c r="G188" s="38"/>
      <c r="H188" s="44"/>
    </row>
    <row r="189" spans="1:8" s="2" customFormat="1" ht="16.8" customHeight="1">
      <c r="A189" s="38"/>
      <c r="B189" s="44"/>
      <c r="C189" s="317" t="s">
        <v>630</v>
      </c>
      <c r="D189" s="317" t="s">
        <v>631</v>
      </c>
      <c r="E189" s="17" t="s">
        <v>140</v>
      </c>
      <c r="F189" s="318">
        <v>4.965</v>
      </c>
      <c r="G189" s="38"/>
      <c r="H189" s="44"/>
    </row>
    <row r="190" spans="1:8" s="2" customFormat="1" ht="16.8" customHeight="1">
      <c r="A190" s="38"/>
      <c r="B190" s="44"/>
      <c r="C190" s="313" t="s">
        <v>213</v>
      </c>
      <c r="D190" s="314" t="s">
        <v>1</v>
      </c>
      <c r="E190" s="315" t="s">
        <v>1</v>
      </c>
      <c r="F190" s="316">
        <v>3</v>
      </c>
      <c r="G190" s="38"/>
      <c r="H190" s="44"/>
    </row>
    <row r="191" spans="1:8" s="2" customFormat="1" ht="16.8" customHeight="1">
      <c r="A191" s="38"/>
      <c r="B191" s="44"/>
      <c r="C191" s="317" t="s">
        <v>213</v>
      </c>
      <c r="D191" s="317" t="s">
        <v>598</v>
      </c>
      <c r="E191" s="17" t="s">
        <v>1</v>
      </c>
      <c r="F191" s="318">
        <v>3</v>
      </c>
      <c r="G191" s="38"/>
      <c r="H191" s="44"/>
    </row>
    <row r="192" spans="1:8" s="2" customFormat="1" ht="16.8" customHeight="1">
      <c r="A192" s="38"/>
      <c r="B192" s="44"/>
      <c r="C192" s="319" t="s">
        <v>1053</v>
      </c>
      <c r="D192" s="38"/>
      <c r="E192" s="38"/>
      <c r="F192" s="38"/>
      <c r="G192" s="38"/>
      <c r="H192" s="44"/>
    </row>
    <row r="193" spans="1:8" s="2" customFormat="1" ht="12">
      <c r="A193" s="38"/>
      <c r="B193" s="44"/>
      <c r="C193" s="317" t="s">
        <v>595</v>
      </c>
      <c r="D193" s="317" t="s">
        <v>596</v>
      </c>
      <c r="E193" s="17" t="s">
        <v>294</v>
      </c>
      <c r="F193" s="318">
        <v>156.74</v>
      </c>
      <c r="G193" s="38"/>
      <c r="H193" s="44"/>
    </row>
    <row r="194" spans="1:8" s="2" customFormat="1" ht="16.8" customHeight="1">
      <c r="A194" s="38"/>
      <c r="B194" s="44"/>
      <c r="C194" s="317" t="s">
        <v>635</v>
      </c>
      <c r="D194" s="317" t="s">
        <v>636</v>
      </c>
      <c r="E194" s="17" t="s">
        <v>140</v>
      </c>
      <c r="F194" s="318">
        <v>3.962</v>
      </c>
      <c r="G194" s="38"/>
      <c r="H194" s="44"/>
    </row>
    <row r="195" spans="1:8" s="2" customFormat="1" ht="16.8" customHeight="1">
      <c r="A195" s="38"/>
      <c r="B195" s="44"/>
      <c r="C195" s="313" t="s">
        <v>237</v>
      </c>
      <c r="D195" s="314" t="s">
        <v>1</v>
      </c>
      <c r="E195" s="315" t="s">
        <v>1</v>
      </c>
      <c r="F195" s="316">
        <v>2.16</v>
      </c>
      <c r="G195" s="38"/>
      <c r="H195" s="44"/>
    </row>
    <row r="196" spans="1:8" s="2" customFormat="1" ht="16.8" customHeight="1">
      <c r="A196" s="38"/>
      <c r="B196" s="44"/>
      <c r="C196" s="317" t="s">
        <v>237</v>
      </c>
      <c r="D196" s="317" t="s">
        <v>329</v>
      </c>
      <c r="E196" s="17" t="s">
        <v>1</v>
      </c>
      <c r="F196" s="318">
        <v>2.16</v>
      </c>
      <c r="G196" s="38"/>
      <c r="H196" s="44"/>
    </row>
    <row r="197" spans="1:8" s="2" customFormat="1" ht="16.8" customHeight="1">
      <c r="A197" s="38"/>
      <c r="B197" s="44"/>
      <c r="C197" s="319" t="s">
        <v>1053</v>
      </c>
      <c r="D197" s="38"/>
      <c r="E197" s="38"/>
      <c r="F197" s="38"/>
      <c r="G197" s="38"/>
      <c r="H197" s="44"/>
    </row>
    <row r="198" spans="1:8" s="2" customFormat="1" ht="16.8" customHeight="1">
      <c r="A198" s="38"/>
      <c r="B198" s="44"/>
      <c r="C198" s="317" t="s">
        <v>326</v>
      </c>
      <c r="D198" s="317" t="s">
        <v>327</v>
      </c>
      <c r="E198" s="17" t="s">
        <v>303</v>
      </c>
      <c r="F198" s="318">
        <v>2.16</v>
      </c>
      <c r="G198" s="38"/>
      <c r="H198" s="44"/>
    </row>
    <row r="199" spans="1:8" s="2" customFormat="1" ht="16.8" customHeight="1">
      <c r="A199" s="38"/>
      <c r="B199" s="44"/>
      <c r="C199" s="317" t="s">
        <v>322</v>
      </c>
      <c r="D199" s="317" t="s">
        <v>323</v>
      </c>
      <c r="E199" s="17" t="s">
        <v>303</v>
      </c>
      <c r="F199" s="318">
        <v>5.22</v>
      </c>
      <c r="G199" s="38"/>
      <c r="H199" s="44"/>
    </row>
    <row r="200" spans="1:8" s="2" customFormat="1" ht="16.8" customHeight="1">
      <c r="A200" s="38"/>
      <c r="B200" s="44"/>
      <c r="C200" s="313" t="s">
        <v>230</v>
      </c>
      <c r="D200" s="314" t="s">
        <v>1</v>
      </c>
      <c r="E200" s="315" t="s">
        <v>1</v>
      </c>
      <c r="F200" s="316">
        <v>55.34</v>
      </c>
      <c r="G200" s="38"/>
      <c r="H200" s="44"/>
    </row>
    <row r="201" spans="1:8" s="2" customFormat="1" ht="16.8" customHeight="1">
      <c r="A201" s="38"/>
      <c r="B201" s="44"/>
      <c r="C201" s="317" t="s">
        <v>230</v>
      </c>
      <c r="D201" s="317" t="s">
        <v>305</v>
      </c>
      <c r="E201" s="17" t="s">
        <v>1</v>
      </c>
      <c r="F201" s="318">
        <v>55.34</v>
      </c>
      <c r="G201" s="38"/>
      <c r="H201" s="44"/>
    </row>
    <row r="202" spans="1:8" s="2" customFormat="1" ht="16.8" customHeight="1">
      <c r="A202" s="38"/>
      <c r="B202" s="44"/>
      <c r="C202" s="319" t="s">
        <v>1053</v>
      </c>
      <c r="D202" s="38"/>
      <c r="E202" s="38"/>
      <c r="F202" s="38"/>
      <c r="G202" s="38"/>
      <c r="H202" s="44"/>
    </row>
    <row r="203" spans="1:8" s="2" customFormat="1" ht="12">
      <c r="A203" s="38"/>
      <c r="B203" s="44"/>
      <c r="C203" s="317" t="s">
        <v>301</v>
      </c>
      <c r="D203" s="317" t="s">
        <v>302</v>
      </c>
      <c r="E203" s="17" t="s">
        <v>303</v>
      </c>
      <c r="F203" s="318">
        <v>55.34</v>
      </c>
      <c r="G203" s="38"/>
      <c r="H203" s="44"/>
    </row>
    <row r="204" spans="1:8" s="2" customFormat="1" ht="12">
      <c r="A204" s="38"/>
      <c r="B204" s="44"/>
      <c r="C204" s="317" t="s">
        <v>312</v>
      </c>
      <c r="D204" s="317" t="s">
        <v>313</v>
      </c>
      <c r="E204" s="17" t="s">
        <v>303</v>
      </c>
      <c r="F204" s="318">
        <v>59.24</v>
      </c>
      <c r="G204" s="38"/>
      <c r="H204" s="44"/>
    </row>
    <row r="205" spans="1:8" s="2" customFormat="1" ht="16.8" customHeight="1">
      <c r="A205" s="38"/>
      <c r="B205" s="44"/>
      <c r="C205" s="313" t="s">
        <v>224</v>
      </c>
      <c r="D205" s="314" t="s">
        <v>1</v>
      </c>
      <c r="E205" s="315" t="s">
        <v>1</v>
      </c>
      <c r="F205" s="316">
        <v>1</v>
      </c>
      <c r="G205" s="38"/>
      <c r="H205" s="44"/>
    </row>
    <row r="206" spans="1:8" s="2" customFormat="1" ht="16.8" customHeight="1">
      <c r="A206" s="38"/>
      <c r="B206" s="44"/>
      <c r="C206" s="317" t="s">
        <v>224</v>
      </c>
      <c r="D206" s="317" t="s">
        <v>89</v>
      </c>
      <c r="E206" s="17" t="s">
        <v>1</v>
      </c>
      <c r="F206" s="318">
        <v>1</v>
      </c>
      <c r="G206" s="38"/>
      <c r="H206" s="44"/>
    </row>
    <row r="207" spans="1:8" s="2" customFormat="1" ht="16.8" customHeight="1">
      <c r="A207" s="38"/>
      <c r="B207" s="44"/>
      <c r="C207" s="319" t="s">
        <v>1053</v>
      </c>
      <c r="D207" s="38"/>
      <c r="E207" s="38"/>
      <c r="F207" s="38"/>
      <c r="G207" s="38"/>
      <c r="H207" s="44"/>
    </row>
    <row r="208" spans="1:8" s="2" customFormat="1" ht="16.8" customHeight="1">
      <c r="A208" s="38"/>
      <c r="B208" s="44"/>
      <c r="C208" s="317" t="s">
        <v>520</v>
      </c>
      <c r="D208" s="317" t="s">
        <v>521</v>
      </c>
      <c r="E208" s="17" t="s">
        <v>140</v>
      </c>
      <c r="F208" s="318">
        <v>4</v>
      </c>
      <c r="G208" s="38"/>
      <c r="H208" s="44"/>
    </row>
    <row r="209" spans="1:8" s="2" customFormat="1" ht="16.8" customHeight="1">
      <c r="A209" s="38"/>
      <c r="B209" s="44"/>
      <c r="C209" s="317" t="s">
        <v>536</v>
      </c>
      <c r="D209" s="317" t="s">
        <v>537</v>
      </c>
      <c r="E209" s="17" t="s">
        <v>140</v>
      </c>
      <c r="F209" s="318">
        <v>1</v>
      </c>
      <c r="G209" s="38"/>
      <c r="H209" s="44"/>
    </row>
    <row r="210" spans="1:8" s="2" customFormat="1" ht="16.8" customHeight="1">
      <c r="A210" s="38"/>
      <c r="B210" s="44"/>
      <c r="C210" s="313" t="s">
        <v>232</v>
      </c>
      <c r="D210" s="314" t="s">
        <v>1</v>
      </c>
      <c r="E210" s="315" t="s">
        <v>1</v>
      </c>
      <c r="F210" s="316">
        <v>8</v>
      </c>
      <c r="G210" s="38"/>
      <c r="H210" s="44"/>
    </row>
    <row r="211" spans="1:8" s="2" customFormat="1" ht="16.8" customHeight="1">
      <c r="A211" s="38"/>
      <c r="B211" s="44"/>
      <c r="C211" s="317" t="s">
        <v>232</v>
      </c>
      <c r="D211" s="317" t="s">
        <v>206</v>
      </c>
      <c r="E211" s="17" t="s">
        <v>1</v>
      </c>
      <c r="F211" s="318">
        <v>8</v>
      </c>
      <c r="G211" s="38"/>
      <c r="H211" s="44"/>
    </row>
    <row r="212" spans="1:8" s="2" customFormat="1" ht="16.8" customHeight="1">
      <c r="A212" s="38"/>
      <c r="B212" s="44"/>
      <c r="C212" s="319" t="s">
        <v>1053</v>
      </c>
      <c r="D212" s="38"/>
      <c r="E212" s="38"/>
      <c r="F212" s="38"/>
      <c r="G212" s="38"/>
      <c r="H212" s="44"/>
    </row>
    <row r="213" spans="1:8" s="2" customFormat="1" ht="16.8" customHeight="1">
      <c r="A213" s="38"/>
      <c r="B213" s="44"/>
      <c r="C213" s="317" t="s">
        <v>435</v>
      </c>
      <c r="D213" s="317" t="s">
        <v>436</v>
      </c>
      <c r="E213" s="17" t="s">
        <v>294</v>
      </c>
      <c r="F213" s="318">
        <v>8</v>
      </c>
      <c r="G213" s="38"/>
      <c r="H213" s="44"/>
    </row>
    <row r="214" spans="1:8" s="2" customFormat="1" ht="12">
      <c r="A214" s="38"/>
      <c r="B214" s="44"/>
      <c r="C214" s="317" t="s">
        <v>307</v>
      </c>
      <c r="D214" s="317" t="s">
        <v>308</v>
      </c>
      <c r="E214" s="17" t="s">
        <v>303</v>
      </c>
      <c r="F214" s="318">
        <v>9.12</v>
      </c>
      <c r="G214" s="38"/>
      <c r="H214" s="44"/>
    </row>
    <row r="215" spans="1:8" s="2" customFormat="1" ht="16.8" customHeight="1">
      <c r="A215" s="38"/>
      <c r="B215" s="44"/>
      <c r="C215" s="317" t="s">
        <v>326</v>
      </c>
      <c r="D215" s="317" t="s">
        <v>327</v>
      </c>
      <c r="E215" s="17" t="s">
        <v>303</v>
      </c>
      <c r="F215" s="318">
        <v>2.16</v>
      </c>
      <c r="G215" s="38"/>
      <c r="H215" s="44"/>
    </row>
    <row r="216" spans="1:8" s="2" customFormat="1" ht="16.8" customHeight="1">
      <c r="A216" s="38"/>
      <c r="B216" s="44"/>
      <c r="C216" s="317" t="s">
        <v>344</v>
      </c>
      <c r="D216" s="317" t="s">
        <v>345</v>
      </c>
      <c r="E216" s="17" t="s">
        <v>303</v>
      </c>
      <c r="F216" s="318">
        <v>0.72</v>
      </c>
      <c r="G216" s="38"/>
      <c r="H216" s="44"/>
    </row>
    <row r="217" spans="1:8" s="2" customFormat="1" ht="16.8" customHeight="1">
      <c r="A217" s="38"/>
      <c r="B217" s="44"/>
      <c r="C217" s="313" t="s">
        <v>219</v>
      </c>
      <c r="D217" s="314" t="s">
        <v>1</v>
      </c>
      <c r="E217" s="315" t="s">
        <v>1</v>
      </c>
      <c r="F217" s="316">
        <v>26.58</v>
      </c>
      <c r="G217" s="38"/>
      <c r="H217" s="44"/>
    </row>
    <row r="218" spans="1:8" s="2" customFormat="1" ht="16.8" customHeight="1">
      <c r="A218" s="38"/>
      <c r="B218" s="44"/>
      <c r="C218" s="317" t="s">
        <v>219</v>
      </c>
      <c r="D218" s="317" t="s">
        <v>220</v>
      </c>
      <c r="E218" s="17" t="s">
        <v>1</v>
      </c>
      <c r="F218" s="318">
        <v>26.58</v>
      </c>
      <c r="G218" s="38"/>
      <c r="H218" s="44"/>
    </row>
    <row r="219" spans="1:8" s="2" customFormat="1" ht="16.8" customHeight="1">
      <c r="A219" s="38"/>
      <c r="B219" s="44"/>
      <c r="C219" s="319" t="s">
        <v>1053</v>
      </c>
      <c r="D219" s="38"/>
      <c r="E219" s="38"/>
      <c r="F219" s="38"/>
      <c r="G219" s="38"/>
      <c r="H219" s="44"/>
    </row>
    <row r="220" spans="1:8" s="2" customFormat="1" ht="16.8" customHeight="1">
      <c r="A220" s="38"/>
      <c r="B220" s="44"/>
      <c r="C220" s="317" t="s">
        <v>663</v>
      </c>
      <c r="D220" s="317" t="s">
        <v>664</v>
      </c>
      <c r="E220" s="17" t="s">
        <v>294</v>
      </c>
      <c r="F220" s="318">
        <v>26.58</v>
      </c>
      <c r="G220" s="38"/>
      <c r="H220" s="44"/>
    </row>
    <row r="221" spans="1:8" s="2" customFormat="1" ht="16.8" customHeight="1">
      <c r="A221" s="38"/>
      <c r="B221" s="44"/>
      <c r="C221" s="317" t="s">
        <v>654</v>
      </c>
      <c r="D221" s="317" t="s">
        <v>655</v>
      </c>
      <c r="E221" s="17" t="s">
        <v>294</v>
      </c>
      <c r="F221" s="318">
        <v>32.18</v>
      </c>
      <c r="G221" s="38"/>
      <c r="H221" s="44"/>
    </row>
    <row r="222" spans="1:8" s="2" customFormat="1" ht="16.8" customHeight="1">
      <c r="A222" s="38"/>
      <c r="B222" s="44"/>
      <c r="C222" s="317" t="s">
        <v>659</v>
      </c>
      <c r="D222" s="317" t="s">
        <v>660</v>
      </c>
      <c r="E222" s="17" t="s">
        <v>294</v>
      </c>
      <c r="F222" s="318">
        <v>32.18</v>
      </c>
      <c r="G222" s="38"/>
      <c r="H222" s="44"/>
    </row>
    <row r="223" spans="1:8" s="2" customFormat="1" ht="16.8" customHeight="1">
      <c r="A223" s="38"/>
      <c r="B223" s="44"/>
      <c r="C223" s="313" t="s">
        <v>221</v>
      </c>
      <c r="D223" s="314" t="s">
        <v>1</v>
      </c>
      <c r="E223" s="315" t="s">
        <v>1</v>
      </c>
      <c r="F223" s="316">
        <v>5.6</v>
      </c>
      <c r="G223" s="38"/>
      <c r="H223" s="44"/>
    </row>
    <row r="224" spans="1:8" s="2" customFormat="1" ht="16.8" customHeight="1">
      <c r="A224" s="38"/>
      <c r="B224" s="44"/>
      <c r="C224" s="317" t="s">
        <v>221</v>
      </c>
      <c r="D224" s="317" t="s">
        <v>222</v>
      </c>
      <c r="E224" s="17" t="s">
        <v>1</v>
      </c>
      <c r="F224" s="318">
        <v>5.6</v>
      </c>
      <c r="G224" s="38"/>
      <c r="H224" s="44"/>
    </row>
    <row r="225" spans="1:8" s="2" customFormat="1" ht="16.8" customHeight="1">
      <c r="A225" s="38"/>
      <c r="B225" s="44"/>
      <c r="C225" s="319" t="s">
        <v>1053</v>
      </c>
      <c r="D225" s="38"/>
      <c r="E225" s="38"/>
      <c r="F225" s="38"/>
      <c r="G225" s="38"/>
      <c r="H225" s="44"/>
    </row>
    <row r="226" spans="1:8" s="2" customFormat="1" ht="16.8" customHeight="1">
      <c r="A226" s="38"/>
      <c r="B226" s="44"/>
      <c r="C226" s="317" t="s">
        <v>667</v>
      </c>
      <c r="D226" s="317" t="s">
        <v>668</v>
      </c>
      <c r="E226" s="17" t="s">
        <v>294</v>
      </c>
      <c r="F226" s="318">
        <v>52.4</v>
      </c>
      <c r="G226" s="38"/>
      <c r="H226" s="44"/>
    </row>
    <row r="227" spans="1:8" s="2" customFormat="1" ht="16.8" customHeight="1">
      <c r="A227" s="38"/>
      <c r="B227" s="44"/>
      <c r="C227" s="317" t="s">
        <v>654</v>
      </c>
      <c r="D227" s="317" t="s">
        <v>655</v>
      </c>
      <c r="E227" s="17" t="s">
        <v>294</v>
      </c>
      <c r="F227" s="318">
        <v>32.18</v>
      </c>
      <c r="G227" s="38"/>
      <c r="H227" s="44"/>
    </row>
    <row r="228" spans="1:8" s="2" customFormat="1" ht="16.8" customHeight="1">
      <c r="A228" s="38"/>
      <c r="B228" s="44"/>
      <c r="C228" s="317" t="s">
        <v>659</v>
      </c>
      <c r="D228" s="317" t="s">
        <v>660</v>
      </c>
      <c r="E228" s="17" t="s">
        <v>294</v>
      </c>
      <c r="F228" s="318">
        <v>32.18</v>
      </c>
      <c r="G228" s="38"/>
      <c r="H228" s="44"/>
    </row>
    <row r="229" spans="1:8" s="2" customFormat="1" ht="16.8" customHeight="1">
      <c r="A229" s="38"/>
      <c r="B229" s="44"/>
      <c r="C229" s="313" t="s">
        <v>675</v>
      </c>
      <c r="D229" s="314" t="s">
        <v>1</v>
      </c>
      <c r="E229" s="315" t="s">
        <v>1</v>
      </c>
      <c r="F229" s="316">
        <v>15.31</v>
      </c>
      <c r="G229" s="38"/>
      <c r="H229" s="44"/>
    </row>
    <row r="230" spans="1:8" s="2" customFormat="1" ht="16.8" customHeight="1">
      <c r="A230" s="38"/>
      <c r="B230" s="44"/>
      <c r="C230" s="317" t="s">
        <v>675</v>
      </c>
      <c r="D230" s="317" t="s">
        <v>676</v>
      </c>
      <c r="E230" s="17" t="s">
        <v>1</v>
      </c>
      <c r="F230" s="318">
        <v>15.31</v>
      </c>
      <c r="G230" s="38"/>
      <c r="H230" s="44"/>
    </row>
    <row r="231" spans="1:8" s="2" customFormat="1" ht="16.8" customHeight="1">
      <c r="A231" s="38"/>
      <c r="B231" s="44"/>
      <c r="C231" s="313" t="s">
        <v>233</v>
      </c>
      <c r="D231" s="314" t="s">
        <v>1</v>
      </c>
      <c r="E231" s="315" t="s">
        <v>1</v>
      </c>
      <c r="F231" s="316">
        <v>9.12</v>
      </c>
      <c r="G231" s="38"/>
      <c r="H231" s="44"/>
    </row>
    <row r="232" spans="1:8" s="2" customFormat="1" ht="16.8" customHeight="1">
      <c r="A232" s="38"/>
      <c r="B232" s="44"/>
      <c r="C232" s="317" t="s">
        <v>233</v>
      </c>
      <c r="D232" s="317" t="s">
        <v>310</v>
      </c>
      <c r="E232" s="17" t="s">
        <v>1</v>
      </c>
      <c r="F232" s="318">
        <v>9.12</v>
      </c>
      <c r="G232" s="38"/>
      <c r="H232" s="44"/>
    </row>
    <row r="233" spans="1:8" s="2" customFormat="1" ht="16.8" customHeight="1">
      <c r="A233" s="38"/>
      <c r="B233" s="44"/>
      <c r="C233" s="319" t="s">
        <v>1053</v>
      </c>
      <c r="D233" s="38"/>
      <c r="E233" s="38"/>
      <c r="F233" s="38"/>
      <c r="G233" s="38"/>
      <c r="H233" s="44"/>
    </row>
    <row r="234" spans="1:8" s="2" customFormat="1" ht="12">
      <c r="A234" s="38"/>
      <c r="B234" s="44"/>
      <c r="C234" s="317" t="s">
        <v>307</v>
      </c>
      <c r="D234" s="317" t="s">
        <v>308</v>
      </c>
      <c r="E234" s="17" t="s">
        <v>303</v>
      </c>
      <c r="F234" s="318">
        <v>9.12</v>
      </c>
      <c r="G234" s="38"/>
      <c r="H234" s="44"/>
    </row>
    <row r="235" spans="1:8" s="2" customFormat="1" ht="12">
      <c r="A235" s="38"/>
      <c r="B235" s="44"/>
      <c r="C235" s="317" t="s">
        <v>312</v>
      </c>
      <c r="D235" s="317" t="s">
        <v>313</v>
      </c>
      <c r="E235" s="17" t="s">
        <v>303</v>
      </c>
      <c r="F235" s="318">
        <v>59.24</v>
      </c>
      <c r="G235" s="38"/>
      <c r="H235" s="44"/>
    </row>
    <row r="236" spans="1:8" s="2" customFormat="1" ht="16.8" customHeight="1">
      <c r="A236" s="38"/>
      <c r="B236" s="44"/>
      <c r="C236" s="317" t="s">
        <v>322</v>
      </c>
      <c r="D236" s="317" t="s">
        <v>323</v>
      </c>
      <c r="E236" s="17" t="s">
        <v>303</v>
      </c>
      <c r="F236" s="318">
        <v>5.22</v>
      </c>
      <c r="G236" s="38"/>
      <c r="H236" s="44"/>
    </row>
    <row r="237" spans="1:8" s="2" customFormat="1" ht="16.8" customHeight="1">
      <c r="A237" s="38"/>
      <c r="B237" s="44"/>
      <c r="C237" s="313" t="s">
        <v>241</v>
      </c>
      <c r="D237" s="314" t="s">
        <v>1</v>
      </c>
      <c r="E237" s="315" t="s">
        <v>1</v>
      </c>
      <c r="F237" s="316">
        <v>59.24</v>
      </c>
      <c r="G237" s="38"/>
      <c r="H237" s="44"/>
    </row>
    <row r="238" spans="1:8" s="2" customFormat="1" ht="16.8" customHeight="1">
      <c r="A238" s="38"/>
      <c r="B238" s="44"/>
      <c r="C238" s="317" t="s">
        <v>241</v>
      </c>
      <c r="D238" s="317" t="s">
        <v>315</v>
      </c>
      <c r="E238" s="17" t="s">
        <v>1</v>
      </c>
      <c r="F238" s="318">
        <v>59.24</v>
      </c>
      <c r="G238" s="38"/>
      <c r="H238" s="44"/>
    </row>
    <row r="239" spans="1:8" s="2" customFormat="1" ht="16.8" customHeight="1">
      <c r="A239" s="38"/>
      <c r="B239" s="44"/>
      <c r="C239" s="319" t="s">
        <v>1053</v>
      </c>
      <c r="D239" s="38"/>
      <c r="E239" s="38"/>
      <c r="F239" s="38"/>
      <c r="G239" s="38"/>
      <c r="H239" s="44"/>
    </row>
    <row r="240" spans="1:8" s="2" customFormat="1" ht="12">
      <c r="A240" s="38"/>
      <c r="B240" s="44"/>
      <c r="C240" s="317" t="s">
        <v>312</v>
      </c>
      <c r="D240" s="317" t="s">
        <v>313</v>
      </c>
      <c r="E240" s="17" t="s">
        <v>303</v>
      </c>
      <c r="F240" s="318">
        <v>59.24</v>
      </c>
      <c r="G240" s="38"/>
      <c r="H240" s="44"/>
    </row>
    <row r="241" spans="1:8" s="2" customFormat="1" ht="12">
      <c r="A241" s="38"/>
      <c r="B241" s="44"/>
      <c r="C241" s="317" t="s">
        <v>317</v>
      </c>
      <c r="D241" s="317" t="s">
        <v>318</v>
      </c>
      <c r="E241" s="17" t="s">
        <v>303</v>
      </c>
      <c r="F241" s="318">
        <v>59.24</v>
      </c>
      <c r="G241" s="38"/>
      <c r="H241" s="44"/>
    </row>
    <row r="242" spans="1:8" s="2" customFormat="1" ht="12">
      <c r="A242" s="38"/>
      <c r="B242" s="44"/>
      <c r="C242" s="317" t="s">
        <v>726</v>
      </c>
      <c r="D242" s="317" t="s">
        <v>727</v>
      </c>
      <c r="E242" s="17" t="s">
        <v>334</v>
      </c>
      <c r="F242" s="318">
        <v>204.569</v>
      </c>
      <c r="G242" s="38"/>
      <c r="H242" s="44"/>
    </row>
    <row r="243" spans="1:8" s="2" customFormat="1" ht="16.8" customHeight="1">
      <c r="A243" s="38"/>
      <c r="B243" s="44"/>
      <c r="C243" s="313" t="s">
        <v>186</v>
      </c>
      <c r="D243" s="314" t="s">
        <v>1</v>
      </c>
      <c r="E243" s="315" t="s">
        <v>1</v>
      </c>
      <c r="F243" s="316">
        <v>5</v>
      </c>
      <c r="G243" s="38"/>
      <c r="H243" s="44"/>
    </row>
    <row r="244" spans="1:8" s="2" customFormat="1" ht="16.8" customHeight="1">
      <c r="A244" s="38"/>
      <c r="B244" s="44"/>
      <c r="C244" s="317" t="s">
        <v>186</v>
      </c>
      <c r="D244" s="317" t="s">
        <v>187</v>
      </c>
      <c r="E244" s="17" t="s">
        <v>1</v>
      </c>
      <c r="F244" s="318">
        <v>5</v>
      </c>
      <c r="G244" s="38"/>
      <c r="H244" s="44"/>
    </row>
    <row r="245" spans="1:8" s="2" customFormat="1" ht="16.8" customHeight="1">
      <c r="A245" s="38"/>
      <c r="B245" s="44"/>
      <c r="C245" s="319" t="s">
        <v>1053</v>
      </c>
      <c r="D245" s="38"/>
      <c r="E245" s="38"/>
      <c r="F245" s="38"/>
      <c r="G245" s="38"/>
      <c r="H245" s="44"/>
    </row>
    <row r="246" spans="1:8" s="2" customFormat="1" ht="16.8" customHeight="1">
      <c r="A246" s="38"/>
      <c r="B246" s="44"/>
      <c r="C246" s="317" t="s">
        <v>749</v>
      </c>
      <c r="D246" s="317" t="s">
        <v>750</v>
      </c>
      <c r="E246" s="17" t="s">
        <v>294</v>
      </c>
      <c r="F246" s="318">
        <v>5</v>
      </c>
      <c r="G246" s="38"/>
      <c r="H246" s="44"/>
    </row>
    <row r="247" spans="1:8" s="2" customFormat="1" ht="16.8" customHeight="1">
      <c r="A247" s="38"/>
      <c r="B247" s="44"/>
      <c r="C247" s="317" t="s">
        <v>753</v>
      </c>
      <c r="D247" s="317" t="s">
        <v>754</v>
      </c>
      <c r="E247" s="17" t="s">
        <v>294</v>
      </c>
      <c r="F247" s="318">
        <v>5</v>
      </c>
      <c r="G247" s="38"/>
      <c r="H247" s="44"/>
    </row>
    <row r="248" spans="1:8" s="2" customFormat="1" ht="16.8" customHeight="1">
      <c r="A248" s="38"/>
      <c r="B248" s="44"/>
      <c r="C248" s="317" t="s">
        <v>757</v>
      </c>
      <c r="D248" s="317" t="s">
        <v>758</v>
      </c>
      <c r="E248" s="17" t="s">
        <v>303</v>
      </c>
      <c r="F248" s="318">
        <v>1.225</v>
      </c>
      <c r="G248" s="38"/>
      <c r="H248" s="44"/>
    </row>
    <row r="249" spans="1:8" s="2" customFormat="1" ht="16.8" customHeight="1">
      <c r="A249" s="38"/>
      <c r="B249" s="44"/>
      <c r="C249" s="313" t="s">
        <v>243</v>
      </c>
      <c r="D249" s="314" t="s">
        <v>1</v>
      </c>
      <c r="E249" s="315" t="s">
        <v>1</v>
      </c>
      <c r="F249" s="316">
        <v>90.123</v>
      </c>
      <c r="G249" s="38"/>
      <c r="H249" s="44"/>
    </row>
    <row r="250" spans="1:8" s="2" customFormat="1" ht="16.8" customHeight="1">
      <c r="A250" s="38"/>
      <c r="B250" s="44"/>
      <c r="C250" s="317" t="s">
        <v>243</v>
      </c>
      <c r="D250" s="317" t="s">
        <v>711</v>
      </c>
      <c r="E250" s="17" t="s">
        <v>1</v>
      </c>
      <c r="F250" s="318">
        <v>90.123</v>
      </c>
      <c r="G250" s="38"/>
      <c r="H250" s="44"/>
    </row>
    <row r="251" spans="1:8" s="2" customFormat="1" ht="16.8" customHeight="1">
      <c r="A251" s="38"/>
      <c r="B251" s="44"/>
      <c r="C251" s="319" t="s">
        <v>1053</v>
      </c>
      <c r="D251" s="38"/>
      <c r="E251" s="38"/>
      <c r="F251" s="38"/>
      <c r="G251" s="38"/>
      <c r="H251" s="44"/>
    </row>
    <row r="252" spans="1:8" s="2" customFormat="1" ht="12">
      <c r="A252" s="38"/>
      <c r="B252" s="44"/>
      <c r="C252" s="317" t="s">
        <v>708</v>
      </c>
      <c r="D252" s="317" t="s">
        <v>709</v>
      </c>
      <c r="E252" s="17" t="s">
        <v>334</v>
      </c>
      <c r="F252" s="318">
        <v>331.541</v>
      </c>
      <c r="G252" s="38"/>
      <c r="H252" s="44"/>
    </row>
    <row r="253" spans="1:8" s="2" customFormat="1" ht="12">
      <c r="A253" s="38"/>
      <c r="B253" s="44"/>
      <c r="C253" s="317" t="s">
        <v>722</v>
      </c>
      <c r="D253" s="317" t="s">
        <v>723</v>
      </c>
      <c r="E253" s="17" t="s">
        <v>334</v>
      </c>
      <c r="F253" s="318">
        <v>90.123</v>
      </c>
      <c r="G253" s="38"/>
      <c r="H253" s="44"/>
    </row>
    <row r="254" spans="1:8" s="2" customFormat="1" ht="16.8" customHeight="1">
      <c r="A254" s="38"/>
      <c r="B254" s="44"/>
      <c r="C254" s="313" t="s">
        <v>714</v>
      </c>
      <c r="D254" s="314" t="s">
        <v>1</v>
      </c>
      <c r="E254" s="315" t="s">
        <v>1</v>
      </c>
      <c r="F254" s="316">
        <v>88.221</v>
      </c>
      <c r="G254" s="38"/>
      <c r="H254" s="44"/>
    </row>
    <row r="255" spans="1:8" s="2" customFormat="1" ht="16.8" customHeight="1">
      <c r="A255" s="38"/>
      <c r="B255" s="44"/>
      <c r="C255" s="317" t="s">
        <v>714</v>
      </c>
      <c r="D255" s="317" t="s">
        <v>715</v>
      </c>
      <c r="E255" s="17" t="s">
        <v>1</v>
      </c>
      <c r="F255" s="318">
        <v>88.221</v>
      </c>
      <c r="G255" s="38"/>
      <c r="H255" s="44"/>
    </row>
    <row r="256" spans="1:8" s="2" customFormat="1" ht="16.8" customHeight="1">
      <c r="A256" s="38"/>
      <c r="B256" s="44"/>
      <c r="C256" s="313" t="s">
        <v>245</v>
      </c>
      <c r="D256" s="314" t="s">
        <v>1</v>
      </c>
      <c r="E256" s="315" t="s">
        <v>1</v>
      </c>
      <c r="F256" s="316">
        <v>109.785</v>
      </c>
      <c r="G256" s="38"/>
      <c r="H256" s="44"/>
    </row>
    <row r="257" spans="1:8" s="2" customFormat="1" ht="16.8" customHeight="1">
      <c r="A257" s="38"/>
      <c r="B257" s="44"/>
      <c r="C257" s="317" t="s">
        <v>245</v>
      </c>
      <c r="D257" s="317" t="s">
        <v>712</v>
      </c>
      <c r="E257" s="17" t="s">
        <v>1</v>
      </c>
      <c r="F257" s="318">
        <v>109.785</v>
      </c>
      <c r="G257" s="38"/>
      <c r="H257" s="44"/>
    </row>
    <row r="258" spans="1:8" s="2" customFormat="1" ht="16.8" customHeight="1">
      <c r="A258" s="38"/>
      <c r="B258" s="44"/>
      <c r="C258" s="319" t="s">
        <v>1053</v>
      </c>
      <c r="D258" s="38"/>
      <c r="E258" s="38"/>
      <c r="F258" s="38"/>
      <c r="G258" s="38"/>
      <c r="H258" s="44"/>
    </row>
    <row r="259" spans="1:8" s="2" customFormat="1" ht="12">
      <c r="A259" s="38"/>
      <c r="B259" s="44"/>
      <c r="C259" s="317" t="s">
        <v>708</v>
      </c>
      <c r="D259" s="317" t="s">
        <v>709</v>
      </c>
      <c r="E259" s="17" t="s">
        <v>334</v>
      </c>
      <c r="F259" s="318">
        <v>331.541</v>
      </c>
      <c r="G259" s="38"/>
      <c r="H259" s="44"/>
    </row>
    <row r="260" spans="1:8" s="2" customFormat="1" ht="12">
      <c r="A260" s="38"/>
      <c r="B260" s="44"/>
      <c r="C260" s="317" t="s">
        <v>726</v>
      </c>
      <c r="D260" s="317" t="s">
        <v>727</v>
      </c>
      <c r="E260" s="17" t="s">
        <v>334</v>
      </c>
      <c r="F260" s="318">
        <v>204.569</v>
      </c>
      <c r="G260" s="38"/>
      <c r="H260" s="44"/>
    </row>
    <row r="261" spans="1:8" s="2" customFormat="1" ht="16.8" customHeight="1">
      <c r="A261" s="38"/>
      <c r="B261" s="44"/>
      <c r="C261" s="313" t="s">
        <v>249</v>
      </c>
      <c r="D261" s="314" t="s">
        <v>1</v>
      </c>
      <c r="E261" s="315" t="s">
        <v>1</v>
      </c>
      <c r="F261" s="316">
        <v>243.32</v>
      </c>
      <c r="G261" s="38"/>
      <c r="H261" s="44"/>
    </row>
    <row r="262" spans="1:8" s="2" customFormat="1" ht="16.8" customHeight="1">
      <c r="A262" s="38"/>
      <c r="B262" s="44"/>
      <c r="C262" s="317" t="s">
        <v>243</v>
      </c>
      <c r="D262" s="317" t="s">
        <v>711</v>
      </c>
      <c r="E262" s="17" t="s">
        <v>1</v>
      </c>
      <c r="F262" s="318">
        <v>90.123</v>
      </c>
      <c r="G262" s="38"/>
      <c r="H262" s="44"/>
    </row>
    <row r="263" spans="1:8" s="2" customFormat="1" ht="16.8" customHeight="1">
      <c r="A263" s="38"/>
      <c r="B263" s="44"/>
      <c r="C263" s="317" t="s">
        <v>245</v>
      </c>
      <c r="D263" s="317" t="s">
        <v>712</v>
      </c>
      <c r="E263" s="17" t="s">
        <v>1</v>
      </c>
      <c r="F263" s="318">
        <v>109.785</v>
      </c>
      <c r="G263" s="38"/>
      <c r="H263" s="44"/>
    </row>
    <row r="264" spans="1:8" s="2" customFormat="1" ht="16.8" customHeight="1">
      <c r="A264" s="38"/>
      <c r="B264" s="44"/>
      <c r="C264" s="317" t="s">
        <v>247</v>
      </c>
      <c r="D264" s="317" t="s">
        <v>248</v>
      </c>
      <c r="E264" s="17" t="s">
        <v>1</v>
      </c>
      <c r="F264" s="318">
        <v>43.412</v>
      </c>
      <c r="G264" s="38"/>
      <c r="H264" s="44"/>
    </row>
    <row r="265" spans="1:8" s="2" customFormat="1" ht="16.8" customHeight="1">
      <c r="A265" s="38"/>
      <c r="B265" s="44"/>
      <c r="C265" s="317" t="s">
        <v>249</v>
      </c>
      <c r="D265" s="317" t="s">
        <v>713</v>
      </c>
      <c r="E265" s="17" t="s">
        <v>1</v>
      </c>
      <c r="F265" s="318">
        <v>243.32</v>
      </c>
      <c r="G265" s="38"/>
      <c r="H265" s="44"/>
    </row>
    <row r="266" spans="1:8" s="2" customFormat="1" ht="16.8" customHeight="1">
      <c r="A266" s="38"/>
      <c r="B266" s="44"/>
      <c r="C266" s="319" t="s">
        <v>1053</v>
      </c>
      <c r="D266" s="38"/>
      <c r="E266" s="38"/>
      <c r="F266" s="38"/>
      <c r="G266" s="38"/>
      <c r="H266" s="44"/>
    </row>
    <row r="267" spans="1:8" s="2" customFormat="1" ht="12">
      <c r="A267" s="38"/>
      <c r="B267" s="44"/>
      <c r="C267" s="317" t="s">
        <v>708</v>
      </c>
      <c r="D267" s="317" t="s">
        <v>709</v>
      </c>
      <c r="E267" s="17" t="s">
        <v>334</v>
      </c>
      <c r="F267" s="318">
        <v>331.541</v>
      </c>
      <c r="G267" s="38"/>
      <c r="H267" s="44"/>
    </row>
    <row r="268" spans="1:8" s="2" customFormat="1" ht="12">
      <c r="A268" s="38"/>
      <c r="B268" s="44"/>
      <c r="C268" s="317" t="s">
        <v>717</v>
      </c>
      <c r="D268" s="317" t="s">
        <v>718</v>
      </c>
      <c r="E268" s="17" t="s">
        <v>334</v>
      </c>
      <c r="F268" s="318">
        <v>2433.2</v>
      </c>
      <c r="G268" s="38"/>
      <c r="H268" s="44"/>
    </row>
    <row r="269" spans="1:8" s="2" customFormat="1" ht="16.8" customHeight="1">
      <c r="A269" s="38"/>
      <c r="B269" s="44"/>
      <c r="C269" s="313" t="s">
        <v>247</v>
      </c>
      <c r="D269" s="314" t="s">
        <v>1</v>
      </c>
      <c r="E269" s="315" t="s">
        <v>1</v>
      </c>
      <c r="F269" s="316">
        <v>43.412</v>
      </c>
      <c r="G269" s="38"/>
      <c r="H269" s="44"/>
    </row>
    <row r="270" spans="1:8" s="2" customFormat="1" ht="16.8" customHeight="1">
      <c r="A270" s="38"/>
      <c r="B270" s="44"/>
      <c r="C270" s="317" t="s">
        <v>247</v>
      </c>
      <c r="D270" s="317" t="s">
        <v>248</v>
      </c>
      <c r="E270" s="17" t="s">
        <v>1</v>
      </c>
      <c r="F270" s="318">
        <v>43.412</v>
      </c>
      <c r="G270" s="38"/>
      <c r="H270" s="44"/>
    </row>
    <row r="271" spans="1:8" s="2" customFormat="1" ht="16.8" customHeight="1">
      <c r="A271" s="38"/>
      <c r="B271" s="44"/>
      <c r="C271" s="319" t="s">
        <v>1053</v>
      </c>
      <c r="D271" s="38"/>
      <c r="E271" s="38"/>
      <c r="F271" s="38"/>
      <c r="G271" s="38"/>
      <c r="H271" s="44"/>
    </row>
    <row r="272" spans="1:8" s="2" customFormat="1" ht="12">
      <c r="A272" s="38"/>
      <c r="B272" s="44"/>
      <c r="C272" s="317" t="s">
        <v>708</v>
      </c>
      <c r="D272" s="317" t="s">
        <v>709</v>
      </c>
      <c r="E272" s="17" t="s">
        <v>334</v>
      </c>
      <c r="F272" s="318">
        <v>331.541</v>
      </c>
      <c r="G272" s="38"/>
      <c r="H272" s="44"/>
    </row>
    <row r="273" spans="1:8" s="2" customFormat="1" ht="12">
      <c r="A273" s="38"/>
      <c r="B273" s="44"/>
      <c r="C273" s="317" t="s">
        <v>731</v>
      </c>
      <c r="D273" s="317" t="s">
        <v>732</v>
      </c>
      <c r="E273" s="17" t="s">
        <v>334</v>
      </c>
      <c r="F273" s="318">
        <v>43.412</v>
      </c>
      <c r="G273" s="38"/>
      <c r="H273" s="44"/>
    </row>
    <row r="274" spans="1:8" s="2" customFormat="1" ht="16.8" customHeight="1">
      <c r="A274" s="38"/>
      <c r="B274" s="44"/>
      <c r="C274" s="313" t="s">
        <v>218</v>
      </c>
      <c r="D274" s="314" t="s">
        <v>1</v>
      </c>
      <c r="E274" s="315" t="s">
        <v>1</v>
      </c>
      <c r="F274" s="316">
        <v>3</v>
      </c>
      <c r="G274" s="38"/>
      <c r="H274" s="44"/>
    </row>
    <row r="275" spans="1:8" s="2" customFormat="1" ht="16.8" customHeight="1">
      <c r="A275" s="38"/>
      <c r="B275" s="44"/>
      <c r="C275" s="317" t="s">
        <v>218</v>
      </c>
      <c r="D275" s="317" t="s">
        <v>147</v>
      </c>
      <c r="E275" s="17" t="s">
        <v>1</v>
      </c>
      <c r="F275" s="318">
        <v>3</v>
      </c>
      <c r="G275" s="38"/>
      <c r="H275" s="44"/>
    </row>
    <row r="276" spans="1:8" s="2" customFormat="1" ht="16.8" customHeight="1">
      <c r="A276" s="38"/>
      <c r="B276" s="44"/>
      <c r="C276" s="319" t="s">
        <v>1053</v>
      </c>
      <c r="D276" s="38"/>
      <c r="E276" s="38"/>
      <c r="F276" s="38"/>
      <c r="G276" s="38"/>
      <c r="H276" s="44"/>
    </row>
    <row r="277" spans="1:8" s="2" customFormat="1" ht="16.8" customHeight="1">
      <c r="A277" s="38"/>
      <c r="B277" s="44"/>
      <c r="C277" s="317" t="s">
        <v>455</v>
      </c>
      <c r="D277" s="317" t="s">
        <v>456</v>
      </c>
      <c r="E277" s="17" t="s">
        <v>140</v>
      </c>
      <c r="F277" s="318">
        <v>3</v>
      </c>
      <c r="G277" s="38"/>
      <c r="H277" s="44"/>
    </row>
    <row r="278" spans="1:8" s="2" customFormat="1" ht="12">
      <c r="A278" s="38"/>
      <c r="B278" s="44"/>
      <c r="C278" s="317" t="s">
        <v>307</v>
      </c>
      <c r="D278" s="317" t="s">
        <v>308</v>
      </c>
      <c r="E278" s="17" t="s">
        <v>303</v>
      </c>
      <c r="F278" s="318">
        <v>9.12</v>
      </c>
      <c r="G278" s="38"/>
      <c r="H278" s="44"/>
    </row>
    <row r="279" spans="1:8" s="2" customFormat="1" ht="16.8" customHeight="1">
      <c r="A279" s="38"/>
      <c r="B279" s="44"/>
      <c r="C279" s="317" t="s">
        <v>322</v>
      </c>
      <c r="D279" s="317" t="s">
        <v>323</v>
      </c>
      <c r="E279" s="17" t="s">
        <v>303</v>
      </c>
      <c r="F279" s="318">
        <v>5.22</v>
      </c>
      <c r="G279" s="38"/>
      <c r="H279" s="44"/>
    </row>
    <row r="280" spans="1:8" s="2" customFormat="1" ht="16.8" customHeight="1">
      <c r="A280" s="38"/>
      <c r="B280" s="44"/>
      <c r="C280" s="317" t="s">
        <v>459</v>
      </c>
      <c r="D280" s="317" t="s">
        <v>460</v>
      </c>
      <c r="E280" s="17" t="s">
        <v>140</v>
      </c>
      <c r="F280" s="318">
        <v>3</v>
      </c>
      <c r="G280" s="38"/>
      <c r="H280" s="44"/>
    </row>
    <row r="281" spans="1:8" s="2" customFormat="1" ht="16.8" customHeight="1">
      <c r="A281" s="38"/>
      <c r="B281" s="44"/>
      <c r="C281" s="317" t="s">
        <v>463</v>
      </c>
      <c r="D281" s="317" t="s">
        <v>464</v>
      </c>
      <c r="E281" s="17" t="s">
        <v>140</v>
      </c>
      <c r="F281" s="318">
        <v>3</v>
      </c>
      <c r="G281" s="38"/>
      <c r="H281" s="44"/>
    </row>
    <row r="282" spans="1:8" s="2" customFormat="1" ht="16.8" customHeight="1">
      <c r="A282" s="38"/>
      <c r="B282" s="44"/>
      <c r="C282" s="317" t="s">
        <v>467</v>
      </c>
      <c r="D282" s="317" t="s">
        <v>468</v>
      </c>
      <c r="E282" s="17" t="s">
        <v>140</v>
      </c>
      <c r="F282" s="318">
        <v>3</v>
      </c>
      <c r="G282" s="38"/>
      <c r="H282" s="44"/>
    </row>
    <row r="283" spans="1:8" s="2" customFormat="1" ht="16.8" customHeight="1">
      <c r="A283" s="38"/>
      <c r="B283" s="44"/>
      <c r="C283" s="317" t="s">
        <v>471</v>
      </c>
      <c r="D283" s="317" t="s">
        <v>472</v>
      </c>
      <c r="E283" s="17" t="s">
        <v>140</v>
      </c>
      <c r="F283" s="318">
        <v>3</v>
      </c>
      <c r="G283" s="38"/>
      <c r="H283" s="44"/>
    </row>
    <row r="284" spans="1:8" s="2" customFormat="1" ht="16.8" customHeight="1">
      <c r="A284" s="38"/>
      <c r="B284" s="44"/>
      <c r="C284" s="317" t="s">
        <v>475</v>
      </c>
      <c r="D284" s="317" t="s">
        <v>476</v>
      </c>
      <c r="E284" s="17" t="s">
        <v>140</v>
      </c>
      <c r="F284" s="318">
        <v>3</v>
      </c>
      <c r="G284" s="38"/>
      <c r="H284" s="44"/>
    </row>
    <row r="285" spans="1:8" s="2" customFormat="1" ht="16.8" customHeight="1">
      <c r="A285" s="38"/>
      <c r="B285" s="44"/>
      <c r="C285" s="317" t="s">
        <v>479</v>
      </c>
      <c r="D285" s="317" t="s">
        <v>480</v>
      </c>
      <c r="E285" s="17" t="s">
        <v>140</v>
      </c>
      <c r="F285" s="318">
        <v>3</v>
      </c>
      <c r="G285" s="38"/>
      <c r="H285" s="44"/>
    </row>
    <row r="286" spans="1:8" s="2" customFormat="1" ht="16.8" customHeight="1">
      <c r="A286" s="38"/>
      <c r="B286" s="44"/>
      <c r="C286" s="313" t="s">
        <v>563</v>
      </c>
      <c r="D286" s="314" t="s">
        <v>1</v>
      </c>
      <c r="E286" s="315" t="s">
        <v>1</v>
      </c>
      <c r="F286" s="316">
        <v>9.5</v>
      </c>
      <c r="G286" s="38"/>
      <c r="H286" s="44"/>
    </row>
    <row r="287" spans="1:8" s="2" customFormat="1" ht="16.8" customHeight="1">
      <c r="A287" s="38"/>
      <c r="B287" s="44"/>
      <c r="C287" s="317" t="s">
        <v>563</v>
      </c>
      <c r="D287" s="317" t="s">
        <v>564</v>
      </c>
      <c r="E287" s="17" t="s">
        <v>1</v>
      </c>
      <c r="F287" s="318">
        <v>9.5</v>
      </c>
      <c r="G287" s="38"/>
      <c r="H287" s="44"/>
    </row>
    <row r="288" spans="1:8" s="2" customFormat="1" ht="16.8" customHeight="1">
      <c r="A288" s="38"/>
      <c r="B288" s="44"/>
      <c r="C288" s="313" t="s">
        <v>577</v>
      </c>
      <c r="D288" s="314" t="s">
        <v>1</v>
      </c>
      <c r="E288" s="315" t="s">
        <v>1</v>
      </c>
      <c r="F288" s="316">
        <v>6</v>
      </c>
      <c r="G288" s="38"/>
      <c r="H288" s="44"/>
    </row>
    <row r="289" spans="1:8" s="2" customFormat="1" ht="16.8" customHeight="1">
      <c r="A289" s="38"/>
      <c r="B289" s="44"/>
      <c r="C289" s="317" t="s">
        <v>577</v>
      </c>
      <c r="D289" s="317" t="s">
        <v>284</v>
      </c>
      <c r="E289" s="17" t="s">
        <v>1</v>
      </c>
      <c r="F289" s="318">
        <v>6</v>
      </c>
      <c r="G289" s="38"/>
      <c r="H289" s="44"/>
    </row>
    <row r="290" spans="1:8" s="2" customFormat="1" ht="16.8" customHeight="1">
      <c r="A290" s="38"/>
      <c r="B290" s="44"/>
      <c r="C290" s="313" t="s">
        <v>588</v>
      </c>
      <c r="D290" s="314" t="s">
        <v>1</v>
      </c>
      <c r="E290" s="315" t="s">
        <v>1</v>
      </c>
      <c r="F290" s="316">
        <v>80</v>
      </c>
      <c r="G290" s="38"/>
      <c r="H290" s="44"/>
    </row>
    <row r="291" spans="1:8" s="2" customFormat="1" ht="16.8" customHeight="1">
      <c r="A291" s="38"/>
      <c r="B291" s="44"/>
      <c r="C291" s="317" t="s">
        <v>588</v>
      </c>
      <c r="D291" s="317" t="s">
        <v>589</v>
      </c>
      <c r="E291" s="17" t="s">
        <v>1</v>
      </c>
      <c r="F291" s="318">
        <v>80</v>
      </c>
      <c r="G291" s="38"/>
      <c r="H291" s="44"/>
    </row>
    <row r="292" spans="1:8" s="2" customFormat="1" ht="16.8" customHeight="1">
      <c r="A292" s="38"/>
      <c r="B292" s="44"/>
      <c r="C292" s="313" t="s">
        <v>555</v>
      </c>
      <c r="D292" s="314" t="s">
        <v>1</v>
      </c>
      <c r="E292" s="315" t="s">
        <v>1</v>
      </c>
      <c r="F292" s="316">
        <v>65</v>
      </c>
      <c r="G292" s="38"/>
      <c r="H292" s="44"/>
    </row>
    <row r="293" spans="1:8" s="2" customFormat="1" ht="16.8" customHeight="1">
      <c r="A293" s="38"/>
      <c r="B293" s="44"/>
      <c r="C293" s="317" t="s">
        <v>555</v>
      </c>
      <c r="D293" s="317" t="s">
        <v>556</v>
      </c>
      <c r="E293" s="17" t="s">
        <v>1</v>
      </c>
      <c r="F293" s="318">
        <v>65</v>
      </c>
      <c r="G293" s="38"/>
      <c r="H293" s="44"/>
    </row>
    <row r="294" spans="1:8" s="2" customFormat="1" ht="16.8" customHeight="1">
      <c r="A294" s="38"/>
      <c r="B294" s="44"/>
      <c r="C294" s="313" t="s">
        <v>569</v>
      </c>
      <c r="D294" s="314" t="s">
        <v>1</v>
      </c>
      <c r="E294" s="315" t="s">
        <v>1</v>
      </c>
      <c r="F294" s="316">
        <v>93.2</v>
      </c>
      <c r="G294" s="38"/>
      <c r="H294" s="44"/>
    </row>
    <row r="295" spans="1:8" s="2" customFormat="1" ht="16.8" customHeight="1">
      <c r="A295" s="38"/>
      <c r="B295" s="44"/>
      <c r="C295" s="317" t="s">
        <v>569</v>
      </c>
      <c r="D295" s="317" t="s">
        <v>570</v>
      </c>
      <c r="E295" s="17" t="s">
        <v>1</v>
      </c>
      <c r="F295" s="318">
        <v>93.2</v>
      </c>
      <c r="G295" s="38"/>
      <c r="H295" s="44"/>
    </row>
    <row r="296" spans="1:8" s="2" customFormat="1" ht="16.8" customHeight="1">
      <c r="A296" s="38"/>
      <c r="B296" s="44"/>
      <c r="C296" s="313" t="s">
        <v>557</v>
      </c>
      <c r="D296" s="314" t="s">
        <v>1</v>
      </c>
      <c r="E296" s="315" t="s">
        <v>1</v>
      </c>
      <c r="F296" s="316">
        <v>30</v>
      </c>
      <c r="G296" s="38"/>
      <c r="H296" s="44"/>
    </row>
    <row r="297" spans="1:8" s="2" customFormat="1" ht="16.8" customHeight="1">
      <c r="A297" s="38"/>
      <c r="B297" s="44"/>
      <c r="C297" s="317" t="s">
        <v>557</v>
      </c>
      <c r="D297" s="317" t="s">
        <v>558</v>
      </c>
      <c r="E297" s="17" t="s">
        <v>1</v>
      </c>
      <c r="F297" s="318">
        <v>30</v>
      </c>
      <c r="G297" s="38"/>
      <c r="H297" s="44"/>
    </row>
    <row r="298" spans="1:8" s="2" customFormat="1" ht="16.8" customHeight="1">
      <c r="A298" s="38"/>
      <c r="B298" s="44"/>
      <c r="C298" s="313" t="s">
        <v>582</v>
      </c>
      <c r="D298" s="314" t="s">
        <v>1</v>
      </c>
      <c r="E298" s="315" t="s">
        <v>1</v>
      </c>
      <c r="F298" s="316">
        <v>114</v>
      </c>
      <c r="G298" s="38"/>
      <c r="H298" s="44"/>
    </row>
    <row r="299" spans="1:8" s="2" customFormat="1" ht="16.8" customHeight="1">
      <c r="A299" s="38"/>
      <c r="B299" s="44"/>
      <c r="C299" s="317" t="s">
        <v>582</v>
      </c>
      <c r="D299" s="317" t="s">
        <v>583</v>
      </c>
      <c r="E299" s="17" t="s">
        <v>1</v>
      </c>
      <c r="F299" s="318">
        <v>114</v>
      </c>
      <c r="G299" s="38"/>
      <c r="H299" s="44"/>
    </row>
    <row r="300" spans="1:8" s="2" customFormat="1" ht="16.8" customHeight="1">
      <c r="A300" s="38"/>
      <c r="B300" s="44"/>
      <c r="C300" s="313" t="s">
        <v>590</v>
      </c>
      <c r="D300" s="314" t="s">
        <v>1</v>
      </c>
      <c r="E300" s="315" t="s">
        <v>1</v>
      </c>
      <c r="F300" s="316">
        <v>1.8</v>
      </c>
      <c r="G300" s="38"/>
      <c r="H300" s="44"/>
    </row>
    <row r="301" spans="1:8" s="2" customFormat="1" ht="16.8" customHeight="1">
      <c r="A301" s="38"/>
      <c r="B301" s="44"/>
      <c r="C301" s="317" t="s">
        <v>590</v>
      </c>
      <c r="D301" s="317" t="s">
        <v>591</v>
      </c>
      <c r="E301" s="17" t="s">
        <v>1</v>
      </c>
      <c r="F301" s="318">
        <v>1.8</v>
      </c>
      <c r="G301" s="38"/>
      <c r="H301" s="44"/>
    </row>
    <row r="302" spans="1:8" s="2" customFormat="1" ht="16.8" customHeight="1">
      <c r="A302" s="38"/>
      <c r="B302" s="44"/>
      <c r="C302" s="313" t="s">
        <v>571</v>
      </c>
      <c r="D302" s="314" t="s">
        <v>1</v>
      </c>
      <c r="E302" s="315" t="s">
        <v>1</v>
      </c>
      <c r="F302" s="316">
        <v>17</v>
      </c>
      <c r="G302" s="38"/>
      <c r="H302" s="44"/>
    </row>
    <row r="303" spans="1:8" s="2" customFormat="1" ht="16.8" customHeight="1">
      <c r="A303" s="38"/>
      <c r="B303" s="44"/>
      <c r="C303" s="317" t="s">
        <v>571</v>
      </c>
      <c r="D303" s="317" t="s">
        <v>572</v>
      </c>
      <c r="E303" s="17" t="s">
        <v>1</v>
      </c>
      <c r="F303" s="318">
        <v>17</v>
      </c>
      <c r="G303" s="38"/>
      <c r="H303" s="44"/>
    </row>
    <row r="304" spans="1:8" s="2" customFormat="1" ht="16.8" customHeight="1">
      <c r="A304" s="38"/>
      <c r="B304" s="44"/>
      <c r="C304" s="313" t="s">
        <v>592</v>
      </c>
      <c r="D304" s="314" t="s">
        <v>1</v>
      </c>
      <c r="E304" s="315" t="s">
        <v>1</v>
      </c>
      <c r="F304" s="316">
        <v>20</v>
      </c>
      <c r="G304" s="38"/>
      <c r="H304" s="44"/>
    </row>
    <row r="305" spans="1:8" s="2" customFormat="1" ht="16.8" customHeight="1">
      <c r="A305" s="38"/>
      <c r="B305" s="44"/>
      <c r="C305" s="317" t="s">
        <v>592</v>
      </c>
      <c r="D305" s="317" t="s">
        <v>593</v>
      </c>
      <c r="E305" s="17" t="s">
        <v>1</v>
      </c>
      <c r="F305" s="318">
        <v>20</v>
      </c>
      <c r="G305" s="38"/>
      <c r="H305" s="44"/>
    </row>
    <row r="306" spans="1:8" s="2" customFormat="1" ht="16.8" customHeight="1">
      <c r="A306" s="38"/>
      <c r="B306" s="44"/>
      <c r="C306" s="313" t="s">
        <v>239</v>
      </c>
      <c r="D306" s="314" t="s">
        <v>1</v>
      </c>
      <c r="E306" s="315" t="s">
        <v>1</v>
      </c>
      <c r="F306" s="316">
        <v>5.22</v>
      </c>
      <c r="G306" s="38"/>
      <c r="H306" s="44"/>
    </row>
    <row r="307" spans="1:8" s="2" customFormat="1" ht="16.8" customHeight="1">
      <c r="A307" s="38"/>
      <c r="B307" s="44"/>
      <c r="C307" s="317" t="s">
        <v>239</v>
      </c>
      <c r="D307" s="317" t="s">
        <v>325</v>
      </c>
      <c r="E307" s="17" t="s">
        <v>1</v>
      </c>
      <c r="F307" s="318">
        <v>5.22</v>
      </c>
      <c r="G307" s="38"/>
      <c r="H307" s="44"/>
    </row>
    <row r="308" spans="1:8" s="2" customFormat="1" ht="16.8" customHeight="1">
      <c r="A308" s="38"/>
      <c r="B308" s="44"/>
      <c r="C308" s="319" t="s">
        <v>1053</v>
      </c>
      <c r="D308" s="38"/>
      <c r="E308" s="38"/>
      <c r="F308" s="38"/>
      <c r="G308" s="38"/>
      <c r="H308" s="44"/>
    </row>
    <row r="309" spans="1:8" s="2" customFormat="1" ht="16.8" customHeight="1">
      <c r="A309" s="38"/>
      <c r="B309" s="44"/>
      <c r="C309" s="317" t="s">
        <v>322</v>
      </c>
      <c r="D309" s="317" t="s">
        <v>323</v>
      </c>
      <c r="E309" s="17" t="s">
        <v>303</v>
      </c>
      <c r="F309" s="318">
        <v>5.22</v>
      </c>
      <c r="G309" s="38"/>
      <c r="H309" s="44"/>
    </row>
    <row r="310" spans="1:8" s="2" customFormat="1" ht="12">
      <c r="A310" s="38"/>
      <c r="B310" s="44"/>
      <c r="C310" s="317" t="s">
        <v>312</v>
      </c>
      <c r="D310" s="317" t="s">
        <v>313</v>
      </c>
      <c r="E310" s="17" t="s">
        <v>303</v>
      </c>
      <c r="F310" s="318">
        <v>59.24</v>
      </c>
      <c r="G310" s="38"/>
      <c r="H310" s="44"/>
    </row>
    <row r="311" spans="1:8" s="2" customFormat="1" ht="16.8" customHeight="1">
      <c r="A311" s="38"/>
      <c r="B311" s="44"/>
      <c r="C311" s="313" t="s">
        <v>178</v>
      </c>
      <c r="D311" s="314" t="s">
        <v>1</v>
      </c>
      <c r="E311" s="315" t="s">
        <v>1</v>
      </c>
      <c r="F311" s="316">
        <v>29.18</v>
      </c>
      <c r="G311" s="38"/>
      <c r="H311" s="44"/>
    </row>
    <row r="312" spans="1:8" s="2" customFormat="1" ht="16.8" customHeight="1">
      <c r="A312" s="38"/>
      <c r="B312" s="44"/>
      <c r="C312" s="317" t="s">
        <v>178</v>
      </c>
      <c r="D312" s="317" t="s">
        <v>179</v>
      </c>
      <c r="E312" s="17" t="s">
        <v>1</v>
      </c>
      <c r="F312" s="318">
        <v>29.18</v>
      </c>
      <c r="G312" s="38"/>
      <c r="H312" s="44"/>
    </row>
    <row r="313" spans="1:8" s="2" customFormat="1" ht="16.8" customHeight="1">
      <c r="A313" s="38"/>
      <c r="B313" s="44"/>
      <c r="C313" s="319" t="s">
        <v>1053</v>
      </c>
      <c r="D313" s="38"/>
      <c r="E313" s="38"/>
      <c r="F313" s="38"/>
      <c r="G313" s="38"/>
      <c r="H313" s="44"/>
    </row>
    <row r="314" spans="1:8" s="2" customFormat="1" ht="16.8" customHeight="1">
      <c r="A314" s="38"/>
      <c r="B314" s="44"/>
      <c r="C314" s="317" t="s">
        <v>374</v>
      </c>
      <c r="D314" s="317" t="s">
        <v>375</v>
      </c>
      <c r="E314" s="17" t="s">
        <v>262</v>
      </c>
      <c r="F314" s="318">
        <v>29.18</v>
      </c>
      <c r="G314" s="38"/>
      <c r="H314" s="44"/>
    </row>
    <row r="315" spans="1:8" s="2" customFormat="1" ht="16.8" customHeight="1">
      <c r="A315" s="38"/>
      <c r="B315" s="44"/>
      <c r="C315" s="317" t="s">
        <v>338</v>
      </c>
      <c r="D315" s="317" t="s">
        <v>339</v>
      </c>
      <c r="E315" s="17" t="s">
        <v>262</v>
      </c>
      <c r="F315" s="318">
        <v>340.82</v>
      </c>
      <c r="G315" s="38"/>
      <c r="H315" s="44"/>
    </row>
    <row r="316" spans="1:8" s="2" customFormat="1" ht="16.8" customHeight="1">
      <c r="A316" s="38"/>
      <c r="B316" s="44"/>
      <c r="C316" s="317" t="s">
        <v>361</v>
      </c>
      <c r="D316" s="317" t="s">
        <v>362</v>
      </c>
      <c r="E316" s="17" t="s">
        <v>262</v>
      </c>
      <c r="F316" s="318">
        <v>128.67</v>
      </c>
      <c r="G316" s="38"/>
      <c r="H316" s="44"/>
    </row>
    <row r="317" spans="1:8" s="2" customFormat="1" ht="26.4" customHeight="1">
      <c r="A317" s="38"/>
      <c r="B317" s="44"/>
      <c r="C317" s="312" t="s">
        <v>1054</v>
      </c>
      <c r="D317" s="312" t="s">
        <v>96</v>
      </c>
      <c r="E317" s="38"/>
      <c r="F317" s="38"/>
      <c r="G317" s="38"/>
      <c r="H317" s="44"/>
    </row>
    <row r="318" spans="1:8" s="2" customFormat="1" ht="16.8" customHeight="1">
      <c r="A318" s="38"/>
      <c r="B318" s="44"/>
      <c r="C318" s="313" t="s">
        <v>771</v>
      </c>
      <c r="D318" s="314" t="s">
        <v>1</v>
      </c>
      <c r="E318" s="315" t="s">
        <v>1</v>
      </c>
      <c r="F318" s="316">
        <v>0.768</v>
      </c>
      <c r="G318" s="38"/>
      <c r="H318" s="44"/>
    </row>
    <row r="319" spans="1:8" s="2" customFormat="1" ht="16.8" customHeight="1">
      <c r="A319" s="38"/>
      <c r="B319" s="44"/>
      <c r="C319" s="317" t="s">
        <v>771</v>
      </c>
      <c r="D319" s="317" t="s">
        <v>838</v>
      </c>
      <c r="E319" s="17" t="s">
        <v>1</v>
      </c>
      <c r="F319" s="318">
        <v>0.768</v>
      </c>
      <c r="G319" s="38"/>
      <c r="H319" s="44"/>
    </row>
    <row r="320" spans="1:8" s="2" customFormat="1" ht="16.8" customHeight="1">
      <c r="A320" s="38"/>
      <c r="B320" s="44"/>
      <c r="C320" s="319" t="s">
        <v>1053</v>
      </c>
      <c r="D320" s="38"/>
      <c r="E320" s="38"/>
      <c r="F320" s="38"/>
      <c r="G320" s="38"/>
      <c r="H320" s="44"/>
    </row>
    <row r="321" spans="1:8" s="2" customFormat="1" ht="16.8" customHeight="1">
      <c r="A321" s="38"/>
      <c r="B321" s="44"/>
      <c r="C321" s="317" t="s">
        <v>835</v>
      </c>
      <c r="D321" s="317" t="s">
        <v>836</v>
      </c>
      <c r="E321" s="17" t="s">
        <v>303</v>
      </c>
      <c r="F321" s="318">
        <v>0.768</v>
      </c>
      <c r="G321" s="38"/>
      <c r="H321" s="44"/>
    </row>
    <row r="322" spans="1:8" s="2" customFormat="1" ht="12">
      <c r="A322" s="38"/>
      <c r="B322" s="44"/>
      <c r="C322" s="317" t="s">
        <v>312</v>
      </c>
      <c r="D322" s="317" t="s">
        <v>313</v>
      </c>
      <c r="E322" s="17" t="s">
        <v>303</v>
      </c>
      <c r="F322" s="318">
        <v>5.078</v>
      </c>
      <c r="G322" s="38"/>
      <c r="H322" s="44"/>
    </row>
    <row r="323" spans="1:8" s="2" customFormat="1" ht="16.8" customHeight="1">
      <c r="A323" s="38"/>
      <c r="B323" s="44"/>
      <c r="C323" s="317" t="s">
        <v>757</v>
      </c>
      <c r="D323" s="317" t="s">
        <v>758</v>
      </c>
      <c r="E323" s="17" t="s">
        <v>303</v>
      </c>
      <c r="F323" s="318">
        <v>21.173</v>
      </c>
      <c r="G323" s="38"/>
      <c r="H323" s="44"/>
    </row>
    <row r="324" spans="1:8" s="2" customFormat="1" ht="16.8" customHeight="1">
      <c r="A324" s="38"/>
      <c r="B324" s="44"/>
      <c r="C324" s="313" t="s">
        <v>767</v>
      </c>
      <c r="D324" s="314" t="s">
        <v>1</v>
      </c>
      <c r="E324" s="315" t="s">
        <v>1</v>
      </c>
      <c r="F324" s="316">
        <v>117</v>
      </c>
      <c r="G324" s="38"/>
      <c r="H324" s="44"/>
    </row>
    <row r="325" spans="1:8" s="2" customFormat="1" ht="16.8" customHeight="1">
      <c r="A325" s="38"/>
      <c r="B325" s="44"/>
      <c r="C325" s="317" t="s">
        <v>767</v>
      </c>
      <c r="D325" s="317" t="s">
        <v>768</v>
      </c>
      <c r="E325" s="17" t="s">
        <v>1</v>
      </c>
      <c r="F325" s="318">
        <v>117</v>
      </c>
      <c r="G325" s="38"/>
      <c r="H325" s="44"/>
    </row>
    <row r="326" spans="1:8" s="2" customFormat="1" ht="16.8" customHeight="1">
      <c r="A326" s="38"/>
      <c r="B326" s="44"/>
      <c r="C326" s="319" t="s">
        <v>1053</v>
      </c>
      <c r="D326" s="38"/>
      <c r="E326" s="38"/>
      <c r="F326" s="38"/>
      <c r="G326" s="38"/>
      <c r="H326" s="44"/>
    </row>
    <row r="327" spans="1:8" s="2" customFormat="1" ht="16.8" customHeight="1">
      <c r="A327" s="38"/>
      <c r="B327" s="44"/>
      <c r="C327" s="317" t="s">
        <v>864</v>
      </c>
      <c r="D327" s="317" t="s">
        <v>865</v>
      </c>
      <c r="E327" s="17" t="s">
        <v>294</v>
      </c>
      <c r="F327" s="318">
        <v>117</v>
      </c>
      <c r="G327" s="38"/>
      <c r="H327" s="44"/>
    </row>
    <row r="328" spans="1:8" s="2" customFormat="1" ht="16.8" customHeight="1">
      <c r="A328" s="38"/>
      <c r="B328" s="44"/>
      <c r="C328" s="317" t="s">
        <v>867</v>
      </c>
      <c r="D328" s="317" t="s">
        <v>868</v>
      </c>
      <c r="E328" s="17" t="s">
        <v>294</v>
      </c>
      <c r="F328" s="318">
        <v>117</v>
      </c>
      <c r="G328" s="38"/>
      <c r="H328" s="44"/>
    </row>
    <row r="329" spans="1:8" s="2" customFormat="1" ht="16.8" customHeight="1">
      <c r="A329" s="38"/>
      <c r="B329" s="44"/>
      <c r="C329" s="313" t="s">
        <v>766</v>
      </c>
      <c r="D329" s="314" t="s">
        <v>1</v>
      </c>
      <c r="E329" s="315" t="s">
        <v>1</v>
      </c>
      <c r="F329" s="316">
        <v>28</v>
      </c>
      <c r="G329" s="38"/>
      <c r="H329" s="44"/>
    </row>
    <row r="330" spans="1:8" s="2" customFormat="1" ht="16.8" customHeight="1">
      <c r="A330" s="38"/>
      <c r="B330" s="44"/>
      <c r="C330" s="317" t="s">
        <v>766</v>
      </c>
      <c r="D330" s="317" t="s">
        <v>859</v>
      </c>
      <c r="E330" s="17" t="s">
        <v>1</v>
      </c>
      <c r="F330" s="318">
        <v>28</v>
      </c>
      <c r="G330" s="38"/>
      <c r="H330" s="44"/>
    </row>
    <row r="331" spans="1:8" s="2" customFormat="1" ht="16.8" customHeight="1">
      <c r="A331" s="38"/>
      <c r="B331" s="44"/>
      <c r="C331" s="319" t="s">
        <v>1053</v>
      </c>
      <c r="D331" s="38"/>
      <c r="E331" s="38"/>
      <c r="F331" s="38"/>
      <c r="G331" s="38"/>
      <c r="H331" s="44"/>
    </row>
    <row r="332" spans="1:8" s="2" customFormat="1" ht="16.8" customHeight="1">
      <c r="A332" s="38"/>
      <c r="B332" s="44"/>
      <c r="C332" s="317" t="s">
        <v>856</v>
      </c>
      <c r="D332" s="317" t="s">
        <v>857</v>
      </c>
      <c r="E332" s="17" t="s">
        <v>294</v>
      </c>
      <c r="F332" s="318">
        <v>28</v>
      </c>
      <c r="G332" s="38"/>
      <c r="H332" s="44"/>
    </row>
    <row r="333" spans="1:8" s="2" customFormat="1" ht="16.8" customHeight="1">
      <c r="A333" s="38"/>
      <c r="B333" s="44"/>
      <c r="C333" s="317" t="s">
        <v>860</v>
      </c>
      <c r="D333" s="317" t="s">
        <v>861</v>
      </c>
      <c r="E333" s="17" t="s">
        <v>294</v>
      </c>
      <c r="F333" s="318">
        <v>33.6</v>
      </c>
      <c r="G333" s="38"/>
      <c r="H333" s="44"/>
    </row>
    <row r="334" spans="1:8" s="2" customFormat="1" ht="16.8" customHeight="1">
      <c r="A334" s="38"/>
      <c r="B334" s="44"/>
      <c r="C334" s="313" t="s">
        <v>769</v>
      </c>
      <c r="D334" s="314" t="s">
        <v>1</v>
      </c>
      <c r="E334" s="315" t="s">
        <v>1</v>
      </c>
      <c r="F334" s="316">
        <v>48</v>
      </c>
      <c r="G334" s="38"/>
      <c r="H334" s="44"/>
    </row>
    <row r="335" spans="1:8" s="2" customFormat="1" ht="16.8" customHeight="1">
      <c r="A335" s="38"/>
      <c r="B335" s="44"/>
      <c r="C335" s="317" t="s">
        <v>769</v>
      </c>
      <c r="D335" s="317" t="s">
        <v>474</v>
      </c>
      <c r="E335" s="17" t="s">
        <v>1</v>
      </c>
      <c r="F335" s="318">
        <v>48</v>
      </c>
      <c r="G335" s="38"/>
      <c r="H335" s="44"/>
    </row>
    <row r="336" spans="1:8" s="2" customFormat="1" ht="16.8" customHeight="1">
      <c r="A336" s="38"/>
      <c r="B336" s="44"/>
      <c r="C336" s="319" t="s">
        <v>1053</v>
      </c>
      <c r="D336" s="38"/>
      <c r="E336" s="38"/>
      <c r="F336" s="38"/>
      <c r="G336" s="38"/>
      <c r="H336" s="44"/>
    </row>
    <row r="337" spans="1:8" s="2" customFormat="1" ht="16.8" customHeight="1">
      <c r="A337" s="38"/>
      <c r="B337" s="44"/>
      <c r="C337" s="317" t="s">
        <v>870</v>
      </c>
      <c r="D337" s="317" t="s">
        <v>871</v>
      </c>
      <c r="E337" s="17" t="s">
        <v>294</v>
      </c>
      <c r="F337" s="318">
        <v>48</v>
      </c>
      <c r="G337" s="38"/>
      <c r="H337" s="44"/>
    </row>
    <row r="338" spans="1:8" s="2" customFormat="1" ht="16.8" customHeight="1">
      <c r="A338" s="38"/>
      <c r="B338" s="44"/>
      <c r="C338" s="317" t="s">
        <v>873</v>
      </c>
      <c r="D338" s="317" t="s">
        <v>874</v>
      </c>
      <c r="E338" s="17" t="s">
        <v>812</v>
      </c>
      <c r="F338" s="318">
        <v>19.2</v>
      </c>
      <c r="G338" s="38"/>
      <c r="H338" s="44"/>
    </row>
    <row r="339" spans="1:8" s="2" customFormat="1" ht="16.8" customHeight="1">
      <c r="A339" s="38"/>
      <c r="B339" s="44"/>
      <c r="C339" s="313" t="s">
        <v>776</v>
      </c>
      <c r="D339" s="314" t="s">
        <v>1</v>
      </c>
      <c r="E339" s="315" t="s">
        <v>1</v>
      </c>
      <c r="F339" s="316">
        <v>109</v>
      </c>
      <c r="G339" s="38"/>
      <c r="H339" s="44"/>
    </row>
    <row r="340" spans="1:8" s="2" customFormat="1" ht="16.8" customHeight="1">
      <c r="A340" s="38"/>
      <c r="B340" s="44"/>
      <c r="C340" s="317" t="s">
        <v>776</v>
      </c>
      <c r="D340" s="317" t="s">
        <v>777</v>
      </c>
      <c r="E340" s="17" t="s">
        <v>1</v>
      </c>
      <c r="F340" s="318">
        <v>109</v>
      </c>
      <c r="G340" s="38"/>
      <c r="H340" s="44"/>
    </row>
    <row r="341" spans="1:8" s="2" customFormat="1" ht="16.8" customHeight="1">
      <c r="A341" s="38"/>
      <c r="B341" s="44"/>
      <c r="C341" s="319" t="s">
        <v>1053</v>
      </c>
      <c r="D341" s="38"/>
      <c r="E341" s="38"/>
      <c r="F341" s="38"/>
      <c r="G341" s="38"/>
      <c r="H341" s="44"/>
    </row>
    <row r="342" spans="1:8" s="2" customFormat="1" ht="16.8" customHeight="1">
      <c r="A342" s="38"/>
      <c r="B342" s="44"/>
      <c r="C342" s="317" t="s">
        <v>971</v>
      </c>
      <c r="D342" s="317" t="s">
        <v>972</v>
      </c>
      <c r="E342" s="17" t="s">
        <v>294</v>
      </c>
      <c r="F342" s="318">
        <v>109</v>
      </c>
      <c r="G342" s="38"/>
      <c r="H342" s="44"/>
    </row>
    <row r="343" spans="1:8" s="2" customFormat="1" ht="12">
      <c r="A343" s="38"/>
      <c r="B343" s="44"/>
      <c r="C343" s="317" t="s">
        <v>974</v>
      </c>
      <c r="D343" s="317" t="s">
        <v>975</v>
      </c>
      <c r="E343" s="17" t="s">
        <v>294</v>
      </c>
      <c r="F343" s="318">
        <v>109</v>
      </c>
      <c r="G343" s="38"/>
      <c r="H343" s="44"/>
    </row>
    <row r="344" spans="1:8" s="2" customFormat="1" ht="16.8" customHeight="1">
      <c r="A344" s="38"/>
      <c r="B344" s="44"/>
      <c r="C344" s="313" t="s">
        <v>778</v>
      </c>
      <c r="D344" s="314" t="s">
        <v>1</v>
      </c>
      <c r="E344" s="315" t="s">
        <v>1</v>
      </c>
      <c r="F344" s="316">
        <v>50</v>
      </c>
      <c r="G344" s="38"/>
      <c r="H344" s="44"/>
    </row>
    <row r="345" spans="1:8" s="2" customFormat="1" ht="16.8" customHeight="1">
      <c r="A345" s="38"/>
      <c r="B345" s="44"/>
      <c r="C345" s="317" t="s">
        <v>778</v>
      </c>
      <c r="D345" s="317" t="s">
        <v>980</v>
      </c>
      <c r="E345" s="17" t="s">
        <v>1</v>
      </c>
      <c r="F345" s="318">
        <v>50</v>
      </c>
      <c r="G345" s="38"/>
      <c r="H345" s="44"/>
    </row>
    <row r="346" spans="1:8" s="2" customFormat="1" ht="16.8" customHeight="1">
      <c r="A346" s="38"/>
      <c r="B346" s="44"/>
      <c r="C346" s="319" t="s">
        <v>1053</v>
      </c>
      <c r="D346" s="38"/>
      <c r="E346" s="38"/>
      <c r="F346" s="38"/>
      <c r="G346" s="38"/>
      <c r="H346" s="44"/>
    </row>
    <row r="347" spans="1:8" s="2" customFormat="1" ht="16.8" customHeight="1">
      <c r="A347" s="38"/>
      <c r="B347" s="44"/>
      <c r="C347" s="317" t="s">
        <v>977</v>
      </c>
      <c r="D347" s="317" t="s">
        <v>978</v>
      </c>
      <c r="E347" s="17" t="s">
        <v>294</v>
      </c>
      <c r="F347" s="318">
        <v>50</v>
      </c>
      <c r="G347" s="38"/>
      <c r="H347" s="44"/>
    </row>
    <row r="348" spans="1:8" s="2" customFormat="1" ht="12">
      <c r="A348" s="38"/>
      <c r="B348" s="44"/>
      <c r="C348" s="317" t="s">
        <v>981</v>
      </c>
      <c r="D348" s="317" t="s">
        <v>982</v>
      </c>
      <c r="E348" s="17" t="s">
        <v>294</v>
      </c>
      <c r="F348" s="318">
        <v>50</v>
      </c>
      <c r="G348" s="38"/>
      <c r="H348" s="44"/>
    </row>
    <row r="349" spans="1:8" s="2" customFormat="1" ht="16.8" customHeight="1">
      <c r="A349" s="38"/>
      <c r="B349" s="44"/>
      <c r="C349" s="313" t="s">
        <v>786</v>
      </c>
      <c r="D349" s="314" t="s">
        <v>1</v>
      </c>
      <c r="E349" s="315" t="s">
        <v>1</v>
      </c>
      <c r="F349" s="316">
        <v>10</v>
      </c>
      <c r="G349" s="38"/>
      <c r="H349" s="44"/>
    </row>
    <row r="350" spans="1:8" s="2" customFormat="1" ht="16.8" customHeight="1">
      <c r="A350" s="38"/>
      <c r="B350" s="44"/>
      <c r="C350" s="317" t="s">
        <v>786</v>
      </c>
      <c r="D350" s="317" t="s">
        <v>300</v>
      </c>
      <c r="E350" s="17" t="s">
        <v>1</v>
      </c>
      <c r="F350" s="318">
        <v>10</v>
      </c>
      <c r="G350" s="38"/>
      <c r="H350" s="44"/>
    </row>
    <row r="351" spans="1:8" s="2" customFormat="1" ht="16.8" customHeight="1">
      <c r="A351" s="38"/>
      <c r="B351" s="44"/>
      <c r="C351" s="319" t="s">
        <v>1053</v>
      </c>
      <c r="D351" s="38"/>
      <c r="E351" s="38"/>
      <c r="F351" s="38"/>
      <c r="G351" s="38"/>
      <c r="H351" s="44"/>
    </row>
    <row r="352" spans="1:8" s="2" customFormat="1" ht="16.8" customHeight="1">
      <c r="A352" s="38"/>
      <c r="B352" s="44"/>
      <c r="C352" s="317" t="s">
        <v>296</v>
      </c>
      <c r="D352" s="317" t="s">
        <v>297</v>
      </c>
      <c r="E352" s="17" t="s">
        <v>294</v>
      </c>
      <c r="F352" s="318">
        <v>10</v>
      </c>
      <c r="G352" s="38"/>
      <c r="H352" s="44"/>
    </row>
    <row r="353" spans="1:8" s="2" customFormat="1" ht="12">
      <c r="A353" s="38"/>
      <c r="B353" s="44"/>
      <c r="C353" s="317" t="s">
        <v>595</v>
      </c>
      <c r="D353" s="317" t="s">
        <v>596</v>
      </c>
      <c r="E353" s="17" t="s">
        <v>294</v>
      </c>
      <c r="F353" s="318">
        <v>10</v>
      </c>
      <c r="G353" s="38"/>
      <c r="H353" s="44"/>
    </row>
    <row r="354" spans="1:8" s="2" customFormat="1" ht="16.8" customHeight="1">
      <c r="A354" s="38"/>
      <c r="B354" s="44"/>
      <c r="C354" s="317" t="s">
        <v>829</v>
      </c>
      <c r="D354" s="317" t="s">
        <v>830</v>
      </c>
      <c r="E354" s="17" t="s">
        <v>294</v>
      </c>
      <c r="F354" s="318">
        <v>10.2</v>
      </c>
      <c r="G354" s="38"/>
      <c r="H354" s="44"/>
    </row>
    <row r="355" spans="1:8" s="2" customFormat="1" ht="16.8" customHeight="1">
      <c r="A355" s="38"/>
      <c r="B355" s="44"/>
      <c r="C355" s="313" t="s">
        <v>774</v>
      </c>
      <c r="D355" s="314" t="s">
        <v>1</v>
      </c>
      <c r="E355" s="315" t="s">
        <v>1</v>
      </c>
      <c r="F355" s="316">
        <v>5.078</v>
      </c>
      <c r="G355" s="38"/>
      <c r="H355" s="44"/>
    </row>
    <row r="356" spans="1:8" s="2" customFormat="1" ht="16.8" customHeight="1">
      <c r="A356" s="38"/>
      <c r="B356" s="44"/>
      <c r="C356" s="317" t="s">
        <v>774</v>
      </c>
      <c r="D356" s="317" t="s">
        <v>804</v>
      </c>
      <c r="E356" s="17" t="s">
        <v>1</v>
      </c>
      <c r="F356" s="318">
        <v>5.078</v>
      </c>
      <c r="G356" s="38"/>
      <c r="H356" s="44"/>
    </row>
    <row r="357" spans="1:8" s="2" customFormat="1" ht="16.8" customHeight="1">
      <c r="A357" s="38"/>
      <c r="B357" s="44"/>
      <c r="C357" s="319" t="s">
        <v>1053</v>
      </c>
      <c r="D357" s="38"/>
      <c r="E357" s="38"/>
      <c r="F357" s="38"/>
      <c r="G357" s="38"/>
      <c r="H357" s="44"/>
    </row>
    <row r="358" spans="1:8" s="2" customFormat="1" ht="12">
      <c r="A358" s="38"/>
      <c r="B358" s="44"/>
      <c r="C358" s="317" t="s">
        <v>312</v>
      </c>
      <c r="D358" s="317" t="s">
        <v>313</v>
      </c>
      <c r="E358" s="17" t="s">
        <v>303</v>
      </c>
      <c r="F358" s="318">
        <v>5.078</v>
      </c>
      <c r="G358" s="38"/>
      <c r="H358" s="44"/>
    </row>
    <row r="359" spans="1:8" s="2" customFormat="1" ht="12">
      <c r="A359" s="38"/>
      <c r="B359" s="44"/>
      <c r="C359" s="317" t="s">
        <v>317</v>
      </c>
      <c r="D359" s="317" t="s">
        <v>318</v>
      </c>
      <c r="E359" s="17" t="s">
        <v>303</v>
      </c>
      <c r="F359" s="318">
        <v>5.078</v>
      </c>
      <c r="G359" s="38"/>
      <c r="H359" s="44"/>
    </row>
    <row r="360" spans="1:8" s="2" customFormat="1" ht="12">
      <c r="A360" s="38"/>
      <c r="B360" s="44"/>
      <c r="C360" s="317" t="s">
        <v>726</v>
      </c>
      <c r="D360" s="317" t="s">
        <v>727</v>
      </c>
      <c r="E360" s="17" t="s">
        <v>334</v>
      </c>
      <c r="F360" s="318">
        <v>9.14</v>
      </c>
      <c r="G360" s="38"/>
      <c r="H360" s="44"/>
    </row>
    <row r="361" spans="1:8" s="2" customFormat="1" ht="16.8" customHeight="1">
      <c r="A361" s="38"/>
      <c r="B361" s="44"/>
      <c r="C361" s="313" t="s">
        <v>790</v>
      </c>
      <c r="D361" s="314" t="s">
        <v>1</v>
      </c>
      <c r="E361" s="315" t="s">
        <v>1</v>
      </c>
      <c r="F361" s="316">
        <v>7.31</v>
      </c>
      <c r="G361" s="38"/>
      <c r="H361" s="44"/>
    </row>
    <row r="362" spans="1:8" s="2" customFormat="1" ht="16.8" customHeight="1">
      <c r="A362" s="38"/>
      <c r="B362" s="44"/>
      <c r="C362" s="317" t="s">
        <v>790</v>
      </c>
      <c r="D362" s="317" t="s">
        <v>791</v>
      </c>
      <c r="E362" s="17" t="s">
        <v>1</v>
      </c>
      <c r="F362" s="318">
        <v>7.31</v>
      </c>
      <c r="G362" s="38"/>
      <c r="H362" s="44"/>
    </row>
    <row r="363" spans="1:8" s="2" customFormat="1" ht="16.8" customHeight="1">
      <c r="A363" s="38"/>
      <c r="B363" s="44"/>
      <c r="C363" s="319" t="s">
        <v>1053</v>
      </c>
      <c r="D363" s="38"/>
      <c r="E363" s="38"/>
      <c r="F363" s="38"/>
      <c r="G363" s="38"/>
      <c r="H363" s="44"/>
    </row>
    <row r="364" spans="1:8" s="2" customFormat="1" ht="12">
      <c r="A364" s="38"/>
      <c r="B364" s="44"/>
      <c r="C364" s="317" t="s">
        <v>825</v>
      </c>
      <c r="D364" s="317" t="s">
        <v>826</v>
      </c>
      <c r="E364" s="17" t="s">
        <v>262</v>
      </c>
      <c r="F364" s="318">
        <v>13.51</v>
      </c>
      <c r="G364" s="38"/>
      <c r="H364" s="44"/>
    </row>
    <row r="365" spans="1:8" s="2" customFormat="1" ht="16.8" customHeight="1">
      <c r="A365" s="38"/>
      <c r="B365" s="44"/>
      <c r="C365" s="317" t="s">
        <v>357</v>
      </c>
      <c r="D365" s="317" t="s">
        <v>358</v>
      </c>
      <c r="E365" s="17" t="s">
        <v>262</v>
      </c>
      <c r="F365" s="318">
        <v>13.51</v>
      </c>
      <c r="G365" s="38"/>
      <c r="H365" s="44"/>
    </row>
    <row r="366" spans="1:8" s="2" customFormat="1" ht="16.8" customHeight="1">
      <c r="A366" s="38"/>
      <c r="B366" s="44"/>
      <c r="C366" s="313" t="s">
        <v>792</v>
      </c>
      <c r="D366" s="314" t="s">
        <v>1</v>
      </c>
      <c r="E366" s="315" t="s">
        <v>1</v>
      </c>
      <c r="F366" s="316">
        <v>3.1</v>
      </c>
      <c r="G366" s="38"/>
      <c r="H366" s="44"/>
    </row>
    <row r="367" spans="1:8" s="2" customFormat="1" ht="16.8" customHeight="1">
      <c r="A367" s="38"/>
      <c r="B367" s="44"/>
      <c r="C367" s="317" t="s">
        <v>792</v>
      </c>
      <c r="D367" s="317" t="s">
        <v>793</v>
      </c>
      <c r="E367" s="17" t="s">
        <v>1</v>
      </c>
      <c r="F367" s="318">
        <v>3.1</v>
      </c>
      <c r="G367" s="38"/>
      <c r="H367" s="44"/>
    </row>
    <row r="368" spans="1:8" s="2" customFormat="1" ht="16.8" customHeight="1">
      <c r="A368" s="38"/>
      <c r="B368" s="44"/>
      <c r="C368" s="319" t="s">
        <v>1053</v>
      </c>
      <c r="D368" s="38"/>
      <c r="E368" s="38"/>
      <c r="F368" s="38"/>
      <c r="G368" s="38"/>
      <c r="H368" s="44"/>
    </row>
    <row r="369" spans="1:8" s="2" customFormat="1" ht="12">
      <c r="A369" s="38"/>
      <c r="B369" s="44"/>
      <c r="C369" s="317" t="s">
        <v>825</v>
      </c>
      <c r="D369" s="317" t="s">
        <v>826</v>
      </c>
      <c r="E369" s="17" t="s">
        <v>262</v>
      </c>
      <c r="F369" s="318">
        <v>13.51</v>
      </c>
      <c r="G369" s="38"/>
      <c r="H369" s="44"/>
    </row>
    <row r="370" spans="1:8" s="2" customFormat="1" ht="16.8" customHeight="1">
      <c r="A370" s="38"/>
      <c r="B370" s="44"/>
      <c r="C370" s="317" t="s">
        <v>357</v>
      </c>
      <c r="D370" s="317" t="s">
        <v>358</v>
      </c>
      <c r="E370" s="17" t="s">
        <v>262</v>
      </c>
      <c r="F370" s="318">
        <v>13.51</v>
      </c>
      <c r="G370" s="38"/>
      <c r="H370" s="44"/>
    </row>
    <row r="371" spans="1:8" s="2" customFormat="1" ht="16.8" customHeight="1">
      <c r="A371" s="38"/>
      <c r="B371" s="44"/>
      <c r="C371" s="313" t="s">
        <v>782</v>
      </c>
      <c r="D371" s="314" t="s">
        <v>1</v>
      </c>
      <c r="E371" s="315" t="s">
        <v>1</v>
      </c>
      <c r="F371" s="316">
        <v>59</v>
      </c>
      <c r="G371" s="38"/>
      <c r="H371" s="44"/>
    </row>
    <row r="372" spans="1:8" s="2" customFormat="1" ht="16.8" customHeight="1">
      <c r="A372" s="38"/>
      <c r="B372" s="44"/>
      <c r="C372" s="317" t="s">
        <v>782</v>
      </c>
      <c r="D372" s="317" t="s">
        <v>834</v>
      </c>
      <c r="E372" s="17" t="s">
        <v>1</v>
      </c>
      <c r="F372" s="318">
        <v>59</v>
      </c>
      <c r="G372" s="38"/>
      <c r="H372" s="44"/>
    </row>
    <row r="373" spans="1:8" s="2" customFormat="1" ht="16.8" customHeight="1">
      <c r="A373" s="38"/>
      <c r="B373" s="44"/>
      <c r="C373" s="319" t="s">
        <v>1053</v>
      </c>
      <c r="D373" s="38"/>
      <c r="E373" s="38"/>
      <c r="F373" s="38"/>
      <c r="G373" s="38"/>
      <c r="H373" s="44"/>
    </row>
    <row r="374" spans="1:8" s="2" customFormat="1" ht="16.8" customHeight="1">
      <c r="A374" s="38"/>
      <c r="B374" s="44"/>
      <c r="C374" s="317" t="s">
        <v>667</v>
      </c>
      <c r="D374" s="317" t="s">
        <v>668</v>
      </c>
      <c r="E374" s="17" t="s">
        <v>294</v>
      </c>
      <c r="F374" s="318">
        <v>59</v>
      </c>
      <c r="G374" s="38"/>
      <c r="H374" s="44"/>
    </row>
    <row r="375" spans="1:8" s="2" customFormat="1" ht="16.8" customHeight="1">
      <c r="A375" s="38"/>
      <c r="B375" s="44"/>
      <c r="C375" s="317" t="s">
        <v>798</v>
      </c>
      <c r="D375" s="317" t="s">
        <v>799</v>
      </c>
      <c r="E375" s="17" t="s">
        <v>262</v>
      </c>
      <c r="F375" s="318">
        <v>17.7</v>
      </c>
      <c r="G375" s="38"/>
      <c r="H375" s="44"/>
    </row>
    <row r="376" spans="1:8" s="2" customFormat="1" ht="16.8" customHeight="1">
      <c r="A376" s="38"/>
      <c r="B376" s="44"/>
      <c r="C376" s="313" t="s">
        <v>779</v>
      </c>
      <c r="D376" s="314" t="s">
        <v>1</v>
      </c>
      <c r="E376" s="315" t="s">
        <v>1</v>
      </c>
      <c r="F376" s="316">
        <v>25</v>
      </c>
      <c r="G376" s="38"/>
      <c r="H376" s="44"/>
    </row>
    <row r="377" spans="1:8" s="2" customFormat="1" ht="16.8" customHeight="1">
      <c r="A377" s="38"/>
      <c r="B377" s="44"/>
      <c r="C377" s="317" t="s">
        <v>779</v>
      </c>
      <c r="D377" s="317" t="s">
        <v>953</v>
      </c>
      <c r="E377" s="17" t="s">
        <v>1</v>
      </c>
      <c r="F377" s="318">
        <v>25</v>
      </c>
      <c r="G377" s="38"/>
      <c r="H377" s="44"/>
    </row>
    <row r="378" spans="1:8" s="2" customFormat="1" ht="16.8" customHeight="1">
      <c r="A378" s="38"/>
      <c r="B378" s="44"/>
      <c r="C378" s="319" t="s">
        <v>1053</v>
      </c>
      <c r="D378" s="38"/>
      <c r="E378" s="38"/>
      <c r="F378" s="38"/>
      <c r="G378" s="38"/>
      <c r="H378" s="44"/>
    </row>
    <row r="379" spans="1:8" s="2" customFormat="1" ht="16.8" customHeight="1">
      <c r="A379" s="38"/>
      <c r="B379" s="44"/>
      <c r="C379" s="317" t="s">
        <v>749</v>
      </c>
      <c r="D379" s="317" t="s">
        <v>750</v>
      </c>
      <c r="E379" s="17" t="s">
        <v>294</v>
      </c>
      <c r="F379" s="318">
        <v>25</v>
      </c>
      <c r="G379" s="38"/>
      <c r="H379" s="44"/>
    </row>
    <row r="380" spans="1:8" s="2" customFormat="1" ht="16.8" customHeight="1">
      <c r="A380" s="38"/>
      <c r="B380" s="44"/>
      <c r="C380" s="317" t="s">
        <v>954</v>
      </c>
      <c r="D380" s="317" t="s">
        <v>955</v>
      </c>
      <c r="E380" s="17" t="s">
        <v>294</v>
      </c>
      <c r="F380" s="318">
        <v>66</v>
      </c>
      <c r="G380" s="38"/>
      <c r="H380" s="44"/>
    </row>
    <row r="381" spans="1:8" s="2" customFormat="1" ht="16.8" customHeight="1">
      <c r="A381" s="38"/>
      <c r="B381" s="44"/>
      <c r="C381" s="317" t="s">
        <v>958</v>
      </c>
      <c r="D381" s="317" t="s">
        <v>959</v>
      </c>
      <c r="E381" s="17" t="s">
        <v>294</v>
      </c>
      <c r="F381" s="318">
        <v>41</v>
      </c>
      <c r="G381" s="38"/>
      <c r="H381" s="44"/>
    </row>
    <row r="382" spans="1:8" s="2" customFormat="1" ht="16.8" customHeight="1">
      <c r="A382" s="38"/>
      <c r="B382" s="44"/>
      <c r="C382" s="317" t="s">
        <v>966</v>
      </c>
      <c r="D382" s="317" t="s">
        <v>967</v>
      </c>
      <c r="E382" s="17" t="s">
        <v>294</v>
      </c>
      <c r="F382" s="318">
        <v>54</v>
      </c>
      <c r="G382" s="38"/>
      <c r="H382" s="44"/>
    </row>
    <row r="383" spans="1:8" s="2" customFormat="1" ht="16.8" customHeight="1">
      <c r="A383" s="38"/>
      <c r="B383" s="44"/>
      <c r="C383" s="317" t="s">
        <v>757</v>
      </c>
      <c r="D383" s="317" t="s">
        <v>758</v>
      </c>
      <c r="E383" s="17" t="s">
        <v>303</v>
      </c>
      <c r="F383" s="318">
        <v>21.173</v>
      </c>
      <c r="G383" s="38"/>
      <c r="H383" s="44"/>
    </row>
    <row r="384" spans="1:8" s="2" customFormat="1" ht="16.8" customHeight="1">
      <c r="A384" s="38"/>
      <c r="B384" s="44"/>
      <c r="C384" s="313" t="s">
        <v>787</v>
      </c>
      <c r="D384" s="314" t="s">
        <v>1</v>
      </c>
      <c r="E384" s="315" t="s">
        <v>1</v>
      </c>
      <c r="F384" s="316">
        <v>54</v>
      </c>
      <c r="G384" s="38"/>
      <c r="H384" s="44"/>
    </row>
    <row r="385" spans="1:8" s="2" customFormat="1" ht="16.8" customHeight="1">
      <c r="A385" s="38"/>
      <c r="B385" s="44"/>
      <c r="C385" s="317" t="s">
        <v>787</v>
      </c>
      <c r="D385" s="317" t="s">
        <v>969</v>
      </c>
      <c r="E385" s="17" t="s">
        <v>1</v>
      </c>
      <c r="F385" s="318">
        <v>54</v>
      </c>
      <c r="G385" s="38"/>
      <c r="H385" s="44"/>
    </row>
    <row r="386" spans="1:8" s="2" customFormat="1" ht="16.8" customHeight="1">
      <c r="A386" s="38"/>
      <c r="B386" s="44"/>
      <c r="C386" s="319" t="s">
        <v>1053</v>
      </c>
      <c r="D386" s="38"/>
      <c r="E386" s="38"/>
      <c r="F386" s="38"/>
      <c r="G386" s="38"/>
      <c r="H386" s="44"/>
    </row>
    <row r="387" spans="1:8" s="2" customFormat="1" ht="16.8" customHeight="1">
      <c r="A387" s="38"/>
      <c r="B387" s="44"/>
      <c r="C387" s="317" t="s">
        <v>966</v>
      </c>
      <c r="D387" s="317" t="s">
        <v>967</v>
      </c>
      <c r="E387" s="17" t="s">
        <v>294</v>
      </c>
      <c r="F387" s="318">
        <v>54</v>
      </c>
      <c r="G387" s="38"/>
      <c r="H387" s="44"/>
    </row>
    <row r="388" spans="1:8" s="2" customFormat="1" ht="12">
      <c r="A388" s="38"/>
      <c r="B388" s="44"/>
      <c r="C388" s="317" t="s">
        <v>312</v>
      </c>
      <c r="D388" s="317" t="s">
        <v>313</v>
      </c>
      <c r="E388" s="17" t="s">
        <v>303</v>
      </c>
      <c r="F388" s="318">
        <v>5.078</v>
      </c>
      <c r="G388" s="38"/>
      <c r="H388" s="44"/>
    </row>
    <row r="389" spans="1:8" s="2" customFormat="1" ht="16.8" customHeight="1">
      <c r="A389" s="38"/>
      <c r="B389" s="44"/>
      <c r="C389" s="313" t="s">
        <v>781</v>
      </c>
      <c r="D389" s="314" t="s">
        <v>1</v>
      </c>
      <c r="E389" s="315" t="s">
        <v>1</v>
      </c>
      <c r="F389" s="316">
        <v>41</v>
      </c>
      <c r="G389" s="38"/>
      <c r="H389" s="44"/>
    </row>
    <row r="390" spans="1:8" s="2" customFormat="1" ht="16.8" customHeight="1">
      <c r="A390" s="38"/>
      <c r="B390" s="44"/>
      <c r="C390" s="317" t="s">
        <v>781</v>
      </c>
      <c r="D390" s="317" t="s">
        <v>961</v>
      </c>
      <c r="E390" s="17" t="s">
        <v>1</v>
      </c>
      <c r="F390" s="318">
        <v>41</v>
      </c>
      <c r="G390" s="38"/>
      <c r="H390" s="44"/>
    </row>
    <row r="391" spans="1:8" s="2" customFormat="1" ht="16.8" customHeight="1">
      <c r="A391" s="38"/>
      <c r="B391" s="44"/>
      <c r="C391" s="319" t="s">
        <v>1053</v>
      </c>
      <c r="D391" s="38"/>
      <c r="E391" s="38"/>
      <c r="F391" s="38"/>
      <c r="G391" s="38"/>
      <c r="H391" s="44"/>
    </row>
    <row r="392" spans="1:8" s="2" customFormat="1" ht="16.8" customHeight="1">
      <c r="A392" s="38"/>
      <c r="B392" s="44"/>
      <c r="C392" s="317" t="s">
        <v>958</v>
      </c>
      <c r="D392" s="317" t="s">
        <v>959</v>
      </c>
      <c r="E392" s="17" t="s">
        <v>294</v>
      </c>
      <c r="F392" s="318">
        <v>41</v>
      </c>
      <c r="G392" s="38"/>
      <c r="H392" s="44"/>
    </row>
    <row r="393" spans="1:8" s="2" customFormat="1" ht="16.8" customHeight="1">
      <c r="A393" s="38"/>
      <c r="B393" s="44"/>
      <c r="C393" s="317" t="s">
        <v>954</v>
      </c>
      <c r="D393" s="317" t="s">
        <v>955</v>
      </c>
      <c r="E393" s="17" t="s">
        <v>294</v>
      </c>
      <c r="F393" s="318">
        <v>66</v>
      </c>
      <c r="G393" s="38"/>
      <c r="H393" s="44"/>
    </row>
    <row r="394" spans="1:8" s="2" customFormat="1" ht="16.8" customHeight="1">
      <c r="A394" s="38"/>
      <c r="B394" s="44"/>
      <c r="C394" s="317" t="s">
        <v>757</v>
      </c>
      <c r="D394" s="317" t="s">
        <v>758</v>
      </c>
      <c r="E394" s="17" t="s">
        <v>303</v>
      </c>
      <c r="F394" s="318">
        <v>21.173</v>
      </c>
      <c r="G394" s="38"/>
      <c r="H394" s="44"/>
    </row>
    <row r="395" spans="1:8" s="2" customFormat="1" ht="16.8" customHeight="1">
      <c r="A395" s="38"/>
      <c r="B395" s="44"/>
      <c r="C395" s="313" t="s">
        <v>780</v>
      </c>
      <c r="D395" s="314" t="s">
        <v>1</v>
      </c>
      <c r="E395" s="315" t="s">
        <v>1</v>
      </c>
      <c r="F395" s="316">
        <v>29</v>
      </c>
      <c r="G395" s="38"/>
      <c r="H395" s="44"/>
    </row>
    <row r="396" spans="1:8" s="2" customFormat="1" ht="16.8" customHeight="1">
      <c r="A396" s="38"/>
      <c r="B396" s="44"/>
      <c r="C396" s="317" t="s">
        <v>780</v>
      </c>
      <c r="D396" s="317" t="s">
        <v>965</v>
      </c>
      <c r="E396" s="17" t="s">
        <v>1</v>
      </c>
      <c r="F396" s="318">
        <v>29</v>
      </c>
      <c r="G396" s="38"/>
      <c r="H396" s="44"/>
    </row>
    <row r="397" spans="1:8" s="2" customFormat="1" ht="16.8" customHeight="1">
      <c r="A397" s="38"/>
      <c r="B397" s="44"/>
      <c r="C397" s="319" t="s">
        <v>1053</v>
      </c>
      <c r="D397" s="38"/>
      <c r="E397" s="38"/>
      <c r="F397" s="38"/>
      <c r="G397" s="38"/>
      <c r="H397" s="44"/>
    </row>
    <row r="398" spans="1:8" s="2" customFormat="1" ht="16.8" customHeight="1">
      <c r="A398" s="38"/>
      <c r="B398" s="44"/>
      <c r="C398" s="317" t="s">
        <v>962</v>
      </c>
      <c r="D398" s="317" t="s">
        <v>963</v>
      </c>
      <c r="E398" s="17" t="s">
        <v>294</v>
      </c>
      <c r="F398" s="318">
        <v>29</v>
      </c>
      <c r="G398" s="38"/>
      <c r="H398" s="44"/>
    </row>
    <row r="399" spans="1:8" s="2" customFormat="1" ht="16.8" customHeight="1">
      <c r="A399" s="38"/>
      <c r="B399" s="44"/>
      <c r="C399" s="317" t="s">
        <v>958</v>
      </c>
      <c r="D399" s="317" t="s">
        <v>959</v>
      </c>
      <c r="E399" s="17" t="s">
        <v>294</v>
      </c>
      <c r="F399" s="318">
        <v>41</v>
      </c>
      <c r="G399" s="38"/>
      <c r="H399" s="44"/>
    </row>
    <row r="400" spans="1:8" s="2" customFormat="1" ht="16.8" customHeight="1">
      <c r="A400" s="38"/>
      <c r="B400" s="44"/>
      <c r="C400" s="317" t="s">
        <v>966</v>
      </c>
      <c r="D400" s="317" t="s">
        <v>967</v>
      </c>
      <c r="E400" s="17" t="s">
        <v>294</v>
      </c>
      <c r="F400" s="318">
        <v>54</v>
      </c>
      <c r="G400" s="38"/>
      <c r="H400" s="44"/>
    </row>
    <row r="401" spans="1:8" s="2" customFormat="1" ht="16.8" customHeight="1">
      <c r="A401" s="38"/>
      <c r="B401" s="44"/>
      <c r="C401" s="317" t="s">
        <v>757</v>
      </c>
      <c r="D401" s="317" t="s">
        <v>758</v>
      </c>
      <c r="E401" s="17" t="s">
        <v>303</v>
      </c>
      <c r="F401" s="318">
        <v>21.173</v>
      </c>
      <c r="G401" s="38"/>
      <c r="H401" s="44"/>
    </row>
    <row r="402" spans="1:8" s="2" customFormat="1" ht="16.8" customHeight="1">
      <c r="A402" s="38"/>
      <c r="B402" s="44"/>
      <c r="C402" s="313" t="s">
        <v>763</v>
      </c>
      <c r="D402" s="314" t="s">
        <v>1</v>
      </c>
      <c r="E402" s="315" t="s">
        <v>1</v>
      </c>
      <c r="F402" s="316">
        <v>2</v>
      </c>
      <c r="G402" s="38"/>
      <c r="H402" s="44"/>
    </row>
    <row r="403" spans="1:8" s="2" customFormat="1" ht="16.8" customHeight="1">
      <c r="A403" s="38"/>
      <c r="B403" s="44"/>
      <c r="C403" s="317" t="s">
        <v>763</v>
      </c>
      <c r="D403" s="317" t="s">
        <v>91</v>
      </c>
      <c r="E403" s="17" t="s">
        <v>1</v>
      </c>
      <c r="F403" s="318">
        <v>2</v>
      </c>
      <c r="G403" s="38"/>
      <c r="H403" s="44"/>
    </row>
    <row r="404" spans="1:8" s="2" customFormat="1" ht="16.8" customHeight="1">
      <c r="A404" s="38"/>
      <c r="B404" s="44"/>
      <c r="C404" s="319" t="s">
        <v>1053</v>
      </c>
      <c r="D404" s="38"/>
      <c r="E404" s="38"/>
      <c r="F404" s="38"/>
      <c r="G404" s="38"/>
      <c r="H404" s="44"/>
    </row>
    <row r="405" spans="1:8" s="2" customFormat="1" ht="16.8" customHeight="1">
      <c r="A405" s="38"/>
      <c r="B405" s="44"/>
      <c r="C405" s="317" t="s">
        <v>899</v>
      </c>
      <c r="D405" s="317" t="s">
        <v>900</v>
      </c>
      <c r="E405" s="17" t="s">
        <v>140</v>
      </c>
      <c r="F405" s="318">
        <v>2</v>
      </c>
      <c r="G405" s="38"/>
      <c r="H405" s="44"/>
    </row>
    <row r="406" spans="1:8" s="2" customFormat="1" ht="12">
      <c r="A406" s="38"/>
      <c r="B406" s="44"/>
      <c r="C406" s="317" t="s">
        <v>312</v>
      </c>
      <c r="D406" s="317" t="s">
        <v>313</v>
      </c>
      <c r="E406" s="17" t="s">
        <v>303</v>
      </c>
      <c r="F406" s="318">
        <v>5.078</v>
      </c>
      <c r="G406" s="38"/>
      <c r="H406" s="44"/>
    </row>
    <row r="407" spans="1:8" s="2" customFormat="1" ht="16.8" customHeight="1">
      <c r="A407" s="38"/>
      <c r="B407" s="44"/>
      <c r="C407" s="317" t="s">
        <v>879</v>
      </c>
      <c r="D407" s="317" t="s">
        <v>880</v>
      </c>
      <c r="E407" s="17" t="s">
        <v>140</v>
      </c>
      <c r="F407" s="318">
        <v>4</v>
      </c>
      <c r="G407" s="38"/>
      <c r="H407" s="44"/>
    </row>
    <row r="408" spans="1:8" s="2" customFormat="1" ht="16.8" customHeight="1">
      <c r="A408" s="38"/>
      <c r="B408" s="44"/>
      <c r="C408" s="317" t="s">
        <v>918</v>
      </c>
      <c r="D408" s="317" t="s">
        <v>919</v>
      </c>
      <c r="E408" s="17" t="s">
        <v>140</v>
      </c>
      <c r="F408" s="318">
        <v>5</v>
      </c>
      <c r="G408" s="38"/>
      <c r="H408" s="44"/>
    </row>
    <row r="409" spans="1:8" s="2" customFormat="1" ht="12">
      <c r="A409" s="38"/>
      <c r="B409" s="44"/>
      <c r="C409" s="317" t="s">
        <v>942</v>
      </c>
      <c r="D409" s="317" t="s">
        <v>943</v>
      </c>
      <c r="E409" s="17" t="s">
        <v>140</v>
      </c>
      <c r="F409" s="318">
        <v>4</v>
      </c>
      <c r="G409" s="38"/>
      <c r="H409" s="44"/>
    </row>
    <row r="410" spans="1:8" s="2" customFormat="1" ht="16.8" customHeight="1">
      <c r="A410" s="38"/>
      <c r="B410" s="44"/>
      <c r="C410" s="317" t="s">
        <v>948</v>
      </c>
      <c r="D410" s="317" t="s">
        <v>949</v>
      </c>
      <c r="E410" s="17" t="s">
        <v>303</v>
      </c>
      <c r="F410" s="318">
        <v>1.728</v>
      </c>
      <c r="G410" s="38"/>
      <c r="H410" s="44"/>
    </row>
    <row r="411" spans="1:8" s="2" customFormat="1" ht="16.8" customHeight="1">
      <c r="A411" s="38"/>
      <c r="B411" s="44"/>
      <c r="C411" s="317" t="s">
        <v>984</v>
      </c>
      <c r="D411" s="317" t="s">
        <v>985</v>
      </c>
      <c r="E411" s="17" t="s">
        <v>140</v>
      </c>
      <c r="F411" s="318">
        <v>5</v>
      </c>
      <c r="G411" s="38"/>
      <c r="H411" s="44"/>
    </row>
    <row r="412" spans="1:8" s="2" customFormat="1" ht="16.8" customHeight="1">
      <c r="A412" s="38"/>
      <c r="B412" s="44"/>
      <c r="C412" s="317" t="s">
        <v>856</v>
      </c>
      <c r="D412" s="317" t="s">
        <v>857</v>
      </c>
      <c r="E412" s="17" t="s">
        <v>294</v>
      </c>
      <c r="F412" s="318">
        <v>28</v>
      </c>
      <c r="G412" s="38"/>
      <c r="H412" s="44"/>
    </row>
    <row r="413" spans="1:8" s="2" customFormat="1" ht="16.8" customHeight="1">
      <c r="A413" s="38"/>
      <c r="B413" s="44"/>
      <c r="C413" s="317" t="s">
        <v>902</v>
      </c>
      <c r="D413" s="317" t="s">
        <v>903</v>
      </c>
      <c r="E413" s="17" t="s">
        <v>140</v>
      </c>
      <c r="F413" s="318">
        <v>2</v>
      </c>
      <c r="G413" s="38"/>
      <c r="H413" s="44"/>
    </row>
    <row r="414" spans="1:8" s="2" customFormat="1" ht="16.8" customHeight="1">
      <c r="A414" s="38"/>
      <c r="B414" s="44"/>
      <c r="C414" s="317" t="s">
        <v>987</v>
      </c>
      <c r="D414" s="317" t="s">
        <v>988</v>
      </c>
      <c r="E414" s="17" t="s">
        <v>294</v>
      </c>
      <c r="F414" s="318">
        <v>4.8</v>
      </c>
      <c r="G414" s="38"/>
      <c r="H414" s="44"/>
    </row>
    <row r="415" spans="1:8" s="2" customFormat="1" ht="16.8" customHeight="1">
      <c r="A415" s="38"/>
      <c r="B415" s="44"/>
      <c r="C415" s="317" t="s">
        <v>890</v>
      </c>
      <c r="D415" s="317" t="s">
        <v>891</v>
      </c>
      <c r="E415" s="17" t="s">
        <v>140</v>
      </c>
      <c r="F415" s="318">
        <v>2</v>
      </c>
      <c r="G415" s="38"/>
      <c r="H415" s="44"/>
    </row>
    <row r="416" spans="1:8" s="2" customFormat="1" ht="16.8" customHeight="1">
      <c r="A416" s="38"/>
      <c r="B416" s="44"/>
      <c r="C416" s="317" t="s">
        <v>893</v>
      </c>
      <c r="D416" s="317" t="s">
        <v>894</v>
      </c>
      <c r="E416" s="17" t="s">
        <v>140</v>
      </c>
      <c r="F416" s="318">
        <v>4</v>
      </c>
      <c r="G416" s="38"/>
      <c r="H416" s="44"/>
    </row>
    <row r="417" spans="1:8" s="2" customFormat="1" ht="16.8" customHeight="1">
      <c r="A417" s="38"/>
      <c r="B417" s="44"/>
      <c r="C417" s="313" t="s">
        <v>762</v>
      </c>
      <c r="D417" s="314" t="s">
        <v>1</v>
      </c>
      <c r="E417" s="315" t="s">
        <v>1</v>
      </c>
      <c r="F417" s="316">
        <v>2</v>
      </c>
      <c r="G417" s="38"/>
      <c r="H417" s="44"/>
    </row>
    <row r="418" spans="1:8" s="2" customFormat="1" ht="16.8" customHeight="1">
      <c r="A418" s="38"/>
      <c r="B418" s="44"/>
      <c r="C418" s="317" t="s">
        <v>762</v>
      </c>
      <c r="D418" s="317" t="s">
        <v>91</v>
      </c>
      <c r="E418" s="17" t="s">
        <v>1</v>
      </c>
      <c r="F418" s="318">
        <v>2</v>
      </c>
      <c r="G418" s="38"/>
      <c r="H418" s="44"/>
    </row>
    <row r="419" spans="1:8" s="2" customFormat="1" ht="16.8" customHeight="1">
      <c r="A419" s="38"/>
      <c r="B419" s="44"/>
      <c r="C419" s="319" t="s">
        <v>1053</v>
      </c>
      <c r="D419" s="38"/>
      <c r="E419" s="38"/>
      <c r="F419" s="38"/>
      <c r="G419" s="38"/>
      <c r="H419" s="44"/>
    </row>
    <row r="420" spans="1:8" s="2" customFormat="1" ht="16.8" customHeight="1">
      <c r="A420" s="38"/>
      <c r="B420" s="44"/>
      <c r="C420" s="317" t="s">
        <v>906</v>
      </c>
      <c r="D420" s="317" t="s">
        <v>907</v>
      </c>
      <c r="E420" s="17" t="s">
        <v>140</v>
      </c>
      <c r="F420" s="318">
        <v>3</v>
      </c>
      <c r="G420" s="38"/>
      <c r="H420" s="44"/>
    </row>
    <row r="421" spans="1:8" s="2" customFormat="1" ht="12">
      <c r="A421" s="38"/>
      <c r="B421" s="44"/>
      <c r="C421" s="317" t="s">
        <v>312</v>
      </c>
      <c r="D421" s="317" t="s">
        <v>313</v>
      </c>
      <c r="E421" s="17" t="s">
        <v>303</v>
      </c>
      <c r="F421" s="318">
        <v>5.078</v>
      </c>
      <c r="G421" s="38"/>
      <c r="H421" s="44"/>
    </row>
    <row r="422" spans="1:8" s="2" customFormat="1" ht="16.8" customHeight="1">
      <c r="A422" s="38"/>
      <c r="B422" s="44"/>
      <c r="C422" s="317" t="s">
        <v>879</v>
      </c>
      <c r="D422" s="317" t="s">
        <v>880</v>
      </c>
      <c r="E422" s="17" t="s">
        <v>140</v>
      </c>
      <c r="F422" s="318">
        <v>4</v>
      </c>
      <c r="G422" s="38"/>
      <c r="H422" s="44"/>
    </row>
    <row r="423" spans="1:8" s="2" customFormat="1" ht="16.8" customHeight="1">
      <c r="A423" s="38"/>
      <c r="B423" s="44"/>
      <c r="C423" s="317" t="s">
        <v>918</v>
      </c>
      <c r="D423" s="317" t="s">
        <v>919</v>
      </c>
      <c r="E423" s="17" t="s">
        <v>140</v>
      </c>
      <c r="F423" s="318">
        <v>5</v>
      </c>
      <c r="G423" s="38"/>
      <c r="H423" s="44"/>
    </row>
    <row r="424" spans="1:8" s="2" customFormat="1" ht="12">
      <c r="A424" s="38"/>
      <c r="B424" s="44"/>
      <c r="C424" s="317" t="s">
        <v>942</v>
      </c>
      <c r="D424" s="317" t="s">
        <v>943</v>
      </c>
      <c r="E424" s="17" t="s">
        <v>140</v>
      </c>
      <c r="F424" s="318">
        <v>4</v>
      </c>
      <c r="G424" s="38"/>
      <c r="H424" s="44"/>
    </row>
    <row r="425" spans="1:8" s="2" customFormat="1" ht="16.8" customHeight="1">
      <c r="A425" s="38"/>
      <c r="B425" s="44"/>
      <c r="C425" s="317" t="s">
        <v>948</v>
      </c>
      <c r="D425" s="317" t="s">
        <v>949</v>
      </c>
      <c r="E425" s="17" t="s">
        <v>303</v>
      </c>
      <c r="F425" s="318">
        <v>1.728</v>
      </c>
      <c r="G425" s="38"/>
      <c r="H425" s="44"/>
    </row>
    <row r="426" spans="1:8" s="2" customFormat="1" ht="16.8" customHeight="1">
      <c r="A426" s="38"/>
      <c r="B426" s="44"/>
      <c r="C426" s="317" t="s">
        <v>984</v>
      </c>
      <c r="D426" s="317" t="s">
        <v>985</v>
      </c>
      <c r="E426" s="17" t="s">
        <v>140</v>
      </c>
      <c r="F426" s="318">
        <v>5</v>
      </c>
      <c r="G426" s="38"/>
      <c r="H426" s="44"/>
    </row>
    <row r="427" spans="1:8" s="2" customFormat="1" ht="16.8" customHeight="1">
      <c r="A427" s="38"/>
      <c r="B427" s="44"/>
      <c r="C427" s="317" t="s">
        <v>856</v>
      </c>
      <c r="D427" s="317" t="s">
        <v>857</v>
      </c>
      <c r="E427" s="17" t="s">
        <v>294</v>
      </c>
      <c r="F427" s="318">
        <v>28</v>
      </c>
      <c r="G427" s="38"/>
      <c r="H427" s="44"/>
    </row>
    <row r="428" spans="1:8" s="2" customFormat="1" ht="16.8" customHeight="1">
      <c r="A428" s="38"/>
      <c r="B428" s="44"/>
      <c r="C428" s="317" t="s">
        <v>909</v>
      </c>
      <c r="D428" s="317" t="s">
        <v>910</v>
      </c>
      <c r="E428" s="17" t="s">
        <v>140</v>
      </c>
      <c r="F428" s="318">
        <v>2</v>
      </c>
      <c r="G428" s="38"/>
      <c r="H428" s="44"/>
    </row>
    <row r="429" spans="1:8" s="2" customFormat="1" ht="16.8" customHeight="1">
      <c r="A429" s="38"/>
      <c r="B429" s="44"/>
      <c r="C429" s="317" t="s">
        <v>987</v>
      </c>
      <c r="D429" s="317" t="s">
        <v>988</v>
      </c>
      <c r="E429" s="17" t="s">
        <v>294</v>
      </c>
      <c r="F429" s="318">
        <v>4.8</v>
      </c>
      <c r="G429" s="38"/>
      <c r="H429" s="44"/>
    </row>
    <row r="430" spans="1:8" s="2" customFormat="1" ht="16.8" customHeight="1">
      <c r="A430" s="38"/>
      <c r="B430" s="44"/>
      <c r="C430" s="317" t="s">
        <v>893</v>
      </c>
      <c r="D430" s="317" t="s">
        <v>894</v>
      </c>
      <c r="E430" s="17" t="s">
        <v>140</v>
      </c>
      <c r="F430" s="318">
        <v>4</v>
      </c>
      <c r="G430" s="38"/>
      <c r="H430" s="44"/>
    </row>
    <row r="431" spans="1:8" s="2" customFormat="1" ht="16.8" customHeight="1">
      <c r="A431" s="38"/>
      <c r="B431" s="44"/>
      <c r="C431" s="313" t="s">
        <v>761</v>
      </c>
      <c r="D431" s="314" t="s">
        <v>1</v>
      </c>
      <c r="E431" s="315" t="s">
        <v>1</v>
      </c>
      <c r="F431" s="316">
        <v>1</v>
      </c>
      <c r="G431" s="38"/>
      <c r="H431" s="44"/>
    </row>
    <row r="432" spans="1:8" s="2" customFormat="1" ht="16.8" customHeight="1">
      <c r="A432" s="38"/>
      <c r="B432" s="44"/>
      <c r="C432" s="317" t="s">
        <v>761</v>
      </c>
      <c r="D432" s="317" t="s">
        <v>89</v>
      </c>
      <c r="E432" s="17" t="s">
        <v>1</v>
      </c>
      <c r="F432" s="318">
        <v>1</v>
      </c>
      <c r="G432" s="38"/>
      <c r="H432" s="44"/>
    </row>
    <row r="433" spans="1:8" s="2" customFormat="1" ht="16.8" customHeight="1">
      <c r="A433" s="38"/>
      <c r="B433" s="44"/>
      <c r="C433" s="319" t="s">
        <v>1053</v>
      </c>
      <c r="D433" s="38"/>
      <c r="E433" s="38"/>
      <c r="F433" s="38"/>
      <c r="G433" s="38"/>
      <c r="H433" s="44"/>
    </row>
    <row r="434" spans="1:8" s="2" customFormat="1" ht="12">
      <c r="A434" s="38"/>
      <c r="B434" s="44"/>
      <c r="C434" s="317" t="s">
        <v>912</v>
      </c>
      <c r="D434" s="317" t="s">
        <v>913</v>
      </c>
      <c r="E434" s="17" t="s">
        <v>140</v>
      </c>
      <c r="F434" s="318">
        <v>1</v>
      </c>
      <c r="G434" s="38"/>
      <c r="H434" s="44"/>
    </row>
    <row r="435" spans="1:8" s="2" customFormat="1" ht="12">
      <c r="A435" s="38"/>
      <c r="B435" s="44"/>
      <c r="C435" s="317" t="s">
        <v>312</v>
      </c>
      <c r="D435" s="317" t="s">
        <v>313</v>
      </c>
      <c r="E435" s="17" t="s">
        <v>303</v>
      </c>
      <c r="F435" s="318">
        <v>5.078</v>
      </c>
      <c r="G435" s="38"/>
      <c r="H435" s="44"/>
    </row>
    <row r="436" spans="1:8" s="2" customFormat="1" ht="16.8" customHeight="1">
      <c r="A436" s="38"/>
      <c r="B436" s="44"/>
      <c r="C436" s="317" t="s">
        <v>906</v>
      </c>
      <c r="D436" s="317" t="s">
        <v>907</v>
      </c>
      <c r="E436" s="17" t="s">
        <v>140</v>
      </c>
      <c r="F436" s="318">
        <v>3</v>
      </c>
      <c r="G436" s="38"/>
      <c r="H436" s="44"/>
    </row>
    <row r="437" spans="1:8" s="2" customFormat="1" ht="16.8" customHeight="1">
      <c r="A437" s="38"/>
      <c r="B437" s="44"/>
      <c r="C437" s="317" t="s">
        <v>918</v>
      </c>
      <c r="D437" s="317" t="s">
        <v>919</v>
      </c>
      <c r="E437" s="17" t="s">
        <v>140</v>
      </c>
      <c r="F437" s="318">
        <v>5</v>
      </c>
      <c r="G437" s="38"/>
      <c r="H437" s="44"/>
    </row>
    <row r="438" spans="1:8" s="2" customFormat="1" ht="12">
      <c r="A438" s="38"/>
      <c r="B438" s="44"/>
      <c r="C438" s="317" t="s">
        <v>945</v>
      </c>
      <c r="D438" s="317" t="s">
        <v>946</v>
      </c>
      <c r="E438" s="17" t="s">
        <v>140</v>
      </c>
      <c r="F438" s="318">
        <v>1</v>
      </c>
      <c r="G438" s="38"/>
      <c r="H438" s="44"/>
    </row>
    <row r="439" spans="1:8" s="2" customFormat="1" ht="16.8" customHeight="1">
      <c r="A439" s="38"/>
      <c r="B439" s="44"/>
      <c r="C439" s="317" t="s">
        <v>948</v>
      </c>
      <c r="D439" s="317" t="s">
        <v>949</v>
      </c>
      <c r="E439" s="17" t="s">
        <v>303</v>
      </c>
      <c r="F439" s="318">
        <v>1.728</v>
      </c>
      <c r="G439" s="38"/>
      <c r="H439" s="44"/>
    </row>
    <row r="440" spans="1:8" s="2" customFormat="1" ht="16.8" customHeight="1">
      <c r="A440" s="38"/>
      <c r="B440" s="44"/>
      <c r="C440" s="317" t="s">
        <v>984</v>
      </c>
      <c r="D440" s="317" t="s">
        <v>985</v>
      </c>
      <c r="E440" s="17" t="s">
        <v>140</v>
      </c>
      <c r="F440" s="318">
        <v>5</v>
      </c>
      <c r="G440" s="38"/>
      <c r="H440" s="44"/>
    </row>
    <row r="441" spans="1:8" s="2" customFormat="1" ht="16.8" customHeight="1">
      <c r="A441" s="38"/>
      <c r="B441" s="44"/>
      <c r="C441" s="317" t="s">
        <v>835</v>
      </c>
      <c r="D441" s="317" t="s">
        <v>836</v>
      </c>
      <c r="E441" s="17" t="s">
        <v>303</v>
      </c>
      <c r="F441" s="318">
        <v>0.768</v>
      </c>
      <c r="G441" s="38"/>
      <c r="H441" s="44"/>
    </row>
    <row r="442" spans="1:8" s="2" customFormat="1" ht="16.8" customHeight="1">
      <c r="A442" s="38"/>
      <c r="B442" s="44"/>
      <c r="C442" s="317" t="s">
        <v>987</v>
      </c>
      <c r="D442" s="317" t="s">
        <v>988</v>
      </c>
      <c r="E442" s="17" t="s">
        <v>294</v>
      </c>
      <c r="F442" s="318">
        <v>4.8</v>
      </c>
      <c r="G442" s="38"/>
      <c r="H442" s="44"/>
    </row>
    <row r="443" spans="1:8" s="2" customFormat="1" ht="16.8" customHeight="1">
      <c r="A443" s="38"/>
      <c r="B443" s="44"/>
      <c r="C443" s="313" t="s">
        <v>784</v>
      </c>
      <c r="D443" s="314" t="s">
        <v>1</v>
      </c>
      <c r="E443" s="315" t="s">
        <v>1</v>
      </c>
      <c r="F443" s="316">
        <v>9.179</v>
      </c>
      <c r="G443" s="38"/>
      <c r="H443" s="44"/>
    </row>
    <row r="444" spans="1:8" s="2" customFormat="1" ht="16.8" customHeight="1">
      <c r="A444" s="38"/>
      <c r="B444" s="44"/>
      <c r="C444" s="317" t="s">
        <v>243</v>
      </c>
      <c r="D444" s="317" t="s">
        <v>841</v>
      </c>
      <c r="E444" s="17" t="s">
        <v>1</v>
      </c>
      <c r="F444" s="318">
        <v>3.586</v>
      </c>
      <c r="G444" s="38"/>
      <c r="H444" s="44"/>
    </row>
    <row r="445" spans="1:8" s="2" customFormat="1" ht="16.8" customHeight="1">
      <c r="A445" s="38"/>
      <c r="B445" s="44"/>
      <c r="C445" s="317" t="s">
        <v>247</v>
      </c>
      <c r="D445" s="317" t="s">
        <v>783</v>
      </c>
      <c r="E445" s="17" t="s">
        <v>1</v>
      </c>
      <c r="F445" s="318">
        <v>5.593</v>
      </c>
      <c r="G445" s="38"/>
      <c r="H445" s="44"/>
    </row>
    <row r="446" spans="1:8" s="2" customFormat="1" ht="16.8" customHeight="1">
      <c r="A446" s="38"/>
      <c r="B446" s="44"/>
      <c r="C446" s="317" t="s">
        <v>784</v>
      </c>
      <c r="D446" s="317" t="s">
        <v>161</v>
      </c>
      <c r="E446" s="17" t="s">
        <v>1</v>
      </c>
      <c r="F446" s="318">
        <v>9.179</v>
      </c>
      <c r="G446" s="38"/>
      <c r="H446" s="44"/>
    </row>
    <row r="447" spans="1:8" s="2" customFormat="1" ht="16.8" customHeight="1">
      <c r="A447" s="38"/>
      <c r="B447" s="44"/>
      <c r="C447" s="319" t="s">
        <v>1053</v>
      </c>
      <c r="D447" s="38"/>
      <c r="E447" s="38"/>
      <c r="F447" s="38"/>
      <c r="G447" s="38"/>
      <c r="H447" s="44"/>
    </row>
    <row r="448" spans="1:8" s="2" customFormat="1" ht="16.8" customHeight="1">
      <c r="A448" s="38"/>
      <c r="B448" s="44"/>
      <c r="C448" s="317" t="s">
        <v>708</v>
      </c>
      <c r="D448" s="317" t="s">
        <v>839</v>
      </c>
      <c r="E448" s="17" t="s">
        <v>334</v>
      </c>
      <c r="F448" s="318">
        <v>9.179</v>
      </c>
      <c r="G448" s="38"/>
      <c r="H448" s="44"/>
    </row>
    <row r="449" spans="1:8" s="2" customFormat="1" ht="16.8" customHeight="1">
      <c r="A449" s="38"/>
      <c r="B449" s="44"/>
      <c r="C449" s="317" t="s">
        <v>717</v>
      </c>
      <c r="D449" s="317" t="s">
        <v>842</v>
      </c>
      <c r="E449" s="17" t="s">
        <v>334</v>
      </c>
      <c r="F449" s="318">
        <v>91.79</v>
      </c>
      <c r="G449" s="38"/>
      <c r="H449" s="44"/>
    </row>
    <row r="450" spans="1:8" s="2" customFormat="1" ht="16.8" customHeight="1">
      <c r="A450" s="38"/>
      <c r="B450" s="44"/>
      <c r="C450" s="313" t="s">
        <v>243</v>
      </c>
      <c r="D450" s="314" t="s">
        <v>1</v>
      </c>
      <c r="E450" s="315" t="s">
        <v>1</v>
      </c>
      <c r="F450" s="316">
        <v>3.586</v>
      </c>
      <c r="G450" s="38"/>
      <c r="H450" s="44"/>
    </row>
    <row r="451" spans="1:8" s="2" customFormat="1" ht="16.8" customHeight="1">
      <c r="A451" s="38"/>
      <c r="B451" s="44"/>
      <c r="C451" s="317" t="s">
        <v>243</v>
      </c>
      <c r="D451" s="317" t="s">
        <v>841</v>
      </c>
      <c r="E451" s="17" t="s">
        <v>1</v>
      </c>
      <c r="F451" s="318">
        <v>3.586</v>
      </c>
      <c r="G451" s="38"/>
      <c r="H451" s="44"/>
    </row>
    <row r="452" spans="1:8" s="2" customFormat="1" ht="16.8" customHeight="1">
      <c r="A452" s="38"/>
      <c r="B452" s="44"/>
      <c r="C452" s="319" t="s">
        <v>1053</v>
      </c>
      <c r="D452" s="38"/>
      <c r="E452" s="38"/>
      <c r="F452" s="38"/>
      <c r="G452" s="38"/>
      <c r="H452" s="44"/>
    </row>
    <row r="453" spans="1:8" s="2" customFormat="1" ht="16.8" customHeight="1">
      <c r="A453" s="38"/>
      <c r="B453" s="44"/>
      <c r="C453" s="317" t="s">
        <v>708</v>
      </c>
      <c r="D453" s="317" t="s">
        <v>839</v>
      </c>
      <c r="E453" s="17" t="s">
        <v>334</v>
      </c>
      <c r="F453" s="318">
        <v>9.179</v>
      </c>
      <c r="G453" s="38"/>
      <c r="H453" s="44"/>
    </row>
    <row r="454" spans="1:8" s="2" customFormat="1" ht="12">
      <c r="A454" s="38"/>
      <c r="B454" s="44"/>
      <c r="C454" s="317" t="s">
        <v>722</v>
      </c>
      <c r="D454" s="317" t="s">
        <v>723</v>
      </c>
      <c r="E454" s="17" t="s">
        <v>334</v>
      </c>
      <c r="F454" s="318">
        <v>3.586</v>
      </c>
      <c r="G454" s="38"/>
      <c r="H454" s="44"/>
    </row>
    <row r="455" spans="1:8" s="2" customFormat="1" ht="16.8" customHeight="1">
      <c r="A455" s="38"/>
      <c r="B455" s="44"/>
      <c r="C455" s="313" t="s">
        <v>247</v>
      </c>
      <c r="D455" s="314" t="s">
        <v>1</v>
      </c>
      <c r="E455" s="315" t="s">
        <v>1</v>
      </c>
      <c r="F455" s="316">
        <v>5.593</v>
      </c>
      <c r="G455" s="38"/>
      <c r="H455" s="44"/>
    </row>
    <row r="456" spans="1:8" s="2" customFormat="1" ht="16.8" customHeight="1">
      <c r="A456" s="38"/>
      <c r="B456" s="44"/>
      <c r="C456" s="317" t="s">
        <v>247</v>
      </c>
      <c r="D456" s="317" t="s">
        <v>783</v>
      </c>
      <c r="E456" s="17" t="s">
        <v>1</v>
      </c>
      <c r="F456" s="318">
        <v>5.593</v>
      </c>
      <c r="G456" s="38"/>
      <c r="H456" s="44"/>
    </row>
    <row r="457" spans="1:8" s="2" customFormat="1" ht="16.8" customHeight="1">
      <c r="A457" s="38"/>
      <c r="B457" s="44"/>
      <c r="C457" s="319" t="s">
        <v>1053</v>
      </c>
      <c r="D457" s="38"/>
      <c r="E457" s="38"/>
      <c r="F457" s="38"/>
      <c r="G457" s="38"/>
      <c r="H457" s="44"/>
    </row>
    <row r="458" spans="1:8" s="2" customFormat="1" ht="16.8" customHeight="1">
      <c r="A458" s="38"/>
      <c r="B458" s="44"/>
      <c r="C458" s="317" t="s">
        <v>708</v>
      </c>
      <c r="D458" s="317" t="s">
        <v>839</v>
      </c>
      <c r="E458" s="17" t="s">
        <v>334</v>
      </c>
      <c r="F458" s="318">
        <v>9.179</v>
      </c>
      <c r="G458" s="38"/>
      <c r="H458" s="44"/>
    </row>
    <row r="459" spans="1:8" s="2" customFormat="1" ht="12">
      <c r="A459" s="38"/>
      <c r="B459" s="44"/>
      <c r="C459" s="317" t="s">
        <v>731</v>
      </c>
      <c r="D459" s="317" t="s">
        <v>732</v>
      </c>
      <c r="E459" s="17" t="s">
        <v>334</v>
      </c>
      <c r="F459" s="318">
        <v>5.593</v>
      </c>
      <c r="G459" s="38"/>
      <c r="H459" s="44"/>
    </row>
    <row r="460" spans="1:8" s="2" customFormat="1" ht="16.8" customHeight="1">
      <c r="A460" s="38"/>
      <c r="B460" s="44"/>
      <c r="C460" s="313" t="s">
        <v>788</v>
      </c>
      <c r="D460" s="314" t="s">
        <v>1</v>
      </c>
      <c r="E460" s="315" t="s">
        <v>1</v>
      </c>
      <c r="F460" s="316">
        <v>10.2</v>
      </c>
      <c r="G460" s="38"/>
      <c r="H460" s="44"/>
    </row>
    <row r="461" spans="1:8" s="2" customFormat="1" ht="16.8" customHeight="1">
      <c r="A461" s="38"/>
      <c r="B461" s="44"/>
      <c r="C461" s="317" t="s">
        <v>788</v>
      </c>
      <c r="D461" s="317" t="s">
        <v>818</v>
      </c>
      <c r="E461" s="17" t="s">
        <v>1</v>
      </c>
      <c r="F461" s="318">
        <v>10.2</v>
      </c>
      <c r="G461" s="38"/>
      <c r="H461" s="44"/>
    </row>
    <row r="462" spans="1:8" s="2" customFormat="1" ht="16.8" customHeight="1">
      <c r="A462" s="38"/>
      <c r="B462" s="44"/>
      <c r="C462" s="319" t="s">
        <v>1053</v>
      </c>
      <c r="D462" s="38"/>
      <c r="E462" s="38"/>
      <c r="F462" s="38"/>
      <c r="G462" s="38"/>
      <c r="H462" s="44"/>
    </row>
    <row r="463" spans="1:8" s="2" customFormat="1" ht="12">
      <c r="A463" s="38"/>
      <c r="B463" s="44"/>
      <c r="C463" s="317" t="s">
        <v>815</v>
      </c>
      <c r="D463" s="317" t="s">
        <v>816</v>
      </c>
      <c r="E463" s="17" t="s">
        <v>262</v>
      </c>
      <c r="F463" s="318">
        <v>10.2</v>
      </c>
      <c r="G463" s="38"/>
      <c r="H463" s="44"/>
    </row>
    <row r="464" spans="1:8" s="2" customFormat="1" ht="16.8" customHeight="1">
      <c r="A464" s="38"/>
      <c r="B464" s="44"/>
      <c r="C464" s="317" t="s">
        <v>807</v>
      </c>
      <c r="D464" s="317" t="s">
        <v>808</v>
      </c>
      <c r="E464" s="17" t="s">
        <v>262</v>
      </c>
      <c r="F464" s="318">
        <v>10.2</v>
      </c>
      <c r="G464" s="38"/>
      <c r="H464" s="44"/>
    </row>
    <row r="465" spans="1:8" s="2" customFormat="1" ht="16.8" customHeight="1">
      <c r="A465" s="38"/>
      <c r="B465" s="44"/>
      <c r="C465" s="313" t="s">
        <v>764</v>
      </c>
      <c r="D465" s="314" t="s">
        <v>1</v>
      </c>
      <c r="E465" s="315" t="s">
        <v>1</v>
      </c>
      <c r="F465" s="316">
        <v>1.728</v>
      </c>
      <c r="G465" s="38"/>
      <c r="H465" s="44"/>
    </row>
    <row r="466" spans="1:8" s="2" customFormat="1" ht="16.8" customHeight="1">
      <c r="A466" s="38"/>
      <c r="B466" s="44"/>
      <c r="C466" s="317" t="s">
        <v>764</v>
      </c>
      <c r="D466" s="317" t="s">
        <v>951</v>
      </c>
      <c r="E466" s="17" t="s">
        <v>1</v>
      </c>
      <c r="F466" s="318">
        <v>1.728</v>
      </c>
      <c r="G466" s="38"/>
      <c r="H466" s="44"/>
    </row>
    <row r="467" spans="1:8" s="2" customFormat="1" ht="16.8" customHeight="1">
      <c r="A467" s="38"/>
      <c r="B467" s="44"/>
      <c r="C467" s="319" t="s">
        <v>1053</v>
      </c>
      <c r="D467" s="38"/>
      <c r="E467" s="38"/>
      <c r="F467" s="38"/>
      <c r="G467" s="38"/>
      <c r="H467" s="44"/>
    </row>
    <row r="468" spans="1:8" s="2" customFormat="1" ht="16.8" customHeight="1">
      <c r="A468" s="38"/>
      <c r="B468" s="44"/>
      <c r="C468" s="317" t="s">
        <v>948</v>
      </c>
      <c r="D468" s="317" t="s">
        <v>949</v>
      </c>
      <c r="E468" s="17" t="s">
        <v>303</v>
      </c>
      <c r="F468" s="318">
        <v>1.728</v>
      </c>
      <c r="G468" s="38"/>
      <c r="H468" s="44"/>
    </row>
    <row r="469" spans="1:8" s="2" customFormat="1" ht="12">
      <c r="A469" s="38"/>
      <c r="B469" s="44"/>
      <c r="C469" s="317" t="s">
        <v>312</v>
      </c>
      <c r="D469" s="317" t="s">
        <v>313</v>
      </c>
      <c r="E469" s="17" t="s">
        <v>303</v>
      </c>
      <c r="F469" s="318">
        <v>5.078</v>
      </c>
      <c r="G469" s="38"/>
      <c r="H469" s="44"/>
    </row>
    <row r="470" spans="1:8" s="2" customFormat="1" ht="26.4" customHeight="1">
      <c r="A470" s="38"/>
      <c r="B470" s="44"/>
      <c r="C470" s="312" t="s">
        <v>1055</v>
      </c>
      <c r="D470" s="312" t="s">
        <v>99</v>
      </c>
      <c r="E470" s="38"/>
      <c r="F470" s="38"/>
      <c r="G470" s="38"/>
      <c r="H470" s="44"/>
    </row>
    <row r="471" spans="1:8" s="2" customFormat="1" ht="16.8" customHeight="1">
      <c r="A471" s="38"/>
      <c r="B471" s="44"/>
      <c r="C471" s="313" t="s">
        <v>997</v>
      </c>
      <c r="D471" s="314" t="s">
        <v>1</v>
      </c>
      <c r="E471" s="315" t="s">
        <v>1</v>
      </c>
      <c r="F471" s="316">
        <v>65.4</v>
      </c>
      <c r="G471" s="38"/>
      <c r="H471" s="44"/>
    </row>
    <row r="472" spans="1:8" s="2" customFormat="1" ht="16.8" customHeight="1">
      <c r="A472" s="38"/>
      <c r="B472" s="44"/>
      <c r="C472" s="317" t="s">
        <v>997</v>
      </c>
      <c r="D472" s="317" t="s">
        <v>1021</v>
      </c>
      <c r="E472" s="17" t="s">
        <v>1</v>
      </c>
      <c r="F472" s="318">
        <v>65.4</v>
      </c>
      <c r="G472" s="38"/>
      <c r="H472" s="44"/>
    </row>
    <row r="473" spans="1:8" s="2" customFormat="1" ht="16.8" customHeight="1">
      <c r="A473" s="38"/>
      <c r="B473" s="44"/>
      <c r="C473" s="319" t="s">
        <v>1053</v>
      </c>
      <c r="D473" s="38"/>
      <c r="E473" s="38"/>
      <c r="F473" s="38"/>
      <c r="G473" s="38"/>
      <c r="H473" s="44"/>
    </row>
    <row r="474" spans="1:8" s="2" customFormat="1" ht="16.8" customHeight="1">
      <c r="A474" s="38"/>
      <c r="B474" s="44"/>
      <c r="C474" s="317" t="s">
        <v>1018</v>
      </c>
      <c r="D474" s="317" t="s">
        <v>1019</v>
      </c>
      <c r="E474" s="17" t="s">
        <v>140</v>
      </c>
      <c r="F474" s="318">
        <v>65.4</v>
      </c>
      <c r="G474" s="38"/>
      <c r="H474" s="44"/>
    </row>
    <row r="475" spans="1:8" s="2" customFormat="1" ht="16.8" customHeight="1">
      <c r="A475" s="38"/>
      <c r="B475" s="44"/>
      <c r="C475" s="317" t="s">
        <v>1022</v>
      </c>
      <c r="D475" s="317" t="s">
        <v>1023</v>
      </c>
      <c r="E475" s="17" t="s">
        <v>140</v>
      </c>
      <c r="F475" s="318">
        <v>65.4</v>
      </c>
      <c r="G475" s="38"/>
      <c r="H475" s="44"/>
    </row>
    <row r="476" spans="1:8" s="2" customFormat="1" ht="16.8" customHeight="1">
      <c r="A476" s="38"/>
      <c r="B476" s="44"/>
      <c r="C476" s="317" t="s">
        <v>1025</v>
      </c>
      <c r="D476" s="317" t="s">
        <v>1026</v>
      </c>
      <c r="E476" s="17" t="s">
        <v>140</v>
      </c>
      <c r="F476" s="318">
        <v>65.4</v>
      </c>
      <c r="G476" s="38"/>
      <c r="H476" s="44"/>
    </row>
    <row r="477" spans="1:8" s="2" customFormat="1" ht="16.8" customHeight="1">
      <c r="A477" s="38"/>
      <c r="B477" s="44"/>
      <c r="C477" s="313" t="s">
        <v>993</v>
      </c>
      <c r="D477" s="314" t="s">
        <v>1</v>
      </c>
      <c r="E477" s="315" t="s">
        <v>1</v>
      </c>
      <c r="F477" s="316">
        <v>16.35</v>
      </c>
      <c r="G477" s="38"/>
      <c r="H477" s="44"/>
    </row>
    <row r="478" spans="1:8" s="2" customFormat="1" ht="16.8" customHeight="1">
      <c r="A478" s="38"/>
      <c r="B478" s="44"/>
      <c r="C478" s="317" t="s">
        <v>993</v>
      </c>
      <c r="D478" s="317" t="s">
        <v>994</v>
      </c>
      <c r="E478" s="17" t="s">
        <v>1</v>
      </c>
      <c r="F478" s="318">
        <v>16.35</v>
      </c>
      <c r="G478" s="38"/>
      <c r="H478" s="44"/>
    </row>
    <row r="479" spans="1:8" s="2" customFormat="1" ht="16.8" customHeight="1">
      <c r="A479" s="38"/>
      <c r="B479" s="44"/>
      <c r="C479" s="319" t="s">
        <v>1053</v>
      </c>
      <c r="D479" s="38"/>
      <c r="E479" s="38"/>
      <c r="F479" s="38"/>
      <c r="G479" s="38"/>
      <c r="H479" s="44"/>
    </row>
    <row r="480" spans="1:8" s="2" customFormat="1" ht="12">
      <c r="A480" s="38"/>
      <c r="B480" s="44"/>
      <c r="C480" s="317" t="s">
        <v>815</v>
      </c>
      <c r="D480" s="317" t="s">
        <v>816</v>
      </c>
      <c r="E480" s="17" t="s">
        <v>262</v>
      </c>
      <c r="F480" s="318">
        <v>16.35</v>
      </c>
      <c r="G480" s="38"/>
      <c r="H480" s="44"/>
    </row>
    <row r="481" spans="1:8" s="2" customFormat="1" ht="12">
      <c r="A481" s="38"/>
      <c r="B481" s="44"/>
      <c r="C481" s="317" t="s">
        <v>1002</v>
      </c>
      <c r="D481" s="317" t="s">
        <v>1003</v>
      </c>
      <c r="E481" s="17" t="s">
        <v>303</v>
      </c>
      <c r="F481" s="318">
        <v>3.27</v>
      </c>
      <c r="G481" s="38"/>
      <c r="H481" s="44"/>
    </row>
    <row r="482" spans="1:8" s="2" customFormat="1" ht="12">
      <c r="A482" s="38"/>
      <c r="B482" s="44"/>
      <c r="C482" s="317" t="s">
        <v>1012</v>
      </c>
      <c r="D482" s="317" t="s">
        <v>1013</v>
      </c>
      <c r="E482" s="17" t="s">
        <v>262</v>
      </c>
      <c r="F482" s="318">
        <v>16.35</v>
      </c>
      <c r="G482" s="38"/>
      <c r="H482" s="44"/>
    </row>
    <row r="483" spans="1:8" s="2" customFormat="1" ht="16.8" customHeight="1">
      <c r="A483" s="38"/>
      <c r="B483" s="44"/>
      <c r="C483" s="317" t="s">
        <v>1018</v>
      </c>
      <c r="D483" s="317" t="s">
        <v>1019</v>
      </c>
      <c r="E483" s="17" t="s">
        <v>140</v>
      </c>
      <c r="F483" s="318">
        <v>65.4</v>
      </c>
      <c r="G483" s="38"/>
      <c r="H483" s="44"/>
    </row>
    <row r="484" spans="1:8" s="2" customFormat="1" ht="16.8" customHeight="1">
      <c r="A484" s="38"/>
      <c r="B484" s="44"/>
      <c r="C484" s="317" t="s">
        <v>1028</v>
      </c>
      <c r="D484" s="317" t="s">
        <v>1029</v>
      </c>
      <c r="E484" s="17" t="s">
        <v>262</v>
      </c>
      <c r="F484" s="318">
        <v>16.35</v>
      </c>
      <c r="G484" s="38"/>
      <c r="H484" s="44"/>
    </row>
    <row r="485" spans="1:8" s="2" customFormat="1" ht="16.8" customHeight="1">
      <c r="A485" s="38"/>
      <c r="B485" s="44"/>
      <c r="C485" s="317" t="s">
        <v>1035</v>
      </c>
      <c r="D485" s="317" t="s">
        <v>1036</v>
      </c>
      <c r="E485" s="17" t="s">
        <v>262</v>
      </c>
      <c r="F485" s="318">
        <v>16.35</v>
      </c>
      <c r="G485" s="38"/>
      <c r="H485" s="44"/>
    </row>
    <row r="486" spans="1:8" s="2" customFormat="1" ht="16.8" customHeight="1">
      <c r="A486" s="38"/>
      <c r="B486" s="44"/>
      <c r="C486" s="317" t="s">
        <v>1042</v>
      </c>
      <c r="D486" s="317" t="s">
        <v>1043</v>
      </c>
      <c r="E486" s="17" t="s">
        <v>303</v>
      </c>
      <c r="F486" s="318">
        <v>0.245</v>
      </c>
      <c r="G486" s="38"/>
      <c r="H486" s="44"/>
    </row>
    <row r="487" spans="1:8" s="2" customFormat="1" ht="16.8" customHeight="1">
      <c r="A487" s="38"/>
      <c r="B487" s="44"/>
      <c r="C487" s="317" t="s">
        <v>1038</v>
      </c>
      <c r="D487" s="317" t="s">
        <v>1039</v>
      </c>
      <c r="E487" s="17" t="s">
        <v>303</v>
      </c>
      <c r="F487" s="318">
        <v>1.684</v>
      </c>
      <c r="G487" s="38"/>
      <c r="H487" s="44"/>
    </row>
    <row r="488" spans="1:8" s="2" customFormat="1" ht="16.8" customHeight="1">
      <c r="A488" s="38"/>
      <c r="B488" s="44"/>
      <c r="C488" s="317" t="s">
        <v>1031</v>
      </c>
      <c r="D488" s="317" t="s">
        <v>1032</v>
      </c>
      <c r="E488" s="17" t="s">
        <v>262</v>
      </c>
      <c r="F488" s="318">
        <v>17.985</v>
      </c>
      <c r="G488" s="38"/>
      <c r="H488" s="44"/>
    </row>
    <row r="489" spans="1:8" s="2" customFormat="1" ht="16.8" customHeight="1">
      <c r="A489" s="38"/>
      <c r="B489" s="44"/>
      <c r="C489" s="313" t="s">
        <v>999</v>
      </c>
      <c r="D489" s="314" t="s">
        <v>1</v>
      </c>
      <c r="E489" s="315" t="s">
        <v>1</v>
      </c>
      <c r="F489" s="316">
        <v>0.245</v>
      </c>
      <c r="G489" s="38"/>
      <c r="H489" s="44"/>
    </row>
    <row r="490" spans="1:8" s="2" customFormat="1" ht="16.8" customHeight="1">
      <c r="A490" s="38"/>
      <c r="B490" s="44"/>
      <c r="C490" s="317" t="s">
        <v>999</v>
      </c>
      <c r="D490" s="317" t="s">
        <v>1045</v>
      </c>
      <c r="E490" s="17" t="s">
        <v>1</v>
      </c>
      <c r="F490" s="318">
        <v>0.245</v>
      </c>
      <c r="G490" s="38"/>
      <c r="H490" s="44"/>
    </row>
    <row r="491" spans="1:8" s="2" customFormat="1" ht="16.8" customHeight="1">
      <c r="A491" s="38"/>
      <c r="B491" s="44"/>
      <c r="C491" s="319" t="s">
        <v>1053</v>
      </c>
      <c r="D491" s="38"/>
      <c r="E491" s="38"/>
      <c r="F491" s="38"/>
      <c r="G491" s="38"/>
      <c r="H491" s="44"/>
    </row>
    <row r="492" spans="1:8" s="2" customFormat="1" ht="16.8" customHeight="1">
      <c r="A492" s="38"/>
      <c r="B492" s="44"/>
      <c r="C492" s="317" t="s">
        <v>1042</v>
      </c>
      <c r="D492" s="317" t="s">
        <v>1043</v>
      </c>
      <c r="E492" s="17" t="s">
        <v>303</v>
      </c>
      <c r="F492" s="318">
        <v>0.245</v>
      </c>
      <c r="G492" s="38"/>
      <c r="H492" s="44"/>
    </row>
    <row r="493" spans="1:8" s="2" customFormat="1" ht="16.8" customHeight="1">
      <c r="A493" s="38"/>
      <c r="B493" s="44"/>
      <c r="C493" s="317" t="s">
        <v>1046</v>
      </c>
      <c r="D493" s="317" t="s">
        <v>1047</v>
      </c>
      <c r="E493" s="17" t="s">
        <v>303</v>
      </c>
      <c r="F493" s="318">
        <v>0.245</v>
      </c>
      <c r="G493" s="38"/>
      <c r="H493" s="44"/>
    </row>
    <row r="494" spans="1:8" s="2" customFormat="1" ht="16.8" customHeight="1">
      <c r="A494" s="38"/>
      <c r="B494" s="44"/>
      <c r="C494" s="313" t="s">
        <v>995</v>
      </c>
      <c r="D494" s="314" t="s">
        <v>1</v>
      </c>
      <c r="E494" s="315" t="s">
        <v>1</v>
      </c>
      <c r="F494" s="316">
        <v>3.27</v>
      </c>
      <c r="G494" s="38"/>
      <c r="H494" s="44"/>
    </row>
    <row r="495" spans="1:8" s="2" customFormat="1" ht="16.8" customHeight="1">
      <c r="A495" s="38"/>
      <c r="B495" s="44"/>
      <c r="C495" s="317" t="s">
        <v>995</v>
      </c>
      <c r="D495" s="317" t="s">
        <v>1005</v>
      </c>
      <c r="E495" s="17" t="s">
        <v>1</v>
      </c>
      <c r="F495" s="318">
        <v>3.27</v>
      </c>
      <c r="G495" s="38"/>
      <c r="H495" s="44"/>
    </row>
    <row r="496" spans="1:8" s="2" customFormat="1" ht="16.8" customHeight="1">
      <c r="A496" s="38"/>
      <c r="B496" s="44"/>
      <c r="C496" s="319" t="s">
        <v>1053</v>
      </c>
      <c r="D496" s="38"/>
      <c r="E496" s="38"/>
      <c r="F496" s="38"/>
      <c r="G496" s="38"/>
      <c r="H496" s="44"/>
    </row>
    <row r="497" spans="1:8" s="2" customFormat="1" ht="12">
      <c r="A497" s="38"/>
      <c r="B497" s="44"/>
      <c r="C497" s="317" t="s">
        <v>1002</v>
      </c>
      <c r="D497" s="317" t="s">
        <v>1003</v>
      </c>
      <c r="E497" s="17" t="s">
        <v>303</v>
      </c>
      <c r="F497" s="318">
        <v>3.27</v>
      </c>
      <c r="G497" s="38"/>
      <c r="H497" s="44"/>
    </row>
    <row r="498" spans="1:8" s="2" customFormat="1" ht="12">
      <c r="A498" s="38"/>
      <c r="B498" s="44"/>
      <c r="C498" s="317" t="s">
        <v>1006</v>
      </c>
      <c r="D498" s="317" t="s">
        <v>1007</v>
      </c>
      <c r="E498" s="17" t="s">
        <v>303</v>
      </c>
      <c r="F498" s="318">
        <v>3.27</v>
      </c>
      <c r="G498" s="38"/>
      <c r="H498" s="44"/>
    </row>
    <row r="499" spans="1:8" s="2" customFormat="1" ht="16.8" customHeight="1">
      <c r="A499" s="38"/>
      <c r="B499" s="44"/>
      <c r="C499" s="317" t="s">
        <v>1009</v>
      </c>
      <c r="D499" s="317" t="s">
        <v>1010</v>
      </c>
      <c r="E499" s="17" t="s">
        <v>303</v>
      </c>
      <c r="F499" s="318">
        <v>3.27</v>
      </c>
      <c r="G499" s="38"/>
      <c r="H499" s="44"/>
    </row>
    <row r="500" spans="1:8" s="2" customFormat="1" ht="7.4" customHeight="1">
      <c r="A500" s="38"/>
      <c r="B500" s="183"/>
      <c r="C500" s="184"/>
      <c r="D500" s="184"/>
      <c r="E500" s="184"/>
      <c r="F500" s="184"/>
      <c r="G500" s="184"/>
      <c r="H500" s="44"/>
    </row>
    <row r="501" spans="1:8" s="2" customFormat="1" ht="12">
      <c r="A501" s="38"/>
      <c r="B501" s="38"/>
      <c r="C501" s="38"/>
      <c r="D501" s="38"/>
      <c r="E501" s="38"/>
      <c r="F501" s="38"/>
      <c r="G501" s="38"/>
      <c r="H501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Igor Hrazdil</dc:creator>
  <cp:keywords/>
  <dc:description/>
  <cp:lastModifiedBy>Ing. Igor Hrazdil</cp:lastModifiedBy>
  <dcterms:created xsi:type="dcterms:W3CDTF">2020-02-27T15:20:41Z</dcterms:created>
  <dcterms:modified xsi:type="dcterms:W3CDTF">2020-02-27T15:20:52Z</dcterms:modified>
  <cp:category/>
  <cp:version/>
  <cp:contentType/>
  <cp:contentStatus/>
</cp:coreProperties>
</file>